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2180" yWindow="480" windowWidth="26180" windowHeight="16760" tabRatio="659" activeTab="1"/>
  </bookViews>
  <sheets>
    <sheet name="locations" sheetId="8" r:id="rId1"/>
    <sheet name="clearance_rate.csv" sheetId="1" r:id="rId2"/>
    <sheet name="half_life_only" sheetId="2" r:id="rId3"/>
    <sheet name="k13_mutation_clearance_rate" sheetId="15" r:id="rId4"/>
    <sheet name="samples_with_kelch_13_mutation" sheetId="4" r:id="rId5"/>
    <sheet name="samples_wt_kelch13_low_clear_ra" sheetId="9" r:id="rId6"/>
    <sheet name="samples_wt_kelch13_low_clea_T3" sheetId="13" r:id="rId7"/>
    <sheet name="K13 + another mutations" sheetId="14" r:id="rId8"/>
    <sheet name="samples_wt_kelch13_low_rate_cle" sheetId="12" r:id="rId9"/>
    <sheet name="corr_pos_kelch13_clear.rate" sheetId="10" r:id="rId10"/>
    <sheet name="samples with k13 mutation" sheetId="16" r:id="rId11"/>
    <sheet name="Sheet1" sheetId="3" r:id="rId12"/>
    <sheet name="Sheet5" sheetId="7" r:id="rId13"/>
    <sheet name="Sheet4" sheetId="11" r:id="rId14"/>
  </sheets>
  <definedNames>
    <definedName name="_xlchart.0" hidden="1">clearance_rate.csv!$I$102:$I$151</definedName>
    <definedName name="_xlchart.1" hidden="1">clearance_rate.csv!$I$152:$I$199</definedName>
    <definedName name="_xlchart.2" hidden="1">clearance_rate.csv!$I$21:$I$51</definedName>
    <definedName name="_xlchart.3" hidden="1">clearance_rate.csv!$I$52:$I$101</definedName>
    <definedName name="kelch_mutations_samples" localSheetId="4">samples_with_kelch_13_mutation!$A$1:$A$39</definedName>
    <definedName name="kelch_mutations_samples_1" localSheetId="4">samples_with_kelch_13_mutation!$B$1:$B$92</definedName>
    <definedName name="samples_with_kelch13_mutations" localSheetId="4">samples_with_kelch_13_mutation!#REF!</definedName>
    <definedName name="samples_with_kelch13_mutations_1" localSheetId="4">samples_with_kelch_13_mutation!$B$1:$B$73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2" i="13"/>
  <c r="M32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10" i="13"/>
  <c r="R111" i="13"/>
  <c r="R109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" i="9"/>
  <c r="M43" i="13"/>
  <c r="M44" i="13"/>
  <c r="M47" i="13"/>
  <c r="M52" i="13"/>
  <c r="M22" i="13"/>
  <c r="M27" i="13"/>
  <c r="M16" i="13"/>
  <c r="M34" i="13"/>
  <c r="M2" i="13"/>
  <c r="M3" i="13"/>
  <c r="M6" i="13"/>
  <c r="M7" i="13"/>
  <c r="M11" i="13"/>
  <c r="M12" i="13"/>
  <c r="M13" i="13"/>
  <c r="M18" i="13"/>
  <c r="M20" i="13"/>
  <c r="M24" i="13"/>
  <c r="M26" i="13"/>
  <c r="M35" i="13"/>
  <c r="M41" i="13"/>
  <c r="M45" i="13"/>
  <c r="M14" i="13"/>
  <c r="M39" i="13"/>
  <c r="M29" i="13"/>
  <c r="M23" i="13"/>
  <c r="M31" i="13"/>
  <c r="M46" i="13"/>
  <c r="M17" i="13"/>
  <c r="M37" i="13"/>
  <c r="M40" i="13"/>
  <c r="M28" i="13"/>
  <c r="M4" i="13"/>
  <c r="M25" i="13"/>
  <c r="M30" i="13"/>
  <c r="M10" i="13"/>
  <c r="M9" i="13"/>
  <c r="M21" i="13"/>
  <c r="M33" i="13"/>
  <c r="M36" i="13"/>
  <c r="M8" i="13"/>
  <c r="M15" i="13"/>
  <c r="M19" i="13"/>
  <c r="M38" i="13"/>
  <c r="M42" i="13"/>
  <c r="M48" i="13"/>
  <c r="M49" i="13"/>
  <c r="M50" i="13"/>
  <c r="M51" i="13"/>
  <c r="M5" i="13"/>
  <c r="E52" i="13"/>
  <c r="R52" i="13"/>
  <c r="S52" i="13"/>
  <c r="E51" i="13"/>
  <c r="R51" i="13"/>
  <c r="S51" i="13"/>
  <c r="E50" i="13"/>
  <c r="R50" i="13"/>
  <c r="S50" i="13"/>
  <c r="E49" i="13"/>
  <c r="R49" i="13"/>
  <c r="S49" i="13"/>
  <c r="E48" i="13"/>
  <c r="R48" i="13"/>
  <c r="S48" i="13"/>
  <c r="E47" i="13"/>
  <c r="R47" i="13"/>
  <c r="S47" i="13"/>
  <c r="E46" i="13"/>
  <c r="R46" i="13"/>
  <c r="S46" i="13"/>
  <c r="E45" i="13"/>
  <c r="R45" i="13"/>
  <c r="S45" i="13"/>
  <c r="E44" i="13"/>
  <c r="R44" i="13"/>
  <c r="S44" i="13"/>
  <c r="E43" i="13"/>
  <c r="R43" i="13"/>
  <c r="S43" i="13"/>
  <c r="E42" i="13"/>
  <c r="R42" i="13"/>
  <c r="S42" i="13"/>
  <c r="E41" i="13"/>
  <c r="R41" i="13"/>
  <c r="S41" i="13"/>
  <c r="E40" i="13"/>
  <c r="R40" i="13"/>
  <c r="S40" i="13"/>
  <c r="E39" i="13"/>
  <c r="R39" i="13"/>
  <c r="S39" i="13"/>
  <c r="E38" i="13"/>
  <c r="R38" i="13"/>
  <c r="S38" i="13"/>
  <c r="E37" i="13"/>
  <c r="R37" i="13"/>
  <c r="S37" i="13"/>
  <c r="E36" i="13"/>
  <c r="R36" i="13"/>
  <c r="S36" i="13"/>
  <c r="E35" i="13"/>
  <c r="R35" i="13"/>
  <c r="S35" i="13"/>
  <c r="E34" i="13"/>
  <c r="R34" i="13"/>
  <c r="S34" i="13"/>
  <c r="E33" i="13"/>
  <c r="R33" i="13"/>
  <c r="S33" i="13"/>
  <c r="E32" i="13"/>
  <c r="R32" i="13"/>
  <c r="S32" i="13"/>
  <c r="E31" i="13"/>
  <c r="R31" i="13"/>
  <c r="S31" i="13"/>
  <c r="E30" i="13"/>
  <c r="R30" i="13"/>
  <c r="S30" i="13"/>
  <c r="E29" i="13"/>
  <c r="R29" i="13"/>
  <c r="S29" i="13"/>
  <c r="E28" i="13"/>
  <c r="R28" i="13"/>
  <c r="S28" i="13"/>
  <c r="E27" i="13"/>
  <c r="R27" i="13"/>
  <c r="S27" i="13"/>
  <c r="E26" i="13"/>
  <c r="R26" i="13"/>
  <c r="S26" i="13"/>
  <c r="E25" i="13"/>
  <c r="R25" i="13"/>
  <c r="S25" i="13"/>
  <c r="E24" i="13"/>
  <c r="R24" i="13"/>
  <c r="S24" i="13"/>
  <c r="E23" i="13"/>
  <c r="R23" i="13"/>
  <c r="S23" i="13"/>
  <c r="E22" i="13"/>
  <c r="R22" i="13"/>
  <c r="S22" i="13"/>
  <c r="E21" i="13"/>
  <c r="R21" i="13"/>
  <c r="S21" i="13"/>
  <c r="E20" i="13"/>
  <c r="R20" i="13"/>
  <c r="S20" i="13"/>
  <c r="E19" i="13"/>
  <c r="R19" i="13"/>
  <c r="S19" i="13"/>
  <c r="E18" i="13"/>
  <c r="R18" i="13"/>
  <c r="S18" i="13"/>
  <c r="E17" i="13"/>
  <c r="R17" i="13"/>
  <c r="S17" i="13"/>
  <c r="E16" i="13"/>
  <c r="R16" i="13"/>
  <c r="S16" i="13"/>
  <c r="E15" i="13"/>
  <c r="R15" i="13"/>
  <c r="S15" i="13"/>
  <c r="E14" i="13"/>
  <c r="R14" i="13"/>
  <c r="S14" i="13"/>
  <c r="E13" i="13"/>
  <c r="R13" i="13"/>
  <c r="S13" i="13"/>
  <c r="E12" i="13"/>
  <c r="R12" i="13"/>
  <c r="S12" i="13"/>
  <c r="E11" i="13"/>
  <c r="R11" i="13"/>
  <c r="S11" i="13"/>
  <c r="E10" i="13"/>
  <c r="R10" i="13"/>
  <c r="S10" i="13"/>
  <c r="E9" i="13"/>
  <c r="R9" i="13"/>
  <c r="S9" i="13"/>
  <c r="E8" i="13"/>
  <c r="R8" i="13"/>
  <c r="S8" i="13"/>
  <c r="E7" i="13"/>
  <c r="R7" i="13"/>
  <c r="S7" i="13"/>
  <c r="E6" i="13"/>
  <c r="R6" i="13"/>
  <c r="S6" i="13"/>
  <c r="E5" i="13"/>
  <c r="R5" i="13"/>
  <c r="S5" i="13"/>
  <c r="E4" i="13"/>
  <c r="R4" i="13"/>
  <c r="S4" i="13"/>
  <c r="E3" i="13"/>
  <c r="R3" i="13"/>
  <c r="S3" i="13"/>
  <c r="E2" i="13"/>
  <c r="R2" i="13"/>
  <c r="S2" i="13"/>
  <c r="E3" i="9"/>
  <c r="G3" i="9"/>
  <c r="I3" i="9"/>
  <c r="E4" i="9"/>
  <c r="G4" i="9"/>
  <c r="I4" i="9"/>
  <c r="E5" i="9"/>
  <c r="G5" i="9"/>
  <c r="I5" i="9"/>
  <c r="E6" i="9"/>
  <c r="G6" i="9"/>
  <c r="I6" i="9"/>
  <c r="E7" i="9"/>
  <c r="G7" i="9"/>
  <c r="I7" i="9"/>
  <c r="E8" i="9"/>
  <c r="G8" i="9"/>
  <c r="I8" i="9"/>
  <c r="E9" i="9"/>
  <c r="G9" i="9"/>
  <c r="I9" i="9"/>
  <c r="E10" i="9"/>
  <c r="G10" i="9"/>
  <c r="I10" i="9"/>
  <c r="E11" i="9"/>
  <c r="G11" i="9"/>
  <c r="I11" i="9"/>
  <c r="E12" i="9"/>
  <c r="G12" i="9"/>
  <c r="I12" i="9"/>
  <c r="E13" i="9"/>
  <c r="G13" i="9"/>
  <c r="I13" i="9"/>
  <c r="E14" i="9"/>
  <c r="G14" i="9"/>
  <c r="I14" i="9"/>
  <c r="E15" i="9"/>
  <c r="G15" i="9"/>
  <c r="I15" i="9"/>
  <c r="E16" i="9"/>
  <c r="G16" i="9"/>
  <c r="I16" i="9"/>
  <c r="E17" i="9"/>
  <c r="G17" i="9"/>
  <c r="I17" i="9"/>
  <c r="E18" i="9"/>
  <c r="G18" i="9"/>
  <c r="I18" i="9"/>
  <c r="E19" i="9"/>
  <c r="G19" i="9"/>
  <c r="I19" i="9"/>
  <c r="E20" i="9"/>
  <c r="G20" i="9"/>
  <c r="I20" i="9"/>
  <c r="E21" i="9"/>
  <c r="G21" i="9"/>
  <c r="I21" i="9"/>
  <c r="E22" i="9"/>
  <c r="G22" i="9"/>
  <c r="I22" i="9"/>
  <c r="E23" i="9"/>
  <c r="G23" i="9"/>
  <c r="I23" i="9"/>
  <c r="E24" i="9"/>
  <c r="G24" i="9"/>
  <c r="I24" i="9"/>
  <c r="E25" i="9"/>
  <c r="G25" i="9"/>
  <c r="I25" i="9"/>
  <c r="E26" i="9"/>
  <c r="G26" i="9"/>
  <c r="I26" i="9"/>
  <c r="E27" i="9"/>
  <c r="G27" i="9"/>
  <c r="I27" i="9"/>
  <c r="E28" i="9"/>
  <c r="G28" i="9"/>
  <c r="I28" i="9"/>
  <c r="E29" i="9"/>
  <c r="G29" i="9"/>
  <c r="I29" i="9"/>
  <c r="E30" i="9"/>
  <c r="G30" i="9"/>
  <c r="I30" i="9"/>
  <c r="E31" i="9"/>
  <c r="G31" i="9"/>
  <c r="I31" i="9"/>
  <c r="E32" i="9"/>
  <c r="G32" i="9"/>
  <c r="I32" i="9"/>
  <c r="E33" i="9"/>
  <c r="G33" i="9"/>
  <c r="I33" i="9"/>
  <c r="E34" i="9"/>
  <c r="G34" i="9"/>
  <c r="I34" i="9"/>
  <c r="E35" i="9"/>
  <c r="G35" i="9"/>
  <c r="I35" i="9"/>
  <c r="E36" i="9"/>
  <c r="G36" i="9"/>
  <c r="I36" i="9"/>
  <c r="E37" i="9"/>
  <c r="G37" i="9"/>
  <c r="I37" i="9"/>
  <c r="E38" i="9"/>
  <c r="G38" i="9"/>
  <c r="I38" i="9"/>
  <c r="E39" i="9"/>
  <c r="G39" i="9"/>
  <c r="I39" i="9"/>
  <c r="E40" i="9"/>
  <c r="G40" i="9"/>
  <c r="I40" i="9"/>
  <c r="E41" i="9"/>
  <c r="G41" i="9"/>
  <c r="I41" i="9"/>
  <c r="E42" i="9"/>
  <c r="G42" i="9"/>
  <c r="I42" i="9"/>
  <c r="E43" i="9"/>
  <c r="G43" i="9"/>
  <c r="I43" i="9"/>
  <c r="E44" i="9"/>
  <c r="G44" i="9"/>
  <c r="I44" i="9"/>
  <c r="E45" i="9"/>
  <c r="G45" i="9"/>
  <c r="I45" i="9"/>
  <c r="E46" i="9"/>
  <c r="G46" i="9"/>
  <c r="I46" i="9"/>
  <c r="E47" i="9"/>
  <c r="G47" i="9"/>
  <c r="I47" i="9"/>
  <c r="E48" i="9"/>
  <c r="G48" i="9"/>
  <c r="I48" i="9"/>
  <c r="E49" i="9"/>
  <c r="G49" i="9"/>
  <c r="I49" i="9"/>
  <c r="E50" i="9"/>
  <c r="G50" i="9"/>
  <c r="I50" i="9"/>
  <c r="E51" i="9"/>
  <c r="G51" i="9"/>
  <c r="I51" i="9"/>
  <c r="E52" i="9"/>
  <c r="G52" i="9"/>
  <c r="I52" i="9"/>
  <c r="E53" i="9"/>
  <c r="G53" i="9"/>
  <c r="I53" i="9"/>
  <c r="E54" i="9"/>
  <c r="G54" i="9"/>
  <c r="I54" i="9"/>
  <c r="E55" i="9"/>
  <c r="G55" i="9"/>
  <c r="I55" i="9"/>
  <c r="E56" i="9"/>
  <c r="G56" i="9"/>
  <c r="I56" i="9"/>
  <c r="E57" i="9"/>
  <c r="G57" i="9"/>
  <c r="I57" i="9"/>
  <c r="E58" i="9"/>
  <c r="G58" i="9"/>
  <c r="I58" i="9"/>
  <c r="E59" i="9"/>
  <c r="G59" i="9"/>
  <c r="I59" i="9"/>
  <c r="E60" i="9"/>
  <c r="G60" i="9"/>
  <c r="I60" i="9"/>
  <c r="E61" i="9"/>
  <c r="G61" i="9"/>
  <c r="I61" i="9"/>
  <c r="E62" i="9"/>
  <c r="G62" i="9"/>
  <c r="I62" i="9"/>
  <c r="E63" i="9"/>
  <c r="G63" i="9"/>
  <c r="I63" i="9"/>
  <c r="E64" i="9"/>
  <c r="G64" i="9"/>
  <c r="I64" i="9"/>
  <c r="E65" i="9"/>
  <c r="G65" i="9"/>
  <c r="I65" i="9"/>
  <c r="E66" i="9"/>
  <c r="G66" i="9"/>
  <c r="I66" i="9"/>
  <c r="E67" i="9"/>
  <c r="G67" i="9"/>
  <c r="I67" i="9"/>
  <c r="E68" i="9"/>
  <c r="G68" i="9"/>
  <c r="I68" i="9"/>
  <c r="E69" i="9"/>
  <c r="G69" i="9"/>
  <c r="I69" i="9"/>
  <c r="E70" i="9"/>
  <c r="G70" i="9"/>
  <c r="I70" i="9"/>
  <c r="E71" i="9"/>
  <c r="G71" i="9"/>
  <c r="I71" i="9"/>
  <c r="E72" i="9"/>
  <c r="G72" i="9"/>
  <c r="I72" i="9"/>
  <c r="E73" i="9"/>
  <c r="G73" i="9"/>
  <c r="I73" i="9"/>
  <c r="E74" i="9"/>
  <c r="G74" i="9"/>
  <c r="I74" i="9"/>
  <c r="E75" i="9"/>
  <c r="G75" i="9"/>
  <c r="I75" i="9"/>
  <c r="E76" i="9"/>
  <c r="G76" i="9"/>
  <c r="I76" i="9"/>
  <c r="E77" i="9"/>
  <c r="G77" i="9"/>
  <c r="I77" i="9"/>
  <c r="E78" i="9"/>
  <c r="G78" i="9"/>
  <c r="I78" i="9"/>
  <c r="E79" i="9"/>
  <c r="G79" i="9"/>
  <c r="I79" i="9"/>
  <c r="E81" i="9"/>
  <c r="G81" i="9"/>
  <c r="I81" i="9"/>
  <c r="E82" i="9"/>
  <c r="G82" i="9"/>
  <c r="I82" i="9"/>
  <c r="E83" i="9"/>
  <c r="G83" i="9"/>
  <c r="I83" i="9"/>
  <c r="E84" i="9"/>
  <c r="G84" i="9"/>
  <c r="I84" i="9"/>
  <c r="E85" i="9"/>
  <c r="G85" i="9"/>
  <c r="I85" i="9"/>
  <c r="E86" i="9"/>
  <c r="G86" i="9"/>
  <c r="I86" i="9"/>
  <c r="E87" i="9"/>
  <c r="G87" i="9"/>
  <c r="I87" i="9"/>
  <c r="E88" i="9"/>
  <c r="G88" i="9"/>
  <c r="I88" i="9"/>
  <c r="E89" i="9"/>
  <c r="G89" i="9"/>
  <c r="I89" i="9"/>
  <c r="E90" i="9"/>
  <c r="G90" i="9"/>
  <c r="I90" i="9"/>
  <c r="E91" i="9"/>
  <c r="G91" i="9"/>
  <c r="I91" i="9"/>
  <c r="E92" i="9"/>
  <c r="G92" i="9"/>
  <c r="I92" i="9"/>
  <c r="E93" i="9"/>
  <c r="G93" i="9"/>
  <c r="I93" i="9"/>
  <c r="E94" i="9"/>
  <c r="G94" i="9"/>
  <c r="I94" i="9"/>
  <c r="E95" i="9"/>
  <c r="G95" i="9"/>
  <c r="I95" i="9"/>
  <c r="E96" i="9"/>
  <c r="G96" i="9"/>
  <c r="I96" i="9"/>
  <c r="E97" i="9"/>
  <c r="G97" i="9"/>
  <c r="I97" i="9"/>
  <c r="E98" i="9"/>
  <c r="G98" i="9"/>
  <c r="I98" i="9"/>
  <c r="E99" i="9"/>
  <c r="G99" i="9"/>
  <c r="I99" i="9"/>
  <c r="E100" i="9"/>
  <c r="G100" i="9"/>
  <c r="I100" i="9"/>
  <c r="E101" i="9"/>
  <c r="G101" i="9"/>
  <c r="I101" i="9"/>
  <c r="E102" i="9"/>
  <c r="G102" i="9"/>
  <c r="I102" i="9"/>
  <c r="E103" i="9"/>
  <c r="G103" i="9"/>
  <c r="I103" i="9"/>
  <c r="E104" i="9"/>
  <c r="G104" i="9"/>
  <c r="I104" i="9"/>
  <c r="E105" i="9"/>
  <c r="G105" i="9"/>
  <c r="I105" i="9"/>
  <c r="E106" i="9"/>
  <c r="G106" i="9"/>
  <c r="I106" i="9"/>
  <c r="E107" i="9"/>
  <c r="G107" i="9"/>
  <c r="I107" i="9"/>
  <c r="E108" i="9"/>
  <c r="G108" i="9"/>
  <c r="I108" i="9"/>
  <c r="E109" i="9"/>
  <c r="G109" i="9"/>
  <c r="I109" i="9"/>
  <c r="E110" i="9"/>
  <c r="G110" i="9"/>
  <c r="I110" i="9"/>
  <c r="E111" i="9"/>
  <c r="G111" i="9"/>
  <c r="I111" i="9"/>
  <c r="E112" i="9"/>
  <c r="G112" i="9"/>
  <c r="I112" i="9"/>
  <c r="E113" i="9"/>
  <c r="G113" i="9"/>
  <c r="I113" i="9"/>
  <c r="E114" i="9"/>
  <c r="G114" i="9"/>
  <c r="I114" i="9"/>
  <c r="E115" i="9"/>
  <c r="G115" i="9"/>
  <c r="I115" i="9"/>
  <c r="E116" i="9"/>
  <c r="G116" i="9"/>
  <c r="I116" i="9"/>
  <c r="E117" i="9"/>
  <c r="G117" i="9"/>
  <c r="I117" i="9"/>
  <c r="E118" i="9"/>
  <c r="G118" i="9"/>
  <c r="I118" i="9"/>
  <c r="E119" i="9"/>
  <c r="G119" i="9"/>
  <c r="I119" i="9"/>
  <c r="E120" i="9"/>
  <c r="G120" i="9"/>
  <c r="I120" i="9"/>
  <c r="E121" i="9"/>
  <c r="G121" i="9"/>
  <c r="I121" i="9"/>
  <c r="E122" i="9"/>
  <c r="G122" i="9"/>
  <c r="I122" i="9"/>
  <c r="E123" i="9"/>
  <c r="G123" i="9"/>
  <c r="I123" i="9"/>
  <c r="E124" i="9"/>
  <c r="G124" i="9"/>
  <c r="I124" i="9"/>
  <c r="E125" i="9"/>
  <c r="G125" i="9"/>
  <c r="I125" i="9"/>
  <c r="E126" i="9"/>
  <c r="G126" i="9"/>
  <c r="I126" i="9"/>
  <c r="E127" i="9"/>
  <c r="G127" i="9"/>
  <c r="I127" i="9"/>
  <c r="E128" i="9"/>
  <c r="G128" i="9"/>
  <c r="I128" i="9"/>
  <c r="E129" i="9"/>
  <c r="G129" i="9"/>
  <c r="I129" i="9"/>
  <c r="E130" i="9"/>
  <c r="G130" i="9"/>
  <c r="I130" i="9"/>
  <c r="E131" i="9"/>
  <c r="G131" i="9"/>
  <c r="I131" i="9"/>
  <c r="E132" i="9"/>
  <c r="G132" i="9"/>
  <c r="I132" i="9"/>
  <c r="E133" i="9"/>
  <c r="G133" i="9"/>
  <c r="I133" i="9"/>
  <c r="E134" i="9"/>
  <c r="G134" i="9"/>
  <c r="I134" i="9"/>
  <c r="E135" i="9"/>
  <c r="G135" i="9"/>
  <c r="I135" i="9"/>
  <c r="E136" i="9"/>
  <c r="G136" i="9"/>
  <c r="I136" i="9"/>
  <c r="E137" i="9"/>
  <c r="G137" i="9"/>
  <c r="I137" i="9"/>
  <c r="E138" i="9"/>
  <c r="G138" i="9"/>
  <c r="I138" i="9"/>
  <c r="E139" i="9"/>
  <c r="G139" i="9"/>
  <c r="I139" i="9"/>
  <c r="E140" i="9"/>
  <c r="G140" i="9"/>
  <c r="I140" i="9"/>
  <c r="E141" i="9"/>
  <c r="G141" i="9"/>
  <c r="I141" i="9"/>
  <c r="E142" i="9"/>
  <c r="G142" i="9"/>
  <c r="I142" i="9"/>
  <c r="E143" i="9"/>
  <c r="G143" i="9"/>
  <c r="I143" i="9"/>
  <c r="E144" i="9"/>
  <c r="G144" i="9"/>
  <c r="I144" i="9"/>
  <c r="E145" i="9"/>
  <c r="G145" i="9"/>
  <c r="I145" i="9"/>
  <c r="E146" i="9"/>
  <c r="G146" i="9"/>
  <c r="I146" i="9"/>
  <c r="E147" i="9"/>
  <c r="G147" i="9"/>
  <c r="I147" i="9"/>
  <c r="E148" i="9"/>
  <c r="G148" i="9"/>
  <c r="I148" i="9"/>
  <c r="E149" i="9"/>
  <c r="G149" i="9"/>
  <c r="I149" i="9"/>
  <c r="E150" i="9"/>
  <c r="G150" i="9"/>
  <c r="I150" i="9"/>
  <c r="E151" i="9"/>
  <c r="G151" i="9"/>
  <c r="I151" i="9"/>
  <c r="E152" i="9"/>
  <c r="G152" i="9"/>
  <c r="I152" i="9"/>
  <c r="E153" i="9"/>
  <c r="G153" i="9"/>
  <c r="I153" i="9"/>
  <c r="E154" i="9"/>
  <c r="G154" i="9"/>
  <c r="I154" i="9"/>
  <c r="E155" i="9"/>
  <c r="G155" i="9"/>
  <c r="I155" i="9"/>
  <c r="E156" i="9"/>
  <c r="G156" i="9"/>
  <c r="I156" i="9"/>
  <c r="E157" i="9"/>
  <c r="G157" i="9"/>
  <c r="I157" i="9"/>
  <c r="E158" i="9"/>
  <c r="G158" i="9"/>
  <c r="I158" i="9"/>
  <c r="E159" i="9"/>
  <c r="G159" i="9"/>
  <c r="I159" i="9"/>
  <c r="E160" i="9"/>
  <c r="G160" i="9"/>
  <c r="I160" i="9"/>
  <c r="E161" i="9"/>
  <c r="G161" i="9"/>
  <c r="I161" i="9"/>
  <c r="E162" i="9"/>
  <c r="G162" i="9"/>
  <c r="I162" i="9"/>
  <c r="E163" i="9"/>
  <c r="G163" i="9"/>
  <c r="I163" i="9"/>
  <c r="E164" i="9"/>
  <c r="G164" i="9"/>
  <c r="I164" i="9"/>
  <c r="E165" i="9"/>
  <c r="G165" i="9"/>
  <c r="I165" i="9"/>
  <c r="E166" i="9"/>
  <c r="G166" i="9"/>
  <c r="I166" i="9"/>
  <c r="E167" i="9"/>
  <c r="G167" i="9"/>
  <c r="I167" i="9"/>
  <c r="E168" i="9"/>
  <c r="G168" i="9"/>
  <c r="I168" i="9"/>
  <c r="E169" i="9"/>
  <c r="G169" i="9"/>
  <c r="I169" i="9"/>
  <c r="E170" i="9"/>
  <c r="G170" i="9"/>
  <c r="I170" i="9"/>
  <c r="E171" i="9"/>
  <c r="G171" i="9"/>
  <c r="I171" i="9"/>
  <c r="E172" i="9"/>
  <c r="G172" i="9"/>
  <c r="I172" i="9"/>
  <c r="E173" i="9"/>
  <c r="G173" i="9"/>
  <c r="I173" i="9"/>
  <c r="E174" i="9"/>
  <c r="G174" i="9"/>
  <c r="I174" i="9"/>
  <c r="E175" i="9"/>
  <c r="G175" i="9"/>
  <c r="I175" i="9"/>
  <c r="E176" i="9"/>
  <c r="G176" i="9"/>
  <c r="I176" i="9"/>
  <c r="E177" i="9"/>
  <c r="G177" i="9"/>
  <c r="I177" i="9"/>
  <c r="E178" i="9"/>
  <c r="G178" i="9"/>
  <c r="I178" i="9"/>
  <c r="E179" i="9"/>
  <c r="G179" i="9"/>
  <c r="I179" i="9"/>
  <c r="E180" i="9"/>
  <c r="G180" i="9"/>
  <c r="I180" i="9"/>
  <c r="E181" i="9"/>
  <c r="G181" i="9"/>
  <c r="I181" i="9"/>
  <c r="E182" i="9"/>
  <c r="G182" i="9"/>
  <c r="I182" i="9"/>
  <c r="E183" i="9"/>
  <c r="G183" i="9"/>
  <c r="I183" i="9"/>
  <c r="E184" i="9"/>
  <c r="G184" i="9"/>
  <c r="I184" i="9"/>
  <c r="E185" i="9"/>
  <c r="G185" i="9"/>
  <c r="I185" i="9"/>
  <c r="E186" i="9"/>
  <c r="G186" i="9"/>
  <c r="I186" i="9"/>
  <c r="E187" i="9"/>
  <c r="G187" i="9"/>
  <c r="I187" i="9"/>
  <c r="E188" i="9"/>
  <c r="G188" i="9"/>
  <c r="I188" i="9"/>
  <c r="E189" i="9"/>
  <c r="G189" i="9"/>
  <c r="I189" i="9"/>
  <c r="E190" i="9"/>
  <c r="G190" i="9"/>
  <c r="I190" i="9"/>
  <c r="E191" i="9"/>
  <c r="G191" i="9"/>
  <c r="I191" i="9"/>
  <c r="E192" i="9"/>
  <c r="G192" i="9"/>
  <c r="I192" i="9"/>
  <c r="E193" i="9"/>
  <c r="G193" i="9"/>
  <c r="I193" i="9"/>
  <c r="E194" i="9"/>
  <c r="G194" i="9"/>
  <c r="I194" i="9"/>
  <c r="E195" i="9"/>
  <c r="G195" i="9"/>
  <c r="I195" i="9"/>
  <c r="E196" i="9"/>
  <c r="G196" i="9"/>
  <c r="I196" i="9"/>
  <c r="E197" i="9"/>
  <c r="G197" i="9"/>
  <c r="I197" i="9"/>
  <c r="E198" i="9"/>
  <c r="G198" i="9"/>
  <c r="I198" i="9"/>
  <c r="E2" i="9"/>
  <c r="G2" i="9"/>
  <c r="I2" i="9"/>
  <c r="E80" i="9"/>
  <c r="G80" i="9"/>
  <c r="E199" i="9"/>
  <c r="G199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2" i="1"/>
</calcChain>
</file>

<file path=xl/connections.xml><?xml version="1.0" encoding="utf-8"?>
<connections xmlns="http://schemas.openxmlformats.org/spreadsheetml/2006/main">
  <connection id="1" name="kelch_mutations_samples" type="6" refreshedVersion="0" background="1" saveData="1">
    <textPr fileType="mac" sourceFile="wmd1a-b9e:Users:gustavo:Dropbox:my_documents:my_projects:artemisinin:METADATA:kelch_mutations_samples">
      <textFields count="2">
        <textField/>
        <textField/>
      </textFields>
    </textPr>
  </connection>
  <connection id="2" name="kelch_mutations_samples1" type="6" refreshedVersion="0" background="1" saveData="1">
    <textPr fileType="mac" sourceFile="wmd1a-b9e:Users:gustavo:Dropbox:my_documents:my_projects:artemisinin:METADATA:T4:kelch_mutations_samples" space="1" consecutive="1">
      <textFields count="2">
        <textField/>
        <textField/>
      </textFields>
    </textPr>
  </connection>
  <connection id="3" name="samples_with_kelch13_mutations.txt" type="6" refreshedVersion="0" background="1" saveData="1">
    <textPr fileType="mac" sourceFile="wmd1a-b9e:Users:gustavo:Dropbox:my_documents:my_projects:artemisinin:METADATA:T4:samples_with_kelch13_mutation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<sst xmlns="http://schemas.openxmlformats.org/spreadsheetml/2006/main" count="3371" uniqueCount="416">
  <si>
    <t>Sample_ID</t>
  </si>
  <si>
    <t>Sample_Date</t>
  </si>
  <si>
    <t>Qubit_ngul</t>
  </si>
  <si>
    <t>ngul</t>
  </si>
  <si>
    <t>ug</t>
  </si>
  <si>
    <t>Slope_half_life</t>
  </si>
  <si>
    <t>R2</t>
  </si>
  <si>
    <t>Tlag</t>
  </si>
  <si>
    <t>NHP3015</t>
  </si>
  <si>
    <t>NHP3020</t>
  </si>
  <si>
    <t>NHP3022</t>
  </si>
  <si>
    <t>NHP3036</t>
  </si>
  <si>
    <t>NHP3044</t>
  </si>
  <si>
    <t>NHP3046</t>
  </si>
  <si>
    <t>NHP3055</t>
  </si>
  <si>
    <t>NHP3056</t>
  </si>
  <si>
    <t>NHP3059</t>
  </si>
  <si>
    <t>NHP3065</t>
  </si>
  <si>
    <t>NHP3066</t>
  </si>
  <si>
    <t>NHP3068</t>
  </si>
  <si>
    <t>NHP3206</t>
  </si>
  <si>
    <t>NHP3207</t>
  </si>
  <si>
    <t>NHP4049</t>
  </si>
  <si>
    <t>NHP4080</t>
  </si>
  <si>
    <t>NHP4085</t>
  </si>
  <si>
    <t>NHP4101</t>
  </si>
  <si>
    <t>NHP4104</t>
  </si>
  <si>
    <t>NHP4118</t>
  </si>
  <si>
    <t>NHP4123</t>
  </si>
  <si>
    <t>NHP4126</t>
  </si>
  <si>
    <t>NHP4147</t>
  </si>
  <si>
    <t>NHP4155</t>
  </si>
  <si>
    <t>NHP4162</t>
  </si>
  <si>
    <t>NHP4187</t>
  </si>
  <si>
    <t>NHP4188</t>
  </si>
  <si>
    <t>NHP4189</t>
  </si>
  <si>
    <t>NHP4193</t>
  </si>
  <si>
    <t>NHP4196</t>
  </si>
  <si>
    <t>NHP4203</t>
  </si>
  <si>
    <t>NHP4212</t>
  </si>
  <si>
    <t>NHP4215</t>
  </si>
  <si>
    <t>NHP4224</t>
  </si>
  <si>
    <t>NHP4232</t>
  </si>
  <si>
    <t>NHP4234</t>
  </si>
  <si>
    <t>NHP4251</t>
  </si>
  <si>
    <t>NHP4263</t>
  </si>
  <si>
    <t>NHP4269</t>
  </si>
  <si>
    <t>NHP4278</t>
  </si>
  <si>
    <t>NHP4290</t>
  </si>
  <si>
    <t>NA</t>
  </si>
  <si>
    <t>NHP4302</t>
  </si>
  <si>
    <t>NHP4303</t>
  </si>
  <si>
    <t>NHP4311</t>
  </si>
  <si>
    <t>NHP4315</t>
  </si>
  <si>
    <t>NHP4319</t>
  </si>
  <si>
    <t>NHP4323</t>
  </si>
  <si>
    <t>NHP4332</t>
  </si>
  <si>
    <t>NHP4344</t>
  </si>
  <si>
    <t>NHP4366</t>
  </si>
  <si>
    <t>NHP4371</t>
  </si>
  <si>
    <t>NHP4374</t>
  </si>
  <si>
    <t>NHP4748</t>
  </si>
  <si>
    <t>NHP4749</t>
  </si>
  <si>
    <t>NHP4761</t>
  </si>
  <si>
    <t>NHP4764</t>
  </si>
  <si>
    <t>NHP4765</t>
  </si>
  <si>
    <t>NHP4772</t>
  </si>
  <si>
    <t>NHP4773</t>
  </si>
  <si>
    <t>NHP4775</t>
  </si>
  <si>
    <t>NHP4776</t>
  </si>
  <si>
    <t>NHP4778</t>
  </si>
  <si>
    <t>NHP4779</t>
  </si>
  <si>
    <t>NHP4780</t>
  </si>
  <si>
    <t>NHP4781</t>
  </si>
  <si>
    <t>NHP4782</t>
  </si>
  <si>
    <t>NHP4783</t>
  </si>
  <si>
    <t>NHP4788</t>
  </si>
  <si>
    <t>NHP4791</t>
  </si>
  <si>
    <t>NHP4795</t>
  </si>
  <si>
    <t>NHP4796</t>
  </si>
  <si>
    <t>NHP4798</t>
  </si>
  <si>
    <t>NHP4800</t>
  </si>
  <si>
    <t>NHP4801</t>
  </si>
  <si>
    <t>NHP4810</t>
  </si>
  <si>
    <t>NHP4811</t>
  </si>
  <si>
    <t>NHP4815</t>
  </si>
  <si>
    <t>NHP4826</t>
  </si>
  <si>
    <t>NHP4827</t>
  </si>
  <si>
    <t>NHP4828</t>
  </si>
  <si>
    <t>NHP4829</t>
  </si>
  <si>
    <t>NHP4830</t>
  </si>
  <si>
    <t>NHP4832</t>
  </si>
  <si>
    <t>NHP4834</t>
  </si>
  <si>
    <t>NHP4835</t>
  </si>
  <si>
    <t>NHP4839</t>
  </si>
  <si>
    <t>NHP4840</t>
  </si>
  <si>
    <t>NHP4841</t>
  </si>
  <si>
    <t>NHP4843</t>
  </si>
  <si>
    <t>NHP4847</t>
  </si>
  <si>
    <t>NHP4848</t>
  </si>
  <si>
    <t>NHP4850</t>
  </si>
  <si>
    <t>NHP4851</t>
  </si>
  <si>
    <t>NHP4852</t>
  </si>
  <si>
    <t>NHP4853</t>
  </si>
  <si>
    <t>NHP4854</t>
  </si>
  <si>
    <t>NHP4855</t>
  </si>
  <si>
    <t>NHP4857</t>
  </si>
  <si>
    <t>NHP4859</t>
  </si>
  <si>
    <t>NHP4898</t>
  </si>
  <si>
    <t>OHP102</t>
  </si>
  <si>
    <t>OHP111</t>
  </si>
  <si>
    <t>OHP116</t>
  </si>
  <si>
    <t>OHP121</t>
  </si>
  <si>
    <t>OHP122</t>
  </si>
  <si>
    <t>OHP124</t>
  </si>
  <si>
    <t>OHP125</t>
  </si>
  <si>
    <t>OHP133</t>
  </si>
  <si>
    <t>OHP135</t>
  </si>
  <si>
    <t>OHP1500</t>
  </si>
  <si>
    <t>OHP1501</t>
  </si>
  <si>
    <t>OHP1510</t>
  </si>
  <si>
    <t>OHP1523</t>
  </si>
  <si>
    <t>OHP1524</t>
  </si>
  <si>
    <t>OHP1525</t>
  </si>
  <si>
    <t>OHP160</t>
  </si>
  <si>
    <t>OHP182</t>
  </si>
  <si>
    <t>OHP183</t>
  </si>
  <si>
    <t>OHP184</t>
  </si>
  <si>
    <t>OHP189</t>
  </si>
  <si>
    <t>OHP213</t>
  </si>
  <si>
    <t>OHP218</t>
  </si>
  <si>
    <t>OHP228</t>
  </si>
  <si>
    <t>OHP259</t>
  </si>
  <si>
    <t>OHP260</t>
  </si>
  <si>
    <t>OHP263</t>
  </si>
  <si>
    <t>OHP268</t>
  </si>
  <si>
    <t>OHP275</t>
  </si>
  <si>
    <t>OHP277</t>
  </si>
  <si>
    <t>OHP288</t>
  </si>
  <si>
    <t>OHP289</t>
  </si>
  <si>
    <t>OHP291</t>
  </si>
  <si>
    <t>OHP292</t>
  </si>
  <si>
    <t>OHP293</t>
  </si>
  <si>
    <t>OHP295</t>
  </si>
  <si>
    <t>OHP300</t>
  </si>
  <si>
    <t>OHP304</t>
  </si>
  <si>
    <t>OHP319</t>
  </si>
  <si>
    <t>OHP337</t>
  </si>
  <si>
    <t>OHP338</t>
  </si>
  <si>
    <t>OHP339</t>
  </si>
  <si>
    <t>OHP341</t>
  </si>
  <si>
    <t>OHP343</t>
  </si>
  <si>
    <t>OHP345</t>
  </si>
  <si>
    <t>OHP346</t>
  </si>
  <si>
    <t>OHP355</t>
  </si>
  <si>
    <t>OHP44</t>
  </si>
  <si>
    <t>OHP82</t>
  </si>
  <si>
    <t>OHP92</t>
  </si>
  <si>
    <t>OHP95</t>
  </si>
  <si>
    <t>sample_id</t>
  </si>
  <si>
    <t>slope_half_life</t>
  </si>
  <si>
    <t>stage</t>
  </si>
  <si>
    <t>early</t>
  </si>
  <si>
    <t>middle</t>
  </si>
  <si>
    <t>late</t>
  </si>
  <si>
    <t>Clinic</t>
  </si>
  <si>
    <t>k13</t>
  </si>
  <si>
    <t>uniqueGroup0</t>
  </si>
  <si>
    <t>nUniqueGroup0</t>
  </si>
  <si>
    <t>Heterogeneity</t>
  </si>
  <si>
    <t>Clonality_all</t>
  </si>
  <si>
    <t>MKT</t>
  </si>
  <si>
    <t>C580Y</t>
  </si>
  <si>
    <t>S</t>
  </si>
  <si>
    <t>N458Y</t>
  </si>
  <si>
    <t>WT</t>
  </si>
  <si>
    <t>WPA</t>
  </si>
  <si>
    <t>P527H</t>
  </si>
  <si>
    <t>M</t>
  </si>
  <si>
    <t>CKAF5210</t>
  </si>
  <si>
    <t>MRH</t>
  </si>
  <si>
    <t>G533A</t>
  </si>
  <si>
    <t>DMA403</t>
  </si>
  <si>
    <t>MLA</t>
  </si>
  <si>
    <t>R561H</t>
  </si>
  <si>
    <t>KAE6110</t>
  </si>
  <si>
    <t>NHP1523</t>
  </si>
  <si>
    <t>P553L</t>
  </si>
  <si>
    <t>NHP1524</t>
  </si>
  <si>
    <t>NHP1525</t>
  </si>
  <si>
    <t>NHP1527</t>
  </si>
  <si>
    <t>NHP1528</t>
  </si>
  <si>
    <t>NHP2209</t>
  </si>
  <si>
    <t>MKK</t>
  </si>
  <si>
    <t>NHP2211</t>
  </si>
  <si>
    <t>PLU</t>
  </si>
  <si>
    <t>NHP2212</t>
  </si>
  <si>
    <t>NHP3228</t>
  </si>
  <si>
    <t>P441L</t>
  </si>
  <si>
    <t>NHP3229</t>
  </si>
  <si>
    <t>NHP3230</t>
  </si>
  <si>
    <t>P667T</t>
  </si>
  <si>
    <t>NHP3231</t>
  </si>
  <si>
    <t>NHP3232</t>
  </si>
  <si>
    <t>NHP4945</t>
  </si>
  <si>
    <t>F446I</t>
  </si>
  <si>
    <t>NHP4946</t>
  </si>
  <si>
    <t>NHP4947</t>
  </si>
  <si>
    <t>NHP4949</t>
  </si>
  <si>
    <t>NHP4950</t>
  </si>
  <si>
    <t>NHP4952</t>
  </si>
  <si>
    <t>OZC1S3005</t>
  </si>
  <si>
    <t>OZC2S2001</t>
  </si>
  <si>
    <t>OZC2S2006</t>
  </si>
  <si>
    <t>OZC2S3003</t>
  </si>
  <si>
    <t>RDM43</t>
  </si>
  <si>
    <t>RDM45</t>
  </si>
  <si>
    <t>RDM46</t>
  </si>
  <si>
    <t>RDM5</t>
  </si>
  <si>
    <t>RDM53</t>
  </si>
  <si>
    <t>RDM61</t>
  </si>
  <si>
    <t>RDM64</t>
  </si>
  <si>
    <t>RDM76</t>
  </si>
  <si>
    <t>RDM79</t>
  </si>
  <si>
    <t>RDM8</t>
  </si>
  <si>
    <t>E252Q</t>
  </si>
  <si>
    <t>RDM80</t>
  </si>
  <si>
    <t>RDM81</t>
  </si>
  <si>
    <t>RDM84</t>
  </si>
  <si>
    <t>RDM87</t>
  </si>
  <si>
    <t>verylate</t>
  </si>
  <si>
    <t>has kelch mutation</t>
  </si>
  <si>
    <t>13_1724974_A</t>
  </si>
  <si>
    <t>13_1725259_T</t>
  </si>
  <si>
    <t>NHP104671</t>
  </si>
  <si>
    <t>NHP114662</t>
  </si>
  <si>
    <t>NHP114856</t>
  </si>
  <si>
    <t>NHP401183</t>
  </si>
  <si>
    <t>NHP418798</t>
  </si>
  <si>
    <t>13_1725385_A</t>
  </si>
  <si>
    <t>13_1725626_A</t>
  </si>
  <si>
    <t>NHP110557</t>
  </si>
  <si>
    <t>13_1726244_G</t>
  </si>
  <si>
    <t>13_1724999_T</t>
  </si>
  <si>
    <t>13_1725277_A</t>
  </si>
  <si>
    <t>13_1725316_T</t>
  </si>
  <si>
    <t>13_1725340_A</t>
  </si>
  <si>
    <t>13_1725388_A</t>
  </si>
  <si>
    <t>13_1725400_G</t>
  </si>
  <si>
    <t>13_1725544_T</t>
  </si>
  <si>
    <t>13_1725570_T</t>
  </si>
  <si>
    <t>13_1725662_T</t>
  </si>
  <si>
    <t>13_1725676_A</t>
  </si>
  <si>
    <t>WT Kelch13</t>
  </si>
  <si>
    <t>WT Kelch14</t>
  </si>
  <si>
    <t>WT Kelch15</t>
  </si>
  <si>
    <t>WT Kelch16</t>
  </si>
  <si>
    <t>WT Kelch17</t>
  </si>
  <si>
    <t>WT Kelch18</t>
  </si>
  <si>
    <t>WT Kelch19</t>
  </si>
  <si>
    <t>WT Kelch20</t>
  </si>
  <si>
    <t>WT Kelch21</t>
  </si>
  <si>
    <t>WT Kelch22</t>
  </si>
  <si>
    <t>WT Kelch23</t>
  </si>
  <si>
    <t>WT Kelch24</t>
  </si>
  <si>
    <t>WT Kelch25</t>
  </si>
  <si>
    <t>WT Kelch26</t>
  </si>
  <si>
    <t>WT Kelch27</t>
  </si>
  <si>
    <t>WT Kelch28</t>
  </si>
  <si>
    <t>WT Kelch29</t>
  </si>
  <si>
    <t>WT Kelch30</t>
  </si>
  <si>
    <t>WT Kelch31</t>
  </si>
  <si>
    <t>WT Kelch32</t>
  </si>
  <si>
    <t>WT Kelch33</t>
  </si>
  <si>
    <t>WT Kelch34</t>
  </si>
  <si>
    <t>WT Kelch35</t>
  </si>
  <si>
    <t>WT Kelch36</t>
  </si>
  <si>
    <t>WT Kelch37</t>
  </si>
  <si>
    <t>WT Kelch38</t>
  </si>
  <si>
    <t>WT Kelch39</t>
  </si>
  <si>
    <t>WT Kelch40</t>
  </si>
  <si>
    <t>WT Kelch41</t>
  </si>
  <si>
    <t>WT Kelch42</t>
  </si>
  <si>
    <t>WT Kelch43</t>
  </si>
  <si>
    <t>WT Kelch44</t>
  </si>
  <si>
    <t>WT Kelch45</t>
  </si>
  <si>
    <t>WT Kelch46</t>
  </si>
  <si>
    <t>WT Kelch47</t>
  </si>
  <si>
    <t>WT Kelch48</t>
  </si>
  <si>
    <t>WT Kelch49</t>
  </si>
  <si>
    <t>WT Kelch50</t>
  </si>
  <si>
    <t>WT Kelch51</t>
  </si>
  <si>
    <t>WT Kelch52</t>
  </si>
  <si>
    <t>WT Kelch53</t>
  </si>
  <si>
    <t>WT Kelch54</t>
  </si>
  <si>
    <t>WT Kelch55</t>
  </si>
  <si>
    <t>WT Kelch56</t>
  </si>
  <si>
    <t>WT Kelch57</t>
  </si>
  <si>
    <t>WT Kelch58</t>
  </si>
  <si>
    <t>WT Kelch59</t>
  </si>
  <si>
    <t>WT Kelch60</t>
  </si>
  <si>
    <t>WT Kelch61</t>
  </si>
  <si>
    <t>WT Kelch62</t>
  </si>
  <si>
    <t>WT Kelch63</t>
  </si>
  <si>
    <t>WT Kelch64</t>
  </si>
  <si>
    <t>WT Kelch65</t>
  </si>
  <si>
    <t>WT Kelch66</t>
  </si>
  <si>
    <t>WT Kelch67</t>
  </si>
  <si>
    <t>WT Kelch68</t>
  </si>
  <si>
    <t>WT Kelch69</t>
  </si>
  <si>
    <t>WT Kelch70</t>
  </si>
  <si>
    <t>WT Kelch71</t>
  </si>
  <si>
    <t>WT Kelch72</t>
  </si>
  <si>
    <t>WT Kelch73</t>
  </si>
  <si>
    <t>WT Kelch74</t>
  </si>
  <si>
    <t>WT Kelch75</t>
  </si>
  <si>
    <t>WT Kelch76</t>
  </si>
  <si>
    <t>WT Kelch77</t>
  </si>
  <si>
    <t>WT Kelch78</t>
  </si>
  <si>
    <t>WT Kelch79</t>
  </si>
  <si>
    <t>WT Kelch80</t>
  </si>
  <si>
    <t>WT Kelch81</t>
  </si>
  <si>
    <t>WT Kelch82</t>
  </si>
  <si>
    <t>WT Kelch83</t>
  </si>
  <si>
    <t>WT Kelch84</t>
  </si>
  <si>
    <t>WT Kelch85</t>
  </si>
  <si>
    <t>WT Kelch86</t>
  </si>
  <si>
    <t>WT Kelch87</t>
  </si>
  <si>
    <t>WT Kelch88</t>
  </si>
  <si>
    <t>WT Kelch89</t>
  </si>
  <si>
    <t>WT Kelch90</t>
  </si>
  <si>
    <t>WT Kelch91</t>
  </si>
  <si>
    <t>WT Kelch92</t>
  </si>
  <si>
    <t>WT Kelch93</t>
  </si>
  <si>
    <t>WT Kelch94</t>
  </si>
  <si>
    <t>WT Kelch95</t>
  </si>
  <si>
    <t>WT Kelch96</t>
  </si>
  <si>
    <t>WT Kelch97</t>
  </si>
  <si>
    <t>WT Kelch98</t>
  </si>
  <si>
    <t>WT Kelch99</t>
  </si>
  <si>
    <t>WT Kelch100</t>
  </si>
  <si>
    <t>WT Kelch101</t>
  </si>
  <si>
    <t>WT Kelch102</t>
  </si>
  <si>
    <t>WT Kelch103</t>
  </si>
  <si>
    <t>WT Kelch104</t>
  </si>
  <si>
    <t>WT Kelch105</t>
  </si>
  <si>
    <t>WT Kelch106</t>
  </si>
  <si>
    <t>WT Kelch107</t>
  </si>
  <si>
    <t>WT Kelch108</t>
  </si>
  <si>
    <t>WT Kelch109</t>
  </si>
  <si>
    <t>WT Kelch110</t>
  </si>
  <si>
    <t>Mutant kelch13</t>
  </si>
  <si>
    <t>Clean</t>
  </si>
  <si>
    <t>NHP115639</t>
  </si>
  <si>
    <t>NHP416930</t>
  </si>
  <si>
    <t>Slope_half_life for box plots and averages</t>
  </si>
  <si>
    <t>Slope_half_life for excel graphs</t>
  </si>
  <si>
    <t>Location codes</t>
  </si>
  <si>
    <t>MawkerThai</t>
  </si>
  <si>
    <t>Maela</t>
  </si>
  <si>
    <t>Mae Ra Mat Hospital </t>
  </si>
  <si>
    <t>Wang Pha</t>
  </si>
  <si>
    <t>Mawker Thai</t>
  </si>
  <si>
    <t>MaeKonKen</t>
  </si>
  <si>
    <t>Mae Kon Ken</t>
  </si>
  <si>
    <t xml:space="preserve"> Maela</t>
  </si>
  <si>
    <t>MaeRaMat</t>
  </si>
  <si>
    <t>WangPha</t>
  </si>
  <si>
    <t>FINAL_CODE</t>
  </si>
  <si>
    <t>Name</t>
  </si>
  <si>
    <t>Initial code</t>
  </si>
  <si>
    <t>High slope (resistant)</t>
  </si>
  <si>
    <t>A675V</t>
  </si>
  <si>
    <t>G538V</t>
  </si>
  <si>
    <t>P574L</t>
  </si>
  <si>
    <t>N537I</t>
  </si>
  <si>
    <t>S485N</t>
  </si>
  <si>
    <t>M476I</t>
  </si>
  <si>
    <t>Mapping nt subst to aa substitution</t>
  </si>
  <si>
    <t>580</t>
  </si>
  <si>
    <t>667</t>
  </si>
  <si>
    <t>441</t>
  </si>
  <si>
    <t>476</t>
  </si>
  <si>
    <t>675</t>
  </si>
  <si>
    <t>446</t>
  </si>
  <si>
    <t>252</t>
  </si>
  <si>
    <t>458</t>
  </si>
  <si>
    <t>574</t>
  </si>
  <si>
    <t>538</t>
  </si>
  <si>
    <t>485</t>
  </si>
  <si>
    <t>561</t>
  </si>
  <si>
    <t>537</t>
  </si>
  <si>
    <t>553</t>
  </si>
  <si>
    <t>aa coordinates</t>
  </si>
  <si>
    <t>aa substitution (our genotying)</t>
  </si>
  <si>
    <t>Tim's genotyping</t>
  </si>
  <si>
    <t>Combination Tim's + ours</t>
  </si>
  <si>
    <t>kelch13 substitution, chrom coordinate (our genotyping)</t>
  </si>
  <si>
    <t>real WT</t>
  </si>
  <si>
    <t>75 missing genotypes, 1 inside beta-propeller</t>
  </si>
  <si>
    <t>5 missing genotypes</t>
  </si>
  <si>
    <t>3 missing genotypes</t>
  </si>
  <si>
    <t>2 missing genotypes</t>
  </si>
  <si>
    <t>real wild type kelch 13. No missing genotypes.</t>
  </si>
  <si>
    <t>Is it really WT kelch13? Are there missing genotype calls within kelch13 CDS</t>
  </si>
  <si>
    <t>has k10</t>
  </si>
  <si>
    <t>k10</t>
  </si>
  <si>
    <t>with K10</t>
  </si>
  <si>
    <t>ak2</t>
  </si>
  <si>
    <t>hyp11</t>
  </si>
  <si>
    <t>has ak2</t>
  </si>
  <si>
    <t>has hyp11</t>
  </si>
  <si>
    <t>has 2_2503316_A</t>
  </si>
  <si>
    <t>2_503316_A</t>
  </si>
  <si>
    <t>has 2_503316_A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</si>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</sst>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  <family val="2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5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164" fontId="0" fillId="0" borderId="0" xfId="0" applyNumberFormat="1"/>
    <xf numFmtId="45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1" xfId="0" applyFont="1" applyBorder="1"/>
    <xf numFmtId="2" fontId="0" fillId="0" borderId="1" xfId="0" applyNumberFormat="1" applyBorder="1"/>
    <xf numFmtId="0" fontId="6" fillId="2" borderId="1" xfId="161" applyBorder="1"/>
    <xf numFmtId="2" fontId="6" fillId="2" borderId="1" xfId="161" applyNumberFormat="1" applyBorder="1"/>
    <xf numFmtId="0" fontId="0" fillId="0" borderId="1" xfId="0" applyBorder="1" applyAlignment="1"/>
    <xf numFmtId="0" fontId="9" fillId="0" borderId="1" xfId="161" applyFont="1" applyFill="1" applyBorder="1"/>
    <xf numFmtId="2" fontId="8" fillId="0" borderId="1" xfId="0" applyNumberFormat="1" applyFont="1" applyBorder="1"/>
    <xf numFmtId="0" fontId="8" fillId="0" borderId="3" xfId="0" applyFont="1" applyBorder="1"/>
    <xf numFmtId="2" fontId="8" fillId="0" borderId="4" xfId="0" applyNumberFormat="1" applyFont="1" applyBorder="1"/>
    <xf numFmtId="0" fontId="8" fillId="0" borderId="5" xfId="0" applyFont="1" applyBorder="1"/>
    <xf numFmtId="0" fontId="0" fillId="0" borderId="1" xfId="0" applyFont="1" applyBorder="1" applyAlignment="1"/>
    <xf numFmtId="0" fontId="7" fillId="3" borderId="1" xfId="162" applyBorder="1"/>
    <xf numFmtId="2" fontId="7" fillId="3" borderId="1" xfId="162" applyNumberFormat="1" applyBorder="1"/>
    <xf numFmtId="2" fontId="0" fillId="0" borderId="0" xfId="0" applyNumberFormat="1"/>
    <xf numFmtId="0" fontId="0" fillId="0" borderId="0" xfId="0" applyNumberFormat="1"/>
    <xf numFmtId="0" fontId="3" fillId="0" borderId="2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Border="1"/>
    <xf numFmtId="0" fontId="0" fillId="4" borderId="1" xfId="0" applyFill="1" applyBorder="1"/>
    <xf numFmtId="0" fontId="5" fillId="0" borderId="1" xfId="0" applyFont="1" applyBorder="1"/>
  </cellXfs>
  <cellStyles count="247">
    <cellStyle name="Bad" xfId="16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eutral" xfId="16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clearance_rate.csv!$M$2:$M$151</c:f>
              <c:numCache>
                <c:formatCode>General</c:formatCode>
                <c:ptCount val="150"/>
                <c:pt idx="0">
                  <c:v>3.216024534</c:v>
                </c:pt>
                <c:pt idx="1">
                  <c:v>4.069091195</c:v>
                </c:pt>
                <c:pt idx="2">
                  <c:v>5.371803102</c:v>
                </c:pt>
                <c:pt idx="3">
                  <c:v>2.242681226</c:v>
                </c:pt>
                <c:pt idx="4">
                  <c:v>3.554689839</c:v>
                </c:pt>
                <c:pt idx="5">
                  <c:v>2.77096934</c:v>
                </c:pt>
                <c:pt idx="6">
                  <c:v>2.015521123</c:v>
                </c:pt>
                <c:pt idx="7">
                  <c:v>3.173757644</c:v>
                </c:pt>
                <c:pt idx="8">
                  <c:v>2.792672029</c:v>
                </c:pt>
                <c:pt idx="9">
                  <c:v>2.453580725</c:v>
                </c:pt>
                <c:pt idx="10">
                  <c:v>2.344807817</c:v>
                </c:pt>
                <c:pt idx="11">
                  <c:v>2.712782613</c:v>
                </c:pt>
                <c:pt idx="12">
                  <c:v>1.164613797</c:v>
                </c:pt>
                <c:pt idx="13">
                  <c:v>4.031126372</c:v>
                </c:pt>
                <c:pt idx="14">
                  <c:v>1.542471636</c:v>
                </c:pt>
                <c:pt idx="15">
                  <c:v>1.981863685</c:v>
                </c:pt>
                <c:pt idx="16">
                  <c:v>4.093921768</c:v>
                </c:pt>
                <c:pt idx="17">
                  <c:v>4.904639992</c:v>
                </c:pt>
                <c:pt idx="18">
                  <c:v>2.515489485</c:v>
                </c:pt>
                <c:pt idx="19">
                  <c:v>2.768454254</c:v>
                </c:pt>
                <c:pt idx="20">
                  <c:v>2.827117165</c:v>
                </c:pt>
                <c:pt idx="21">
                  <c:v>2.33631434</c:v>
                </c:pt>
                <c:pt idx="22">
                  <c:v>3.421652367</c:v>
                </c:pt>
                <c:pt idx="23">
                  <c:v>2.849593295</c:v>
                </c:pt>
                <c:pt idx="24">
                  <c:v>3.049429138</c:v>
                </c:pt>
                <c:pt idx="25">
                  <c:v>4.084608946</c:v>
                </c:pt>
                <c:pt idx="26">
                  <c:v>2.968272614</c:v>
                </c:pt>
                <c:pt idx="27">
                  <c:v>3.286321451</c:v>
                </c:pt>
                <c:pt idx="28">
                  <c:v>2.542436392</c:v>
                </c:pt>
                <c:pt idx="29">
                  <c:v>5.094083371</c:v>
                </c:pt>
                <c:pt idx="30">
                  <c:v>5.050075516</c:v>
                </c:pt>
                <c:pt idx="31">
                  <c:v>2.822938481</c:v>
                </c:pt>
                <c:pt idx="32">
                  <c:v>4.084464574</c:v>
                </c:pt>
                <c:pt idx="33">
                  <c:v>2.214605132</c:v>
                </c:pt>
                <c:pt idx="34">
                  <c:v>3.070460325</c:v>
                </c:pt>
                <c:pt idx="35">
                  <c:v>3.811425011</c:v>
                </c:pt>
                <c:pt idx="36">
                  <c:v>3.83709429</c:v>
                </c:pt>
                <c:pt idx="37">
                  <c:v>3.303699834</c:v>
                </c:pt>
                <c:pt idx="38">
                  <c:v>2.317789941</c:v>
                </c:pt>
                <c:pt idx="39">
                  <c:v>4.808466093</c:v>
                </c:pt>
                <c:pt idx="40">
                  <c:v>3.027307242</c:v>
                </c:pt>
                <c:pt idx="41">
                  <c:v>1.896563548</c:v>
                </c:pt>
                <c:pt idx="42">
                  <c:v>3.377610268</c:v>
                </c:pt>
                <c:pt idx="43">
                  <c:v>0.0</c:v>
                </c:pt>
                <c:pt idx="44">
                  <c:v>3.015997115</c:v>
                </c:pt>
                <c:pt idx="45">
                  <c:v>3.162425936</c:v>
                </c:pt>
                <c:pt idx="46">
                  <c:v>6.258258633</c:v>
                </c:pt>
                <c:pt idx="47">
                  <c:v>2.87341971</c:v>
                </c:pt>
                <c:pt idx="48">
                  <c:v>2.562113544</c:v>
                </c:pt>
                <c:pt idx="49">
                  <c:v>3.13563916</c:v>
                </c:pt>
                <c:pt idx="50">
                  <c:v>4.046677804</c:v>
                </c:pt>
                <c:pt idx="51">
                  <c:v>2.509339956</c:v>
                </c:pt>
                <c:pt idx="52">
                  <c:v>2.155557319</c:v>
                </c:pt>
                <c:pt idx="53">
                  <c:v>3.506884574</c:v>
                </c:pt>
                <c:pt idx="54">
                  <c:v>2.524844417</c:v>
                </c:pt>
                <c:pt idx="55">
                  <c:v>2.459112376</c:v>
                </c:pt>
                <c:pt idx="56">
                  <c:v>3.371962901</c:v>
                </c:pt>
                <c:pt idx="57">
                  <c:v>4.438690855</c:v>
                </c:pt>
                <c:pt idx="58">
                  <c:v>3.528086367</c:v>
                </c:pt>
                <c:pt idx="59">
                  <c:v>4.248420554</c:v>
                </c:pt>
                <c:pt idx="60">
                  <c:v>2.299005227</c:v>
                </c:pt>
                <c:pt idx="61">
                  <c:v>1.909052416</c:v>
                </c:pt>
                <c:pt idx="62">
                  <c:v>3.721574112</c:v>
                </c:pt>
                <c:pt idx="63">
                  <c:v>6.913250578</c:v>
                </c:pt>
                <c:pt idx="64">
                  <c:v>3.920766502</c:v>
                </c:pt>
                <c:pt idx="65">
                  <c:v>3.490388423</c:v>
                </c:pt>
                <c:pt idx="66">
                  <c:v>4.305106119</c:v>
                </c:pt>
                <c:pt idx="67">
                  <c:v>5.058399987</c:v>
                </c:pt>
                <c:pt idx="68">
                  <c:v>5.779263911</c:v>
                </c:pt>
                <c:pt idx="69">
                  <c:v>2.134439842</c:v>
                </c:pt>
                <c:pt idx="70">
                  <c:v>3.333091396</c:v>
                </c:pt>
                <c:pt idx="71">
                  <c:v>7.107918481</c:v>
                </c:pt>
                <c:pt idx="72">
                  <c:v>3.047196104</c:v>
                </c:pt>
                <c:pt idx="73">
                  <c:v>4.887561794</c:v>
                </c:pt>
                <c:pt idx="74">
                  <c:v>1.195429173</c:v>
                </c:pt>
                <c:pt idx="75">
                  <c:v>2.8771291</c:v>
                </c:pt>
                <c:pt idx="76">
                  <c:v>2.555059464</c:v>
                </c:pt>
                <c:pt idx="77">
                  <c:v>2.911536366</c:v>
                </c:pt>
                <c:pt idx="78">
                  <c:v>4.210147403</c:v>
                </c:pt>
                <c:pt idx="79">
                  <c:v>6.648653979</c:v>
                </c:pt>
                <c:pt idx="80">
                  <c:v>3.77758426</c:v>
                </c:pt>
                <c:pt idx="81">
                  <c:v>8.515861469000001</c:v>
                </c:pt>
                <c:pt idx="82">
                  <c:v>0.0</c:v>
                </c:pt>
                <c:pt idx="83">
                  <c:v>1.976797417</c:v>
                </c:pt>
                <c:pt idx="84">
                  <c:v>6.941147826</c:v>
                </c:pt>
                <c:pt idx="85">
                  <c:v>5.261253624</c:v>
                </c:pt>
                <c:pt idx="86">
                  <c:v>2.446004197</c:v>
                </c:pt>
                <c:pt idx="87">
                  <c:v>2.225688088</c:v>
                </c:pt>
                <c:pt idx="88">
                  <c:v>7.461039613</c:v>
                </c:pt>
                <c:pt idx="89">
                  <c:v>2.837429065</c:v>
                </c:pt>
                <c:pt idx="90">
                  <c:v>4.824090906</c:v>
                </c:pt>
                <c:pt idx="91">
                  <c:v>3.525014789</c:v>
                </c:pt>
                <c:pt idx="92">
                  <c:v>3.850268889</c:v>
                </c:pt>
                <c:pt idx="93">
                  <c:v>2.562239109</c:v>
                </c:pt>
                <c:pt idx="94">
                  <c:v>2.499647252</c:v>
                </c:pt>
                <c:pt idx="95">
                  <c:v>2.926724082</c:v>
                </c:pt>
                <c:pt idx="96">
                  <c:v>2.220327966</c:v>
                </c:pt>
                <c:pt idx="97">
                  <c:v>4.349881686</c:v>
                </c:pt>
                <c:pt idx="98">
                  <c:v>5.052823982</c:v>
                </c:pt>
                <c:pt idx="99">
                  <c:v>7.816350084</c:v>
                </c:pt>
                <c:pt idx="100">
                  <c:v>6.433618768</c:v>
                </c:pt>
                <c:pt idx="101">
                  <c:v>4.508361403</c:v>
                </c:pt>
                <c:pt idx="102">
                  <c:v>7.303538264</c:v>
                </c:pt>
                <c:pt idx="103">
                  <c:v>3.669044153</c:v>
                </c:pt>
                <c:pt idx="104">
                  <c:v>5.946376157</c:v>
                </c:pt>
                <c:pt idx="105">
                  <c:v>6.593158195</c:v>
                </c:pt>
                <c:pt idx="106">
                  <c:v>4.932363865</c:v>
                </c:pt>
                <c:pt idx="107">
                  <c:v>4.215997064</c:v>
                </c:pt>
                <c:pt idx="108">
                  <c:v>7.115502384</c:v>
                </c:pt>
                <c:pt idx="109">
                  <c:v>7.159831569</c:v>
                </c:pt>
                <c:pt idx="110">
                  <c:v>6.040850424</c:v>
                </c:pt>
                <c:pt idx="111">
                  <c:v>6.775858972</c:v>
                </c:pt>
                <c:pt idx="112">
                  <c:v>6.857582021</c:v>
                </c:pt>
                <c:pt idx="113">
                  <c:v>6.359370872</c:v>
                </c:pt>
                <c:pt idx="114">
                  <c:v>4.180605911</c:v>
                </c:pt>
                <c:pt idx="115">
                  <c:v>6.670544614</c:v>
                </c:pt>
                <c:pt idx="116">
                  <c:v>7.962883964</c:v>
                </c:pt>
                <c:pt idx="117">
                  <c:v>4.302830281</c:v>
                </c:pt>
                <c:pt idx="118">
                  <c:v>5.043486202</c:v>
                </c:pt>
                <c:pt idx="119">
                  <c:v>5.76111058</c:v>
                </c:pt>
                <c:pt idx="120">
                  <c:v>3.055126488</c:v>
                </c:pt>
                <c:pt idx="121">
                  <c:v>7.693727288</c:v>
                </c:pt>
                <c:pt idx="122">
                  <c:v>8.237333103999999</c:v>
                </c:pt>
                <c:pt idx="123">
                  <c:v>5.4796939</c:v>
                </c:pt>
                <c:pt idx="124">
                  <c:v>7.49694008</c:v>
                </c:pt>
                <c:pt idx="125">
                  <c:v>5.050105505</c:v>
                </c:pt>
                <c:pt idx="126">
                  <c:v>4.719202159</c:v>
                </c:pt>
                <c:pt idx="127">
                  <c:v>5.352308871</c:v>
                </c:pt>
                <c:pt idx="128">
                  <c:v>7.266447591</c:v>
                </c:pt>
                <c:pt idx="129">
                  <c:v>3.281488573</c:v>
                </c:pt>
                <c:pt idx="130">
                  <c:v>7.046345328</c:v>
                </c:pt>
                <c:pt idx="131">
                  <c:v>4.742323002</c:v>
                </c:pt>
                <c:pt idx="132">
                  <c:v>6.305486952</c:v>
                </c:pt>
                <c:pt idx="133">
                  <c:v>7.519018953</c:v>
                </c:pt>
                <c:pt idx="134">
                  <c:v>7.616036263</c:v>
                </c:pt>
                <c:pt idx="135">
                  <c:v>2.894793648</c:v>
                </c:pt>
                <c:pt idx="136">
                  <c:v>3.393966047</c:v>
                </c:pt>
                <c:pt idx="137">
                  <c:v>2.215857907</c:v>
                </c:pt>
                <c:pt idx="138">
                  <c:v>6.19141149</c:v>
                </c:pt>
                <c:pt idx="139">
                  <c:v>3.453031946</c:v>
                </c:pt>
                <c:pt idx="140">
                  <c:v>4.881586475</c:v>
                </c:pt>
                <c:pt idx="141">
                  <c:v>3.101851582</c:v>
                </c:pt>
                <c:pt idx="142">
                  <c:v>2.791223994</c:v>
                </c:pt>
                <c:pt idx="143">
                  <c:v>3.674139326</c:v>
                </c:pt>
                <c:pt idx="144">
                  <c:v>5.980830073</c:v>
                </c:pt>
                <c:pt idx="145">
                  <c:v>6.540754171</c:v>
                </c:pt>
                <c:pt idx="146">
                  <c:v>1.777961462</c:v>
                </c:pt>
                <c:pt idx="147">
                  <c:v>3.81933815</c:v>
                </c:pt>
                <c:pt idx="148">
                  <c:v>3.9439239</c:v>
                </c:pt>
                <c:pt idx="14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D6-4FF1-BE40-16125B64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52344"/>
        <c:axId val="2102457480"/>
      </c:scatterChart>
      <c:valAx>
        <c:axId val="2102452344"/>
        <c:scaling>
          <c:orientation val="minMax"/>
        </c:scaling>
        <c:delete val="0"/>
        <c:axPos val="b"/>
        <c:title>
          <c:layout/>
          <c:overlay val="0"/>
        </c:title>
        <c:majorTickMark val="out"/>
        <c:minorTickMark val="none"/>
        <c:tickLblPos val="nextTo"/>
        <c:crossAx val="2102457480"/>
        <c:crosses val="autoZero"/>
        <c:crossBetween val="midCat"/>
      </c:valAx>
      <c:valAx>
        <c:axId val="21024574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245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corr_pos_kelch13_clear.rate!$A$1:$A$68</c:f>
              <c:numCache>
                <c:formatCode>0.00</c:formatCode>
                <c:ptCount val="68"/>
                <c:pt idx="0">
                  <c:v>3.06</c:v>
                </c:pt>
                <c:pt idx="1">
                  <c:v>3.28</c:v>
                </c:pt>
                <c:pt idx="2">
                  <c:v>3.67</c:v>
                </c:pt>
                <c:pt idx="3">
                  <c:v>4.18</c:v>
                </c:pt>
                <c:pt idx="4">
                  <c:v>4.2</c:v>
                </c:pt>
                <c:pt idx="5">
                  <c:v>4.21</c:v>
                </c:pt>
                <c:pt idx="6">
                  <c:v>4.22</c:v>
                </c:pt>
                <c:pt idx="7">
                  <c:v>4.3</c:v>
                </c:pt>
                <c:pt idx="8">
                  <c:v>4.31</c:v>
                </c:pt>
                <c:pt idx="9">
                  <c:v>4.35</c:v>
                </c:pt>
                <c:pt idx="10">
                  <c:v>4.51</c:v>
                </c:pt>
                <c:pt idx="11">
                  <c:v>4.6</c:v>
                </c:pt>
                <c:pt idx="12">
                  <c:v>4.72</c:v>
                </c:pt>
                <c:pt idx="13">
                  <c:v>4.74</c:v>
                </c:pt>
                <c:pt idx="14">
                  <c:v>4.89</c:v>
                </c:pt>
                <c:pt idx="15">
                  <c:v>4.93</c:v>
                </c:pt>
                <c:pt idx="16">
                  <c:v>5.04</c:v>
                </c:pt>
                <c:pt idx="17">
                  <c:v>5.04</c:v>
                </c:pt>
                <c:pt idx="18">
                  <c:v>5.05</c:v>
                </c:pt>
                <c:pt idx="19">
                  <c:v>5.05</c:v>
                </c:pt>
                <c:pt idx="20">
                  <c:v>5.05</c:v>
                </c:pt>
                <c:pt idx="21">
                  <c:v>5.09</c:v>
                </c:pt>
                <c:pt idx="22">
                  <c:v>5.26</c:v>
                </c:pt>
                <c:pt idx="23">
                  <c:v>5.35</c:v>
                </c:pt>
                <c:pt idx="24">
                  <c:v>5.48</c:v>
                </c:pt>
                <c:pt idx="25">
                  <c:v>5.76</c:v>
                </c:pt>
                <c:pt idx="26">
                  <c:v>5.78</c:v>
                </c:pt>
                <c:pt idx="27">
                  <c:v>5.95</c:v>
                </c:pt>
                <c:pt idx="28">
                  <c:v>6.04</c:v>
                </c:pt>
                <c:pt idx="29">
                  <c:v>6.07</c:v>
                </c:pt>
                <c:pt idx="30">
                  <c:v>6.29</c:v>
                </c:pt>
                <c:pt idx="31">
                  <c:v>6.31</c:v>
                </c:pt>
                <c:pt idx="32">
                  <c:v>6.36</c:v>
                </c:pt>
                <c:pt idx="33">
                  <c:v>6.39</c:v>
                </c:pt>
                <c:pt idx="34">
                  <c:v>6.43</c:v>
                </c:pt>
                <c:pt idx="35">
                  <c:v>6.47</c:v>
                </c:pt>
                <c:pt idx="36">
                  <c:v>6.59</c:v>
                </c:pt>
                <c:pt idx="37">
                  <c:v>6.65</c:v>
                </c:pt>
                <c:pt idx="38">
                  <c:v>6.67</c:v>
                </c:pt>
                <c:pt idx="39">
                  <c:v>6.69</c:v>
                </c:pt>
                <c:pt idx="40">
                  <c:v>6.78</c:v>
                </c:pt>
                <c:pt idx="41">
                  <c:v>6.86</c:v>
                </c:pt>
                <c:pt idx="42">
                  <c:v>6.87</c:v>
                </c:pt>
                <c:pt idx="43">
                  <c:v>6.91</c:v>
                </c:pt>
                <c:pt idx="44">
                  <c:v>6.94</c:v>
                </c:pt>
                <c:pt idx="45">
                  <c:v>7.05</c:v>
                </c:pt>
                <c:pt idx="46">
                  <c:v>7.11</c:v>
                </c:pt>
                <c:pt idx="47">
                  <c:v>7.12</c:v>
                </c:pt>
                <c:pt idx="48">
                  <c:v>7.16</c:v>
                </c:pt>
                <c:pt idx="49">
                  <c:v>7.17</c:v>
                </c:pt>
                <c:pt idx="50">
                  <c:v>7.27</c:v>
                </c:pt>
                <c:pt idx="51">
                  <c:v>7.3</c:v>
                </c:pt>
                <c:pt idx="52">
                  <c:v>7.37</c:v>
                </c:pt>
                <c:pt idx="53">
                  <c:v>7.45</c:v>
                </c:pt>
                <c:pt idx="54">
                  <c:v>7.46</c:v>
                </c:pt>
                <c:pt idx="55">
                  <c:v>7.5</c:v>
                </c:pt>
                <c:pt idx="56">
                  <c:v>7.52</c:v>
                </c:pt>
                <c:pt idx="57">
                  <c:v>7.53</c:v>
                </c:pt>
                <c:pt idx="58">
                  <c:v>7.62</c:v>
                </c:pt>
                <c:pt idx="59">
                  <c:v>7.69</c:v>
                </c:pt>
                <c:pt idx="60">
                  <c:v>7.7</c:v>
                </c:pt>
                <c:pt idx="61">
                  <c:v>7.82</c:v>
                </c:pt>
                <c:pt idx="62">
                  <c:v>7.96</c:v>
                </c:pt>
                <c:pt idx="63">
                  <c:v>8.24</c:v>
                </c:pt>
                <c:pt idx="64">
                  <c:v>8.28</c:v>
                </c:pt>
                <c:pt idx="65">
                  <c:v>8.7</c:v>
                </c:pt>
                <c:pt idx="66">
                  <c:v>8.74</c:v>
                </c:pt>
                <c:pt idx="67">
                  <c:v>9.61</c:v>
                </c:pt>
              </c:numCache>
            </c:numRef>
          </c:xVal>
          <c:yVal>
            <c:numRef>
              <c:f>corr_pos_kelch13_clear.rate!$B$1:$B$68</c:f>
              <c:numCache>
                <c:formatCode>General</c:formatCode>
                <c:ptCount val="68"/>
                <c:pt idx="0">
                  <c:v>1.726244E6</c:v>
                </c:pt>
                <c:pt idx="1">
                  <c:v>1.726244E6</c:v>
                </c:pt>
                <c:pt idx="2">
                  <c:v>1.726244E6</c:v>
                </c:pt>
                <c:pt idx="3">
                  <c:v>1.726244E6</c:v>
                </c:pt>
                <c:pt idx="4">
                  <c:v>1.72534E6</c:v>
                </c:pt>
                <c:pt idx="5">
                  <c:v>1.726244E6</c:v>
                </c:pt>
                <c:pt idx="6">
                  <c:v>1.725385E6</c:v>
                </c:pt>
                <c:pt idx="7">
                  <c:v>1.725259E6</c:v>
                </c:pt>
                <c:pt idx="8">
                  <c:v>1.726244E6</c:v>
                </c:pt>
                <c:pt idx="9">
                  <c:v>1.726244E6</c:v>
                </c:pt>
                <c:pt idx="10">
                  <c:v>1.726244E6</c:v>
                </c:pt>
                <c:pt idx="11">
                  <c:v>1.725626E6</c:v>
                </c:pt>
                <c:pt idx="12">
                  <c:v>1.725259E6</c:v>
                </c:pt>
                <c:pt idx="13">
                  <c:v>1.725388E6</c:v>
                </c:pt>
                <c:pt idx="14">
                  <c:v>1.725277E6</c:v>
                </c:pt>
                <c:pt idx="15">
                  <c:v>1.726244E6</c:v>
                </c:pt>
                <c:pt idx="16">
                  <c:v>1.725259E6</c:v>
                </c:pt>
                <c:pt idx="17">
                  <c:v>1.725388E6</c:v>
                </c:pt>
                <c:pt idx="18">
                  <c:v>1.724974E6</c:v>
                </c:pt>
                <c:pt idx="19">
                  <c:v>1.725259E6</c:v>
                </c:pt>
                <c:pt idx="20">
                  <c:v>1.726244E6</c:v>
                </c:pt>
                <c:pt idx="21">
                  <c:v>1.726244E6</c:v>
                </c:pt>
                <c:pt idx="22">
                  <c:v>1.726244E6</c:v>
                </c:pt>
                <c:pt idx="23">
                  <c:v>1.725385E6</c:v>
                </c:pt>
                <c:pt idx="24">
                  <c:v>1.725662E6</c:v>
                </c:pt>
                <c:pt idx="25">
                  <c:v>1.725316E6</c:v>
                </c:pt>
                <c:pt idx="26">
                  <c:v>1.725544E6</c:v>
                </c:pt>
                <c:pt idx="27">
                  <c:v>1.724974E6</c:v>
                </c:pt>
                <c:pt idx="28">
                  <c:v>1.725259E6</c:v>
                </c:pt>
                <c:pt idx="29">
                  <c:v>1.725259E6</c:v>
                </c:pt>
                <c:pt idx="30">
                  <c:v>1.725259E6</c:v>
                </c:pt>
                <c:pt idx="31">
                  <c:v>1.725626E6</c:v>
                </c:pt>
                <c:pt idx="32">
                  <c:v>1.725259E6</c:v>
                </c:pt>
                <c:pt idx="33">
                  <c:v>1.725259E6</c:v>
                </c:pt>
                <c:pt idx="34">
                  <c:v>1.725385E6</c:v>
                </c:pt>
                <c:pt idx="35">
                  <c:v>1.725259E6</c:v>
                </c:pt>
                <c:pt idx="36">
                  <c:v>1.724974E6</c:v>
                </c:pt>
                <c:pt idx="37">
                  <c:v>1.725676E6</c:v>
                </c:pt>
                <c:pt idx="38">
                  <c:v>1.725259E6</c:v>
                </c:pt>
                <c:pt idx="39">
                  <c:v>1.725259E6</c:v>
                </c:pt>
                <c:pt idx="40">
                  <c:v>1.726244E6</c:v>
                </c:pt>
                <c:pt idx="41">
                  <c:v>1.725259E6</c:v>
                </c:pt>
                <c:pt idx="42">
                  <c:v>1.725259E6</c:v>
                </c:pt>
                <c:pt idx="43">
                  <c:v>1.725385E6</c:v>
                </c:pt>
                <c:pt idx="44">
                  <c:v>1.724974E6</c:v>
                </c:pt>
                <c:pt idx="45">
                  <c:v>1.726244E6</c:v>
                </c:pt>
                <c:pt idx="46">
                  <c:v>1.725277E6</c:v>
                </c:pt>
                <c:pt idx="47">
                  <c:v>1.725259E6</c:v>
                </c:pt>
                <c:pt idx="48">
                  <c:v>1.725259E6</c:v>
                </c:pt>
                <c:pt idx="49">
                  <c:v>1.725259E6</c:v>
                </c:pt>
                <c:pt idx="50">
                  <c:v>1.725259E6</c:v>
                </c:pt>
                <c:pt idx="51">
                  <c:v>1.725676E6</c:v>
                </c:pt>
                <c:pt idx="52">
                  <c:v>1.725259E6</c:v>
                </c:pt>
                <c:pt idx="53">
                  <c:v>1.725626E6</c:v>
                </c:pt>
                <c:pt idx="54">
                  <c:v>1.725676E6</c:v>
                </c:pt>
                <c:pt idx="55">
                  <c:v>1.726244E6</c:v>
                </c:pt>
                <c:pt idx="56">
                  <c:v>1.725259E6</c:v>
                </c:pt>
                <c:pt idx="57">
                  <c:v>1.725662E6</c:v>
                </c:pt>
                <c:pt idx="58">
                  <c:v>1.725259E6</c:v>
                </c:pt>
                <c:pt idx="59">
                  <c:v>1.724974E6</c:v>
                </c:pt>
                <c:pt idx="60">
                  <c:v>1.725259E6</c:v>
                </c:pt>
                <c:pt idx="61">
                  <c:v>1.72557E6</c:v>
                </c:pt>
                <c:pt idx="62">
                  <c:v>1.725259E6</c:v>
                </c:pt>
                <c:pt idx="63">
                  <c:v>1.725259E6</c:v>
                </c:pt>
                <c:pt idx="64">
                  <c:v>1.725676E6</c:v>
                </c:pt>
                <c:pt idx="65">
                  <c:v>1.724999E6</c:v>
                </c:pt>
                <c:pt idx="66">
                  <c:v>1.725259E6</c:v>
                </c:pt>
                <c:pt idx="67">
                  <c:v>1.725259E6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18392"/>
        <c:axId val="2102221416"/>
      </c:scatterChart>
      <c:valAx>
        <c:axId val="2102218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02221416"/>
        <c:crosses val="autoZero"/>
        <c:crossBetween val="midCat"/>
      </c:valAx>
      <c:valAx>
        <c:axId val="210222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1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clearance_rate.csv!$G$2:$G$151</c:f>
              <c:numCache>
                <c:formatCode>0</c:formatCode>
                <c:ptCount val="150"/>
                <c:pt idx="0">
                  <c:v>35675.0</c:v>
                </c:pt>
                <c:pt idx="1">
                  <c:v>35743.0</c:v>
                </c:pt>
                <c:pt idx="2">
                  <c:v>35755.0</c:v>
                </c:pt>
                <c:pt idx="3">
                  <c:v>35755.0</c:v>
                </c:pt>
                <c:pt idx="4">
                  <c:v>35759.0</c:v>
                </c:pt>
                <c:pt idx="5">
                  <c:v>35792.0</c:v>
                </c:pt>
                <c:pt idx="6">
                  <c:v>35808.0</c:v>
                </c:pt>
                <c:pt idx="7">
                  <c:v>35823.0</c:v>
                </c:pt>
                <c:pt idx="8">
                  <c:v>35823.0</c:v>
                </c:pt>
                <c:pt idx="9">
                  <c:v>35825.0</c:v>
                </c:pt>
                <c:pt idx="10">
                  <c:v>35826.0</c:v>
                </c:pt>
                <c:pt idx="11">
                  <c:v>35863.0</c:v>
                </c:pt>
                <c:pt idx="12">
                  <c:v>35876.0</c:v>
                </c:pt>
                <c:pt idx="13">
                  <c:v>35963.0</c:v>
                </c:pt>
                <c:pt idx="14">
                  <c:v>36109.0</c:v>
                </c:pt>
                <c:pt idx="15">
                  <c:v>36116.0</c:v>
                </c:pt>
                <c:pt idx="16">
                  <c:v>36117.0</c:v>
                </c:pt>
                <c:pt idx="17">
                  <c:v>36140.0</c:v>
                </c:pt>
                <c:pt idx="18">
                  <c:v>36249.0</c:v>
                </c:pt>
                <c:pt idx="19">
                  <c:v>36263.0</c:v>
                </c:pt>
                <c:pt idx="20">
                  <c:v>36291.0</c:v>
                </c:pt>
                <c:pt idx="21">
                  <c:v>36359.0</c:v>
                </c:pt>
                <c:pt idx="22">
                  <c:v>36363.0</c:v>
                </c:pt>
                <c:pt idx="23">
                  <c:v>36369.0</c:v>
                </c:pt>
                <c:pt idx="24">
                  <c:v>36378.0</c:v>
                </c:pt>
                <c:pt idx="25">
                  <c:v>36421.0</c:v>
                </c:pt>
                <c:pt idx="26">
                  <c:v>36438.0</c:v>
                </c:pt>
                <c:pt idx="27">
                  <c:v>36501.0</c:v>
                </c:pt>
                <c:pt idx="28">
                  <c:v>36503.0</c:v>
                </c:pt>
                <c:pt idx="29">
                  <c:v>36505.0</c:v>
                </c:pt>
                <c:pt idx="30">
                  <c:v>36507.0</c:v>
                </c:pt>
                <c:pt idx="31">
                  <c:v>36507.0</c:v>
                </c:pt>
                <c:pt idx="32">
                  <c:v>36518.0</c:v>
                </c:pt>
                <c:pt idx="33">
                  <c:v>36541.0</c:v>
                </c:pt>
                <c:pt idx="34">
                  <c:v>36571.0</c:v>
                </c:pt>
                <c:pt idx="35">
                  <c:v>36574.0</c:v>
                </c:pt>
                <c:pt idx="36">
                  <c:v>36590.0</c:v>
                </c:pt>
                <c:pt idx="37">
                  <c:v>36623.0</c:v>
                </c:pt>
                <c:pt idx="38">
                  <c:v>36647.0</c:v>
                </c:pt>
                <c:pt idx="39">
                  <c:v>36659.0</c:v>
                </c:pt>
                <c:pt idx="40">
                  <c:v>36660.0</c:v>
                </c:pt>
                <c:pt idx="41">
                  <c:v>36683.0</c:v>
                </c:pt>
                <c:pt idx="42">
                  <c:v>36784.0</c:v>
                </c:pt>
                <c:pt idx="43">
                  <c:v>36788.0</c:v>
                </c:pt>
                <c:pt idx="44">
                  <c:v>36799.0</c:v>
                </c:pt>
                <c:pt idx="45">
                  <c:v>36806.0</c:v>
                </c:pt>
                <c:pt idx="46">
                  <c:v>36808.0</c:v>
                </c:pt>
                <c:pt idx="47">
                  <c:v>36816.0</c:v>
                </c:pt>
                <c:pt idx="48">
                  <c:v>36831.0</c:v>
                </c:pt>
                <c:pt idx="49">
                  <c:v>36887.0</c:v>
                </c:pt>
                <c:pt idx="50">
                  <c:v>37990.0</c:v>
                </c:pt>
                <c:pt idx="51">
                  <c:v>37993.0</c:v>
                </c:pt>
                <c:pt idx="52">
                  <c:v>38034.0</c:v>
                </c:pt>
                <c:pt idx="53">
                  <c:v>38042.0</c:v>
                </c:pt>
                <c:pt idx="54">
                  <c:v>38062.0</c:v>
                </c:pt>
                <c:pt idx="55">
                  <c:v>38065.0</c:v>
                </c:pt>
                <c:pt idx="56">
                  <c:v>38074.0</c:v>
                </c:pt>
                <c:pt idx="57">
                  <c:v>38083.0</c:v>
                </c:pt>
                <c:pt idx="58">
                  <c:v>38084.0</c:v>
                </c:pt>
                <c:pt idx="59">
                  <c:v>38111.0</c:v>
                </c:pt>
                <c:pt idx="60">
                  <c:v>38122.0</c:v>
                </c:pt>
                <c:pt idx="61">
                  <c:v>38126.0</c:v>
                </c:pt>
                <c:pt idx="62">
                  <c:v>38133.0</c:v>
                </c:pt>
                <c:pt idx="63">
                  <c:v>38139.0</c:v>
                </c:pt>
                <c:pt idx="64">
                  <c:v>38139.0</c:v>
                </c:pt>
                <c:pt idx="65">
                  <c:v>38139.0</c:v>
                </c:pt>
                <c:pt idx="66">
                  <c:v>38140.0</c:v>
                </c:pt>
                <c:pt idx="67">
                  <c:v>38142.0</c:v>
                </c:pt>
                <c:pt idx="68">
                  <c:v>38146.0</c:v>
                </c:pt>
                <c:pt idx="69">
                  <c:v>38148.0</c:v>
                </c:pt>
                <c:pt idx="70">
                  <c:v>38148.0</c:v>
                </c:pt>
                <c:pt idx="71">
                  <c:v>38150.0</c:v>
                </c:pt>
                <c:pt idx="72">
                  <c:v>38160.0</c:v>
                </c:pt>
                <c:pt idx="73">
                  <c:v>38163.0</c:v>
                </c:pt>
                <c:pt idx="74">
                  <c:v>38164.0</c:v>
                </c:pt>
                <c:pt idx="75">
                  <c:v>38178.0</c:v>
                </c:pt>
                <c:pt idx="76">
                  <c:v>38188.0</c:v>
                </c:pt>
                <c:pt idx="77">
                  <c:v>38191.0</c:v>
                </c:pt>
                <c:pt idx="78">
                  <c:v>38196.0</c:v>
                </c:pt>
                <c:pt idx="79">
                  <c:v>38205.0</c:v>
                </c:pt>
                <c:pt idx="80">
                  <c:v>38207.0</c:v>
                </c:pt>
                <c:pt idx="81">
                  <c:v>38211.0</c:v>
                </c:pt>
                <c:pt idx="82">
                  <c:v>38226.0</c:v>
                </c:pt>
                <c:pt idx="83">
                  <c:v>38246.0</c:v>
                </c:pt>
                <c:pt idx="84">
                  <c:v>38246.0</c:v>
                </c:pt>
                <c:pt idx="85">
                  <c:v>38252.0</c:v>
                </c:pt>
                <c:pt idx="86">
                  <c:v>38258.0</c:v>
                </c:pt>
                <c:pt idx="87">
                  <c:v>38260.0</c:v>
                </c:pt>
                <c:pt idx="88">
                  <c:v>38263.0</c:v>
                </c:pt>
                <c:pt idx="89">
                  <c:v>38267.0</c:v>
                </c:pt>
                <c:pt idx="90">
                  <c:v>38272.0</c:v>
                </c:pt>
                <c:pt idx="91">
                  <c:v>38285.0</c:v>
                </c:pt>
                <c:pt idx="92">
                  <c:v>38288.0</c:v>
                </c:pt>
                <c:pt idx="93">
                  <c:v>38300.0</c:v>
                </c:pt>
                <c:pt idx="94">
                  <c:v>38304.0</c:v>
                </c:pt>
                <c:pt idx="95">
                  <c:v>38315.0</c:v>
                </c:pt>
                <c:pt idx="96">
                  <c:v>38322.0</c:v>
                </c:pt>
                <c:pt idx="97">
                  <c:v>38324.0</c:v>
                </c:pt>
                <c:pt idx="98">
                  <c:v>38332.0</c:v>
                </c:pt>
                <c:pt idx="99">
                  <c:v>38335.0</c:v>
                </c:pt>
                <c:pt idx="100">
                  <c:v>39624.0</c:v>
                </c:pt>
                <c:pt idx="101">
                  <c:v>39633.0</c:v>
                </c:pt>
                <c:pt idx="102">
                  <c:v>39280.0</c:v>
                </c:pt>
                <c:pt idx="103">
                  <c:v>39351.0</c:v>
                </c:pt>
                <c:pt idx="104">
                  <c:v>39399.0</c:v>
                </c:pt>
                <c:pt idx="105">
                  <c:v>39409.0</c:v>
                </c:pt>
                <c:pt idx="106">
                  <c:v>39494.0</c:v>
                </c:pt>
                <c:pt idx="107">
                  <c:v>39518.0</c:v>
                </c:pt>
                <c:pt idx="108">
                  <c:v>39537.0</c:v>
                </c:pt>
                <c:pt idx="109">
                  <c:v>39543.0</c:v>
                </c:pt>
                <c:pt idx="110">
                  <c:v>39549.0</c:v>
                </c:pt>
                <c:pt idx="111">
                  <c:v>39551.0</c:v>
                </c:pt>
                <c:pt idx="112">
                  <c:v>39553.0</c:v>
                </c:pt>
                <c:pt idx="113">
                  <c:v>39555.0</c:v>
                </c:pt>
                <c:pt idx="114">
                  <c:v>39561.0</c:v>
                </c:pt>
                <c:pt idx="115">
                  <c:v>39569.0</c:v>
                </c:pt>
                <c:pt idx="116">
                  <c:v>39569.0</c:v>
                </c:pt>
                <c:pt idx="117">
                  <c:v>39578.0</c:v>
                </c:pt>
                <c:pt idx="118">
                  <c:v>39595.0</c:v>
                </c:pt>
                <c:pt idx="119">
                  <c:v>39595.0</c:v>
                </c:pt>
                <c:pt idx="120">
                  <c:v>39598.0</c:v>
                </c:pt>
                <c:pt idx="121">
                  <c:v>39609.0</c:v>
                </c:pt>
                <c:pt idx="122">
                  <c:v>39609.0</c:v>
                </c:pt>
                <c:pt idx="123">
                  <c:v>39616.0</c:v>
                </c:pt>
                <c:pt idx="124">
                  <c:v>39617.0</c:v>
                </c:pt>
                <c:pt idx="125">
                  <c:v>39623.0</c:v>
                </c:pt>
                <c:pt idx="126">
                  <c:v>39631.0</c:v>
                </c:pt>
                <c:pt idx="127">
                  <c:v>39660.0</c:v>
                </c:pt>
                <c:pt idx="128">
                  <c:v>39666.0</c:v>
                </c:pt>
                <c:pt idx="129">
                  <c:v>39667.0</c:v>
                </c:pt>
                <c:pt idx="130">
                  <c:v>39743.0</c:v>
                </c:pt>
                <c:pt idx="131">
                  <c:v>39771.0</c:v>
                </c:pt>
                <c:pt idx="132">
                  <c:v>39784.0</c:v>
                </c:pt>
                <c:pt idx="133">
                  <c:v>39784.0</c:v>
                </c:pt>
                <c:pt idx="134">
                  <c:v>39784.0</c:v>
                </c:pt>
                <c:pt idx="135">
                  <c:v>39277.0</c:v>
                </c:pt>
                <c:pt idx="136">
                  <c:v>39501.0</c:v>
                </c:pt>
                <c:pt idx="137">
                  <c:v>39550.0</c:v>
                </c:pt>
                <c:pt idx="138">
                  <c:v>39564.0</c:v>
                </c:pt>
                <c:pt idx="139">
                  <c:v>39568.0</c:v>
                </c:pt>
                <c:pt idx="140">
                  <c:v>39581.0</c:v>
                </c:pt>
                <c:pt idx="141">
                  <c:v>39611.0</c:v>
                </c:pt>
                <c:pt idx="142">
                  <c:v>39635.0</c:v>
                </c:pt>
                <c:pt idx="143">
                  <c:v>39681.0</c:v>
                </c:pt>
                <c:pt idx="144">
                  <c:v>39782.0</c:v>
                </c:pt>
                <c:pt idx="145">
                  <c:v>39788.0</c:v>
                </c:pt>
                <c:pt idx="146">
                  <c:v>39792.0</c:v>
                </c:pt>
                <c:pt idx="147">
                  <c:v>39796.0</c:v>
                </c:pt>
                <c:pt idx="148">
                  <c:v>39800.0</c:v>
                </c:pt>
                <c:pt idx="149">
                  <c:v>39809.0</c:v>
                </c:pt>
              </c:numCache>
            </c:numRef>
          </c:xVal>
          <c:yVal>
            <c:numRef>
              <c:f>clearance_rate.csv!$H$2:$H$136</c:f>
              <c:numCache>
                <c:formatCode>General</c:formatCode>
                <c:ptCount val="135"/>
                <c:pt idx="0">
                  <c:v>3.216024534</c:v>
                </c:pt>
                <c:pt idx="1">
                  <c:v>4.069091195</c:v>
                </c:pt>
                <c:pt idx="2">
                  <c:v>5.371803102</c:v>
                </c:pt>
                <c:pt idx="3">
                  <c:v>2.242681226</c:v>
                </c:pt>
                <c:pt idx="4">
                  <c:v>3.554689839</c:v>
                </c:pt>
                <c:pt idx="5">
                  <c:v>2.77096934</c:v>
                </c:pt>
                <c:pt idx="6">
                  <c:v>2.015521123</c:v>
                </c:pt>
                <c:pt idx="7">
                  <c:v>3.173757644</c:v>
                </c:pt>
                <c:pt idx="8">
                  <c:v>2.792672029</c:v>
                </c:pt>
                <c:pt idx="9">
                  <c:v>2.453580725</c:v>
                </c:pt>
                <c:pt idx="10">
                  <c:v>2.344807817</c:v>
                </c:pt>
                <c:pt idx="11">
                  <c:v>2.712782613</c:v>
                </c:pt>
                <c:pt idx="12">
                  <c:v>1.164613797</c:v>
                </c:pt>
                <c:pt idx="13">
                  <c:v>4.031126372</c:v>
                </c:pt>
                <c:pt idx="14">
                  <c:v>1.542471636</c:v>
                </c:pt>
                <c:pt idx="15">
                  <c:v>1.981863685</c:v>
                </c:pt>
                <c:pt idx="16">
                  <c:v>4.093921768</c:v>
                </c:pt>
                <c:pt idx="17">
                  <c:v>4.904639992</c:v>
                </c:pt>
                <c:pt idx="18">
                  <c:v>2.515489485</c:v>
                </c:pt>
                <c:pt idx="19">
                  <c:v>2.768454254</c:v>
                </c:pt>
                <c:pt idx="20">
                  <c:v>2.827117165</c:v>
                </c:pt>
                <c:pt idx="21">
                  <c:v>2.33631434</c:v>
                </c:pt>
                <c:pt idx="22">
                  <c:v>3.421652367</c:v>
                </c:pt>
                <c:pt idx="23">
                  <c:v>2.849593295</c:v>
                </c:pt>
                <c:pt idx="24">
                  <c:v>3.049429138</c:v>
                </c:pt>
                <c:pt idx="25">
                  <c:v>4.084608946</c:v>
                </c:pt>
                <c:pt idx="26">
                  <c:v>2.968272614</c:v>
                </c:pt>
                <c:pt idx="27">
                  <c:v>3.286321451</c:v>
                </c:pt>
                <c:pt idx="28">
                  <c:v>2.542436392</c:v>
                </c:pt>
                <c:pt idx="29">
                  <c:v>5.094083371</c:v>
                </c:pt>
                <c:pt idx="30">
                  <c:v>5.050075516</c:v>
                </c:pt>
                <c:pt idx="31">
                  <c:v>2.822938481</c:v>
                </c:pt>
                <c:pt idx="32">
                  <c:v>4.084464574</c:v>
                </c:pt>
                <c:pt idx="33">
                  <c:v>2.214605132</c:v>
                </c:pt>
                <c:pt idx="34">
                  <c:v>3.070460325</c:v>
                </c:pt>
                <c:pt idx="35">
                  <c:v>3.811425011</c:v>
                </c:pt>
                <c:pt idx="36">
                  <c:v>3.83709429</c:v>
                </c:pt>
                <c:pt idx="37">
                  <c:v>3.303699834</c:v>
                </c:pt>
                <c:pt idx="38">
                  <c:v>2.317789941</c:v>
                </c:pt>
                <c:pt idx="39">
                  <c:v>4.808466093</c:v>
                </c:pt>
                <c:pt idx="40">
                  <c:v>3.027307242</c:v>
                </c:pt>
                <c:pt idx="41">
                  <c:v>1.896563548</c:v>
                </c:pt>
                <c:pt idx="42">
                  <c:v>3.377610268</c:v>
                </c:pt>
                <c:pt idx="43">
                  <c:v>0.0001</c:v>
                </c:pt>
                <c:pt idx="44">
                  <c:v>3.015997115</c:v>
                </c:pt>
                <c:pt idx="45">
                  <c:v>3.162425936</c:v>
                </c:pt>
                <c:pt idx="46">
                  <c:v>6.258258633</c:v>
                </c:pt>
                <c:pt idx="47">
                  <c:v>2.87341971</c:v>
                </c:pt>
                <c:pt idx="48">
                  <c:v>2.562113544</c:v>
                </c:pt>
                <c:pt idx="49">
                  <c:v>3.13563916</c:v>
                </c:pt>
                <c:pt idx="50">
                  <c:v>4.046677804</c:v>
                </c:pt>
                <c:pt idx="51">
                  <c:v>2.509339956</c:v>
                </c:pt>
                <c:pt idx="52">
                  <c:v>2.155557319</c:v>
                </c:pt>
                <c:pt idx="53">
                  <c:v>3.506884574</c:v>
                </c:pt>
                <c:pt idx="54">
                  <c:v>2.524844417</c:v>
                </c:pt>
                <c:pt idx="55">
                  <c:v>2.459112376</c:v>
                </c:pt>
                <c:pt idx="56">
                  <c:v>3.371962901</c:v>
                </c:pt>
                <c:pt idx="57">
                  <c:v>4.438690855</c:v>
                </c:pt>
                <c:pt idx="58">
                  <c:v>3.528086367</c:v>
                </c:pt>
                <c:pt idx="59">
                  <c:v>4.248420554</c:v>
                </c:pt>
                <c:pt idx="60">
                  <c:v>2.299005227</c:v>
                </c:pt>
                <c:pt idx="61">
                  <c:v>1.909052416</c:v>
                </c:pt>
                <c:pt idx="62">
                  <c:v>3.721574112</c:v>
                </c:pt>
                <c:pt idx="63">
                  <c:v>6.913250578</c:v>
                </c:pt>
                <c:pt idx="64">
                  <c:v>3.920766502</c:v>
                </c:pt>
                <c:pt idx="65">
                  <c:v>3.490388423</c:v>
                </c:pt>
                <c:pt idx="66">
                  <c:v>4.305106119</c:v>
                </c:pt>
                <c:pt idx="67">
                  <c:v>5.058399987</c:v>
                </c:pt>
                <c:pt idx="68">
                  <c:v>5.779263911</c:v>
                </c:pt>
                <c:pt idx="69">
                  <c:v>2.134439842</c:v>
                </c:pt>
                <c:pt idx="70">
                  <c:v>3.333091396</c:v>
                </c:pt>
                <c:pt idx="71">
                  <c:v>7.107918481</c:v>
                </c:pt>
                <c:pt idx="72">
                  <c:v>3.047196104</c:v>
                </c:pt>
                <c:pt idx="73">
                  <c:v>4.887561794</c:v>
                </c:pt>
                <c:pt idx="74">
                  <c:v>1.195429173</c:v>
                </c:pt>
                <c:pt idx="75">
                  <c:v>2.8771291</c:v>
                </c:pt>
                <c:pt idx="76">
                  <c:v>2.555059464</c:v>
                </c:pt>
                <c:pt idx="77">
                  <c:v>2.911536366</c:v>
                </c:pt>
                <c:pt idx="78">
                  <c:v>4.210147403</c:v>
                </c:pt>
                <c:pt idx="79">
                  <c:v>6.648653979</c:v>
                </c:pt>
                <c:pt idx="80">
                  <c:v>3.77758426</c:v>
                </c:pt>
                <c:pt idx="81">
                  <c:v>8.515861469000001</c:v>
                </c:pt>
                <c:pt idx="82">
                  <c:v>0.0001</c:v>
                </c:pt>
                <c:pt idx="83">
                  <c:v>1.976797417</c:v>
                </c:pt>
                <c:pt idx="84">
                  <c:v>6.941147826</c:v>
                </c:pt>
                <c:pt idx="85">
                  <c:v>5.261253624</c:v>
                </c:pt>
                <c:pt idx="86">
                  <c:v>2.446004197</c:v>
                </c:pt>
                <c:pt idx="87">
                  <c:v>2.225688088</c:v>
                </c:pt>
                <c:pt idx="88">
                  <c:v>7.461039613</c:v>
                </c:pt>
                <c:pt idx="89">
                  <c:v>2.837429065</c:v>
                </c:pt>
                <c:pt idx="90">
                  <c:v>4.824090906</c:v>
                </c:pt>
                <c:pt idx="91">
                  <c:v>3.525014789</c:v>
                </c:pt>
                <c:pt idx="92">
                  <c:v>3.850268889</c:v>
                </c:pt>
                <c:pt idx="93">
                  <c:v>2.562239109</c:v>
                </c:pt>
                <c:pt idx="94">
                  <c:v>2.499647252</c:v>
                </c:pt>
                <c:pt idx="95">
                  <c:v>2.926724082</c:v>
                </c:pt>
                <c:pt idx="96">
                  <c:v>2.220327966</c:v>
                </c:pt>
                <c:pt idx="97">
                  <c:v>4.349881686</c:v>
                </c:pt>
                <c:pt idx="98">
                  <c:v>5.052823982</c:v>
                </c:pt>
                <c:pt idx="99">
                  <c:v>7.816350084</c:v>
                </c:pt>
                <c:pt idx="100">
                  <c:v>6.433618768</c:v>
                </c:pt>
                <c:pt idx="101">
                  <c:v>4.508361403</c:v>
                </c:pt>
                <c:pt idx="102">
                  <c:v>7.303538264</c:v>
                </c:pt>
                <c:pt idx="103">
                  <c:v>3.669044153</c:v>
                </c:pt>
                <c:pt idx="104">
                  <c:v>5.946376157</c:v>
                </c:pt>
                <c:pt idx="105">
                  <c:v>6.593158195</c:v>
                </c:pt>
                <c:pt idx="106">
                  <c:v>4.932363865</c:v>
                </c:pt>
                <c:pt idx="107">
                  <c:v>4.215997064</c:v>
                </c:pt>
                <c:pt idx="108">
                  <c:v>7.115502384</c:v>
                </c:pt>
                <c:pt idx="109">
                  <c:v>7.159831569</c:v>
                </c:pt>
                <c:pt idx="110">
                  <c:v>6.040850424</c:v>
                </c:pt>
                <c:pt idx="111">
                  <c:v>6.775858972</c:v>
                </c:pt>
                <c:pt idx="112">
                  <c:v>6.857582021</c:v>
                </c:pt>
                <c:pt idx="113">
                  <c:v>6.359370872</c:v>
                </c:pt>
                <c:pt idx="114">
                  <c:v>4.180605911</c:v>
                </c:pt>
                <c:pt idx="115">
                  <c:v>6.670544614</c:v>
                </c:pt>
                <c:pt idx="116">
                  <c:v>7.962883964</c:v>
                </c:pt>
                <c:pt idx="117">
                  <c:v>4.302830281</c:v>
                </c:pt>
                <c:pt idx="118">
                  <c:v>5.043486202</c:v>
                </c:pt>
                <c:pt idx="119">
                  <c:v>5.76111058</c:v>
                </c:pt>
                <c:pt idx="120">
                  <c:v>3.055126488</c:v>
                </c:pt>
                <c:pt idx="121">
                  <c:v>7.693727288</c:v>
                </c:pt>
                <c:pt idx="122">
                  <c:v>8.237333103999999</c:v>
                </c:pt>
                <c:pt idx="123">
                  <c:v>5.4796939</c:v>
                </c:pt>
                <c:pt idx="124">
                  <c:v>7.49694008</c:v>
                </c:pt>
                <c:pt idx="125">
                  <c:v>5.050105505</c:v>
                </c:pt>
                <c:pt idx="126">
                  <c:v>4.719202159</c:v>
                </c:pt>
                <c:pt idx="127">
                  <c:v>5.352308871</c:v>
                </c:pt>
                <c:pt idx="128">
                  <c:v>7.266447591</c:v>
                </c:pt>
                <c:pt idx="129">
                  <c:v>3.281488573</c:v>
                </c:pt>
                <c:pt idx="130">
                  <c:v>7.046345328</c:v>
                </c:pt>
                <c:pt idx="131">
                  <c:v>4.742323002</c:v>
                </c:pt>
                <c:pt idx="132">
                  <c:v>6.305486952</c:v>
                </c:pt>
                <c:pt idx="133">
                  <c:v>7.519018953</c:v>
                </c:pt>
                <c:pt idx="134">
                  <c:v>7.616036263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3F-434A-8A67-13F0D32D9234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clearance_rate.csv!$G$137:$G$151</c:f>
              <c:numCache>
                <c:formatCode>0</c:formatCode>
                <c:ptCount val="15"/>
                <c:pt idx="0">
                  <c:v>39277.0</c:v>
                </c:pt>
                <c:pt idx="1">
                  <c:v>39501.0</c:v>
                </c:pt>
                <c:pt idx="2">
                  <c:v>39550.0</c:v>
                </c:pt>
                <c:pt idx="3">
                  <c:v>39564.0</c:v>
                </c:pt>
                <c:pt idx="4">
                  <c:v>39568.0</c:v>
                </c:pt>
                <c:pt idx="5">
                  <c:v>39581.0</c:v>
                </c:pt>
                <c:pt idx="6">
                  <c:v>39611.0</c:v>
                </c:pt>
                <c:pt idx="7">
                  <c:v>39635.0</c:v>
                </c:pt>
                <c:pt idx="8">
                  <c:v>39681.0</c:v>
                </c:pt>
                <c:pt idx="9">
                  <c:v>39782.0</c:v>
                </c:pt>
                <c:pt idx="10">
                  <c:v>39788.0</c:v>
                </c:pt>
                <c:pt idx="11">
                  <c:v>39792.0</c:v>
                </c:pt>
                <c:pt idx="12">
                  <c:v>39796.0</c:v>
                </c:pt>
                <c:pt idx="13">
                  <c:v>39800.0</c:v>
                </c:pt>
                <c:pt idx="14">
                  <c:v>39809.0</c:v>
                </c:pt>
              </c:numCache>
            </c:numRef>
          </c:xVal>
          <c:yVal>
            <c:numRef>
              <c:f>clearance_rate.csv!$H$137:$H$151</c:f>
              <c:numCache>
                <c:formatCode>General</c:formatCode>
                <c:ptCount val="15"/>
                <c:pt idx="0">
                  <c:v>2.894793648</c:v>
                </c:pt>
                <c:pt idx="1">
                  <c:v>3.393966047</c:v>
                </c:pt>
                <c:pt idx="2">
                  <c:v>2.215857907</c:v>
                </c:pt>
                <c:pt idx="3">
                  <c:v>6.19141149</c:v>
                </c:pt>
                <c:pt idx="4">
                  <c:v>3.453031946</c:v>
                </c:pt>
                <c:pt idx="5">
                  <c:v>4.881586475</c:v>
                </c:pt>
                <c:pt idx="6">
                  <c:v>3.101851582</c:v>
                </c:pt>
                <c:pt idx="7">
                  <c:v>2.791223994</c:v>
                </c:pt>
                <c:pt idx="8">
                  <c:v>3.674139326</c:v>
                </c:pt>
                <c:pt idx="9">
                  <c:v>5.980830073</c:v>
                </c:pt>
                <c:pt idx="10">
                  <c:v>6.540754171</c:v>
                </c:pt>
                <c:pt idx="11">
                  <c:v>1.777961462</c:v>
                </c:pt>
                <c:pt idx="12">
                  <c:v>3.81933815</c:v>
                </c:pt>
                <c:pt idx="13">
                  <c:v>3.9439239</c:v>
                </c:pt>
                <c:pt idx="14">
                  <c:v>0.0001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3F-434A-8A67-13F0D32D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831480"/>
        <c:axId val="2100836552"/>
      </c:scatterChart>
      <c:valAx>
        <c:axId val="210083148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2100836552"/>
        <c:crosses val="autoZero"/>
        <c:crossBetween val="midCat"/>
      </c:valAx>
      <c:valAx>
        <c:axId val="210083655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0083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yVal>
            <c:numRef>
              <c:f>clearance_rate.csv!$S$60:$S$62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2B-4AD9-B342-F845851D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54424"/>
        <c:axId val="2102463992"/>
      </c:scatterChart>
      <c:valAx>
        <c:axId val="2102154424"/>
        <c:scaling>
          <c:orientation val="minMax"/>
        </c:scaling>
        <c:delete val="0"/>
        <c:axPos val="b"/>
        <c:title>
          <c:overlay val="0"/>
        </c:title>
        <c:numFmt formatCode="0" sourceLinked="1"/>
        <c:majorTickMark val="out"/>
        <c:minorTickMark val="none"/>
        <c:tickLblPos val="nextTo"/>
        <c:crossAx val="2102463992"/>
        <c:crosses val="autoZero"/>
        <c:crossBetween val="midCat"/>
      </c:valAx>
      <c:valAx>
        <c:axId val="210246399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02154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8427331750995"/>
          <c:y val="0.0261832829808661"/>
          <c:w val="0.855754491084654"/>
          <c:h val="0.73413897280966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11"/>
            <c:spPr>
              <a:solidFill>
                <a:srgbClr val="FF0000">
                  <a:alpha val="25000"/>
                </a:srgbClr>
              </a:solidFill>
              <a:ln w="3175">
                <a:noFill/>
              </a:ln>
              <a:effectLst/>
            </c:spPr>
          </c:marker>
          <c:xVal>
            <c:numRef>
              <c:f>clearance_rate.csv!$E$2:$E$199</c:f>
              <c:numCache>
                <c:formatCode>mmm\-yyyy</c:formatCode>
                <c:ptCount val="198"/>
                <c:pt idx="0">
                  <c:v>35675.0</c:v>
                </c:pt>
                <c:pt idx="1">
                  <c:v>35743.0</c:v>
                </c:pt>
                <c:pt idx="2">
                  <c:v>35755.0</c:v>
                </c:pt>
                <c:pt idx="3">
                  <c:v>35755.0</c:v>
                </c:pt>
                <c:pt idx="4">
                  <c:v>35759.0</c:v>
                </c:pt>
                <c:pt idx="5">
                  <c:v>35792.0</c:v>
                </c:pt>
                <c:pt idx="6">
                  <c:v>35808.0</c:v>
                </c:pt>
                <c:pt idx="7">
                  <c:v>35823.0</c:v>
                </c:pt>
                <c:pt idx="8">
                  <c:v>35823.0</c:v>
                </c:pt>
                <c:pt idx="9">
                  <c:v>35825.0</c:v>
                </c:pt>
                <c:pt idx="10">
                  <c:v>35826.0</c:v>
                </c:pt>
                <c:pt idx="11">
                  <c:v>35863.0</c:v>
                </c:pt>
                <c:pt idx="12">
                  <c:v>35876.0</c:v>
                </c:pt>
                <c:pt idx="13">
                  <c:v>35963.0</c:v>
                </c:pt>
                <c:pt idx="14">
                  <c:v>36109.0</c:v>
                </c:pt>
                <c:pt idx="15">
                  <c:v>36116.0</c:v>
                </c:pt>
                <c:pt idx="16">
                  <c:v>36117.0</c:v>
                </c:pt>
                <c:pt idx="17">
                  <c:v>36140.0</c:v>
                </c:pt>
                <c:pt idx="18">
                  <c:v>36249.0</c:v>
                </c:pt>
                <c:pt idx="19">
                  <c:v>36263.0</c:v>
                </c:pt>
                <c:pt idx="20">
                  <c:v>36291.0</c:v>
                </c:pt>
                <c:pt idx="21">
                  <c:v>36359.0</c:v>
                </c:pt>
                <c:pt idx="22">
                  <c:v>36363.0</c:v>
                </c:pt>
                <c:pt idx="23">
                  <c:v>36369.0</c:v>
                </c:pt>
                <c:pt idx="24">
                  <c:v>36378.0</c:v>
                </c:pt>
                <c:pt idx="25">
                  <c:v>36421.0</c:v>
                </c:pt>
                <c:pt idx="26">
                  <c:v>36438.0</c:v>
                </c:pt>
                <c:pt idx="27">
                  <c:v>36501.0</c:v>
                </c:pt>
                <c:pt idx="28">
                  <c:v>36503.0</c:v>
                </c:pt>
                <c:pt idx="29">
                  <c:v>36505.0</c:v>
                </c:pt>
                <c:pt idx="30">
                  <c:v>36507.0</c:v>
                </c:pt>
                <c:pt idx="31">
                  <c:v>36507.0</c:v>
                </c:pt>
                <c:pt idx="32">
                  <c:v>36518.0</c:v>
                </c:pt>
                <c:pt idx="33">
                  <c:v>36541.0</c:v>
                </c:pt>
                <c:pt idx="34">
                  <c:v>36571.0</c:v>
                </c:pt>
                <c:pt idx="35">
                  <c:v>36574.0</c:v>
                </c:pt>
                <c:pt idx="36">
                  <c:v>36590.0</c:v>
                </c:pt>
                <c:pt idx="37">
                  <c:v>36623.0</c:v>
                </c:pt>
                <c:pt idx="38">
                  <c:v>36647.0</c:v>
                </c:pt>
                <c:pt idx="39">
                  <c:v>36659.0</c:v>
                </c:pt>
                <c:pt idx="40">
                  <c:v>36660.0</c:v>
                </c:pt>
                <c:pt idx="41">
                  <c:v>36683.0</c:v>
                </c:pt>
                <c:pt idx="42">
                  <c:v>36784.0</c:v>
                </c:pt>
                <c:pt idx="43">
                  <c:v>36788.0</c:v>
                </c:pt>
                <c:pt idx="44">
                  <c:v>36799.0</c:v>
                </c:pt>
                <c:pt idx="45">
                  <c:v>36806.0</c:v>
                </c:pt>
                <c:pt idx="46">
                  <c:v>36808.0</c:v>
                </c:pt>
                <c:pt idx="47">
                  <c:v>36816.0</c:v>
                </c:pt>
                <c:pt idx="48">
                  <c:v>36831.0</c:v>
                </c:pt>
                <c:pt idx="49">
                  <c:v>36887.0</c:v>
                </c:pt>
                <c:pt idx="50">
                  <c:v>37990.0</c:v>
                </c:pt>
                <c:pt idx="51">
                  <c:v>37993.0</c:v>
                </c:pt>
                <c:pt idx="52">
                  <c:v>38034.0</c:v>
                </c:pt>
                <c:pt idx="53">
                  <c:v>38042.0</c:v>
                </c:pt>
                <c:pt idx="54">
                  <c:v>38062.0</c:v>
                </c:pt>
                <c:pt idx="55">
                  <c:v>38065.0</c:v>
                </c:pt>
                <c:pt idx="56">
                  <c:v>38074.0</c:v>
                </c:pt>
                <c:pt idx="57">
                  <c:v>38083.0</c:v>
                </c:pt>
                <c:pt idx="58">
                  <c:v>38084.0</c:v>
                </c:pt>
                <c:pt idx="59">
                  <c:v>38111.0</c:v>
                </c:pt>
                <c:pt idx="60">
                  <c:v>38122.0</c:v>
                </c:pt>
                <c:pt idx="61">
                  <c:v>38126.0</c:v>
                </c:pt>
                <c:pt idx="62">
                  <c:v>38133.0</c:v>
                </c:pt>
                <c:pt idx="63">
                  <c:v>38139.0</c:v>
                </c:pt>
                <c:pt idx="64">
                  <c:v>38139.0</c:v>
                </c:pt>
                <c:pt idx="65">
                  <c:v>38139.0</c:v>
                </c:pt>
                <c:pt idx="66">
                  <c:v>38140.0</c:v>
                </c:pt>
                <c:pt idx="67">
                  <c:v>38142.0</c:v>
                </c:pt>
                <c:pt idx="68">
                  <c:v>38146.0</c:v>
                </c:pt>
                <c:pt idx="69">
                  <c:v>38148.0</c:v>
                </c:pt>
                <c:pt idx="70">
                  <c:v>38148.0</c:v>
                </c:pt>
                <c:pt idx="71">
                  <c:v>38150.0</c:v>
                </c:pt>
                <c:pt idx="72">
                  <c:v>38160.0</c:v>
                </c:pt>
                <c:pt idx="73">
                  <c:v>38163.0</c:v>
                </c:pt>
                <c:pt idx="74">
                  <c:v>38164.0</c:v>
                </c:pt>
                <c:pt idx="75">
                  <c:v>38178.0</c:v>
                </c:pt>
                <c:pt idx="76">
                  <c:v>38188.0</c:v>
                </c:pt>
                <c:pt idx="77">
                  <c:v>38191.0</c:v>
                </c:pt>
                <c:pt idx="78">
                  <c:v>38196.0</c:v>
                </c:pt>
                <c:pt idx="79">
                  <c:v>38205.0</c:v>
                </c:pt>
                <c:pt idx="80">
                  <c:v>38207.0</c:v>
                </c:pt>
                <c:pt idx="81">
                  <c:v>38211.0</c:v>
                </c:pt>
                <c:pt idx="82">
                  <c:v>38226.0</c:v>
                </c:pt>
                <c:pt idx="83">
                  <c:v>38246.0</c:v>
                </c:pt>
                <c:pt idx="84">
                  <c:v>38246.0</c:v>
                </c:pt>
                <c:pt idx="85">
                  <c:v>38252.0</c:v>
                </c:pt>
                <c:pt idx="86">
                  <c:v>38258.0</c:v>
                </c:pt>
                <c:pt idx="87">
                  <c:v>38260.0</c:v>
                </c:pt>
                <c:pt idx="88">
                  <c:v>38263.0</c:v>
                </c:pt>
                <c:pt idx="89">
                  <c:v>38267.0</c:v>
                </c:pt>
                <c:pt idx="90">
                  <c:v>38272.0</c:v>
                </c:pt>
                <c:pt idx="91">
                  <c:v>38285.0</c:v>
                </c:pt>
                <c:pt idx="92">
                  <c:v>38288.0</c:v>
                </c:pt>
                <c:pt idx="93">
                  <c:v>38300.0</c:v>
                </c:pt>
                <c:pt idx="94">
                  <c:v>38304.0</c:v>
                </c:pt>
                <c:pt idx="95">
                  <c:v>38315.0</c:v>
                </c:pt>
                <c:pt idx="96">
                  <c:v>38322.0</c:v>
                </c:pt>
                <c:pt idx="97">
                  <c:v>38324.0</c:v>
                </c:pt>
                <c:pt idx="98">
                  <c:v>38332.0</c:v>
                </c:pt>
                <c:pt idx="99">
                  <c:v>38335.0</c:v>
                </c:pt>
                <c:pt idx="100">
                  <c:v>39624.0</c:v>
                </c:pt>
                <c:pt idx="101">
                  <c:v>39633.0</c:v>
                </c:pt>
                <c:pt idx="102">
                  <c:v>39280.0</c:v>
                </c:pt>
                <c:pt idx="103">
                  <c:v>39351.0</c:v>
                </c:pt>
                <c:pt idx="104">
                  <c:v>39399.0</c:v>
                </c:pt>
                <c:pt idx="105">
                  <c:v>39409.0</c:v>
                </c:pt>
                <c:pt idx="106">
                  <c:v>39494.0</c:v>
                </c:pt>
                <c:pt idx="107">
                  <c:v>39518.0</c:v>
                </c:pt>
                <c:pt idx="108">
                  <c:v>39537.0</c:v>
                </c:pt>
                <c:pt idx="109">
                  <c:v>39543.0</c:v>
                </c:pt>
                <c:pt idx="110">
                  <c:v>39549.0</c:v>
                </c:pt>
                <c:pt idx="111">
                  <c:v>39551.0</c:v>
                </c:pt>
                <c:pt idx="112">
                  <c:v>39553.0</c:v>
                </c:pt>
                <c:pt idx="113">
                  <c:v>39555.0</c:v>
                </c:pt>
                <c:pt idx="114">
                  <c:v>39561.0</c:v>
                </c:pt>
                <c:pt idx="115">
                  <c:v>39569.0</c:v>
                </c:pt>
                <c:pt idx="116">
                  <c:v>39569.0</c:v>
                </c:pt>
                <c:pt idx="117">
                  <c:v>39578.0</c:v>
                </c:pt>
                <c:pt idx="118">
                  <c:v>39595.0</c:v>
                </c:pt>
                <c:pt idx="119">
                  <c:v>39595.0</c:v>
                </c:pt>
                <c:pt idx="120">
                  <c:v>39598.0</c:v>
                </c:pt>
                <c:pt idx="121">
                  <c:v>39609.0</c:v>
                </c:pt>
                <c:pt idx="122">
                  <c:v>39609.0</c:v>
                </c:pt>
                <c:pt idx="123">
                  <c:v>39616.0</c:v>
                </c:pt>
                <c:pt idx="124">
                  <c:v>39617.0</c:v>
                </c:pt>
                <c:pt idx="125">
                  <c:v>39623.0</c:v>
                </c:pt>
                <c:pt idx="126">
                  <c:v>39631.0</c:v>
                </c:pt>
                <c:pt idx="127">
                  <c:v>39660.0</c:v>
                </c:pt>
                <c:pt idx="128">
                  <c:v>39666.0</c:v>
                </c:pt>
                <c:pt idx="129">
                  <c:v>39667.0</c:v>
                </c:pt>
                <c:pt idx="130">
                  <c:v>39743.0</c:v>
                </c:pt>
                <c:pt idx="131">
                  <c:v>39771.0</c:v>
                </c:pt>
                <c:pt idx="132">
                  <c:v>39784.0</c:v>
                </c:pt>
                <c:pt idx="133">
                  <c:v>39784.0</c:v>
                </c:pt>
                <c:pt idx="134">
                  <c:v>39784.0</c:v>
                </c:pt>
                <c:pt idx="135">
                  <c:v>39277.0</c:v>
                </c:pt>
                <c:pt idx="136">
                  <c:v>39501.0</c:v>
                </c:pt>
                <c:pt idx="137">
                  <c:v>39550.0</c:v>
                </c:pt>
                <c:pt idx="138">
                  <c:v>39564.0</c:v>
                </c:pt>
                <c:pt idx="139">
                  <c:v>39568.0</c:v>
                </c:pt>
                <c:pt idx="140">
                  <c:v>39581.0</c:v>
                </c:pt>
                <c:pt idx="141">
                  <c:v>39611.0</c:v>
                </c:pt>
                <c:pt idx="142">
                  <c:v>39635.0</c:v>
                </c:pt>
                <c:pt idx="143">
                  <c:v>39681.0</c:v>
                </c:pt>
                <c:pt idx="144">
                  <c:v>39782.0</c:v>
                </c:pt>
                <c:pt idx="145">
                  <c:v>39788.0</c:v>
                </c:pt>
                <c:pt idx="146">
                  <c:v>39792.0</c:v>
                </c:pt>
                <c:pt idx="147">
                  <c:v>39796.0</c:v>
                </c:pt>
                <c:pt idx="148">
                  <c:v>39800.0</c:v>
                </c:pt>
                <c:pt idx="149">
                  <c:v>39809.0</c:v>
                </c:pt>
                <c:pt idx="150">
                  <c:v>40419.0</c:v>
                </c:pt>
                <c:pt idx="151">
                  <c:v>40314.0</c:v>
                </c:pt>
                <c:pt idx="152">
                  <c:v>40343.0</c:v>
                </c:pt>
                <c:pt idx="153">
                  <c:v>40359.0</c:v>
                </c:pt>
                <c:pt idx="154">
                  <c:v>40414.0</c:v>
                </c:pt>
                <c:pt idx="155">
                  <c:v>40388.0</c:v>
                </c:pt>
                <c:pt idx="156">
                  <c:v>40191.0</c:v>
                </c:pt>
                <c:pt idx="157">
                  <c:v>40358.0</c:v>
                </c:pt>
                <c:pt idx="158">
                  <c:v>40285.0</c:v>
                </c:pt>
                <c:pt idx="159">
                  <c:v>40183.0</c:v>
                </c:pt>
                <c:pt idx="160">
                  <c:v>40367.0</c:v>
                </c:pt>
                <c:pt idx="161">
                  <c:v>40327.0</c:v>
                </c:pt>
                <c:pt idx="162">
                  <c:v>40340.0</c:v>
                </c:pt>
                <c:pt idx="163">
                  <c:v>40346.0</c:v>
                </c:pt>
                <c:pt idx="164">
                  <c:v>40354.0</c:v>
                </c:pt>
                <c:pt idx="165">
                  <c:v>40356.0</c:v>
                </c:pt>
                <c:pt idx="166">
                  <c:v>40291.0</c:v>
                </c:pt>
                <c:pt idx="167">
                  <c:v>40331.0</c:v>
                </c:pt>
                <c:pt idx="168">
                  <c:v>40332.0</c:v>
                </c:pt>
                <c:pt idx="169">
                  <c:v>40214.0</c:v>
                </c:pt>
                <c:pt idx="170">
                  <c:v>40316.0</c:v>
                </c:pt>
                <c:pt idx="171">
                  <c:v>40351.0</c:v>
                </c:pt>
                <c:pt idx="172">
                  <c:v>40365.0</c:v>
                </c:pt>
                <c:pt idx="173">
                  <c:v>40391.0</c:v>
                </c:pt>
                <c:pt idx="174">
                  <c:v>40316.0</c:v>
                </c:pt>
                <c:pt idx="175">
                  <c:v>40351.0</c:v>
                </c:pt>
                <c:pt idx="176">
                  <c:v>40351.0</c:v>
                </c:pt>
                <c:pt idx="177">
                  <c:v>40368.0</c:v>
                </c:pt>
                <c:pt idx="178">
                  <c:v>40372.0</c:v>
                </c:pt>
                <c:pt idx="179">
                  <c:v>40387.0</c:v>
                </c:pt>
                <c:pt idx="180">
                  <c:v>40206.0</c:v>
                </c:pt>
                <c:pt idx="181">
                  <c:v>40232.0</c:v>
                </c:pt>
                <c:pt idx="182">
                  <c:v>40341.0</c:v>
                </c:pt>
                <c:pt idx="183">
                  <c:v>40328.0</c:v>
                </c:pt>
                <c:pt idx="184">
                  <c:v>40331.0</c:v>
                </c:pt>
                <c:pt idx="185">
                  <c:v>40375.0</c:v>
                </c:pt>
                <c:pt idx="186">
                  <c:v>40351.0</c:v>
                </c:pt>
                <c:pt idx="187">
                  <c:v>40347.0</c:v>
                </c:pt>
                <c:pt idx="188">
                  <c:v>40372.0</c:v>
                </c:pt>
                <c:pt idx="189">
                  <c:v>40212.0</c:v>
                </c:pt>
                <c:pt idx="190">
                  <c:v>40383.0</c:v>
                </c:pt>
                <c:pt idx="191">
                  <c:v>40320.0</c:v>
                </c:pt>
                <c:pt idx="192">
                  <c:v>40346.0</c:v>
                </c:pt>
                <c:pt idx="193">
                  <c:v>40351.0</c:v>
                </c:pt>
                <c:pt idx="194">
                  <c:v>40374.0</c:v>
                </c:pt>
                <c:pt idx="195">
                  <c:v>40379.0</c:v>
                </c:pt>
                <c:pt idx="196">
                  <c:v>40383.0</c:v>
                </c:pt>
                <c:pt idx="197">
                  <c:v>40415.0</c:v>
                </c:pt>
              </c:numCache>
            </c:numRef>
          </c:xVal>
          <c:yVal>
            <c:numRef>
              <c:f>clearance_rate.csv!$F$2:$F$199</c:f>
              <c:numCache>
                <c:formatCode>General</c:formatCode>
                <c:ptCount val="1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AD-469D-908B-6DBFC673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96376"/>
        <c:axId val="2102498952"/>
      </c:scatterChart>
      <c:valAx>
        <c:axId val="2102496376"/>
        <c:scaling>
          <c:orientation val="minMax"/>
          <c:max val="40550.0"/>
          <c:min val="35435.0"/>
        </c:scaling>
        <c:delete val="0"/>
        <c:axPos val="t"/>
        <c:numFmt formatCode="mmm\-yyyy" sourceLinked="1"/>
        <c:majorTickMark val="out"/>
        <c:minorTickMark val="none"/>
        <c:tickLblPos val="nextTo"/>
        <c:txPr>
          <a:bodyPr rot="-2580000"/>
          <a:lstStyle/>
          <a:p>
            <a:pPr>
              <a:defRPr sz="1400"/>
            </a:pPr>
            <a:endParaRPr lang="en-US"/>
          </a:p>
        </c:txPr>
        <c:crossAx val="2102498952"/>
        <c:crosses val="max"/>
        <c:crossBetween val="midCat"/>
        <c:majorUnit val="365.0"/>
      </c:valAx>
      <c:valAx>
        <c:axId val="2102498952"/>
        <c:scaling>
          <c:orientation val="minMax"/>
          <c:max val="1.0"/>
        </c:scaling>
        <c:delete val="1"/>
        <c:axPos val="l"/>
        <c:majorGridlines/>
        <c:numFmt formatCode="General" sourceLinked="1"/>
        <c:majorTickMark val="none"/>
        <c:minorTickMark val="none"/>
        <c:tickLblPos val="none"/>
        <c:crossAx val="2102496376"/>
        <c:crosses val="autoZero"/>
        <c:crossBetween val="midCat"/>
        <c:majorUnit val="0.01"/>
        <c:minorUnit val="0.00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Clearance 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clearance_rate.csv!$E$2:$E$199</c:f>
              <c:numCache>
                <c:formatCode>mmm\-yyyy</c:formatCode>
                <c:ptCount val="198"/>
                <c:pt idx="0">
                  <c:v>35675.0</c:v>
                </c:pt>
                <c:pt idx="1">
                  <c:v>35743.0</c:v>
                </c:pt>
                <c:pt idx="2">
                  <c:v>35755.0</c:v>
                </c:pt>
                <c:pt idx="3">
                  <c:v>35755.0</c:v>
                </c:pt>
                <c:pt idx="4">
                  <c:v>35759.0</c:v>
                </c:pt>
                <c:pt idx="5">
                  <c:v>35792.0</c:v>
                </c:pt>
                <c:pt idx="6">
                  <c:v>35808.0</c:v>
                </c:pt>
                <c:pt idx="7">
                  <c:v>35823.0</c:v>
                </c:pt>
                <c:pt idx="8">
                  <c:v>35823.0</c:v>
                </c:pt>
                <c:pt idx="9">
                  <c:v>35825.0</c:v>
                </c:pt>
                <c:pt idx="10">
                  <c:v>35826.0</c:v>
                </c:pt>
                <c:pt idx="11">
                  <c:v>35863.0</c:v>
                </c:pt>
                <c:pt idx="12">
                  <c:v>35876.0</c:v>
                </c:pt>
                <c:pt idx="13">
                  <c:v>35963.0</c:v>
                </c:pt>
                <c:pt idx="14">
                  <c:v>36109.0</c:v>
                </c:pt>
                <c:pt idx="15">
                  <c:v>36116.0</c:v>
                </c:pt>
                <c:pt idx="16">
                  <c:v>36117.0</c:v>
                </c:pt>
                <c:pt idx="17">
                  <c:v>36140.0</c:v>
                </c:pt>
                <c:pt idx="18">
                  <c:v>36249.0</c:v>
                </c:pt>
                <c:pt idx="19">
                  <c:v>36263.0</c:v>
                </c:pt>
                <c:pt idx="20">
                  <c:v>36291.0</c:v>
                </c:pt>
                <c:pt idx="21">
                  <c:v>36359.0</c:v>
                </c:pt>
                <c:pt idx="22">
                  <c:v>36363.0</c:v>
                </c:pt>
                <c:pt idx="23">
                  <c:v>36369.0</c:v>
                </c:pt>
                <c:pt idx="24">
                  <c:v>36378.0</c:v>
                </c:pt>
                <c:pt idx="25">
                  <c:v>36421.0</c:v>
                </c:pt>
                <c:pt idx="26">
                  <c:v>36438.0</c:v>
                </c:pt>
                <c:pt idx="27">
                  <c:v>36501.0</c:v>
                </c:pt>
                <c:pt idx="28">
                  <c:v>36503.0</c:v>
                </c:pt>
                <c:pt idx="29">
                  <c:v>36505.0</c:v>
                </c:pt>
                <c:pt idx="30">
                  <c:v>36507.0</c:v>
                </c:pt>
                <c:pt idx="31">
                  <c:v>36507.0</c:v>
                </c:pt>
                <c:pt idx="32">
                  <c:v>36518.0</c:v>
                </c:pt>
                <c:pt idx="33">
                  <c:v>36541.0</c:v>
                </c:pt>
                <c:pt idx="34">
                  <c:v>36571.0</c:v>
                </c:pt>
                <c:pt idx="35">
                  <c:v>36574.0</c:v>
                </c:pt>
                <c:pt idx="36">
                  <c:v>36590.0</c:v>
                </c:pt>
                <c:pt idx="37">
                  <c:v>36623.0</c:v>
                </c:pt>
                <c:pt idx="38">
                  <c:v>36647.0</c:v>
                </c:pt>
                <c:pt idx="39">
                  <c:v>36659.0</c:v>
                </c:pt>
                <c:pt idx="40">
                  <c:v>36660.0</c:v>
                </c:pt>
                <c:pt idx="41">
                  <c:v>36683.0</c:v>
                </c:pt>
                <c:pt idx="42">
                  <c:v>36784.0</c:v>
                </c:pt>
                <c:pt idx="43">
                  <c:v>36788.0</c:v>
                </c:pt>
                <c:pt idx="44">
                  <c:v>36799.0</c:v>
                </c:pt>
                <c:pt idx="45">
                  <c:v>36806.0</c:v>
                </c:pt>
                <c:pt idx="46">
                  <c:v>36808.0</c:v>
                </c:pt>
                <c:pt idx="47">
                  <c:v>36816.0</c:v>
                </c:pt>
                <c:pt idx="48">
                  <c:v>36831.0</c:v>
                </c:pt>
                <c:pt idx="49">
                  <c:v>36887.0</c:v>
                </c:pt>
                <c:pt idx="50">
                  <c:v>37990.0</c:v>
                </c:pt>
                <c:pt idx="51">
                  <c:v>37993.0</c:v>
                </c:pt>
                <c:pt idx="52">
                  <c:v>38034.0</c:v>
                </c:pt>
                <c:pt idx="53">
                  <c:v>38042.0</c:v>
                </c:pt>
                <c:pt idx="54">
                  <c:v>38062.0</c:v>
                </c:pt>
                <c:pt idx="55">
                  <c:v>38065.0</c:v>
                </c:pt>
                <c:pt idx="56">
                  <c:v>38074.0</c:v>
                </c:pt>
                <c:pt idx="57">
                  <c:v>38083.0</c:v>
                </c:pt>
                <c:pt idx="58">
                  <c:v>38084.0</c:v>
                </c:pt>
                <c:pt idx="59">
                  <c:v>38111.0</c:v>
                </c:pt>
                <c:pt idx="60">
                  <c:v>38122.0</c:v>
                </c:pt>
                <c:pt idx="61">
                  <c:v>38126.0</c:v>
                </c:pt>
                <c:pt idx="62">
                  <c:v>38133.0</c:v>
                </c:pt>
                <c:pt idx="63">
                  <c:v>38139.0</c:v>
                </c:pt>
                <c:pt idx="64">
                  <c:v>38139.0</c:v>
                </c:pt>
                <c:pt idx="65">
                  <c:v>38139.0</c:v>
                </c:pt>
                <c:pt idx="66">
                  <c:v>38140.0</c:v>
                </c:pt>
                <c:pt idx="67">
                  <c:v>38142.0</c:v>
                </c:pt>
                <c:pt idx="68">
                  <c:v>38146.0</c:v>
                </c:pt>
                <c:pt idx="69">
                  <c:v>38148.0</c:v>
                </c:pt>
                <c:pt idx="70">
                  <c:v>38148.0</c:v>
                </c:pt>
                <c:pt idx="71">
                  <c:v>38150.0</c:v>
                </c:pt>
                <c:pt idx="72">
                  <c:v>38160.0</c:v>
                </c:pt>
                <c:pt idx="73">
                  <c:v>38163.0</c:v>
                </c:pt>
                <c:pt idx="74">
                  <c:v>38164.0</c:v>
                </c:pt>
                <c:pt idx="75">
                  <c:v>38178.0</c:v>
                </c:pt>
                <c:pt idx="76">
                  <c:v>38188.0</c:v>
                </c:pt>
                <c:pt idx="77">
                  <c:v>38191.0</c:v>
                </c:pt>
                <c:pt idx="78">
                  <c:v>38196.0</c:v>
                </c:pt>
                <c:pt idx="79">
                  <c:v>38205.0</c:v>
                </c:pt>
                <c:pt idx="80">
                  <c:v>38207.0</c:v>
                </c:pt>
                <c:pt idx="81">
                  <c:v>38211.0</c:v>
                </c:pt>
                <c:pt idx="82">
                  <c:v>38226.0</c:v>
                </c:pt>
                <c:pt idx="83">
                  <c:v>38246.0</c:v>
                </c:pt>
                <c:pt idx="84">
                  <c:v>38246.0</c:v>
                </c:pt>
                <c:pt idx="85">
                  <c:v>38252.0</c:v>
                </c:pt>
                <c:pt idx="86">
                  <c:v>38258.0</c:v>
                </c:pt>
                <c:pt idx="87">
                  <c:v>38260.0</c:v>
                </c:pt>
                <c:pt idx="88">
                  <c:v>38263.0</c:v>
                </c:pt>
                <c:pt idx="89">
                  <c:v>38267.0</c:v>
                </c:pt>
                <c:pt idx="90">
                  <c:v>38272.0</c:v>
                </c:pt>
                <c:pt idx="91">
                  <c:v>38285.0</c:v>
                </c:pt>
                <c:pt idx="92">
                  <c:v>38288.0</c:v>
                </c:pt>
                <c:pt idx="93">
                  <c:v>38300.0</c:v>
                </c:pt>
                <c:pt idx="94">
                  <c:v>38304.0</c:v>
                </c:pt>
                <c:pt idx="95">
                  <c:v>38315.0</c:v>
                </c:pt>
                <c:pt idx="96">
                  <c:v>38322.0</c:v>
                </c:pt>
                <c:pt idx="97">
                  <c:v>38324.0</c:v>
                </c:pt>
                <c:pt idx="98">
                  <c:v>38332.0</c:v>
                </c:pt>
                <c:pt idx="99">
                  <c:v>38335.0</c:v>
                </c:pt>
                <c:pt idx="100">
                  <c:v>39624.0</c:v>
                </c:pt>
                <c:pt idx="101">
                  <c:v>39633.0</c:v>
                </c:pt>
                <c:pt idx="102">
                  <c:v>39280.0</c:v>
                </c:pt>
                <c:pt idx="103">
                  <c:v>39351.0</c:v>
                </c:pt>
                <c:pt idx="104">
                  <c:v>39399.0</c:v>
                </c:pt>
                <c:pt idx="105">
                  <c:v>39409.0</c:v>
                </c:pt>
                <c:pt idx="106">
                  <c:v>39494.0</c:v>
                </c:pt>
                <c:pt idx="107">
                  <c:v>39518.0</c:v>
                </c:pt>
                <c:pt idx="108">
                  <c:v>39537.0</c:v>
                </c:pt>
                <c:pt idx="109">
                  <c:v>39543.0</c:v>
                </c:pt>
                <c:pt idx="110">
                  <c:v>39549.0</c:v>
                </c:pt>
                <c:pt idx="111">
                  <c:v>39551.0</c:v>
                </c:pt>
                <c:pt idx="112">
                  <c:v>39553.0</c:v>
                </c:pt>
                <c:pt idx="113">
                  <c:v>39555.0</c:v>
                </c:pt>
                <c:pt idx="114">
                  <c:v>39561.0</c:v>
                </c:pt>
                <c:pt idx="115">
                  <c:v>39569.0</c:v>
                </c:pt>
                <c:pt idx="116">
                  <c:v>39569.0</c:v>
                </c:pt>
                <c:pt idx="117">
                  <c:v>39578.0</c:v>
                </c:pt>
                <c:pt idx="118">
                  <c:v>39595.0</c:v>
                </c:pt>
                <c:pt idx="119">
                  <c:v>39595.0</c:v>
                </c:pt>
                <c:pt idx="120">
                  <c:v>39598.0</c:v>
                </c:pt>
                <c:pt idx="121">
                  <c:v>39609.0</c:v>
                </c:pt>
                <c:pt idx="122">
                  <c:v>39609.0</c:v>
                </c:pt>
                <c:pt idx="123">
                  <c:v>39616.0</c:v>
                </c:pt>
                <c:pt idx="124">
                  <c:v>39617.0</c:v>
                </c:pt>
                <c:pt idx="125">
                  <c:v>39623.0</c:v>
                </c:pt>
                <c:pt idx="126">
                  <c:v>39631.0</c:v>
                </c:pt>
                <c:pt idx="127">
                  <c:v>39660.0</c:v>
                </c:pt>
                <c:pt idx="128">
                  <c:v>39666.0</c:v>
                </c:pt>
                <c:pt idx="129">
                  <c:v>39667.0</c:v>
                </c:pt>
                <c:pt idx="130">
                  <c:v>39743.0</c:v>
                </c:pt>
                <c:pt idx="131">
                  <c:v>39771.0</c:v>
                </c:pt>
                <c:pt idx="132">
                  <c:v>39784.0</c:v>
                </c:pt>
                <c:pt idx="133">
                  <c:v>39784.0</c:v>
                </c:pt>
                <c:pt idx="134">
                  <c:v>39784.0</c:v>
                </c:pt>
                <c:pt idx="135">
                  <c:v>39277.0</c:v>
                </c:pt>
                <c:pt idx="136">
                  <c:v>39501.0</c:v>
                </c:pt>
                <c:pt idx="137">
                  <c:v>39550.0</c:v>
                </c:pt>
                <c:pt idx="138">
                  <c:v>39564.0</c:v>
                </c:pt>
                <c:pt idx="139">
                  <c:v>39568.0</c:v>
                </c:pt>
                <c:pt idx="140">
                  <c:v>39581.0</c:v>
                </c:pt>
                <c:pt idx="141">
                  <c:v>39611.0</c:v>
                </c:pt>
                <c:pt idx="142">
                  <c:v>39635.0</c:v>
                </c:pt>
                <c:pt idx="143">
                  <c:v>39681.0</c:v>
                </c:pt>
                <c:pt idx="144">
                  <c:v>39782.0</c:v>
                </c:pt>
                <c:pt idx="145">
                  <c:v>39788.0</c:v>
                </c:pt>
                <c:pt idx="146">
                  <c:v>39792.0</c:v>
                </c:pt>
                <c:pt idx="147">
                  <c:v>39796.0</c:v>
                </c:pt>
                <c:pt idx="148">
                  <c:v>39800.0</c:v>
                </c:pt>
                <c:pt idx="149">
                  <c:v>39809.0</c:v>
                </c:pt>
                <c:pt idx="150">
                  <c:v>40419.0</c:v>
                </c:pt>
                <c:pt idx="151">
                  <c:v>40314.0</c:v>
                </c:pt>
                <c:pt idx="152">
                  <c:v>40343.0</c:v>
                </c:pt>
                <c:pt idx="153">
                  <c:v>40359.0</c:v>
                </c:pt>
                <c:pt idx="154">
                  <c:v>40414.0</c:v>
                </c:pt>
                <c:pt idx="155">
                  <c:v>40388.0</c:v>
                </c:pt>
                <c:pt idx="156">
                  <c:v>40191.0</c:v>
                </c:pt>
                <c:pt idx="157">
                  <c:v>40358.0</c:v>
                </c:pt>
                <c:pt idx="158">
                  <c:v>40285.0</c:v>
                </c:pt>
                <c:pt idx="159">
                  <c:v>40183.0</c:v>
                </c:pt>
                <c:pt idx="160">
                  <c:v>40367.0</c:v>
                </c:pt>
                <c:pt idx="161">
                  <c:v>40327.0</c:v>
                </c:pt>
                <c:pt idx="162">
                  <c:v>40340.0</c:v>
                </c:pt>
                <c:pt idx="163">
                  <c:v>40346.0</c:v>
                </c:pt>
                <c:pt idx="164">
                  <c:v>40354.0</c:v>
                </c:pt>
                <c:pt idx="165">
                  <c:v>40356.0</c:v>
                </c:pt>
                <c:pt idx="166">
                  <c:v>40291.0</c:v>
                </c:pt>
                <c:pt idx="167">
                  <c:v>40331.0</c:v>
                </c:pt>
                <c:pt idx="168">
                  <c:v>40332.0</c:v>
                </c:pt>
                <c:pt idx="169">
                  <c:v>40214.0</c:v>
                </c:pt>
                <c:pt idx="170">
                  <c:v>40316.0</c:v>
                </c:pt>
                <c:pt idx="171">
                  <c:v>40351.0</c:v>
                </c:pt>
                <c:pt idx="172">
                  <c:v>40365.0</c:v>
                </c:pt>
                <c:pt idx="173">
                  <c:v>40391.0</c:v>
                </c:pt>
                <c:pt idx="174">
                  <c:v>40316.0</c:v>
                </c:pt>
                <c:pt idx="175">
                  <c:v>40351.0</c:v>
                </c:pt>
                <c:pt idx="176">
                  <c:v>40351.0</c:v>
                </c:pt>
                <c:pt idx="177">
                  <c:v>40368.0</c:v>
                </c:pt>
                <c:pt idx="178">
                  <c:v>40372.0</c:v>
                </c:pt>
                <c:pt idx="179">
                  <c:v>40387.0</c:v>
                </c:pt>
                <c:pt idx="180">
                  <c:v>40206.0</c:v>
                </c:pt>
                <c:pt idx="181">
                  <c:v>40232.0</c:v>
                </c:pt>
                <c:pt idx="182">
                  <c:v>40341.0</c:v>
                </c:pt>
                <c:pt idx="183">
                  <c:v>40328.0</c:v>
                </c:pt>
                <c:pt idx="184">
                  <c:v>40331.0</c:v>
                </c:pt>
                <c:pt idx="185">
                  <c:v>40375.0</c:v>
                </c:pt>
                <c:pt idx="186">
                  <c:v>40351.0</c:v>
                </c:pt>
                <c:pt idx="187">
                  <c:v>40347.0</c:v>
                </c:pt>
                <c:pt idx="188">
                  <c:v>40372.0</c:v>
                </c:pt>
                <c:pt idx="189">
                  <c:v>40212.0</c:v>
                </c:pt>
                <c:pt idx="190">
                  <c:v>40383.0</c:v>
                </c:pt>
                <c:pt idx="191">
                  <c:v>40320.0</c:v>
                </c:pt>
                <c:pt idx="192">
                  <c:v>40346.0</c:v>
                </c:pt>
                <c:pt idx="193">
                  <c:v>40351.0</c:v>
                </c:pt>
                <c:pt idx="194">
                  <c:v>40374.0</c:v>
                </c:pt>
                <c:pt idx="195">
                  <c:v>40379.0</c:v>
                </c:pt>
                <c:pt idx="196">
                  <c:v>40383.0</c:v>
                </c:pt>
                <c:pt idx="197">
                  <c:v>40415.0</c:v>
                </c:pt>
              </c:numCache>
            </c:numRef>
          </c:xVal>
          <c:yVal>
            <c:numRef>
              <c:f>clearance_rate.csv!$H$2:$H$199</c:f>
              <c:numCache>
                <c:formatCode>General</c:formatCode>
                <c:ptCount val="198"/>
                <c:pt idx="0">
                  <c:v>3.216024534</c:v>
                </c:pt>
                <c:pt idx="1">
                  <c:v>4.069091195</c:v>
                </c:pt>
                <c:pt idx="2">
                  <c:v>5.371803102</c:v>
                </c:pt>
                <c:pt idx="3">
                  <c:v>2.242681226</c:v>
                </c:pt>
                <c:pt idx="4">
                  <c:v>3.554689839</c:v>
                </c:pt>
                <c:pt idx="5">
                  <c:v>2.77096934</c:v>
                </c:pt>
                <c:pt idx="6">
                  <c:v>2.015521123</c:v>
                </c:pt>
                <c:pt idx="7">
                  <c:v>3.173757644</c:v>
                </c:pt>
                <c:pt idx="8">
                  <c:v>2.792672029</c:v>
                </c:pt>
                <c:pt idx="9">
                  <c:v>2.453580725</c:v>
                </c:pt>
                <c:pt idx="10">
                  <c:v>2.344807817</c:v>
                </c:pt>
                <c:pt idx="11">
                  <c:v>2.712782613</c:v>
                </c:pt>
                <c:pt idx="12">
                  <c:v>1.164613797</c:v>
                </c:pt>
                <c:pt idx="13">
                  <c:v>4.031126372</c:v>
                </c:pt>
                <c:pt idx="14">
                  <c:v>1.542471636</c:v>
                </c:pt>
                <c:pt idx="15">
                  <c:v>1.981863685</c:v>
                </c:pt>
                <c:pt idx="16">
                  <c:v>4.093921768</c:v>
                </c:pt>
                <c:pt idx="17">
                  <c:v>4.904639992</c:v>
                </c:pt>
                <c:pt idx="18">
                  <c:v>2.515489485</c:v>
                </c:pt>
                <c:pt idx="19">
                  <c:v>2.768454254</c:v>
                </c:pt>
                <c:pt idx="20">
                  <c:v>2.827117165</c:v>
                </c:pt>
                <c:pt idx="21">
                  <c:v>2.33631434</c:v>
                </c:pt>
                <c:pt idx="22">
                  <c:v>3.421652367</c:v>
                </c:pt>
                <c:pt idx="23">
                  <c:v>2.849593295</c:v>
                </c:pt>
                <c:pt idx="24">
                  <c:v>3.049429138</c:v>
                </c:pt>
                <c:pt idx="25">
                  <c:v>4.084608946</c:v>
                </c:pt>
                <c:pt idx="26">
                  <c:v>2.968272614</c:v>
                </c:pt>
                <c:pt idx="27">
                  <c:v>3.286321451</c:v>
                </c:pt>
                <c:pt idx="28">
                  <c:v>2.542436392</c:v>
                </c:pt>
                <c:pt idx="29">
                  <c:v>5.094083371</c:v>
                </c:pt>
                <c:pt idx="30">
                  <c:v>5.050075516</c:v>
                </c:pt>
                <c:pt idx="31">
                  <c:v>2.822938481</c:v>
                </c:pt>
                <c:pt idx="32">
                  <c:v>4.084464574</c:v>
                </c:pt>
                <c:pt idx="33">
                  <c:v>2.214605132</c:v>
                </c:pt>
                <c:pt idx="34">
                  <c:v>3.070460325</c:v>
                </c:pt>
                <c:pt idx="35">
                  <c:v>3.811425011</c:v>
                </c:pt>
                <c:pt idx="36">
                  <c:v>3.83709429</c:v>
                </c:pt>
                <c:pt idx="37">
                  <c:v>3.303699834</c:v>
                </c:pt>
                <c:pt idx="38">
                  <c:v>2.317789941</c:v>
                </c:pt>
                <c:pt idx="39">
                  <c:v>4.808466093</c:v>
                </c:pt>
                <c:pt idx="40">
                  <c:v>3.027307242</c:v>
                </c:pt>
                <c:pt idx="41">
                  <c:v>1.896563548</c:v>
                </c:pt>
                <c:pt idx="42">
                  <c:v>3.377610268</c:v>
                </c:pt>
                <c:pt idx="43">
                  <c:v>0.0001</c:v>
                </c:pt>
                <c:pt idx="44">
                  <c:v>3.015997115</c:v>
                </c:pt>
                <c:pt idx="45">
                  <c:v>3.162425936</c:v>
                </c:pt>
                <c:pt idx="46">
                  <c:v>6.258258633</c:v>
                </c:pt>
                <c:pt idx="47">
                  <c:v>2.87341971</c:v>
                </c:pt>
                <c:pt idx="48">
                  <c:v>2.562113544</c:v>
                </c:pt>
                <c:pt idx="49">
                  <c:v>3.13563916</c:v>
                </c:pt>
                <c:pt idx="50">
                  <c:v>4.046677804</c:v>
                </c:pt>
                <c:pt idx="51">
                  <c:v>2.509339956</c:v>
                </c:pt>
                <c:pt idx="52">
                  <c:v>2.155557319</c:v>
                </c:pt>
                <c:pt idx="53">
                  <c:v>3.506884574</c:v>
                </c:pt>
                <c:pt idx="54">
                  <c:v>2.524844417</c:v>
                </c:pt>
                <c:pt idx="55">
                  <c:v>2.459112376</c:v>
                </c:pt>
                <c:pt idx="56">
                  <c:v>3.371962901</c:v>
                </c:pt>
                <c:pt idx="57">
                  <c:v>4.438690855</c:v>
                </c:pt>
                <c:pt idx="58">
                  <c:v>3.528086367</c:v>
                </c:pt>
                <c:pt idx="59">
                  <c:v>4.248420554</c:v>
                </c:pt>
                <c:pt idx="60">
                  <c:v>2.299005227</c:v>
                </c:pt>
                <c:pt idx="61">
                  <c:v>1.909052416</c:v>
                </c:pt>
                <c:pt idx="62">
                  <c:v>3.721574112</c:v>
                </c:pt>
                <c:pt idx="63">
                  <c:v>6.913250578</c:v>
                </c:pt>
                <c:pt idx="64">
                  <c:v>3.920766502</c:v>
                </c:pt>
                <c:pt idx="65">
                  <c:v>3.490388423</c:v>
                </c:pt>
                <c:pt idx="66">
                  <c:v>4.305106119</c:v>
                </c:pt>
                <c:pt idx="67">
                  <c:v>5.058399987</c:v>
                </c:pt>
                <c:pt idx="68">
                  <c:v>5.779263911</c:v>
                </c:pt>
                <c:pt idx="69">
                  <c:v>2.134439842</c:v>
                </c:pt>
                <c:pt idx="70">
                  <c:v>3.333091396</c:v>
                </c:pt>
                <c:pt idx="71">
                  <c:v>7.107918481</c:v>
                </c:pt>
                <c:pt idx="72">
                  <c:v>3.047196104</c:v>
                </c:pt>
                <c:pt idx="73">
                  <c:v>4.887561794</c:v>
                </c:pt>
                <c:pt idx="74">
                  <c:v>1.195429173</c:v>
                </c:pt>
                <c:pt idx="75">
                  <c:v>2.8771291</c:v>
                </c:pt>
                <c:pt idx="76">
                  <c:v>2.555059464</c:v>
                </c:pt>
                <c:pt idx="77">
                  <c:v>2.911536366</c:v>
                </c:pt>
                <c:pt idx="78">
                  <c:v>4.210147403</c:v>
                </c:pt>
                <c:pt idx="79">
                  <c:v>6.648653979</c:v>
                </c:pt>
                <c:pt idx="80">
                  <c:v>3.77758426</c:v>
                </c:pt>
                <c:pt idx="81">
                  <c:v>8.515861469000001</c:v>
                </c:pt>
                <c:pt idx="82">
                  <c:v>0.0001</c:v>
                </c:pt>
                <c:pt idx="83">
                  <c:v>1.976797417</c:v>
                </c:pt>
                <c:pt idx="84">
                  <c:v>6.941147826</c:v>
                </c:pt>
                <c:pt idx="85">
                  <c:v>5.261253624</c:v>
                </c:pt>
                <c:pt idx="86">
                  <c:v>2.446004197</c:v>
                </c:pt>
                <c:pt idx="87">
                  <c:v>2.225688088</c:v>
                </c:pt>
                <c:pt idx="88">
                  <c:v>7.461039613</c:v>
                </c:pt>
                <c:pt idx="89">
                  <c:v>2.837429065</c:v>
                </c:pt>
                <c:pt idx="90">
                  <c:v>4.824090906</c:v>
                </c:pt>
                <c:pt idx="91">
                  <c:v>3.525014789</c:v>
                </c:pt>
                <c:pt idx="92">
                  <c:v>3.850268889</c:v>
                </c:pt>
                <c:pt idx="93">
                  <c:v>2.562239109</c:v>
                </c:pt>
                <c:pt idx="94">
                  <c:v>2.499647252</c:v>
                </c:pt>
                <c:pt idx="95">
                  <c:v>2.926724082</c:v>
                </c:pt>
                <c:pt idx="96">
                  <c:v>2.220327966</c:v>
                </c:pt>
                <c:pt idx="97">
                  <c:v>4.349881686</c:v>
                </c:pt>
                <c:pt idx="98">
                  <c:v>5.052823982</c:v>
                </c:pt>
                <c:pt idx="99">
                  <c:v>7.816350084</c:v>
                </c:pt>
                <c:pt idx="100">
                  <c:v>6.433618768</c:v>
                </c:pt>
                <c:pt idx="101">
                  <c:v>4.508361403</c:v>
                </c:pt>
                <c:pt idx="102">
                  <c:v>7.303538264</c:v>
                </c:pt>
                <c:pt idx="103">
                  <c:v>3.669044153</c:v>
                </c:pt>
                <c:pt idx="104">
                  <c:v>5.946376157</c:v>
                </c:pt>
                <c:pt idx="105">
                  <c:v>6.593158195</c:v>
                </c:pt>
                <c:pt idx="106">
                  <c:v>4.932363865</c:v>
                </c:pt>
                <c:pt idx="107">
                  <c:v>4.215997064</c:v>
                </c:pt>
                <c:pt idx="108">
                  <c:v>7.115502384</c:v>
                </c:pt>
                <c:pt idx="109">
                  <c:v>7.159831569</c:v>
                </c:pt>
                <c:pt idx="110">
                  <c:v>6.040850424</c:v>
                </c:pt>
                <c:pt idx="111">
                  <c:v>6.775858972</c:v>
                </c:pt>
                <c:pt idx="112">
                  <c:v>6.857582021</c:v>
                </c:pt>
                <c:pt idx="113">
                  <c:v>6.359370872</c:v>
                </c:pt>
                <c:pt idx="114">
                  <c:v>4.180605911</c:v>
                </c:pt>
                <c:pt idx="115">
                  <c:v>6.670544614</c:v>
                </c:pt>
                <c:pt idx="116">
                  <c:v>7.962883964</c:v>
                </c:pt>
                <c:pt idx="117">
                  <c:v>4.302830281</c:v>
                </c:pt>
                <c:pt idx="118">
                  <c:v>5.043486202</c:v>
                </c:pt>
                <c:pt idx="119">
                  <c:v>5.76111058</c:v>
                </c:pt>
                <c:pt idx="120">
                  <c:v>3.055126488</c:v>
                </c:pt>
                <c:pt idx="121">
                  <c:v>7.693727288</c:v>
                </c:pt>
                <c:pt idx="122">
                  <c:v>8.237333103999999</c:v>
                </c:pt>
                <c:pt idx="123">
                  <c:v>5.4796939</c:v>
                </c:pt>
                <c:pt idx="124">
                  <c:v>7.49694008</c:v>
                </c:pt>
                <c:pt idx="125">
                  <c:v>5.050105505</c:v>
                </c:pt>
                <c:pt idx="126">
                  <c:v>4.719202159</c:v>
                </c:pt>
                <c:pt idx="127">
                  <c:v>5.352308871</c:v>
                </c:pt>
                <c:pt idx="128">
                  <c:v>7.266447591</c:v>
                </c:pt>
                <c:pt idx="129">
                  <c:v>3.281488573</c:v>
                </c:pt>
                <c:pt idx="130">
                  <c:v>7.046345328</c:v>
                </c:pt>
                <c:pt idx="131">
                  <c:v>4.742323002</c:v>
                </c:pt>
                <c:pt idx="132">
                  <c:v>6.305486952</c:v>
                </c:pt>
                <c:pt idx="133">
                  <c:v>7.519018953</c:v>
                </c:pt>
                <c:pt idx="134">
                  <c:v>7.616036263</c:v>
                </c:pt>
                <c:pt idx="135">
                  <c:v>2.894793648</c:v>
                </c:pt>
                <c:pt idx="136">
                  <c:v>3.393966047</c:v>
                </c:pt>
                <c:pt idx="137">
                  <c:v>2.215857907</c:v>
                </c:pt>
                <c:pt idx="138">
                  <c:v>6.19141149</c:v>
                </c:pt>
                <c:pt idx="139">
                  <c:v>3.453031946</c:v>
                </c:pt>
                <c:pt idx="140">
                  <c:v>4.881586475</c:v>
                </c:pt>
                <c:pt idx="141">
                  <c:v>3.101851582</c:v>
                </c:pt>
                <c:pt idx="142">
                  <c:v>2.791223994</c:v>
                </c:pt>
                <c:pt idx="143">
                  <c:v>3.674139326</c:v>
                </c:pt>
                <c:pt idx="144">
                  <c:v>5.980830073</c:v>
                </c:pt>
                <c:pt idx="145">
                  <c:v>6.540754171</c:v>
                </c:pt>
                <c:pt idx="146">
                  <c:v>1.777961462</c:v>
                </c:pt>
                <c:pt idx="147">
                  <c:v>3.81933815</c:v>
                </c:pt>
                <c:pt idx="148">
                  <c:v>3.9439239</c:v>
                </c:pt>
                <c:pt idx="149">
                  <c:v>0.0001</c:v>
                </c:pt>
                <c:pt idx="150">
                  <c:v>0.0001</c:v>
                </c:pt>
                <c:pt idx="151">
                  <c:v>0.0001</c:v>
                </c:pt>
                <c:pt idx="152">
                  <c:v>0.0001</c:v>
                </c:pt>
                <c:pt idx="153">
                  <c:v>0.0001</c:v>
                </c:pt>
                <c:pt idx="154">
                  <c:v>0.0001</c:v>
                </c:pt>
                <c:pt idx="155">
                  <c:v>0.0001</c:v>
                </c:pt>
                <c:pt idx="156">
                  <c:v>0.0001</c:v>
                </c:pt>
                <c:pt idx="157">
                  <c:v>0.0001</c:v>
                </c:pt>
                <c:pt idx="158">
                  <c:v>0.0001</c:v>
                </c:pt>
                <c:pt idx="159">
                  <c:v>0.0001</c:v>
                </c:pt>
                <c:pt idx="160">
                  <c:v>0.0001</c:v>
                </c:pt>
                <c:pt idx="161">
                  <c:v>4.200401354</c:v>
                </c:pt>
                <c:pt idx="162">
                  <c:v>6.393672003</c:v>
                </c:pt>
                <c:pt idx="163">
                  <c:v>5.037994312</c:v>
                </c:pt>
                <c:pt idx="164">
                  <c:v>9.613399055</c:v>
                </c:pt>
                <c:pt idx="165">
                  <c:v>3.939903243</c:v>
                </c:pt>
                <c:pt idx="166">
                  <c:v>6.29139237</c:v>
                </c:pt>
                <c:pt idx="167">
                  <c:v>7.699356645</c:v>
                </c:pt>
                <c:pt idx="168">
                  <c:v>6.067491973</c:v>
                </c:pt>
                <c:pt idx="169">
                  <c:v>8.276640373</c:v>
                </c:pt>
                <c:pt idx="170">
                  <c:v>4.599299774</c:v>
                </c:pt>
                <c:pt idx="171">
                  <c:v>8.703377118000001</c:v>
                </c:pt>
                <c:pt idx="172">
                  <c:v>6.465003144</c:v>
                </c:pt>
                <c:pt idx="173">
                  <c:v>7.445031601</c:v>
                </c:pt>
                <c:pt idx="174">
                  <c:v>7.534715007</c:v>
                </c:pt>
                <c:pt idx="175">
                  <c:v>6.872324507</c:v>
                </c:pt>
                <c:pt idx="176">
                  <c:v>7.373032824</c:v>
                </c:pt>
                <c:pt idx="177">
                  <c:v>8.737054645000001</c:v>
                </c:pt>
                <c:pt idx="178">
                  <c:v>6.690480275</c:v>
                </c:pt>
                <c:pt idx="179">
                  <c:v>7.170793506</c:v>
                </c:pt>
                <c:pt idx="180">
                  <c:v>0.0001</c:v>
                </c:pt>
                <c:pt idx="181">
                  <c:v>0.0001</c:v>
                </c:pt>
                <c:pt idx="182">
                  <c:v>0.0001</c:v>
                </c:pt>
                <c:pt idx="183">
                  <c:v>0.0001</c:v>
                </c:pt>
                <c:pt idx="184">
                  <c:v>0.0001</c:v>
                </c:pt>
                <c:pt idx="185">
                  <c:v>0.0001</c:v>
                </c:pt>
                <c:pt idx="186">
                  <c:v>0.0001</c:v>
                </c:pt>
                <c:pt idx="187">
                  <c:v>0.0001</c:v>
                </c:pt>
                <c:pt idx="188">
                  <c:v>0.0001</c:v>
                </c:pt>
                <c:pt idx="189">
                  <c:v>0.0001</c:v>
                </c:pt>
                <c:pt idx="190">
                  <c:v>0.0001</c:v>
                </c:pt>
                <c:pt idx="191">
                  <c:v>0.0001</c:v>
                </c:pt>
                <c:pt idx="192">
                  <c:v>0.0001</c:v>
                </c:pt>
                <c:pt idx="193">
                  <c:v>0.0001</c:v>
                </c:pt>
                <c:pt idx="194">
                  <c:v>0.0001</c:v>
                </c:pt>
                <c:pt idx="195">
                  <c:v>0.0001</c:v>
                </c:pt>
                <c:pt idx="196">
                  <c:v>0.0001</c:v>
                </c:pt>
                <c:pt idx="197">
                  <c:v>0.0001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61-4C11-A4F7-EA697CEF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54504"/>
        <c:axId val="2097792136"/>
      </c:scatterChart>
      <c:valAx>
        <c:axId val="210065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m\-yyyy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92136"/>
        <c:crosses val="autoZero"/>
        <c:crossBetween val="midCat"/>
      </c:valAx>
      <c:valAx>
        <c:axId val="20977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half life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545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samples_wt_kelch13_low_clear_ra!$I$2:$I$199</c:f>
              <c:numCache>
                <c:formatCode>0</c:formatCode>
                <c:ptCount val="198"/>
                <c:pt idx="0">
                  <c:v>580.0</c:v>
                </c:pt>
                <c:pt idx="1">
                  <c:v>580.0</c:v>
                </c:pt>
                <c:pt idx="2">
                  <c:v>667.0</c:v>
                </c:pt>
                <c:pt idx="3">
                  <c:v>0.0</c:v>
                </c:pt>
                <c:pt idx="4">
                  <c:v>441.0</c:v>
                </c:pt>
                <c:pt idx="5">
                  <c:v>580.0</c:v>
                </c:pt>
                <c:pt idx="6">
                  <c:v>580.0</c:v>
                </c:pt>
                <c:pt idx="7">
                  <c:v>476.0</c:v>
                </c:pt>
                <c:pt idx="8">
                  <c:v>580.0</c:v>
                </c:pt>
                <c:pt idx="9">
                  <c:v>675.0</c:v>
                </c:pt>
                <c:pt idx="10">
                  <c:v>580.0</c:v>
                </c:pt>
                <c:pt idx="11">
                  <c:v>446.0</c:v>
                </c:pt>
                <c:pt idx="12">
                  <c:v>580.0</c:v>
                </c:pt>
                <c:pt idx="13">
                  <c:v>252.0</c:v>
                </c:pt>
                <c:pt idx="14">
                  <c:v>441.0</c:v>
                </c:pt>
                <c:pt idx="15">
                  <c:v>458.0</c:v>
                </c:pt>
                <c:pt idx="16">
                  <c:v>580.0</c:v>
                </c:pt>
                <c:pt idx="17">
                  <c:v>441.0</c:v>
                </c:pt>
                <c:pt idx="18">
                  <c:v>580.0</c:v>
                </c:pt>
                <c:pt idx="19">
                  <c:v>580.0</c:v>
                </c:pt>
                <c:pt idx="20">
                  <c:v>580.0</c:v>
                </c:pt>
                <c:pt idx="21">
                  <c:v>580.0</c:v>
                </c:pt>
                <c:pt idx="22">
                  <c:v>574.0</c:v>
                </c:pt>
                <c:pt idx="23">
                  <c:v>252.0</c:v>
                </c:pt>
                <c:pt idx="24">
                  <c:v>675.0</c:v>
                </c:pt>
                <c:pt idx="25">
                  <c:v>538.0</c:v>
                </c:pt>
                <c:pt idx="26">
                  <c:v>580.0</c:v>
                </c:pt>
                <c:pt idx="27">
                  <c:v>580.0</c:v>
                </c:pt>
                <c:pt idx="28">
                  <c:v>252.0</c:v>
                </c:pt>
                <c:pt idx="29">
                  <c:v>580.0</c:v>
                </c:pt>
                <c:pt idx="30">
                  <c:v>580.0</c:v>
                </c:pt>
                <c:pt idx="31">
                  <c:v>441.0</c:v>
                </c:pt>
                <c:pt idx="32">
                  <c:v>675.0</c:v>
                </c:pt>
                <c:pt idx="33">
                  <c:v>0.0</c:v>
                </c:pt>
                <c:pt idx="34">
                  <c:v>580.0</c:v>
                </c:pt>
                <c:pt idx="35">
                  <c:v>538.0</c:v>
                </c:pt>
                <c:pt idx="36">
                  <c:v>580.0</c:v>
                </c:pt>
                <c:pt idx="37">
                  <c:v>580.0</c:v>
                </c:pt>
                <c:pt idx="38">
                  <c:v>458.0</c:v>
                </c:pt>
                <c:pt idx="39">
                  <c:v>580.0</c:v>
                </c:pt>
                <c:pt idx="40">
                  <c:v>0.0</c:v>
                </c:pt>
                <c:pt idx="41">
                  <c:v>0.0</c:v>
                </c:pt>
                <c:pt idx="42">
                  <c:v>580.0</c:v>
                </c:pt>
                <c:pt idx="43">
                  <c:v>580.0</c:v>
                </c:pt>
                <c:pt idx="44">
                  <c:v>0.0</c:v>
                </c:pt>
                <c:pt idx="45">
                  <c:v>675.0</c:v>
                </c:pt>
                <c:pt idx="46">
                  <c:v>485.0</c:v>
                </c:pt>
                <c:pt idx="47">
                  <c:v>561.0</c:v>
                </c:pt>
                <c:pt idx="48">
                  <c:v>446.0</c:v>
                </c:pt>
                <c:pt idx="49">
                  <c:v>0.0</c:v>
                </c:pt>
                <c:pt idx="50">
                  <c:v>538.0</c:v>
                </c:pt>
                <c:pt idx="51">
                  <c:v>252.0</c:v>
                </c:pt>
                <c:pt idx="52">
                  <c:v>252.0</c:v>
                </c:pt>
                <c:pt idx="53">
                  <c:v>0.0</c:v>
                </c:pt>
                <c:pt idx="54">
                  <c:v>675.0</c:v>
                </c:pt>
                <c:pt idx="55">
                  <c:v>580.0</c:v>
                </c:pt>
                <c:pt idx="56">
                  <c:v>252.0</c:v>
                </c:pt>
                <c:pt idx="57">
                  <c:v>537.0</c:v>
                </c:pt>
                <c:pt idx="58">
                  <c:v>580.0</c:v>
                </c:pt>
                <c:pt idx="59">
                  <c:v>252.0</c:v>
                </c:pt>
                <c:pt idx="60">
                  <c:v>0.0</c:v>
                </c:pt>
                <c:pt idx="61">
                  <c:v>574.0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537.0</c:v>
                </c:pt>
                <c:pt idx="66">
                  <c:v>580.0</c:v>
                </c:pt>
                <c:pt idx="67">
                  <c:v>458.0</c:v>
                </c:pt>
                <c:pt idx="68">
                  <c:v>252.0</c:v>
                </c:pt>
                <c:pt idx="69">
                  <c:v>0.0</c:v>
                </c:pt>
                <c:pt idx="70">
                  <c:v>252.0</c:v>
                </c:pt>
                <c:pt idx="71">
                  <c:v>252.0</c:v>
                </c:pt>
                <c:pt idx="72">
                  <c:v>580.0</c:v>
                </c:pt>
                <c:pt idx="73">
                  <c:v>0.0</c:v>
                </c:pt>
                <c:pt idx="74">
                  <c:v>538.0</c:v>
                </c:pt>
                <c:pt idx="75">
                  <c:v>252.0</c:v>
                </c:pt>
                <c:pt idx="76">
                  <c:v>553.0</c:v>
                </c:pt>
                <c:pt idx="77">
                  <c:v>252.0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252.0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252.0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252.0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580.0</c:v>
                </c:pt>
                <c:pt idx="167">
                  <c:v>458.0</c:v>
                </c:pt>
                <c:pt idx="168">
                  <c:v>580.0</c:v>
                </c:pt>
                <c:pt idx="169">
                  <c:v>580.0</c:v>
                </c:pt>
                <c:pt idx="170">
                  <c:v>0.0</c:v>
                </c:pt>
                <c:pt idx="171">
                  <c:v>580.0</c:v>
                </c:pt>
                <c:pt idx="172">
                  <c:v>527.0</c:v>
                </c:pt>
                <c:pt idx="173">
                  <c:v>580.0</c:v>
                </c:pt>
                <c:pt idx="174">
                  <c:v>533.0</c:v>
                </c:pt>
                <c:pt idx="175">
                  <c:v>561.0</c:v>
                </c:pt>
                <c:pt idx="176">
                  <c:v>533.0</c:v>
                </c:pt>
                <c:pt idx="177">
                  <c:v>441.0</c:v>
                </c:pt>
                <c:pt idx="178">
                  <c:v>0.0</c:v>
                </c:pt>
                <c:pt idx="179">
                  <c:v>580.0</c:v>
                </c:pt>
                <c:pt idx="180">
                  <c:v>553.0</c:v>
                </c:pt>
                <c:pt idx="181">
                  <c:v>580.0</c:v>
                </c:pt>
                <c:pt idx="182">
                  <c:v>580.0</c:v>
                </c:pt>
                <c:pt idx="183">
                  <c:v>580.0</c:v>
                </c:pt>
                <c:pt idx="184">
                  <c:v>0.0</c:v>
                </c:pt>
                <c:pt idx="185">
                  <c:v>580.0</c:v>
                </c:pt>
                <c:pt idx="186">
                  <c:v>580.0</c:v>
                </c:pt>
                <c:pt idx="187">
                  <c:v>580.0</c:v>
                </c:pt>
                <c:pt idx="188">
                  <c:v>580.0</c:v>
                </c:pt>
                <c:pt idx="189">
                  <c:v>580.0</c:v>
                </c:pt>
                <c:pt idx="190">
                  <c:v>252.0</c:v>
                </c:pt>
                <c:pt idx="191">
                  <c:v>580.0</c:v>
                </c:pt>
                <c:pt idx="192">
                  <c:v>580.0</c:v>
                </c:pt>
                <c:pt idx="193">
                  <c:v>580.0</c:v>
                </c:pt>
                <c:pt idx="194">
                  <c:v>458.0</c:v>
                </c:pt>
                <c:pt idx="195">
                  <c:v>0.0</c:v>
                </c:pt>
                <c:pt idx="196">
                  <c:v>252.0</c:v>
                </c:pt>
                <c:pt idx="197">
                  <c:v>726.0</c:v>
                </c:pt>
              </c:numCache>
            </c:numRef>
          </c:xVal>
          <c:yVal>
            <c:numRef>
              <c:f>samples_wt_kelch13_low_clear_ra!$C$2:$C$199</c:f>
              <c:numCache>
                <c:formatCode>0.00</c:formatCode>
                <c:ptCount val="198"/>
                <c:pt idx="0">
                  <c:v>9.613399055</c:v>
                </c:pt>
                <c:pt idx="1">
                  <c:v>8.737054645000001</c:v>
                </c:pt>
                <c:pt idx="2">
                  <c:v>8.703377118000001</c:v>
                </c:pt>
                <c:pt idx="3">
                  <c:v>8.515861469000001</c:v>
                </c:pt>
                <c:pt idx="4">
                  <c:v>8.276640373</c:v>
                </c:pt>
                <c:pt idx="5">
                  <c:v>8.237333103999999</c:v>
                </c:pt>
                <c:pt idx="6">
                  <c:v>7.962883964</c:v>
                </c:pt>
                <c:pt idx="7">
                  <c:v>7.816350084</c:v>
                </c:pt>
                <c:pt idx="8">
                  <c:v>7.699356645</c:v>
                </c:pt>
                <c:pt idx="9">
                  <c:v>7.693727288</c:v>
                </c:pt>
                <c:pt idx="10">
                  <c:v>7.616036263</c:v>
                </c:pt>
                <c:pt idx="11">
                  <c:v>7.534715007</c:v>
                </c:pt>
                <c:pt idx="12">
                  <c:v>7.519018953</c:v>
                </c:pt>
                <c:pt idx="13">
                  <c:v>7.49694008</c:v>
                </c:pt>
                <c:pt idx="14">
                  <c:v>7.461039613</c:v>
                </c:pt>
                <c:pt idx="15">
                  <c:v>7.445031601</c:v>
                </c:pt>
                <c:pt idx="16">
                  <c:v>7.373032824</c:v>
                </c:pt>
                <c:pt idx="17">
                  <c:v>7.303538264</c:v>
                </c:pt>
                <c:pt idx="18">
                  <c:v>7.266447591</c:v>
                </c:pt>
                <c:pt idx="19">
                  <c:v>7.170793506</c:v>
                </c:pt>
                <c:pt idx="20">
                  <c:v>7.159831569</c:v>
                </c:pt>
                <c:pt idx="21">
                  <c:v>7.115502384</c:v>
                </c:pt>
                <c:pt idx="22">
                  <c:v>7.107918481</c:v>
                </c:pt>
                <c:pt idx="23">
                  <c:v>7.046345328</c:v>
                </c:pt>
                <c:pt idx="24">
                  <c:v>6.941147826</c:v>
                </c:pt>
                <c:pt idx="25">
                  <c:v>6.913250578</c:v>
                </c:pt>
                <c:pt idx="26">
                  <c:v>6.872324507</c:v>
                </c:pt>
                <c:pt idx="27">
                  <c:v>6.857582021</c:v>
                </c:pt>
                <c:pt idx="28">
                  <c:v>6.775858972</c:v>
                </c:pt>
                <c:pt idx="29">
                  <c:v>6.690480275</c:v>
                </c:pt>
                <c:pt idx="30">
                  <c:v>6.670544614</c:v>
                </c:pt>
                <c:pt idx="31">
                  <c:v>6.648653979</c:v>
                </c:pt>
                <c:pt idx="32">
                  <c:v>6.593158195</c:v>
                </c:pt>
                <c:pt idx="33">
                  <c:v>6.540754171</c:v>
                </c:pt>
                <c:pt idx="34">
                  <c:v>6.465003144</c:v>
                </c:pt>
                <c:pt idx="35">
                  <c:v>6.433618768</c:v>
                </c:pt>
                <c:pt idx="36">
                  <c:v>6.393672003</c:v>
                </c:pt>
                <c:pt idx="37">
                  <c:v>6.359370872</c:v>
                </c:pt>
                <c:pt idx="38">
                  <c:v>6.305486952</c:v>
                </c:pt>
                <c:pt idx="39">
                  <c:v>6.29139237</c:v>
                </c:pt>
                <c:pt idx="40">
                  <c:v>6.258258633</c:v>
                </c:pt>
                <c:pt idx="41">
                  <c:v>6.19141149</c:v>
                </c:pt>
                <c:pt idx="42">
                  <c:v>6.067491973</c:v>
                </c:pt>
                <c:pt idx="43">
                  <c:v>6.040850424</c:v>
                </c:pt>
                <c:pt idx="44">
                  <c:v>5.980830073</c:v>
                </c:pt>
                <c:pt idx="45">
                  <c:v>5.946376157</c:v>
                </c:pt>
                <c:pt idx="46">
                  <c:v>5.779263911</c:v>
                </c:pt>
                <c:pt idx="47">
                  <c:v>5.76111058</c:v>
                </c:pt>
                <c:pt idx="48">
                  <c:v>5.4796939</c:v>
                </c:pt>
                <c:pt idx="49">
                  <c:v>5.371803102</c:v>
                </c:pt>
                <c:pt idx="50">
                  <c:v>5.352308871</c:v>
                </c:pt>
                <c:pt idx="51">
                  <c:v>5.261253624</c:v>
                </c:pt>
                <c:pt idx="52">
                  <c:v>5.094083371</c:v>
                </c:pt>
                <c:pt idx="53">
                  <c:v>5.058399987</c:v>
                </c:pt>
                <c:pt idx="54">
                  <c:v>5.052823982</c:v>
                </c:pt>
                <c:pt idx="55">
                  <c:v>5.050105505</c:v>
                </c:pt>
                <c:pt idx="56">
                  <c:v>5.050075516</c:v>
                </c:pt>
                <c:pt idx="57">
                  <c:v>5.043486202</c:v>
                </c:pt>
                <c:pt idx="58">
                  <c:v>5.037994312</c:v>
                </c:pt>
                <c:pt idx="59">
                  <c:v>4.932363865</c:v>
                </c:pt>
                <c:pt idx="60">
                  <c:v>4.904639992</c:v>
                </c:pt>
                <c:pt idx="61">
                  <c:v>4.887561794</c:v>
                </c:pt>
                <c:pt idx="62">
                  <c:v>4.881586475</c:v>
                </c:pt>
                <c:pt idx="63">
                  <c:v>4.824090906</c:v>
                </c:pt>
                <c:pt idx="64">
                  <c:v>4.808466093</c:v>
                </c:pt>
                <c:pt idx="65">
                  <c:v>4.742323002</c:v>
                </c:pt>
                <c:pt idx="66">
                  <c:v>4.719202159</c:v>
                </c:pt>
                <c:pt idx="67">
                  <c:v>4.599299774</c:v>
                </c:pt>
                <c:pt idx="68">
                  <c:v>4.508361403</c:v>
                </c:pt>
                <c:pt idx="69">
                  <c:v>4.438690855</c:v>
                </c:pt>
                <c:pt idx="70">
                  <c:v>4.349881686</c:v>
                </c:pt>
                <c:pt idx="71">
                  <c:v>4.305106119</c:v>
                </c:pt>
                <c:pt idx="72">
                  <c:v>4.302830281</c:v>
                </c:pt>
                <c:pt idx="73">
                  <c:v>4.248420554</c:v>
                </c:pt>
                <c:pt idx="74">
                  <c:v>4.215997064</c:v>
                </c:pt>
                <c:pt idx="75">
                  <c:v>4.210147403</c:v>
                </c:pt>
                <c:pt idx="76">
                  <c:v>4.200401354</c:v>
                </c:pt>
                <c:pt idx="77">
                  <c:v>4.180605911</c:v>
                </c:pt>
                <c:pt idx="78">
                  <c:v>4.093921768</c:v>
                </c:pt>
                <c:pt idx="79">
                  <c:v>4.084608946</c:v>
                </c:pt>
                <c:pt idx="80">
                  <c:v>4.084464574</c:v>
                </c:pt>
                <c:pt idx="81">
                  <c:v>4.069091195</c:v>
                </c:pt>
                <c:pt idx="82">
                  <c:v>4.046677804</c:v>
                </c:pt>
                <c:pt idx="83">
                  <c:v>4.031126372</c:v>
                </c:pt>
                <c:pt idx="84">
                  <c:v>3.9439239</c:v>
                </c:pt>
                <c:pt idx="85">
                  <c:v>3.939903243</c:v>
                </c:pt>
                <c:pt idx="86">
                  <c:v>3.920766502</c:v>
                </c:pt>
                <c:pt idx="87">
                  <c:v>3.850268889</c:v>
                </c:pt>
                <c:pt idx="88">
                  <c:v>3.83709429</c:v>
                </c:pt>
                <c:pt idx="89">
                  <c:v>3.81933815</c:v>
                </c:pt>
                <c:pt idx="90">
                  <c:v>3.811425011</c:v>
                </c:pt>
                <c:pt idx="91">
                  <c:v>3.77758426</c:v>
                </c:pt>
                <c:pt idx="92">
                  <c:v>3.721574112</c:v>
                </c:pt>
                <c:pt idx="93">
                  <c:v>3.674139326</c:v>
                </c:pt>
                <c:pt idx="94">
                  <c:v>3.669044153</c:v>
                </c:pt>
                <c:pt idx="95">
                  <c:v>3.554689839</c:v>
                </c:pt>
                <c:pt idx="96">
                  <c:v>3.528086367</c:v>
                </c:pt>
                <c:pt idx="97">
                  <c:v>3.525014789</c:v>
                </c:pt>
                <c:pt idx="98">
                  <c:v>3.506884574</c:v>
                </c:pt>
                <c:pt idx="99">
                  <c:v>3.490388423</c:v>
                </c:pt>
                <c:pt idx="100">
                  <c:v>3.453031946</c:v>
                </c:pt>
                <c:pt idx="101">
                  <c:v>3.421652367</c:v>
                </c:pt>
                <c:pt idx="102">
                  <c:v>3.393966047</c:v>
                </c:pt>
                <c:pt idx="103">
                  <c:v>3.377610268</c:v>
                </c:pt>
                <c:pt idx="104">
                  <c:v>3.371962901</c:v>
                </c:pt>
                <c:pt idx="105">
                  <c:v>3.333091396</c:v>
                </c:pt>
                <c:pt idx="106">
                  <c:v>3.303699834</c:v>
                </c:pt>
                <c:pt idx="107">
                  <c:v>3.286321451</c:v>
                </c:pt>
                <c:pt idx="108">
                  <c:v>3.281488573</c:v>
                </c:pt>
                <c:pt idx="109">
                  <c:v>3.216024534</c:v>
                </c:pt>
                <c:pt idx="110">
                  <c:v>3.173757644</c:v>
                </c:pt>
                <c:pt idx="111">
                  <c:v>3.162425936</c:v>
                </c:pt>
                <c:pt idx="112">
                  <c:v>3.13563916</c:v>
                </c:pt>
                <c:pt idx="113">
                  <c:v>3.101851582</c:v>
                </c:pt>
                <c:pt idx="114">
                  <c:v>3.070460325</c:v>
                </c:pt>
                <c:pt idx="115">
                  <c:v>3.055126488</c:v>
                </c:pt>
                <c:pt idx="116">
                  <c:v>3.049429138</c:v>
                </c:pt>
                <c:pt idx="117">
                  <c:v>3.047196104</c:v>
                </c:pt>
                <c:pt idx="118">
                  <c:v>3.027307242</c:v>
                </c:pt>
                <c:pt idx="119">
                  <c:v>3.015997115</c:v>
                </c:pt>
                <c:pt idx="120">
                  <c:v>2.968272614</c:v>
                </c:pt>
                <c:pt idx="121">
                  <c:v>2.926724082</c:v>
                </c:pt>
                <c:pt idx="122">
                  <c:v>2.911536366</c:v>
                </c:pt>
                <c:pt idx="123">
                  <c:v>2.894793648</c:v>
                </c:pt>
                <c:pt idx="124">
                  <c:v>2.8771291</c:v>
                </c:pt>
                <c:pt idx="125">
                  <c:v>2.87341971</c:v>
                </c:pt>
                <c:pt idx="126">
                  <c:v>2.849593295</c:v>
                </c:pt>
                <c:pt idx="127">
                  <c:v>2.837429065</c:v>
                </c:pt>
                <c:pt idx="128">
                  <c:v>2.827117165</c:v>
                </c:pt>
                <c:pt idx="129">
                  <c:v>2.822938481</c:v>
                </c:pt>
                <c:pt idx="130">
                  <c:v>2.792672029</c:v>
                </c:pt>
                <c:pt idx="131">
                  <c:v>2.791223994</c:v>
                </c:pt>
                <c:pt idx="132">
                  <c:v>2.77096934</c:v>
                </c:pt>
                <c:pt idx="133">
                  <c:v>2.768454254</c:v>
                </c:pt>
                <c:pt idx="134">
                  <c:v>2.712782613</c:v>
                </c:pt>
                <c:pt idx="135">
                  <c:v>2.562239109</c:v>
                </c:pt>
                <c:pt idx="136">
                  <c:v>2.562113544</c:v>
                </c:pt>
                <c:pt idx="137">
                  <c:v>2.555059464</c:v>
                </c:pt>
                <c:pt idx="138">
                  <c:v>2.542436392</c:v>
                </c:pt>
                <c:pt idx="139">
                  <c:v>2.524844417</c:v>
                </c:pt>
                <c:pt idx="140">
                  <c:v>2.515489485</c:v>
                </c:pt>
                <c:pt idx="141">
                  <c:v>2.509339956</c:v>
                </c:pt>
                <c:pt idx="142">
                  <c:v>2.499647252</c:v>
                </c:pt>
                <c:pt idx="143">
                  <c:v>2.459112376</c:v>
                </c:pt>
                <c:pt idx="144">
                  <c:v>2.453580725</c:v>
                </c:pt>
                <c:pt idx="145">
                  <c:v>2.446004197</c:v>
                </c:pt>
                <c:pt idx="146">
                  <c:v>2.344807817</c:v>
                </c:pt>
                <c:pt idx="147">
                  <c:v>2.33631434</c:v>
                </c:pt>
                <c:pt idx="148">
                  <c:v>2.317789941</c:v>
                </c:pt>
                <c:pt idx="149">
                  <c:v>2.299005227</c:v>
                </c:pt>
                <c:pt idx="150">
                  <c:v>2.242681226</c:v>
                </c:pt>
                <c:pt idx="151">
                  <c:v>2.225688088</c:v>
                </c:pt>
                <c:pt idx="152">
                  <c:v>2.220327966</c:v>
                </c:pt>
                <c:pt idx="153">
                  <c:v>2.215857907</c:v>
                </c:pt>
                <c:pt idx="154">
                  <c:v>2.214605132</c:v>
                </c:pt>
                <c:pt idx="155">
                  <c:v>2.155557319</c:v>
                </c:pt>
                <c:pt idx="156">
                  <c:v>2.134439842</c:v>
                </c:pt>
                <c:pt idx="157">
                  <c:v>2.015521123</c:v>
                </c:pt>
                <c:pt idx="158">
                  <c:v>1.981863685</c:v>
                </c:pt>
                <c:pt idx="159">
                  <c:v>1.976797417</c:v>
                </c:pt>
                <c:pt idx="160">
                  <c:v>1.909052416</c:v>
                </c:pt>
                <c:pt idx="161">
                  <c:v>1.896563548</c:v>
                </c:pt>
                <c:pt idx="162">
                  <c:v>1.777961462</c:v>
                </c:pt>
                <c:pt idx="163">
                  <c:v>1.542471636</c:v>
                </c:pt>
                <c:pt idx="164">
                  <c:v>1.195429173</c:v>
                </c:pt>
                <c:pt idx="165">
                  <c:v>1.164613797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25400"/>
        <c:axId val="2102310168"/>
      </c:scatterChart>
      <c:valAx>
        <c:axId val="21025254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2310168"/>
        <c:crosses val="autoZero"/>
        <c:crossBetween val="midCat"/>
      </c:valAx>
      <c:valAx>
        <c:axId val="2102310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2525400"/>
        <c:crosses val="autoZero"/>
        <c:crossBetween val="midCat"/>
      </c:valAx>
      <c:spPr>
        <a:effectLst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samples_wt_kelch13_low_clea_T3!$S$2:$S$52</c:f>
              <c:numCache>
                <c:formatCode>0</c:formatCode>
                <c:ptCount val="51"/>
                <c:pt idx="0">
                  <c:v>580.0</c:v>
                </c:pt>
                <c:pt idx="1">
                  <c:v>580.0</c:v>
                </c:pt>
                <c:pt idx="2">
                  <c:v>476.0</c:v>
                </c:pt>
                <c:pt idx="3">
                  <c:v>675.0</c:v>
                </c:pt>
                <c:pt idx="4">
                  <c:v>580.0</c:v>
                </c:pt>
                <c:pt idx="5">
                  <c:v>580.0</c:v>
                </c:pt>
                <c:pt idx="6">
                  <c:v>252.0</c:v>
                </c:pt>
                <c:pt idx="7">
                  <c:v>441.0</c:v>
                </c:pt>
                <c:pt idx="8">
                  <c:v>441.0</c:v>
                </c:pt>
                <c:pt idx="9">
                  <c:v>580.0</c:v>
                </c:pt>
                <c:pt idx="10">
                  <c:v>580.0</c:v>
                </c:pt>
                <c:pt idx="11">
                  <c:v>580.0</c:v>
                </c:pt>
                <c:pt idx="12">
                  <c:v>574.0</c:v>
                </c:pt>
                <c:pt idx="13">
                  <c:v>252.0</c:v>
                </c:pt>
                <c:pt idx="14">
                  <c:v>675.0</c:v>
                </c:pt>
                <c:pt idx="15">
                  <c:v>538.0</c:v>
                </c:pt>
                <c:pt idx="16">
                  <c:v>580.0</c:v>
                </c:pt>
                <c:pt idx="17">
                  <c:v>252.0</c:v>
                </c:pt>
                <c:pt idx="18">
                  <c:v>580.0</c:v>
                </c:pt>
                <c:pt idx="19">
                  <c:v>441.0</c:v>
                </c:pt>
                <c:pt idx="20">
                  <c:v>675.0</c:v>
                </c:pt>
                <c:pt idx="21">
                  <c:v>538.0</c:v>
                </c:pt>
                <c:pt idx="22">
                  <c:v>580.0</c:v>
                </c:pt>
                <c:pt idx="23">
                  <c:v>458.0</c:v>
                </c:pt>
                <c:pt idx="24">
                  <c:v>580.0</c:v>
                </c:pt>
                <c:pt idx="25">
                  <c:v>675.0</c:v>
                </c:pt>
                <c:pt idx="26">
                  <c:v>485.0</c:v>
                </c:pt>
                <c:pt idx="27">
                  <c:v>561.0</c:v>
                </c:pt>
                <c:pt idx="28">
                  <c:v>446.0</c:v>
                </c:pt>
                <c:pt idx="29">
                  <c:v>538.0</c:v>
                </c:pt>
                <c:pt idx="30">
                  <c:v>252.0</c:v>
                </c:pt>
                <c:pt idx="31">
                  <c:v>252.0</c:v>
                </c:pt>
                <c:pt idx="32">
                  <c:v>675.0</c:v>
                </c:pt>
                <c:pt idx="33">
                  <c:v>580.0</c:v>
                </c:pt>
                <c:pt idx="34">
                  <c:v>252.0</c:v>
                </c:pt>
                <c:pt idx="35">
                  <c:v>537.0</c:v>
                </c:pt>
                <c:pt idx="36">
                  <c:v>252.0</c:v>
                </c:pt>
                <c:pt idx="37">
                  <c:v>574.0</c:v>
                </c:pt>
                <c:pt idx="38">
                  <c:v>537.0</c:v>
                </c:pt>
                <c:pt idx="39">
                  <c:v>580.0</c:v>
                </c:pt>
                <c:pt idx="40">
                  <c:v>252.0</c:v>
                </c:pt>
                <c:pt idx="41">
                  <c:v>252.0</c:v>
                </c:pt>
                <c:pt idx="42">
                  <c:v>252.0</c:v>
                </c:pt>
                <c:pt idx="43">
                  <c:v>580.0</c:v>
                </c:pt>
                <c:pt idx="44">
                  <c:v>538.0</c:v>
                </c:pt>
                <c:pt idx="45">
                  <c:v>252.0</c:v>
                </c:pt>
                <c:pt idx="46">
                  <c:v>252.0</c:v>
                </c:pt>
                <c:pt idx="47">
                  <c:v>252.0</c:v>
                </c:pt>
                <c:pt idx="48">
                  <c:v>252.0</c:v>
                </c:pt>
                <c:pt idx="49">
                  <c:v>252.0</c:v>
                </c:pt>
                <c:pt idx="50">
                  <c:v>252.0</c:v>
                </c:pt>
              </c:numCache>
            </c:numRef>
          </c:xVal>
          <c:yVal>
            <c:numRef>
              <c:f>samples_wt_kelch13_low_clea_T3!$C$2:$C$52</c:f>
              <c:numCache>
                <c:formatCode>0.00</c:formatCode>
                <c:ptCount val="51"/>
                <c:pt idx="0">
                  <c:v>8.237333103999999</c:v>
                </c:pt>
                <c:pt idx="1">
                  <c:v>7.962883964</c:v>
                </c:pt>
                <c:pt idx="2">
                  <c:v>7.816350084</c:v>
                </c:pt>
                <c:pt idx="3">
                  <c:v>7.693727288</c:v>
                </c:pt>
                <c:pt idx="4">
                  <c:v>7.616036263</c:v>
                </c:pt>
                <c:pt idx="5">
                  <c:v>7.519018953</c:v>
                </c:pt>
                <c:pt idx="6">
                  <c:v>7.49694008</c:v>
                </c:pt>
                <c:pt idx="7">
                  <c:v>7.461039613</c:v>
                </c:pt>
                <c:pt idx="8">
                  <c:v>7.303538264</c:v>
                </c:pt>
                <c:pt idx="9">
                  <c:v>7.266447591</c:v>
                </c:pt>
                <c:pt idx="10">
                  <c:v>7.159831569</c:v>
                </c:pt>
                <c:pt idx="11">
                  <c:v>7.115502384</c:v>
                </c:pt>
                <c:pt idx="12">
                  <c:v>7.107918481</c:v>
                </c:pt>
                <c:pt idx="13">
                  <c:v>7.046345328</c:v>
                </c:pt>
                <c:pt idx="14">
                  <c:v>6.941147826</c:v>
                </c:pt>
                <c:pt idx="15">
                  <c:v>6.913250578</c:v>
                </c:pt>
                <c:pt idx="16">
                  <c:v>6.857582021</c:v>
                </c:pt>
                <c:pt idx="17">
                  <c:v>6.775858972</c:v>
                </c:pt>
                <c:pt idx="18">
                  <c:v>6.670544614</c:v>
                </c:pt>
                <c:pt idx="19">
                  <c:v>6.648653979</c:v>
                </c:pt>
                <c:pt idx="20">
                  <c:v>6.593158195</c:v>
                </c:pt>
                <c:pt idx="21">
                  <c:v>6.433618768</c:v>
                </c:pt>
                <c:pt idx="22">
                  <c:v>6.359370872</c:v>
                </c:pt>
                <c:pt idx="23">
                  <c:v>6.305486952</c:v>
                </c:pt>
                <c:pt idx="24">
                  <c:v>6.040850424</c:v>
                </c:pt>
                <c:pt idx="25">
                  <c:v>5.946376157</c:v>
                </c:pt>
                <c:pt idx="26">
                  <c:v>5.779263911</c:v>
                </c:pt>
                <c:pt idx="27">
                  <c:v>5.76111058</c:v>
                </c:pt>
                <c:pt idx="28">
                  <c:v>5.4796939</c:v>
                </c:pt>
                <c:pt idx="29">
                  <c:v>5.352308871</c:v>
                </c:pt>
                <c:pt idx="30">
                  <c:v>5.261253624</c:v>
                </c:pt>
                <c:pt idx="31">
                  <c:v>5.094083371</c:v>
                </c:pt>
                <c:pt idx="32">
                  <c:v>5.052823982</c:v>
                </c:pt>
                <c:pt idx="33">
                  <c:v>5.050105505</c:v>
                </c:pt>
                <c:pt idx="34">
                  <c:v>5.050075516</c:v>
                </c:pt>
                <c:pt idx="35">
                  <c:v>5.043486202</c:v>
                </c:pt>
                <c:pt idx="36">
                  <c:v>4.932363865</c:v>
                </c:pt>
                <c:pt idx="37">
                  <c:v>4.887561794</c:v>
                </c:pt>
                <c:pt idx="38">
                  <c:v>4.742323002</c:v>
                </c:pt>
                <c:pt idx="39">
                  <c:v>4.719202159</c:v>
                </c:pt>
                <c:pt idx="40">
                  <c:v>4.508361403</c:v>
                </c:pt>
                <c:pt idx="41">
                  <c:v>4.349881686</c:v>
                </c:pt>
                <c:pt idx="42">
                  <c:v>4.305106119</c:v>
                </c:pt>
                <c:pt idx="43">
                  <c:v>4.302830281</c:v>
                </c:pt>
                <c:pt idx="44">
                  <c:v>4.215997064</c:v>
                </c:pt>
                <c:pt idx="45">
                  <c:v>4.210147403</c:v>
                </c:pt>
                <c:pt idx="46">
                  <c:v>4.180605911</c:v>
                </c:pt>
                <c:pt idx="47">
                  <c:v>3.669044153</c:v>
                </c:pt>
                <c:pt idx="48">
                  <c:v>3.281488573</c:v>
                </c:pt>
                <c:pt idx="49">
                  <c:v>3.055126488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44872"/>
        <c:axId val="2102350696"/>
      </c:scatterChart>
      <c:valAx>
        <c:axId val="21023448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02350696"/>
        <c:crosses val="autoZero"/>
        <c:crossBetween val="midCat"/>
      </c:valAx>
      <c:valAx>
        <c:axId val="2102350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2344872"/>
        <c:crosses val="autoZero"/>
        <c:crossBetween val="midCat"/>
      </c:valAx>
      <c:spPr>
        <a:effectLst/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samples_wt_kelch13_low_clea_T3!$B$56:$B$106</c:f>
              <c:numCache>
                <c:formatCode>General</c:formatCod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7.0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9.0</c:v>
                </c:pt>
                <c:pt idx="41">
                  <c:v>10.0</c:v>
                </c:pt>
                <c:pt idx="42">
                  <c:v>11.0</c:v>
                </c:pt>
                <c:pt idx="43">
                  <c:v>11.0</c:v>
                </c:pt>
                <c:pt idx="44">
                  <c:v>12.0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14.0</c:v>
                </c:pt>
              </c:numCache>
            </c:numRef>
          </c:xVal>
          <c:yVal>
            <c:numRef>
              <c:f>samples_wt_kelch13_low_clea_T3!$C$56:$C$106</c:f>
              <c:numCache>
                <c:formatCode>General</c:formatCode>
                <c:ptCount val="51"/>
                <c:pt idx="0">
                  <c:v>5.946376157</c:v>
                </c:pt>
                <c:pt idx="1">
                  <c:v>6.593158195</c:v>
                </c:pt>
                <c:pt idx="2">
                  <c:v>7.693727288</c:v>
                </c:pt>
                <c:pt idx="3">
                  <c:v>6.941147826</c:v>
                </c:pt>
                <c:pt idx="4">
                  <c:v>5.052823982</c:v>
                </c:pt>
                <c:pt idx="5">
                  <c:v>7.115502384</c:v>
                </c:pt>
                <c:pt idx="6">
                  <c:v>6.040850424</c:v>
                </c:pt>
                <c:pt idx="7">
                  <c:v>6.670544614</c:v>
                </c:pt>
                <c:pt idx="8">
                  <c:v>8.237333103999999</c:v>
                </c:pt>
                <c:pt idx="9">
                  <c:v>7.519018953</c:v>
                </c:pt>
                <c:pt idx="10">
                  <c:v>7.616036263</c:v>
                </c:pt>
                <c:pt idx="11">
                  <c:v>7.962883964</c:v>
                </c:pt>
                <c:pt idx="12">
                  <c:v>7.266447591</c:v>
                </c:pt>
                <c:pt idx="13">
                  <c:v>7.159831569</c:v>
                </c:pt>
                <c:pt idx="14">
                  <c:v>6.857582021</c:v>
                </c:pt>
                <c:pt idx="15">
                  <c:v>6.359370872</c:v>
                </c:pt>
                <c:pt idx="16">
                  <c:v>5.050105505</c:v>
                </c:pt>
                <c:pt idx="17">
                  <c:v>4.719202159</c:v>
                </c:pt>
                <c:pt idx="18">
                  <c:v>4.302830281</c:v>
                </c:pt>
                <c:pt idx="19">
                  <c:v>5.261253624</c:v>
                </c:pt>
                <c:pt idx="20">
                  <c:v>7.49694008</c:v>
                </c:pt>
                <c:pt idx="21">
                  <c:v>7.046345328</c:v>
                </c:pt>
                <c:pt idx="22">
                  <c:v>5.094083371</c:v>
                </c:pt>
                <c:pt idx="23">
                  <c:v>5.050075516</c:v>
                </c:pt>
                <c:pt idx="24">
                  <c:v>6.775858972</c:v>
                </c:pt>
                <c:pt idx="25">
                  <c:v>4.932363865</c:v>
                </c:pt>
                <c:pt idx="26">
                  <c:v>4.508361403</c:v>
                </c:pt>
                <c:pt idx="27">
                  <c:v>4.180605911</c:v>
                </c:pt>
                <c:pt idx="28">
                  <c:v>3.669044153</c:v>
                </c:pt>
                <c:pt idx="29">
                  <c:v>3.281488573</c:v>
                </c:pt>
                <c:pt idx="30">
                  <c:v>3.055126488</c:v>
                </c:pt>
                <c:pt idx="31">
                  <c:v>4.349881686</c:v>
                </c:pt>
                <c:pt idx="32">
                  <c:v>4.305106119</c:v>
                </c:pt>
                <c:pt idx="33">
                  <c:v>4.210147403</c:v>
                </c:pt>
                <c:pt idx="35">
                  <c:v>5.4796939</c:v>
                </c:pt>
                <c:pt idx="36">
                  <c:v>6.433618768</c:v>
                </c:pt>
                <c:pt idx="37">
                  <c:v>5.352308871</c:v>
                </c:pt>
                <c:pt idx="38">
                  <c:v>4.215997064</c:v>
                </c:pt>
                <c:pt idx="39">
                  <c:v>6.913250578</c:v>
                </c:pt>
                <c:pt idx="40">
                  <c:v>7.816350084</c:v>
                </c:pt>
                <c:pt idx="41">
                  <c:v>6.305486952</c:v>
                </c:pt>
                <c:pt idx="42">
                  <c:v>5.043486202</c:v>
                </c:pt>
                <c:pt idx="43">
                  <c:v>4.742323002</c:v>
                </c:pt>
                <c:pt idx="44">
                  <c:v>7.303538264</c:v>
                </c:pt>
                <c:pt idx="45">
                  <c:v>7.461039613</c:v>
                </c:pt>
                <c:pt idx="46">
                  <c:v>6.648653979</c:v>
                </c:pt>
                <c:pt idx="47">
                  <c:v>7.107918481</c:v>
                </c:pt>
                <c:pt idx="48">
                  <c:v>4.887561794</c:v>
                </c:pt>
                <c:pt idx="49">
                  <c:v>5.76111058</c:v>
                </c:pt>
                <c:pt idx="50">
                  <c:v>5.779263911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1048"/>
        <c:axId val="2102377704"/>
      </c:scatterChart>
      <c:valAx>
        <c:axId val="210237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7704"/>
        <c:crosses val="autoZero"/>
        <c:crossBetween val="midCat"/>
      </c:valAx>
      <c:valAx>
        <c:axId val="210237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samples_wt_kelch13_low_clea_T3!$B$109:$B$145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12.0</c:v>
                </c:pt>
                <c:pt idx="35">
                  <c:v>13.0</c:v>
                </c:pt>
                <c:pt idx="36">
                  <c:v>13.0</c:v>
                </c:pt>
              </c:numCache>
            </c:numRef>
          </c:xVal>
          <c:yVal>
            <c:numRef>
              <c:f>samples_wt_kelch13_low_clea_T3!$C$109:$C$145</c:f>
              <c:numCache>
                <c:formatCode>General</c:formatCode>
                <c:ptCount val="37"/>
                <c:pt idx="0">
                  <c:v>5.946376157</c:v>
                </c:pt>
                <c:pt idx="1">
                  <c:v>6.593158195</c:v>
                </c:pt>
                <c:pt idx="2">
                  <c:v>7.693727288</c:v>
                </c:pt>
                <c:pt idx="3">
                  <c:v>6.941147826</c:v>
                </c:pt>
                <c:pt idx="4">
                  <c:v>5.052823982</c:v>
                </c:pt>
                <c:pt idx="5">
                  <c:v>7.115502384</c:v>
                </c:pt>
                <c:pt idx="6">
                  <c:v>6.040850424</c:v>
                </c:pt>
                <c:pt idx="7">
                  <c:v>6.670544614</c:v>
                </c:pt>
                <c:pt idx="8">
                  <c:v>8.237333103999999</c:v>
                </c:pt>
                <c:pt idx="9">
                  <c:v>7.519018953</c:v>
                </c:pt>
                <c:pt idx="10">
                  <c:v>7.616036263</c:v>
                </c:pt>
                <c:pt idx="11">
                  <c:v>7.962883964</c:v>
                </c:pt>
                <c:pt idx="12">
                  <c:v>7.266447591</c:v>
                </c:pt>
                <c:pt idx="13">
                  <c:v>7.159831569</c:v>
                </c:pt>
                <c:pt idx="14">
                  <c:v>6.857582021</c:v>
                </c:pt>
                <c:pt idx="15">
                  <c:v>6.359370872</c:v>
                </c:pt>
                <c:pt idx="16">
                  <c:v>5.050105505</c:v>
                </c:pt>
                <c:pt idx="17">
                  <c:v>4.719202159</c:v>
                </c:pt>
                <c:pt idx="18">
                  <c:v>4.302830281</c:v>
                </c:pt>
                <c:pt idx="19">
                  <c:v>5.261253624</c:v>
                </c:pt>
                <c:pt idx="20">
                  <c:v>7.49694008</c:v>
                </c:pt>
                <c:pt idx="21">
                  <c:v>7.046345328</c:v>
                </c:pt>
                <c:pt idx="22">
                  <c:v>5.094083371</c:v>
                </c:pt>
                <c:pt idx="23">
                  <c:v>5.050075516</c:v>
                </c:pt>
                <c:pt idx="24">
                  <c:v>6.775858972</c:v>
                </c:pt>
                <c:pt idx="25">
                  <c:v>4.932363865</c:v>
                </c:pt>
                <c:pt idx="26">
                  <c:v>4.508361403</c:v>
                </c:pt>
                <c:pt idx="27">
                  <c:v>4.180605911</c:v>
                </c:pt>
                <c:pt idx="28">
                  <c:v>3.669044153</c:v>
                </c:pt>
                <c:pt idx="29">
                  <c:v>3.281488573</c:v>
                </c:pt>
                <c:pt idx="30">
                  <c:v>3.055126488</c:v>
                </c:pt>
                <c:pt idx="31">
                  <c:v>4.349881686</c:v>
                </c:pt>
                <c:pt idx="32">
                  <c:v>4.305106119</c:v>
                </c:pt>
                <c:pt idx="33">
                  <c:v>4.210147403</c:v>
                </c:pt>
                <c:pt idx="34">
                  <c:v>7.303538264</c:v>
                </c:pt>
                <c:pt idx="35">
                  <c:v>7.461039613</c:v>
                </c:pt>
                <c:pt idx="36">
                  <c:v>6.648653979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03944"/>
        <c:axId val="2102170120"/>
      </c:scatterChart>
      <c:valAx>
        <c:axId val="210230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0120"/>
        <c:crosses val="autoZero"/>
        <c:crossBetween val="midCat"/>
      </c:valAx>
      <c:valAx>
        <c:axId val="21021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0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1" Type="http://schemas.openxmlformats.org/officeDocument/2006/relationships/chart" Target="../charts/chart6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7.xml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5</xdr:row>
      <xdr:rowOff>50800</xdr:rowOff>
    </xdr:from>
    <xdr:to>
      <xdr:col>25</xdr:col>
      <xdr:colOff>355600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596900</xdr:colOff>
      <xdr:row>24</xdr:row>
      <xdr:rowOff>107950</xdr:rowOff>
    </xdr:from>
    <xdr:to>
      <xdr:col>25</xdr:col>
      <xdr:colOff>508000</xdr:colOff>
      <xdr:row>46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800100</xdr:colOff>
      <xdr:row>48</xdr:row>
      <xdr:rowOff>177800</xdr:rowOff>
    </xdr:from>
    <xdr:to>
      <xdr:col>29</xdr:col>
      <xdr:colOff>812800</xdr:colOff>
      <xdr:row>71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317500</xdr:colOff>
      <xdr:row>79</xdr:row>
      <xdr:rowOff>110490</xdr:rowOff>
    </xdr:from>
    <xdr:to>
      <xdr:col>33</xdr:col>
      <xdr:colOff>203200</xdr:colOff>
      <xdr:row>86</xdr:row>
      <xdr:rowOff>162560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727164</xdr:colOff>
      <xdr:row>20</xdr:row>
      <xdr:rowOff>152401</xdr:rowOff>
    </xdr:from>
    <xdr:to>
      <xdr:col>35</xdr:col>
      <xdr:colOff>54428</xdr:colOff>
      <xdr:row>42</xdr:row>
      <xdr:rowOff>184151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28</xdr:row>
      <xdr:rowOff>177800</xdr:rowOff>
    </xdr:from>
    <xdr:to>
      <xdr:col>26</xdr:col>
      <xdr:colOff>304800</xdr:colOff>
      <xdr:row>43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838199</xdr:colOff>
      <xdr:row>43</xdr:row>
      <xdr:rowOff>12700</xdr:rowOff>
    </xdr:from>
    <xdr:to>
      <xdr:col>26</xdr:col>
      <xdr:colOff>114300</xdr:colOff>
      <xdr:row>49</xdr:row>
      <xdr:rowOff>63500</xdr:rowOff>
    </xdr:to>
    <xdr:pic>
      <xdr:nvPicPr>
        <xdr:cNvPr id="4" name="chart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77699" y="10007600"/>
          <a:ext cx="13309601" cy="127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609600</xdr:colOff>
      <xdr:row>52</xdr:row>
      <xdr:rowOff>25400</xdr:rowOff>
    </xdr:from>
    <xdr:to>
      <xdr:col>21</xdr:col>
      <xdr:colOff>342900</xdr:colOff>
      <xdr:row>60</xdr:row>
      <xdr:rowOff>50800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88100" y="9931400"/>
          <a:ext cx="3035300" cy="1549400"/>
        </a:xfrm>
        <a:prstGeom prst="rect">
          <a:avLst/>
        </a:prstGeom>
      </xdr:spPr>
    </xdr:pic>
    <xdr:clientData/>
  </xdr:twoCellAnchor>
  <xdr:twoCellAnchor editAs="oneCell">
    <xdr:from>
      <xdr:col>20</xdr:col>
      <xdr:colOff>177800</xdr:colOff>
      <xdr:row>58</xdr:row>
      <xdr:rowOff>63500</xdr:rowOff>
    </xdr:from>
    <xdr:to>
      <xdr:col>25</xdr:col>
      <xdr:colOff>25400</xdr:colOff>
      <xdr:row>66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32800" y="11112500"/>
          <a:ext cx="3975100" cy="153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28</xdr:row>
      <xdr:rowOff>177800</xdr:rowOff>
    </xdr:from>
    <xdr:to>
      <xdr:col>36</xdr:col>
      <xdr:colOff>304800</xdr:colOff>
      <xdr:row>43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812799</xdr:colOff>
      <xdr:row>43</xdr:row>
      <xdr:rowOff>12700</xdr:rowOff>
    </xdr:from>
    <xdr:to>
      <xdr:col>36</xdr:col>
      <xdr:colOff>88900</xdr:colOff>
      <xdr:row>49</xdr:row>
      <xdr:rowOff>63500</xdr:rowOff>
    </xdr:to>
    <xdr:pic>
      <xdr:nvPicPr>
        <xdr:cNvPr id="3" name="chart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2299" y="10007600"/>
          <a:ext cx="13309601" cy="127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609600</xdr:colOff>
      <xdr:row>52</xdr:row>
      <xdr:rowOff>0</xdr:rowOff>
    </xdr:from>
    <xdr:to>
      <xdr:col>31</xdr:col>
      <xdr:colOff>342900</xdr:colOff>
      <xdr:row>60</xdr:row>
      <xdr:rowOff>25400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3100" y="11849100"/>
          <a:ext cx="3035300" cy="1651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177800</xdr:colOff>
      <xdr:row>52</xdr:row>
      <xdr:rowOff>0</xdr:rowOff>
    </xdr:from>
    <xdr:to>
      <xdr:col>35</xdr:col>
      <xdr:colOff>25399</xdr:colOff>
      <xdr:row>60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97800" y="13106400"/>
          <a:ext cx="3975100" cy="1638300"/>
        </a:xfrm>
        <a:prstGeom prst="rect">
          <a:avLst/>
        </a:prstGeom>
      </xdr:spPr>
    </xdr:pic>
    <xdr:clientData/>
  </xdr:twoCellAnchor>
  <xdr:twoCellAnchor>
    <xdr:from>
      <xdr:col>16</xdr:col>
      <xdr:colOff>685800</xdr:colOff>
      <xdr:row>65</xdr:row>
      <xdr:rowOff>95250</xdr:rowOff>
    </xdr:from>
    <xdr:to>
      <xdr:col>21</xdr:col>
      <xdr:colOff>457200</xdr:colOff>
      <xdr:row>78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685800</xdr:colOff>
      <xdr:row>105</xdr:row>
      <xdr:rowOff>120650</xdr:rowOff>
    </xdr:from>
    <xdr:to>
      <xdr:col>23</xdr:col>
      <xdr:colOff>279400</xdr:colOff>
      <xdr:row>122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26</xdr:row>
      <xdr:rowOff>165100</xdr:rowOff>
    </xdr:from>
    <xdr:to>
      <xdr:col>16</xdr:col>
      <xdr:colOff>622300</xdr:colOff>
      <xdr:row>64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elch_mutations_sampl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elch_mutations_samples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mples_with_kelch13_mutations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7" sqref="C7"/>
    </sheetView>
  </sheetViews>
  <sheetFormatPr baseColWidth="10" defaultRowHeight="15" x14ac:dyDescent="0"/>
  <cols>
    <col min="1" max="1" width="15.5" customWidth="1"/>
    <col min="2" max="2" width="27.33203125" customWidth="1"/>
    <col min="3" max="3" width="16.83203125" customWidth="1"/>
  </cols>
  <sheetData>
    <row r="1" spans="1:3">
      <c r="A1" s="7" t="s">
        <v>357</v>
      </c>
    </row>
    <row r="2" spans="1:3">
      <c r="A2" t="s">
        <v>370</v>
      </c>
      <c r="B2" t="s">
        <v>368</v>
      </c>
      <c r="C2" t="s">
        <v>369</v>
      </c>
    </row>
    <row r="3" spans="1:3" ht="17">
      <c r="A3" s="8" t="s">
        <v>193</v>
      </c>
      <c r="B3" s="8" t="s">
        <v>363</v>
      </c>
      <c r="C3" t="s">
        <v>364</v>
      </c>
    </row>
    <row r="4" spans="1:3" ht="17">
      <c r="A4" t="s">
        <v>195</v>
      </c>
      <c r="B4" s="8" t="s">
        <v>363</v>
      </c>
      <c r="C4" t="s">
        <v>364</v>
      </c>
    </row>
    <row r="5" spans="1:3" ht="17">
      <c r="A5" s="8" t="s">
        <v>171</v>
      </c>
      <c r="B5" s="8" t="s">
        <v>358</v>
      </c>
      <c r="C5" t="s">
        <v>362</v>
      </c>
    </row>
    <row r="6" spans="1:3" ht="17">
      <c r="A6" s="8" t="s">
        <v>183</v>
      </c>
      <c r="B6" s="8" t="s">
        <v>359</v>
      </c>
      <c r="C6" t="s">
        <v>365</v>
      </c>
    </row>
    <row r="7" spans="1:3" ht="17">
      <c r="A7" s="8" t="s">
        <v>180</v>
      </c>
      <c r="B7" s="8" t="s">
        <v>366</v>
      </c>
      <c r="C7" s="8" t="s">
        <v>360</v>
      </c>
    </row>
    <row r="8" spans="1:3" ht="17">
      <c r="A8" s="8" t="s">
        <v>176</v>
      </c>
      <c r="B8" s="8" t="s">
        <v>367</v>
      </c>
      <c r="C8" s="8" t="s">
        <v>361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F22" sqref="F22"/>
    </sheetView>
  </sheetViews>
  <sheetFormatPr baseColWidth="10" defaultRowHeight="15" x14ac:dyDescent="0"/>
  <sheetData>
    <row r="1" spans="1:2">
      <c r="A1" s="17">
        <v>3.06</v>
      </c>
      <c r="B1" s="18">
        <v>1726244</v>
      </c>
    </row>
    <row r="2" spans="1:2">
      <c r="A2" s="19">
        <v>3.28</v>
      </c>
      <c r="B2" s="20">
        <v>1726244</v>
      </c>
    </row>
    <row r="3" spans="1:2">
      <c r="A3" s="19">
        <v>3.67</v>
      </c>
      <c r="B3" s="20">
        <v>1726244</v>
      </c>
    </row>
    <row r="4" spans="1:2">
      <c r="A4" s="19">
        <v>4.18</v>
      </c>
      <c r="B4" s="20">
        <v>1726244</v>
      </c>
    </row>
    <row r="5" spans="1:2">
      <c r="A5" s="19">
        <v>4.2</v>
      </c>
      <c r="B5" s="20">
        <v>1725340</v>
      </c>
    </row>
    <row r="6" spans="1:2">
      <c r="A6" s="19">
        <v>4.21</v>
      </c>
      <c r="B6" s="20">
        <v>1726244</v>
      </c>
    </row>
    <row r="7" spans="1:2">
      <c r="A7" s="19">
        <v>4.22</v>
      </c>
      <c r="B7" s="20">
        <v>1725385</v>
      </c>
    </row>
    <row r="8" spans="1:2">
      <c r="A8" s="19">
        <v>4.3</v>
      </c>
      <c r="B8" s="20">
        <v>1725259</v>
      </c>
    </row>
    <row r="9" spans="1:2">
      <c r="A9" s="19">
        <v>4.3099999999999996</v>
      </c>
      <c r="B9" s="20">
        <v>1726244</v>
      </c>
    </row>
    <row r="10" spans="1:2">
      <c r="A10" s="19">
        <v>4.3499999999999996</v>
      </c>
      <c r="B10" s="20">
        <v>1726244</v>
      </c>
    </row>
    <row r="11" spans="1:2">
      <c r="A11" s="19">
        <v>4.51</v>
      </c>
      <c r="B11" s="20">
        <v>1726244</v>
      </c>
    </row>
    <row r="12" spans="1:2">
      <c r="A12" s="19">
        <v>4.5999999999999996</v>
      </c>
      <c r="B12" s="20">
        <v>1725626</v>
      </c>
    </row>
    <row r="13" spans="1:2">
      <c r="A13" s="19">
        <v>4.72</v>
      </c>
      <c r="B13" s="20">
        <v>1725259</v>
      </c>
    </row>
    <row r="14" spans="1:2">
      <c r="A14" s="19">
        <v>4.74</v>
      </c>
      <c r="B14" s="20">
        <v>1725388</v>
      </c>
    </row>
    <row r="15" spans="1:2">
      <c r="A15" s="19">
        <v>4.8899999999999997</v>
      </c>
      <c r="B15" s="20">
        <v>1725277</v>
      </c>
    </row>
    <row r="16" spans="1:2">
      <c r="A16" s="19">
        <v>4.93</v>
      </c>
      <c r="B16" s="20">
        <v>1726244</v>
      </c>
    </row>
    <row r="17" spans="1:2">
      <c r="A17" s="19">
        <v>5.04</v>
      </c>
      <c r="B17" s="20">
        <v>1725259</v>
      </c>
    </row>
    <row r="18" spans="1:2">
      <c r="A18" s="19">
        <v>5.04</v>
      </c>
      <c r="B18" s="20">
        <v>1725388</v>
      </c>
    </row>
    <row r="19" spans="1:2">
      <c r="A19" s="19">
        <v>5.05</v>
      </c>
      <c r="B19" s="20">
        <v>1724974</v>
      </c>
    </row>
    <row r="20" spans="1:2">
      <c r="A20" s="19">
        <v>5.05</v>
      </c>
      <c r="B20" s="20">
        <v>1725259</v>
      </c>
    </row>
    <row r="21" spans="1:2">
      <c r="A21" s="19">
        <v>5.05</v>
      </c>
      <c r="B21" s="20">
        <v>1726244</v>
      </c>
    </row>
    <row r="22" spans="1:2">
      <c r="A22" s="19">
        <v>5.09</v>
      </c>
      <c r="B22" s="20">
        <v>1726244</v>
      </c>
    </row>
    <row r="23" spans="1:2">
      <c r="A23" s="19">
        <v>5.26</v>
      </c>
      <c r="B23" s="20">
        <v>1726244</v>
      </c>
    </row>
    <row r="24" spans="1:2">
      <c r="A24" s="19">
        <v>5.35</v>
      </c>
      <c r="B24" s="20">
        <v>1725385</v>
      </c>
    </row>
    <row r="25" spans="1:2">
      <c r="A25" s="19">
        <v>5.48</v>
      </c>
      <c r="B25" s="20">
        <v>1725662</v>
      </c>
    </row>
    <row r="26" spans="1:2">
      <c r="A26" s="19">
        <v>5.76</v>
      </c>
      <c r="B26" s="20">
        <v>1725316</v>
      </c>
    </row>
    <row r="27" spans="1:2">
      <c r="A27" s="19">
        <v>5.78</v>
      </c>
      <c r="B27" s="20">
        <v>1725544</v>
      </c>
    </row>
    <row r="28" spans="1:2">
      <c r="A28" s="19">
        <v>5.95</v>
      </c>
      <c r="B28" s="20">
        <v>1724974</v>
      </c>
    </row>
    <row r="29" spans="1:2">
      <c r="A29" s="19">
        <v>6.04</v>
      </c>
      <c r="B29" s="20">
        <v>1725259</v>
      </c>
    </row>
    <row r="30" spans="1:2">
      <c r="A30" s="19">
        <v>6.07</v>
      </c>
      <c r="B30" s="20">
        <v>1725259</v>
      </c>
    </row>
    <row r="31" spans="1:2">
      <c r="A31" s="19">
        <v>6.29</v>
      </c>
      <c r="B31" s="20">
        <v>1725259</v>
      </c>
    </row>
    <row r="32" spans="1:2">
      <c r="A32" s="19">
        <v>6.31</v>
      </c>
      <c r="B32" s="20">
        <v>1725626</v>
      </c>
    </row>
    <row r="33" spans="1:2">
      <c r="A33" s="19">
        <v>6.36</v>
      </c>
      <c r="B33" s="20">
        <v>1725259</v>
      </c>
    </row>
    <row r="34" spans="1:2">
      <c r="A34" s="19">
        <v>6.39</v>
      </c>
      <c r="B34" s="20">
        <v>1725259</v>
      </c>
    </row>
    <row r="35" spans="1:2">
      <c r="A35" s="19">
        <v>6.43</v>
      </c>
      <c r="B35" s="20">
        <v>1725385</v>
      </c>
    </row>
    <row r="36" spans="1:2">
      <c r="A36" s="19">
        <v>6.47</v>
      </c>
      <c r="B36" s="20">
        <v>1725259</v>
      </c>
    </row>
    <row r="37" spans="1:2">
      <c r="A37" s="19">
        <v>6.59</v>
      </c>
      <c r="B37" s="20">
        <v>1724974</v>
      </c>
    </row>
    <row r="38" spans="1:2">
      <c r="A38" s="19">
        <v>6.65</v>
      </c>
      <c r="B38" s="20">
        <v>1725676</v>
      </c>
    </row>
    <row r="39" spans="1:2">
      <c r="A39" s="19">
        <v>6.67</v>
      </c>
      <c r="B39" s="20">
        <v>1725259</v>
      </c>
    </row>
    <row r="40" spans="1:2">
      <c r="A40" s="19">
        <v>6.69</v>
      </c>
      <c r="B40" s="20">
        <v>1725259</v>
      </c>
    </row>
    <row r="41" spans="1:2">
      <c r="A41" s="19">
        <v>6.78</v>
      </c>
      <c r="B41" s="20">
        <v>1726244</v>
      </c>
    </row>
    <row r="42" spans="1:2">
      <c r="A42" s="19">
        <v>6.86</v>
      </c>
      <c r="B42" s="20">
        <v>1725259</v>
      </c>
    </row>
    <row r="43" spans="1:2">
      <c r="A43" s="19">
        <v>6.87</v>
      </c>
      <c r="B43" s="20">
        <v>1725259</v>
      </c>
    </row>
    <row r="44" spans="1:2">
      <c r="A44" s="19">
        <v>6.91</v>
      </c>
      <c r="B44" s="20">
        <v>1725385</v>
      </c>
    </row>
    <row r="45" spans="1:2">
      <c r="A45" s="19">
        <v>6.94</v>
      </c>
      <c r="B45" s="20">
        <v>1724974</v>
      </c>
    </row>
    <row r="46" spans="1:2">
      <c r="A46" s="19">
        <v>7.05</v>
      </c>
      <c r="B46" s="20">
        <v>1726244</v>
      </c>
    </row>
    <row r="47" spans="1:2">
      <c r="A47" s="19">
        <v>7.11</v>
      </c>
      <c r="B47" s="20">
        <v>1725277</v>
      </c>
    </row>
    <row r="48" spans="1:2">
      <c r="A48" s="19">
        <v>7.12</v>
      </c>
      <c r="B48" s="20">
        <v>1725259</v>
      </c>
    </row>
    <row r="49" spans="1:2">
      <c r="A49" s="19">
        <v>7.16</v>
      </c>
      <c r="B49" s="20">
        <v>1725259</v>
      </c>
    </row>
    <row r="50" spans="1:2">
      <c r="A50" s="19">
        <v>7.17</v>
      </c>
      <c r="B50" s="20">
        <v>1725259</v>
      </c>
    </row>
    <row r="51" spans="1:2">
      <c r="A51" s="19">
        <v>7.27</v>
      </c>
      <c r="B51" s="20">
        <v>1725259</v>
      </c>
    </row>
    <row r="52" spans="1:2">
      <c r="A52" s="19">
        <v>7.3</v>
      </c>
      <c r="B52" s="20">
        <v>1725676</v>
      </c>
    </row>
    <row r="53" spans="1:2">
      <c r="A53" s="19">
        <v>7.37</v>
      </c>
      <c r="B53" s="20">
        <v>1725259</v>
      </c>
    </row>
    <row r="54" spans="1:2">
      <c r="A54" s="19">
        <v>7.45</v>
      </c>
      <c r="B54" s="20">
        <v>1725626</v>
      </c>
    </row>
    <row r="55" spans="1:2">
      <c r="A55" s="19">
        <v>7.46</v>
      </c>
      <c r="B55" s="20">
        <v>1725676</v>
      </c>
    </row>
    <row r="56" spans="1:2">
      <c r="A56" s="19">
        <v>7.5</v>
      </c>
      <c r="B56" s="20">
        <v>1726244</v>
      </c>
    </row>
    <row r="57" spans="1:2">
      <c r="A57" s="19">
        <v>7.52</v>
      </c>
      <c r="B57" s="20">
        <v>1725259</v>
      </c>
    </row>
    <row r="58" spans="1:2">
      <c r="A58" s="19">
        <v>7.53</v>
      </c>
      <c r="B58" s="20">
        <v>1725662</v>
      </c>
    </row>
    <row r="59" spans="1:2">
      <c r="A59" s="19">
        <v>7.62</v>
      </c>
      <c r="B59" s="20">
        <v>1725259</v>
      </c>
    </row>
    <row r="60" spans="1:2">
      <c r="A60" s="19">
        <v>7.69</v>
      </c>
      <c r="B60" s="20">
        <v>1724974</v>
      </c>
    </row>
    <row r="61" spans="1:2">
      <c r="A61" s="19">
        <v>7.7</v>
      </c>
      <c r="B61" s="20">
        <v>1725259</v>
      </c>
    </row>
    <row r="62" spans="1:2">
      <c r="A62" s="19">
        <v>7.82</v>
      </c>
      <c r="B62" s="20">
        <v>1725570</v>
      </c>
    </row>
    <row r="63" spans="1:2">
      <c r="A63" s="19">
        <v>7.96</v>
      </c>
      <c r="B63" s="20">
        <v>1725259</v>
      </c>
    </row>
    <row r="64" spans="1:2">
      <c r="A64" s="19">
        <v>8.24</v>
      </c>
      <c r="B64" s="20">
        <v>1725259</v>
      </c>
    </row>
    <row r="65" spans="1:2">
      <c r="A65" s="19">
        <v>8.2799999999999994</v>
      </c>
      <c r="B65" s="20">
        <v>1725676</v>
      </c>
    </row>
    <row r="66" spans="1:2">
      <c r="A66" s="19">
        <v>8.6999999999999993</v>
      </c>
      <c r="B66" s="20">
        <v>1724999</v>
      </c>
    </row>
    <row r="67" spans="1:2">
      <c r="A67" s="19">
        <v>8.74</v>
      </c>
      <c r="B67" s="20">
        <v>1725259</v>
      </c>
    </row>
    <row r="68" spans="1:2">
      <c r="A68" s="19">
        <v>9.61</v>
      </c>
      <c r="B68" s="20">
        <v>1725259</v>
      </c>
    </row>
  </sheetData>
  <sortState ref="A1:B92">
    <sortCondition ref="A1:A9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D7" sqref="D7"/>
    </sheetView>
  </sheetViews>
  <sheetFormatPr baseColWidth="10" defaultRowHeight="15" x14ac:dyDescent="0"/>
  <cols>
    <col min="2" max="2" width="20.83203125" customWidth="1"/>
    <col min="3" max="3" width="20" customWidth="1"/>
  </cols>
  <sheetData>
    <row r="1" spans="1:3">
      <c r="A1" t="s">
        <v>0</v>
      </c>
      <c r="B1" t="s">
        <v>356</v>
      </c>
      <c r="C1" t="s">
        <v>231</v>
      </c>
    </row>
    <row r="2" spans="1:3">
      <c r="A2" t="s">
        <v>190</v>
      </c>
      <c r="B2">
        <v>9.6133990550000004</v>
      </c>
      <c r="C2" t="s">
        <v>233</v>
      </c>
    </row>
    <row r="3" spans="1:3">
      <c r="A3" t="s">
        <v>208</v>
      </c>
      <c r="B3">
        <v>8.7370546450000006</v>
      </c>
      <c r="C3" t="s">
        <v>233</v>
      </c>
    </row>
    <row r="4" spans="1:3">
      <c r="A4" t="s">
        <v>200</v>
      </c>
      <c r="B4">
        <v>8.7033771180000006</v>
      </c>
      <c r="C4" t="s">
        <v>243</v>
      </c>
    </row>
    <row r="5" spans="1:3">
      <c r="A5" t="s">
        <v>197</v>
      </c>
      <c r="B5">
        <v>8.2766403729999993</v>
      </c>
      <c r="C5" t="s">
        <v>252</v>
      </c>
    </row>
    <row r="6" spans="1:3">
      <c r="A6" t="s">
        <v>87</v>
      </c>
      <c r="B6">
        <v>8.2373331039999993</v>
      </c>
      <c r="C6" t="s">
        <v>233</v>
      </c>
    </row>
    <row r="7" spans="1:3">
      <c r="A7" t="s">
        <v>80</v>
      </c>
      <c r="B7">
        <v>7.9628839640000004</v>
      </c>
      <c r="C7" t="s">
        <v>233</v>
      </c>
    </row>
    <row r="8" spans="1:3">
      <c r="A8" t="s">
        <v>60</v>
      </c>
      <c r="B8">
        <v>7.8163500839999998</v>
      </c>
      <c r="C8" t="s">
        <v>250</v>
      </c>
    </row>
    <row r="9" spans="1:3">
      <c r="A9" t="s">
        <v>194</v>
      </c>
      <c r="B9">
        <v>7.6993566449999999</v>
      </c>
      <c r="C9" t="s">
        <v>233</v>
      </c>
    </row>
    <row r="10" spans="1:3">
      <c r="A10" t="s">
        <v>86</v>
      </c>
      <c r="B10">
        <v>7.6937272879999998</v>
      </c>
      <c r="C10" t="s">
        <v>232</v>
      </c>
    </row>
    <row r="11" spans="1:3">
      <c r="A11" t="s">
        <v>102</v>
      </c>
      <c r="B11">
        <v>7.6160362629999998</v>
      </c>
      <c r="C11" t="s">
        <v>233</v>
      </c>
    </row>
    <row r="12" spans="1:3">
      <c r="A12" t="s">
        <v>204</v>
      </c>
      <c r="B12">
        <v>7.534715007</v>
      </c>
      <c r="C12" t="s">
        <v>251</v>
      </c>
    </row>
    <row r="13" spans="1:3">
      <c r="A13" t="s">
        <v>101</v>
      </c>
      <c r="B13">
        <v>7.5190189529999998</v>
      </c>
      <c r="C13" t="s">
        <v>233</v>
      </c>
    </row>
    <row r="14" spans="1:3">
      <c r="A14" t="s">
        <v>90</v>
      </c>
      <c r="B14">
        <v>7.4969400799999999</v>
      </c>
      <c r="C14" t="s">
        <v>242</v>
      </c>
    </row>
    <row r="15" spans="1:3">
      <c r="A15" t="s">
        <v>53</v>
      </c>
      <c r="B15">
        <v>7.4610396129999996</v>
      </c>
      <c r="C15" t="s">
        <v>252</v>
      </c>
    </row>
    <row r="16" spans="1:3">
      <c r="A16" t="s">
        <v>203</v>
      </c>
      <c r="B16">
        <v>7.4450316010000002</v>
      </c>
      <c r="C16" t="s">
        <v>240</v>
      </c>
    </row>
    <row r="17" spans="1:3">
      <c r="A17" t="s">
        <v>207</v>
      </c>
      <c r="B17">
        <v>7.373032824</v>
      </c>
      <c r="C17" t="s">
        <v>233</v>
      </c>
    </row>
    <row r="18" spans="1:3">
      <c r="A18" t="s">
        <v>62</v>
      </c>
      <c r="B18">
        <v>7.3035382640000002</v>
      </c>
      <c r="C18" t="s">
        <v>252</v>
      </c>
    </row>
    <row r="19" spans="1:3">
      <c r="A19" t="s">
        <v>95</v>
      </c>
      <c r="B19">
        <v>7.2664475910000004</v>
      </c>
      <c r="C19" t="s">
        <v>233</v>
      </c>
    </row>
    <row r="20" spans="1:3">
      <c r="A20" t="s">
        <v>210</v>
      </c>
      <c r="B20">
        <v>7.1707935059999999</v>
      </c>
      <c r="C20" t="s">
        <v>233</v>
      </c>
    </row>
    <row r="21" spans="1:3">
      <c r="A21" t="s">
        <v>70</v>
      </c>
      <c r="B21">
        <v>7.1598315689999996</v>
      </c>
      <c r="C21" t="s">
        <v>233</v>
      </c>
    </row>
    <row r="22" spans="1:3">
      <c r="A22" t="s">
        <v>69</v>
      </c>
      <c r="B22">
        <v>7.115502384</v>
      </c>
      <c r="C22" t="s">
        <v>233</v>
      </c>
    </row>
    <row r="23" spans="1:3">
      <c r="A23" t="s">
        <v>40</v>
      </c>
      <c r="B23">
        <v>7.1079184809999996</v>
      </c>
      <c r="C23" t="s">
        <v>244</v>
      </c>
    </row>
    <row r="24" spans="1:3">
      <c r="A24" t="s">
        <v>98</v>
      </c>
      <c r="B24">
        <v>7.0463453280000001</v>
      </c>
      <c r="C24" t="s">
        <v>242</v>
      </c>
    </row>
    <row r="25" spans="1:3">
      <c r="A25" t="s">
        <v>51</v>
      </c>
      <c r="B25">
        <v>6.9411478259999999</v>
      </c>
      <c r="C25" t="s">
        <v>232</v>
      </c>
    </row>
    <row r="26" spans="1:3">
      <c r="A26" t="s">
        <v>33</v>
      </c>
      <c r="B26">
        <v>6.9132505780000004</v>
      </c>
      <c r="C26" t="s">
        <v>239</v>
      </c>
    </row>
    <row r="27" spans="1:3">
      <c r="A27" t="s">
        <v>206</v>
      </c>
      <c r="B27">
        <v>6.8723245070000001</v>
      </c>
      <c r="C27" t="s">
        <v>233</v>
      </c>
    </row>
    <row r="28" spans="1:3">
      <c r="A28" t="s">
        <v>74</v>
      </c>
      <c r="B28">
        <v>6.8575820209999998</v>
      </c>
      <c r="C28" t="s">
        <v>233</v>
      </c>
    </row>
    <row r="29" spans="1:3">
      <c r="A29" t="s">
        <v>73</v>
      </c>
      <c r="B29">
        <v>6.775858972</v>
      </c>
      <c r="C29" t="s">
        <v>242</v>
      </c>
    </row>
    <row r="30" spans="1:3">
      <c r="A30" t="s">
        <v>209</v>
      </c>
      <c r="B30">
        <v>6.6904802749999996</v>
      </c>
      <c r="C30" t="s">
        <v>233</v>
      </c>
    </row>
    <row r="31" spans="1:3">
      <c r="A31" t="s">
        <v>79</v>
      </c>
      <c r="B31">
        <v>6.6705446139999998</v>
      </c>
      <c r="C31" t="s">
        <v>233</v>
      </c>
    </row>
    <row r="32" spans="1:3">
      <c r="A32" t="s">
        <v>47</v>
      </c>
      <c r="B32">
        <v>6.6486539789999997</v>
      </c>
      <c r="C32" t="s">
        <v>252</v>
      </c>
    </row>
    <row r="33" spans="1:3">
      <c r="A33" t="s">
        <v>65</v>
      </c>
      <c r="B33">
        <v>6.593158195</v>
      </c>
      <c r="C33" t="s">
        <v>232</v>
      </c>
    </row>
    <row r="34" spans="1:3">
      <c r="A34" t="s">
        <v>202</v>
      </c>
      <c r="B34">
        <v>6.4650031439999998</v>
      </c>
      <c r="C34" t="s">
        <v>233</v>
      </c>
    </row>
    <row r="35" spans="1:3">
      <c r="A35" t="s">
        <v>20</v>
      </c>
      <c r="B35">
        <v>6.4336187679999997</v>
      </c>
      <c r="C35" t="s">
        <v>239</v>
      </c>
    </row>
    <row r="36" spans="1:3">
      <c r="A36" t="s">
        <v>188</v>
      </c>
      <c r="B36">
        <v>6.3936720029999998</v>
      </c>
      <c r="C36" t="s">
        <v>233</v>
      </c>
    </row>
    <row r="37" spans="1:3">
      <c r="A37" t="s">
        <v>75</v>
      </c>
      <c r="B37">
        <v>6.3593708720000004</v>
      </c>
      <c r="C37" t="s">
        <v>233</v>
      </c>
    </row>
    <row r="38" spans="1:3">
      <c r="A38" t="s">
        <v>100</v>
      </c>
      <c r="B38">
        <v>6.3054869519999999</v>
      </c>
      <c r="C38" t="s">
        <v>240</v>
      </c>
    </row>
    <row r="39" spans="1:3">
      <c r="A39" t="s">
        <v>192</v>
      </c>
      <c r="B39">
        <v>6.2913923699999996</v>
      </c>
      <c r="C39" t="s">
        <v>233</v>
      </c>
    </row>
    <row r="40" spans="1:3">
      <c r="A40" t="s">
        <v>196</v>
      </c>
      <c r="B40">
        <v>6.0674919730000001</v>
      </c>
      <c r="C40" t="s">
        <v>233</v>
      </c>
    </row>
    <row r="41" spans="1:3">
      <c r="A41" t="s">
        <v>71</v>
      </c>
      <c r="B41">
        <v>6.0408504240000003</v>
      </c>
      <c r="C41" t="s">
        <v>233</v>
      </c>
    </row>
    <row r="42" spans="1:3">
      <c r="A42" t="s">
        <v>64</v>
      </c>
      <c r="B42">
        <v>5.9463761570000004</v>
      </c>
      <c r="C42" t="s">
        <v>232</v>
      </c>
    </row>
    <row r="43" spans="1:3">
      <c r="A43" t="s">
        <v>38</v>
      </c>
      <c r="B43">
        <v>5.7792639110000001</v>
      </c>
      <c r="C43" t="s">
        <v>249</v>
      </c>
    </row>
    <row r="44" spans="1:3">
      <c r="A44" t="s">
        <v>84</v>
      </c>
      <c r="B44">
        <v>5.7611105800000004</v>
      </c>
      <c r="C44" t="s">
        <v>245</v>
      </c>
    </row>
    <row r="45" spans="1:3">
      <c r="A45" t="s">
        <v>89</v>
      </c>
      <c r="B45">
        <v>5.4796939</v>
      </c>
      <c r="C45" t="s">
        <v>251</v>
      </c>
    </row>
    <row r="46" spans="1:3">
      <c r="A46" t="s">
        <v>94</v>
      </c>
      <c r="B46">
        <v>5.352308871</v>
      </c>
      <c r="C46" t="s">
        <v>239</v>
      </c>
    </row>
    <row r="47" spans="1:3">
      <c r="A47" t="s">
        <v>14</v>
      </c>
      <c r="B47">
        <v>5.2612536240000001</v>
      </c>
      <c r="C47" t="s">
        <v>242</v>
      </c>
    </row>
    <row r="48" spans="1:3">
      <c r="A48" t="s">
        <v>140</v>
      </c>
      <c r="B48">
        <v>5.094083371</v>
      </c>
      <c r="C48" t="s">
        <v>242</v>
      </c>
    </row>
    <row r="49" spans="1:3">
      <c r="A49" t="s">
        <v>59</v>
      </c>
      <c r="B49">
        <v>5.0528239819999996</v>
      </c>
      <c r="C49" t="s">
        <v>232</v>
      </c>
    </row>
    <row r="50" spans="1:3">
      <c r="A50" t="s">
        <v>91</v>
      </c>
      <c r="B50">
        <v>5.0501055050000003</v>
      </c>
      <c r="C50" t="s">
        <v>233</v>
      </c>
    </row>
    <row r="51" spans="1:3">
      <c r="A51" t="s">
        <v>141</v>
      </c>
      <c r="B51">
        <v>5.0500755159999997</v>
      </c>
      <c r="C51" t="s">
        <v>242</v>
      </c>
    </row>
    <row r="52" spans="1:3">
      <c r="A52" t="s">
        <v>83</v>
      </c>
      <c r="B52">
        <v>5.0434862020000004</v>
      </c>
      <c r="C52" t="s">
        <v>247</v>
      </c>
    </row>
    <row r="53" spans="1:3">
      <c r="A53" t="s">
        <v>189</v>
      </c>
      <c r="B53">
        <v>5.0379943120000004</v>
      </c>
      <c r="C53" t="s">
        <v>233</v>
      </c>
    </row>
    <row r="54" spans="1:3">
      <c r="A54" t="s">
        <v>66</v>
      </c>
      <c r="B54">
        <v>4.9323638650000001</v>
      </c>
      <c r="C54" t="s">
        <v>242</v>
      </c>
    </row>
    <row r="55" spans="1:3">
      <c r="A55" t="s">
        <v>42</v>
      </c>
      <c r="B55">
        <v>4.8875617939999998</v>
      </c>
      <c r="C55" t="s">
        <v>244</v>
      </c>
    </row>
    <row r="56" spans="1:3">
      <c r="A56" t="s">
        <v>99</v>
      </c>
      <c r="B56">
        <v>4.742323002</v>
      </c>
      <c r="C56" t="s">
        <v>247</v>
      </c>
    </row>
    <row r="57" spans="1:3">
      <c r="A57" t="s">
        <v>92</v>
      </c>
      <c r="B57">
        <v>4.719202159</v>
      </c>
      <c r="C57" t="s">
        <v>233</v>
      </c>
    </row>
    <row r="58" spans="1:3">
      <c r="A58" t="s">
        <v>199</v>
      </c>
      <c r="B58">
        <v>4.5992997740000003</v>
      </c>
      <c r="C58" t="s">
        <v>240</v>
      </c>
    </row>
    <row r="59" spans="1:3">
      <c r="A59" t="s">
        <v>21</v>
      </c>
      <c r="B59">
        <v>4.5083614030000003</v>
      </c>
      <c r="C59" t="s">
        <v>242</v>
      </c>
    </row>
    <row r="60" spans="1:3">
      <c r="A60" t="s">
        <v>19</v>
      </c>
      <c r="B60">
        <v>4.3498816859999998</v>
      </c>
      <c r="C60" t="s">
        <v>242</v>
      </c>
    </row>
    <row r="61" spans="1:3">
      <c r="A61" t="s">
        <v>36</v>
      </c>
      <c r="B61">
        <v>4.3051061190000004</v>
      </c>
      <c r="C61" t="s">
        <v>242</v>
      </c>
    </row>
    <row r="62" spans="1:3">
      <c r="A62" t="s">
        <v>81</v>
      </c>
      <c r="B62">
        <v>4.3028302810000003</v>
      </c>
      <c r="C62" t="s">
        <v>233</v>
      </c>
    </row>
    <row r="63" spans="1:3">
      <c r="A63" t="s">
        <v>68</v>
      </c>
      <c r="B63">
        <v>4.2159970639999997</v>
      </c>
      <c r="C63" t="s">
        <v>239</v>
      </c>
    </row>
    <row r="64" spans="1:3">
      <c r="A64" t="s">
        <v>46</v>
      </c>
      <c r="B64">
        <v>4.2101474029999997</v>
      </c>
      <c r="C64" t="s">
        <v>242</v>
      </c>
    </row>
    <row r="65" spans="1:3">
      <c r="A65" t="s">
        <v>186</v>
      </c>
      <c r="B65">
        <v>4.2004013540000003</v>
      </c>
      <c r="C65" t="s">
        <v>246</v>
      </c>
    </row>
    <row r="66" spans="1:3">
      <c r="A66" t="s">
        <v>76</v>
      </c>
      <c r="B66">
        <v>4.1806059109999998</v>
      </c>
      <c r="C66" t="s">
        <v>242</v>
      </c>
    </row>
    <row r="67" spans="1:3">
      <c r="A67" t="s">
        <v>63</v>
      </c>
      <c r="B67">
        <v>3.6690441530000002</v>
      </c>
      <c r="C67" t="s">
        <v>242</v>
      </c>
    </row>
    <row r="68" spans="1:3">
      <c r="A68" t="s">
        <v>96</v>
      </c>
      <c r="B68">
        <v>3.2814885729999999</v>
      </c>
      <c r="C68" t="s">
        <v>242</v>
      </c>
    </row>
    <row r="69" spans="1:3">
      <c r="A69" t="s">
        <v>85</v>
      </c>
      <c r="B69">
        <v>3.055126488</v>
      </c>
      <c r="C69" t="s">
        <v>242</v>
      </c>
    </row>
  </sheetData>
  <sortState ref="A2:C69">
    <sortCondition descending="1" ref="B2:B6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E28" sqref="E28"/>
    </sheetView>
  </sheetViews>
  <sheetFormatPr baseColWidth="10" defaultColWidth="11.1640625" defaultRowHeight="15" x14ac:dyDescent="0"/>
  <cols>
    <col min="1" max="1" width="17.83203125" customWidth="1"/>
    <col min="2" max="2" width="17.1640625" customWidth="1"/>
    <col min="3" max="3" width="20" customWidth="1"/>
  </cols>
  <sheetData>
    <row r="1" spans="1:3">
      <c r="A1" t="s">
        <v>161</v>
      </c>
      <c r="B1" t="s">
        <v>0</v>
      </c>
      <c r="C1" t="s">
        <v>5</v>
      </c>
    </row>
    <row r="2" spans="1:3">
      <c r="A2" t="s">
        <v>162</v>
      </c>
      <c r="B2" t="s">
        <v>155</v>
      </c>
      <c r="C2">
        <v>3.2160245340000002</v>
      </c>
    </row>
    <row r="3" spans="1:3">
      <c r="A3" t="s">
        <v>162</v>
      </c>
      <c r="B3" t="s">
        <v>156</v>
      </c>
      <c r="C3">
        <v>4.0690911950000004</v>
      </c>
    </row>
    <row r="4" spans="1:3">
      <c r="A4" t="s">
        <v>162</v>
      </c>
      <c r="B4" t="s">
        <v>157</v>
      </c>
      <c r="C4">
        <v>5.3718031020000003</v>
      </c>
    </row>
    <row r="5" spans="1:3">
      <c r="A5" t="s">
        <v>162</v>
      </c>
      <c r="B5" t="s">
        <v>158</v>
      </c>
      <c r="C5">
        <v>2.2426812260000002</v>
      </c>
    </row>
    <row r="6" spans="1:3">
      <c r="A6" t="s">
        <v>162</v>
      </c>
      <c r="B6" t="s">
        <v>109</v>
      </c>
      <c r="C6">
        <v>3.5546898389999999</v>
      </c>
    </row>
    <row r="7" spans="1:3">
      <c r="A7" t="s">
        <v>162</v>
      </c>
      <c r="B7" t="s">
        <v>110</v>
      </c>
      <c r="C7">
        <v>2.7709693400000002</v>
      </c>
    </row>
    <row r="8" spans="1:3">
      <c r="A8" t="s">
        <v>162</v>
      </c>
      <c r="B8" t="s">
        <v>111</v>
      </c>
      <c r="C8">
        <v>2.0155211230000001</v>
      </c>
    </row>
    <row r="9" spans="1:3">
      <c r="A9" t="s">
        <v>162</v>
      </c>
      <c r="B9" t="s">
        <v>112</v>
      </c>
      <c r="C9">
        <v>3.1737576440000002</v>
      </c>
    </row>
    <row r="10" spans="1:3">
      <c r="A10" t="s">
        <v>162</v>
      </c>
      <c r="B10" t="s">
        <v>113</v>
      </c>
      <c r="C10">
        <v>2.7926720289999998</v>
      </c>
    </row>
    <row r="11" spans="1:3">
      <c r="A11" t="s">
        <v>162</v>
      </c>
      <c r="B11" t="s">
        <v>114</v>
      </c>
      <c r="C11">
        <v>2.4535807250000001</v>
      </c>
    </row>
    <row r="12" spans="1:3">
      <c r="A12" t="s">
        <v>162</v>
      </c>
      <c r="B12" t="s">
        <v>115</v>
      </c>
      <c r="C12">
        <v>2.344807817</v>
      </c>
    </row>
    <row r="13" spans="1:3">
      <c r="A13" t="s">
        <v>162</v>
      </c>
      <c r="B13" t="s">
        <v>116</v>
      </c>
      <c r="C13">
        <v>2.7127826129999999</v>
      </c>
    </row>
    <row r="14" spans="1:3">
      <c r="A14" t="s">
        <v>162</v>
      </c>
      <c r="B14" t="s">
        <v>117</v>
      </c>
      <c r="C14">
        <v>1.1646137969999999</v>
      </c>
    </row>
    <row r="15" spans="1:3">
      <c r="A15" t="s">
        <v>162</v>
      </c>
      <c r="B15" t="s">
        <v>124</v>
      </c>
      <c r="C15">
        <v>4.0311263720000001</v>
      </c>
    </row>
    <row r="16" spans="1:3">
      <c r="A16" t="s">
        <v>162</v>
      </c>
      <c r="B16" t="s">
        <v>125</v>
      </c>
      <c r="C16">
        <v>1.5424716359999999</v>
      </c>
    </row>
    <row r="17" spans="1:3">
      <c r="A17" t="s">
        <v>162</v>
      </c>
      <c r="B17" t="s">
        <v>126</v>
      </c>
      <c r="C17">
        <v>1.981863685</v>
      </c>
    </row>
    <row r="18" spans="1:3">
      <c r="A18" t="s">
        <v>162</v>
      </c>
      <c r="B18" t="s">
        <v>127</v>
      </c>
      <c r="C18">
        <v>4.0939217680000004</v>
      </c>
    </row>
    <row r="19" spans="1:3">
      <c r="A19" t="s">
        <v>162</v>
      </c>
      <c r="B19" t="s">
        <v>128</v>
      </c>
      <c r="C19">
        <v>4.9046399919999999</v>
      </c>
    </row>
    <row r="20" spans="1:3">
      <c r="A20" t="s">
        <v>162</v>
      </c>
      <c r="B20" t="s">
        <v>129</v>
      </c>
      <c r="C20">
        <v>2.5154894849999998</v>
      </c>
    </row>
    <row r="21" spans="1:3">
      <c r="A21" t="s">
        <v>162</v>
      </c>
      <c r="B21" t="s">
        <v>130</v>
      </c>
      <c r="C21">
        <v>2.7684542539999999</v>
      </c>
    </row>
    <row r="22" spans="1:3">
      <c r="A22" t="s">
        <v>162</v>
      </c>
      <c r="B22" t="s">
        <v>131</v>
      </c>
      <c r="C22">
        <v>2.8271171650000002</v>
      </c>
    </row>
    <row r="23" spans="1:3">
      <c r="A23" t="s">
        <v>162</v>
      </c>
      <c r="B23" t="s">
        <v>132</v>
      </c>
      <c r="C23">
        <v>2.3363143399999999</v>
      </c>
    </row>
    <row r="24" spans="1:3">
      <c r="A24" t="s">
        <v>162</v>
      </c>
      <c r="B24" t="s">
        <v>133</v>
      </c>
      <c r="C24">
        <v>3.4216523670000001</v>
      </c>
    </row>
    <row r="25" spans="1:3">
      <c r="A25" t="s">
        <v>162</v>
      </c>
      <c r="B25" t="s">
        <v>134</v>
      </c>
      <c r="C25">
        <v>2.849593295</v>
      </c>
    </row>
    <row r="26" spans="1:3">
      <c r="A26" t="s">
        <v>162</v>
      </c>
      <c r="B26" t="s">
        <v>135</v>
      </c>
      <c r="C26">
        <v>3.0494291379999998</v>
      </c>
    </row>
    <row r="27" spans="1:3">
      <c r="A27" t="s">
        <v>162</v>
      </c>
      <c r="B27" t="s">
        <v>136</v>
      </c>
      <c r="C27">
        <v>4.0846089460000004</v>
      </c>
    </row>
    <row r="28" spans="1:3">
      <c r="A28" t="s">
        <v>162</v>
      </c>
      <c r="B28" t="s">
        <v>137</v>
      </c>
      <c r="C28">
        <v>2.968272614</v>
      </c>
    </row>
    <row r="29" spans="1:3">
      <c r="A29" t="s">
        <v>162</v>
      </c>
      <c r="B29" t="s">
        <v>138</v>
      </c>
      <c r="C29">
        <v>3.2863214510000001</v>
      </c>
    </row>
    <row r="30" spans="1:3">
      <c r="A30" t="s">
        <v>162</v>
      </c>
      <c r="B30" t="s">
        <v>139</v>
      </c>
      <c r="C30">
        <v>2.5424363919999999</v>
      </c>
    </row>
    <row r="31" spans="1:3">
      <c r="A31" t="s">
        <v>162</v>
      </c>
      <c r="B31" t="s">
        <v>140</v>
      </c>
      <c r="C31">
        <v>5.094083371</v>
      </c>
    </row>
    <row r="32" spans="1:3">
      <c r="A32" t="s">
        <v>162</v>
      </c>
      <c r="B32" t="s">
        <v>141</v>
      </c>
      <c r="C32">
        <v>5.0500755159999997</v>
      </c>
    </row>
    <row r="33" spans="1:3">
      <c r="A33" t="s">
        <v>162</v>
      </c>
      <c r="B33" t="s">
        <v>142</v>
      </c>
      <c r="C33">
        <v>2.822938481</v>
      </c>
    </row>
    <row r="34" spans="1:3">
      <c r="A34" t="s">
        <v>162</v>
      </c>
      <c r="B34" t="s">
        <v>143</v>
      </c>
      <c r="C34">
        <v>4.0844645740000001</v>
      </c>
    </row>
    <row r="35" spans="1:3">
      <c r="A35" t="s">
        <v>162</v>
      </c>
      <c r="B35" t="s">
        <v>144</v>
      </c>
      <c r="C35">
        <v>2.214605132</v>
      </c>
    </row>
    <row r="36" spans="1:3">
      <c r="A36" t="s">
        <v>162</v>
      </c>
      <c r="B36" t="s">
        <v>118</v>
      </c>
      <c r="C36">
        <v>3.070460325</v>
      </c>
    </row>
    <row r="37" spans="1:3">
      <c r="A37" t="s">
        <v>162</v>
      </c>
      <c r="B37" t="s">
        <v>119</v>
      </c>
      <c r="C37">
        <v>3.8114250109999999</v>
      </c>
    </row>
    <row r="38" spans="1:3">
      <c r="A38" t="s">
        <v>162</v>
      </c>
      <c r="B38" t="s">
        <v>145</v>
      </c>
      <c r="C38">
        <v>3.83709429</v>
      </c>
    </row>
    <row r="39" spans="1:3">
      <c r="A39" t="s">
        <v>162</v>
      </c>
      <c r="B39" t="s">
        <v>120</v>
      </c>
      <c r="C39">
        <v>3.3036998340000001</v>
      </c>
    </row>
    <row r="40" spans="1:3">
      <c r="A40" t="s">
        <v>162</v>
      </c>
      <c r="B40" t="s">
        <v>121</v>
      </c>
      <c r="C40">
        <v>2.317789941</v>
      </c>
    </row>
    <row r="41" spans="1:3">
      <c r="A41" t="s">
        <v>162</v>
      </c>
      <c r="B41" t="s">
        <v>122</v>
      </c>
      <c r="C41">
        <v>4.8084660929999998</v>
      </c>
    </row>
    <row r="42" spans="1:3">
      <c r="A42" t="s">
        <v>162</v>
      </c>
      <c r="B42" t="s">
        <v>123</v>
      </c>
      <c r="C42">
        <v>3.027307242</v>
      </c>
    </row>
    <row r="43" spans="1:3">
      <c r="A43" t="s">
        <v>162</v>
      </c>
      <c r="B43" t="s">
        <v>146</v>
      </c>
      <c r="C43">
        <v>1.896563548</v>
      </c>
    </row>
    <row r="44" spans="1:3">
      <c r="A44" t="s">
        <v>162</v>
      </c>
      <c r="B44" t="s">
        <v>147</v>
      </c>
      <c r="C44">
        <v>3.3776102680000002</v>
      </c>
    </row>
    <row r="45" spans="1:3">
      <c r="A45" t="s">
        <v>162</v>
      </c>
      <c r="B45" t="s">
        <v>149</v>
      </c>
      <c r="C45">
        <v>3.0159971149999998</v>
      </c>
    </row>
    <row r="46" spans="1:3">
      <c r="A46" t="s">
        <v>162</v>
      </c>
      <c r="B46" t="s">
        <v>150</v>
      </c>
      <c r="C46">
        <v>3.162425936</v>
      </c>
    </row>
    <row r="47" spans="1:3">
      <c r="A47" t="s">
        <v>162</v>
      </c>
      <c r="B47" t="s">
        <v>151</v>
      </c>
      <c r="C47">
        <v>6.2582586329999996</v>
      </c>
    </row>
    <row r="48" spans="1:3">
      <c r="A48" t="s">
        <v>162</v>
      </c>
      <c r="B48" t="s">
        <v>152</v>
      </c>
      <c r="C48">
        <v>2.8734197099999998</v>
      </c>
    </row>
    <row r="49" spans="1:3">
      <c r="A49" t="s">
        <v>162</v>
      </c>
      <c r="B49" t="s">
        <v>153</v>
      </c>
      <c r="C49">
        <v>2.5621135439999998</v>
      </c>
    </row>
    <row r="50" spans="1:3">
      <c r="A50" t="s">
        <v>162</v>
      </c>
      <c r="B50" t="s">
        <v>154</v>
      </c>
      <c r="C50">
        <v>3.1356391600000002</v>
      </c>
    </row>
    <row r="51" spans="1:3">
      <c r="A51" t="s">
        <v>163</v>
      </c>
      <c r="B51" t="s">
        <v>22</v>
      </c>
      <c r="C51">
        <v>4.0466778039999998</v>
      </c>
    </row>
    <row r="52" spans="1:3">
      <c r="A52" t="s">
        <v>163</v>
      </c>
      <c r="B52" t="s">
        <v>8</v>
      </c>
      <c r="C52">
        <v>2.5093399559999998</v>
      </c>
    </row>
    <row r="53" spans="1:3">
      <c r="A53" t="s">
        <v>163</v>
      </c>
      <c r="B53" t="s">
        <v>23</v>
      </c>
      <c r="C53">
        <v>2.1555573190000001</v>
      </c>
    </row>
    <row r="54" spans="1:3">
      <c r="A54" t="s">
        <v>163</v>
      </c>
      <c r="B54" t="s">
        <v>24</v>
      </c>
      <c r="C54">
        <v>3.5068845739999999</v>
      </c>
    </row>
    <row r="55" spans="1:3">
      <c r="A55" t="s">
        <v>163</v>
      </c>
      <c r="B55" t="s">
        <v>25</v>
      </c>
      <c r="C55">
        <v>2.5248444170000002</v>
      </c>
    </row>
    <row r="56" spans="1:3">
      <c r="A56" t="s">
        <v>163</v>
      </c>
      <c r="B56" t="s">
        <v>26</v>
      </c>
      <c r="C56">
        <v>2.4591123760000002</v>
      </c>
    </row>
    <row r="57" spans="1:3">
      <c r="A57" t="s">
        <v>163</v>
      </c>
      <c r="B57" t="s">
        <v>27</v>
      </c>
      <c r="C57">
        <v>3.3719629009999998</v>
      </c>
    </row>
    <row r="58" spans="1:3">
      <c r="A58" t="s">
        <v>163</v>
      </c>
      <c r="B58" t="s">
        <v>28</v>
      </c>
      <c r="C58">
        <v>4.4386908549999999</v>
      </c>
    </row>
    <row r="59" spans="1:3">
      <c r="A59" t="s">
        <v>163</v>
      </c>
      <c r="B59" t="s">
        <v>29</v>
      </c>
      <c r="C59">
        <v>3.5280863669999998</v>
      </c>
    </row>
    <row r="60" spans="1:3">
      <c r="A60" t="s">
        <v>163</v>
      </c>
      <c r="B60" t="s">
        <v>30</v>
      </c>
      <c r="C60">
        <v>4.248420554</v>
      </c>
    </row>
    <row r="61" spans="1:3">
      <c r="A61" t="s">
        <v>163</v>
      </c>
      <c r="B61" t="s">
        <v>31</v>
      </c>
      <c r="C61">
        <v>2.2990052269999999</v>
      </c>
    </row>
    <row r="62" spans="1:3">
      <c r="A62" t="s">
        <v>163</v>
      </c>
      <c r="B62" t="s">
        <v>32</v>
      </c>
      <c r="C62">
        <v>1.909052416</v>
      </c>
    </row>
    <row r="63" spans="1:3">
      <c r="A63" t="s">
        <v>163</v>
      </c>
      <c r="B63" t="s">
        <v>9</v>
      </c>
      <c r="C63">
        <v>3.7215741119999999</v>
      </c>
    </row>
    <row r="64" spans="1:3">
      <c r="A64" t="s">
        <v>163</v>
      </c>
      <c r="B64" t="s">
        <v>33</v>
      </c>
      <c r="C64">
        <v>6.9132505780000004</v>
      </c>
    </row>
    <row r="65" spans="1:3">
      <c r="A65" t="s">
        <v>163</v>
      </c>
      <c r="B65" t="s">
        <v>34</v>
      </c>
      <c r="C65">
        <v>3.9207665020000002</v>
      </c>
    </row>
    <row r="66" spans="1:3">
      <c r="A66" t="s">
        <v>163</v>
      </c>
      <c r="B66" t="s">
        <v>35</v>
      </c>
      <c r="C66">
        <v>3.4903884230000002</v>
      </c>
    </row>
    <row r="67" spans="1:3">
      <c r="A67" t="s">
        <v>163</v>
      </c>
      <c r="B67" t="s">
        <v>36</v>
      </c>
      <c r="C67">
        <v>4.3051061190000004</v>
      </c>
    </row>
    <row r="68" spans="1:3">
      <c r="A68" t="s">
        <v>163</v>
      </c>
      <c r="B68" t="s">
        <v>37</v>
      </c>
      <c r="C68">
        <v>5.0583999869999996</v>
      </c>
    </row>
    <row r="69" spans="1:3">
      <c r="A69" t="s">
        <v>163</v>
      </c>
      <c r="B69" t="s">
        <v>38</v>
      </c>
      <c r="C69">
        <v>5.7792639110000001</v>
      </c>
    </row>
    <row r="70" spans="1:3">
      <c r="A70" t="s">
        <v>163</v>
      </c>
      <c r="B70" t="s">
        <v>10</v>
      </c>
      <c r="C70">
        <v>2.1344398419999999</v>
      </c>
    </row>
    <row r="71" spans="1:3">
      <c r="A71" t="s">
        <v>163</v>
      </c>
      <c r="B71" t="s">
        <v>39</v>
      </c>
      <c r="C71">
        <v>3.3330913959999999</v>
      </c>
    </row>
    <row r="72" spans="1:3">
      <c r="A72" t="s">
        <v>163</v>
      </c>
      <c r="B72" t="s">
        <v>40</v>
      </c>
      <c r="C72">
        <v>7.1079184809999996</v>
      </c>
    </row>
    <row r="73" spans="1:3">
      <c r="A73" t="s">
        <v>163</v>
      </c>
      <c r="B73" t="s">
        <v>41</v>
      </c>
      <c r="C73">
        <v>3.0471961040000002</v>
      </c>
    </row>
    <row r="74" spans="1:3">
      <c r="A74" t="s">
        <v>163</v>
      </c>
      <c r="B74" t="s">
        <v>42</v>
      </c>
      <c r="C74">
        <v>4.8875617939999998</v>
      </c>
    </row>
    <row r="75" spans="1:3">
      <c r="A75" t="s">
        <v>163</v>
      </c>
      <c r="B75" t="s">
        <v>43</v>
      </c>
      <c r="C75">
        <v>1.195429173</v>
      </c>
    </row>
    <row r="76" spans="1:3">
      <c r="A76" t="s">
        <v>163</v>
      </c>
      <c r="B76" t="s">
        <v>44</v>
      </c>
      <c r="C76">
        <v>2.8771290999999999</v>
      </c>
    </row>
    <row r="77" spans="1:3">
      <c r="A77" t="s">
        <v>163</v>
      </c>
      <c r="B77" t="s">
        <v>11</v>
      </c>
      <c r="C77">
        <v>2.5550594640000002</v>
      </c>
    </row>
    <row r="78" spans="1:3">
      <c r="A78" t="s">
        <v>163</v>
      </c>
      <c r="B78" t="s">
        <v>45</v>
      </c>
      <c r="C78">
        <v>2.911536366</v>
      </c>
    </row>
    <row r="79" spans="1:3">
      <c r="A79" t="s">
        <v>163</v>
      </c>
      <c r="B79" t="s">
        <v>46</v>
      </c>
      <c r="C79">
        <v>4.2101474029999997</v>
      </c>
    </row>
    <row r="80" spans="1:3">
      <c r="A80" t="s">
        <v>163</v>
      </c>
      <c r="B80" t="s">
        <v>47</v>
      </c>
      <c r="C80">
        <v>6.6486539789999997</v>
      </c>
    </row>
    <row r="81" spans="1:3">
      <c r="A81" t="s">
        <v>163</v>
      </c>
      <c r="B81" t="s">
        <v>12</v>
      </c>
      <c r="C81">
        <v>3.7775842599999998</v>
      </c>
    </row>
    <row r="82" spans="1:3">
      <c r="A82" t="s">
        <v>163</v>
      </c>
      <c r="B82" t="s">
        <v>13</v>
      </c>
      <c r="C82">
        <v>8.5158614690000007</v>
      </c>
    </row>
    <row r="83" spans="1:3">
      <c r="A83" t="s">
        <v>163</v>
      </c>
      <c r="B83" t="s">
        <v>50</v>
      </c>
      <c r="C83">
        <v>1.976797417</v>
      </c>
    </row>
    <row r="84" spans="1:3">
      <c r="A84" t="s">
        <v>163</v>
      </c>
      <c r="B84" t="s">
        <v>51</v>
      </c>
      <c r="C84">
        <v>6.9411478259999999</v>
      </c>
    </row>
    <row r="85" spans="1:3">
      <c r="A85" t="s">
        <v>163</v>
      </c>
      <c r="B85" t="s">
        <v>14</v>
      </c>
      <c r="C85">
        <v>5.2612536240000001</v>
      </c>
    </row>
    <row r="86" spans="1:3">
      <c r="A86" t="s">
        <v>163</v>
      </c>
      <c r="B86" t="s">
        <v>52</v>
      </c>
      <c r="C86">
        <v>2.4460041970000002</v>
      </c>
    </row>
    <row r="87" spans="1:3">
      <c r="A87" t="s">
        <v>163</v>
      </c>
      <c r="B87" t="s">
        <v>15</v>
      </c>
      <c r="C87">
        <v>2.2256880880000001</v>
      </c>
    </row>
    <row r="88" spans="1:3">
      <c r="A88" t="s">
        <v>163</v>
      </c>
      <c r="B88" t="s">
        <v>53</v>
      </c>
      <c r="C88">
        <v>7.4610396129999996</v>
      </c>
    </row>
    <row r="89" spans="1:3">
      <c r="A89" t="s">
        <v>163</v>
      </c>
      <c r="B89" t="s">
        <v>54</v>
      </c>
      <c r="C89">
        <v>2.8374290649999998</v>
      </c>
    </row>
    <row r="90" spans="1:3">
      <c r="A90" t="s">
        <v>163</v>
      </c>
      <c r="B90" t="s">
        <v>55</v>
      </c>
      <c r="C90">
        <v>4.8240909060000003</v>
      </c>
    </row>
    <row r="91" spans="1:3">
      <c r="A91" t="s">
        <v>163</v>
      </c>
      <c r="B91" t="s">
        <v>16</v>
      </c>
      <c r="C91">
        <v>3.5250147890000001</v>
      </c>
    </row>
    <row r="92" spans="1:3">
      <c r="A92" t="s">
        <v>163</v>
      </c>
      <c r="B92" t="s">
        <v>56</v>
      </c>
      <c r="C92">
        <v>3.8502688890000001</v>
      </c>
    </row>
    <row r="93" spans="1:3">
      <c r="A93" t="s">
        <v>163</v>
      </c>
      <c r="B93" t="s">
        <v>57</v>
      </c>
      <c r="C93">
        <v>2.5622391090000001</v>
      </c>
    </row>
    <row r="94" spans="1:3">
      <c r="A94" t="s">
        <v>163</v>
      </c>
      <c r="B94" t="s">
        <v>17</v>
      </c>
      <c r="C94">
        <v>2.4996472519999999</v>
      </c>
    </row>
    <row r="95" spans="1:3">
      <c r="A95" t="s">
        <v>163</v>
      </c>
      <c r="B95" t="s">
        <v>18</v>
      </c>
      <c r="C95">
        <v>2.9267240819999998</v>
      </c>
    </row>
    <row r="96" spans="1:3">
      <c r="A96" t="s">
        <v>163</v>
      </c>
      <c r="B96" t="s">
        <v>58</v>
      </c>
      <c r="C96">
        <v>2.2203279660000002</v>
      </c>
    </row>
    <row r="97" spans="1:3">
      <c r="A97" t="s">
        <v>163</v>
      </c>
      <c r="B97" t="s">
        <v>19</v>
      </c>
      <c r="C97">
        <v>4.3498816859999998</v>
      </c>
    </row>
    <row r="98" spans="1:3">
      <c r="A98" t="s">
        <v>163</v>
      </c>
      <c r="B98" t="s">
        <v>59</v>
      </c>
      <c r="C98">
        <v>5.0528239819999996</v>
      </c>
    </row>
    <row r="99" spans="1:3">
      <c r="A99" t="s">
        <v>163</v>
      </c>
      <c r="B99" t="s">
        <v>60</v>
      </c>
      <c r="C99">
        <v>7.8163500839999998</v>
      </c>
    </row>
    <row r="100" spans="1:3">
      <c r="A100" t="s">
        <v>164</v>
      </c>
      <c r="B100" t="s">
        <v>61</v>
      </c>
      <c r="C100">
        <v>2.8947936479999998</v>
      </c>
    </row>
    <row r="101" spans="1:3">
      <c r="A101" t="s">
        <v>164</v>
      </c>
      <c r="B101" t="s">
        <v>62</v>
      </c>
      <c r="C101">
        <v>7.3035382640000002</v>
      </c>
    </row>
    <row r="102" spans="1:3">
      <c r="A102" t="s">
        <v>164</v>
      </c>
      <c r="B102" t="s">
        <v>63</v>
      </c>
      <c r="C102">
        <v>3.6690441530000002</v>
      </c>
    </row>
    <row r="103" spans="1:3">
      <c r="A103" t="s">
        <v>164</v>
      </c>
      <c r="B103" t="s">
        <v>64</v>
      </c>
      <c r="C103">
        <v>5.9463761570000004</v>
      </c>
    </row>
    <row r="104" spans="1:3">
      <c r="A104" t="s">
        <v>164</v>
      </c>
      <c r="B104" t="s">
        <v>65</v>
      </c>
      <c r="C104">
        <v>6.593158195</v>
      </c>
    </row>
    <row r="105" spans="1:3">
      <c r="A105" t="s">
        <v>164</v>
      </c>
      <c r="B105" t="s">
        <v>66</v>
      </c>
      <c r="C105">
        <v>4.9323638650000001</v>
      </c>
    </row>
    <row r="106" spans="1:3">
      <c r="A106" t="s">
        <v>164</v>
      </c>
      <c r="B106" t="s">
        <v>67</v>
      </c>
      <c r="C106">
        <v>3.3939660470000002</v>
      </c>
    </row>
    <row r="107" spans="1:3">
      <c r="A107" t="s">
        <v>164</v>
      </c>
      <c r="B107" t="s">
        <v>68</v>
      </c>
      <c r="C107">
        <v>4.2159970639999997</v>
      </c>
    </row>
    <row r="108" spans="1:3">
      <c r="A108" t="s">
        <v>164</v>
      </c>
      <c r="B108" t="s">
        <v>69</v>
      </c>
      <c r="C108">
        <v>7.115502384</v>
      </c>
    </row>
    <row r="109" spans="1:3">
      <c r="A109" t="s">
        <v>164</v>
      </c>
      <c r="B109" t="s">
        <v>70</v>
      </c>
      <c r="C109">
        <v>7.1598315689999996</v>
      </c>
    </row>
    <row r="110" spans="1:3">
      <c r="A110" t="s">
        <v>164</v>
      </c>
      <c r="B110" t="s">
        <v>71</v>
      </c>
      <c r="C110">
        <v>6.0408504240000003</v>
      </c>
    </row>
    <row r="111" spans="1:3">
      <c r="A111" t="s">
        <v>164</v>
      </c>
      <c r="B111" t="s">
        <v>72</v>
      </c>
      <c r="C111">
        <v>2.2158579070000002</v>
      </c>
    </row>
    <row r="112" spans="1:3">
      <c r="A112" t="s">
        <v>164</v>
      </c>
      <c r="B112" t="s">
        <v>73</v>
      </c>
      <c r="C112">
        <v>6.775858972</v>
      </c>
    </row>
    <row r="113" spans="1:3">
      <c r="A113" t="s">
        <v>164</v>
      </c>
      <c r="B113" t="s">
        <v>74</v>
      </c>
      <c r="C113">
        <v>6.8575820209999998</v>
      </c>
    </row>
    <row r="114" spans="1:3">
      <c r="A114" t="s">
        <v>164</v>
      </c>
      <c r="B114" t="s">
        <v>75</v>
      </c>
      <c r="C114">
        <v>6.3593708720000004</v>
      </c>
    </row>
    <row r="115" spans="1:3">
      <c r="A115" t="s">
        <v>164</v>
      </c>
      <c r="B115" t="s">
        <v>76</v>
      </c>
      <c r="C115">
        <v>4.1806059109999998</v>
      </c>
    </row>
    <row r="116" spans="1:3">
      <c r="A116" t="s">
        <v>164</v>
      </c>
      <c r="B116" t="s">
        <v>77</v>
      </c>
      <c r="C116">
        <v>6.1914114900000001</v>
      </c>
    </row>
    <row r="117" spans="1:3">
      <c r="A117" t="s">
        <v>164</v>
      </c>
      <c r="B117" t="s">
        <v>78</v>
      </c>
      <c r="C117">
        <v>3.4530319459999999</v>
      </c>
    </row>
    <row r="118" spans="1:3">
      <c r="A118" t="s">
        <v>164</v>
      </c>
      <c r="B118" t="s">
        <v>79</v>
      </c>
      <c r="C118">
        <v>6.6705446139999998</v>
      </c>
    </row>
    <row r="119" spans="1:3">
      <c r="A119" t="s">
        <v>164</v>
      </c>
      <c r="B119" t="s">
        <v>80</v>
      </c>
      <c r="C119">
        <v>7.9628839640000004</v>
      </c>
    </row>
    <row r="120" spans="1:3">
      <c r="A120" t="s">
        <v>164</v>
      </c>
      <c r="B120" t="s">
        <v>81</v>
      </c>
      <c r="C120">
        <v>4.3028302810000003</v>
      </c>
    </row>
    <row r="121" spans="1:3">
      <c r="A121" t="s">
        <v>164</v>
      </c>
      <c r="B121" t="s">
        <v>82</v>
      </c>
      <c r="C121">
        <v>4.8815864749999998</v>
      </c>
    </row>
    <row r="122" spans="1:3">
      <c r="A122" t="s">
        <v>164</v>
      </c>
      <c r="B122" t="s">
        <v>83</v>
      </c>
      <c r="C122">
        <v>5.0434862020000004</v>
      </c>
    </row>
    <row r="123" spans="1:3">
      <c r="A123" t="s">
        <v>164</v>
      </c>
      <c r="B123" t="s">
        <v>84</v>
      </c>
      <c r="C123">
        <v>5.7611105800000004</v>
      </c>
    </row>
    <row r="124" spans="1:3">
      <c r="A124" t="s">
        <v>164</v>
      </c>
      <c r="B124" t="s">
        <v>85</v>
      </c>
      <c r="C124">
        <v>3.055126488</v>
      </c>
    </row>
    <row r="125" spans="1:3">
      <c r="A125" t="s">
        <v>164</v>
      </c>
      <c r="B125" t="s">
        <v>86</v>
      </c>
      <c r="C125">
        <v>7.6937272879999998</v>
      </c>
    </row>
    <row r="126" spans="1:3">
      <c r="A126" t="s">
        <v>164</v>
      </c>
      <c r="B126" t="s">
        <v>87</v>
      </c>
      <c r="C126">
        <v>8.2373331039999993</v>
      </c>
    </row>
    <row r="127" spans="1:3">
      <c r="A127" t="s">
        <v>164</v>
      </c>
      <c r="B127" t="s">
        <v>88</v>
      </c>
      <c r="C127">
        <v>3.1018515820000001</v>
      </c>
    </row>
    <row r="128" spans="1:3">
      <c r="A128" t="s">
        <v>164</v>
      </c>
      <c r="B128" t="s">
        <v>89</v>
      </c>
      <c r="C128">
        <v>5.4796939</v>
      </c>
    </row>
    <row r="129" spans="1:3">
      <c r="A129" t="s">
        <v>164</v>
      </c>
      <c r="B129" t="s">
        <v>90</v>
      </c>
      <c r="C129">
        <v>7.4969400799999999</v>
      </c>
    </row>
    <row r="130" spans="1:3">
      <c r="A130" t="s">
        <v>164</v>
      </c>
      <c r="B130" t="s">
        <v>91</v>
      </c>
      <c r="C130">
        <v>5.0501055050000003</v>
      </c>
    </row>
    <row r="131" spans="1:3">
      <c r="A131" t="s">
        <v>164</v>
      </c>
      <c r="B131" t="s">
        <v>20</v>
      </c>
      <c r="C131">
        <v>6.4336187679999997</v>
      </c>
    </row>
    <row r="132" spans="1:3">
      <c r="A132" t="s">
        <v>164</v>
      </c>
      <c r="B132" t="s">
        <v>92</v>
      </c>
      <c r="C132">
        <v>4.719202159</v>
      </c>
    </row>
    <row r="133" spans="1:3">
      <c r="A133" t="s">
        <v>164</v>
      </c>
      <c r="B133" t="s">
        <v>21</v>
      </c>
      <c r="C133">
        <v>4.5083614030000003</v>
      </c>
    </row>
    <row r="134" spans="1:3">
      <c r="A134" t="s">
        <v>164</v>
      </c>
      <c r="B134" t="s">
        <v>93</v>
      </c>
      <c r="C134">
        <v>2.7912239940000001</v>
      </c>
    </row>
    <row r="135" spans="1:3">
      <c r="A135" t="s">
        <v>164</v>
      </c>
      <c r="B135" t="s">
        <v>94</v>
      </c>
      <c r="C135">
        <v>5.352308871</v>
      </c>
    </row>
    <row r="136" spans="1:3">
      <c r="A136" t="s">
        <v>164</v>
      </c>
      <c r="B136" t="s">
        <v>95</v>
      </c>
      <c r="C136">
        <v>7.2664475910000004</v>
      </c>
    </row>
    <row r="137" spans="1:3">
      <c r="A137" t="s">
        <v>164</v>
      </c>
      <c r="B137" t="s">
        <v>96</v>
      </c>
      <c r="C137">
        <v>3.2814885729999999</v>
      </c>
    </row>
    <row r="138" spans="1:3">
      <c r="A138" t="s">
        <v>164</v>
      </c>
      <c r="B138" t="s">
        <v>97</v>
      </c>
      <c r="C138">
        <v>3.6741393260000001</v>
      </c>
    </row>
    <row r="139" spans="1:3">
      <c r="A139" t="s">
        <v>164</v>
      </c>
      <c r="B139" t="s">
        <v>98</v>
      </c>
      <c r="C139">
        <v>7.0463453280000001</v>
      </c>
    </row>
    <row r="140" spans="1:3">
      <c r="A140" t="s">
        <v>164</v>
      </c>
      <c r="B140" t="s">
        <v>99</v>
      </c>
      <c r="C140">
        <v>4.742323002</v>
      </c>
    </row>
    <row r="141" spans="1:3">
      <c r="A141" t="s">
        <v>164</v>
      </c>
      <c r="B141" t="s">
        <v>108</v>
      </c>
      <c r="C141">
        <v>5.9808300729999999</v>
      </c>
    </row>
    <row r="142" spans="1:3">
      <c r="A142" t="s">
        <v>164</v>
      </c>
      <c r="B142" t="s">
        <v>100</v>
      </c>
      <c r="C142">
        <v>6.3054869519999999</v>
      </c>
    </row>
    <row r="143" spans="1:3">
      <c r="A143" t="s">
        <v>164</v>
      </c>
      <c r="B143" t="s">
        <v>101</v>
      </c>
      <c r="C143">
        <v>7.5190189529999998</v>
      </c>
    </row>
    <row r="144" spans="1:3">
      <c r="A144" t="s">
        <v>164</v>
      </c>
      <c r="B144" t="s">
        <v>102</v>
      </c>
      <c r="C144">
        <v>7.6160362629999998</v>
      </c>
    </row>
    <row r="145" spans="1:3">
      <c r="A145" t="s">
        <v>164</v>
      </c>
      <c r="B145" t="s">
        <v>103</v>
      </c>
      <c r="C145">
        <v>6.5407541709999997</v>
      </c>
    </row>
    <row r="146" spans="1:3">
      <c r="A146" t="s">
        <v>164</v>
      </c>
      <c r="B146" t="s">
        <v>104</v>
      </c>
      <c r="C146">
        <v>1.7779614619999999</v>
      </c>
    </row>
    <row r="147" spans="1:3">
      <c r="A147" t="s">
        <v>164</v>
      </c>
      <c r="B147" t="s">
        <v>105</v>
      </c>
      <c r="C147">
        <v>3.8193381500000001</v>
      </c>
    </row>
    <row r="148" spans="1:3">
      <c r="A148" t="s">
        <v>164</v>
      </c>
      <c r="B148" t="s">
        <v>106</v>
      </c>
      <c r="C148">
        <v>3.9439239000000001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27" sqref="H27"/>
    </sheetView>
  </sheetViews>
  <sheetFormatPr baseColWidth="10" defaultRowHeight="15" x14ac:dyDescent="0"/>
  <sheetData>
    <row r="1" spans="1:2">
      <c r="A1" t="s">
        <v>215</v>
      </c>
      <c r="B1" t="s">
        <v>176</v>
      </c>
    </row>
    <row r="2" spans="1:2">
      <c r="A2" t="s">
        <v>216</v>
      </c>
      <c r="B2" t="s">
        <v>176</v>
      </c>
    </row>
    <row r="3" spans="1:2">
      <c r="A3" t="s">
        <v>217</v>
      </c>
      <c r="B3" t="s">
        <v>176</v>
      </c>
    </row>
    <row r="4" spans="1:2">
      <c r="A4" t="s">
        <v>218</v>
      </c>
      <c r="B4" t="s">
        <v>183</v>
      </c>
    </row>
    <row r="5" spans="1:2">
      <c r="A5" t="s">
        <v>219</v>
      </c>
      <c r="B5" t="s">
        <v>176</v>
      </c>
    </row>
    <row r="6" spans="1:2">
      <c r="A6" t="s">
        <v>220</v>
      </c>
      <c r="B6" t="s">
        <v>195</v>
      </c>
    </row>
    <row r="7" spans="1:2">
      <c r="A7" t="s">
        <v>221</v>
      </c>
      <c r="B7" t="s">
        <v>195</v>
      </c>
    </row>
    <row r="8" spans="1:2">
      <c r="A8" t="s">
        <v>222</v>
      </c>
      <c r="B8" t="s">
        <v>176</v>
      </c>
    </row>
    <row r="9" spans="1:2">
      <c r="A9" t="s">
        <v>223</v>
      </c>
      <c r="B9" t="s">
        <v>171</v>
      </c>
    </row>
    <row r="10" spans="1:2">
      <c r="A10" t="s">
        <v>224</v>
      </c>
      <c r="B10" t="s">
        <v>183</v>
      </c>
    </row>
    <row r="11" spans="1:2">
      <c r="A11" t="s">
        <v>226</v>
      </c>
      <c r="B11" t="s">
        <v>171</v>
      </c>
    </row>
    <row r="12" spans="1:2">
      <c r="A12" t="s">
        <v>227</v>
      </c>
      <c r="B12" t="s">
        <v>171</v>
      </c>
    </row>
    <row r="13" spans="1:2">
      <c r="A13" t="s">
        <v>228</v>
      </c>
      <c r="B13" t="s">
        <v>171</v>
      </c>
    </row>
    <row r="14" spans="1:2">
      <c r="A14" t="s">
        <v>229</v>
      </c>
      <c r="B14" t="s">
        <v>171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E12" sqref="E12"/>
    </sheetView>
  </sheetViews>
  <sheetFormatPr baseColWidth="10" defaultRowHeight="15" x14ac:dyDescent="0"/>
  <cols>
    <col min="1" max="2" width="10.83203125" style="24"/>
  </cols>
  <sheetData>
    <row r="1" spans="1:2">
      <c r="A1" s="25">
        <v>252</v>
      </c>
      <c r="B1" s="24">
        <v>7.4969400799999999</v>
      </c>
    </row>
    <row r="2" spans="1:2">
      <c r="A2" s="24">
        <v>252</v>
      </c>
      <c r="B2" s="24">
        <v>7.0463453280000001</v>
      </c>
    </row>
    <row r="3" spans="1:2">
      <c r="A3" s="25">
        <v>252</v>
      </c>
      <c r="B3" s="24">
        <v>6.775858972</v>
      </c>
    </row>
    <row r="4" spans="1:2">
      <c r="A4" s="24" t="s">
        <v>385</v>
      </c>
      <c r="B4" s="24">
        <v>5.2612536240000001</v>
      </c>
    </row>
    <row r="5" spans="1:2">
      <c r="A5" s="24" t="s">
        <v>385</v>
      </c>
      <c r="B5" s="24">
        <v>5.094083371</v>
      </c>
    </row>
    <row r="6" spans="1:2">
      <c r="A6" s="24" t="s">
        <v>385</v>
      </c>
      <c r="B6" s="24">
        <v>5.0500755159999997</v>
      </c>
    </row>
    <row r="7" spans="1:2">
      <c r="A7" s="24" t="s">
        <v>385</v>
      </c>
      <c r="B7" s="24">
        <v>4.9323638650000001</v>
      </c>
    </row>
    <row r="8" spans="1:2">
      <c r="A8" s="24" t="s">
        <v>385</v>
      </c>
      <c r="B8" s="24">
        <v>4.5083614030000003</v>
      </c>
    </row>
    <row r="9" spans="1:2">
      <c r="A9" s="24" t="s">
        <v>385</v>
      </c>
      <c r="B9" s="24">
        <v>4.3498816859999998</v>
      </c>
    </row>
    <row r="10" spans="1:2">
      <c r="A10" s="24" t="s">
        <v>385</v>
      </c>
      <c r="B10" s="24">
        <v>4.3051061190000004</v>
      </c>
    </row>
    <row r="11" spans="1:2">
      <c r="A11" s="24" t="s">
        <v>385</v>
      </c>
      <c r="B11" s="24">
        <v>4.2101474029999997</v>
      </c>
    </row>
    <row r="12" spans="1:2">
      <c r="A12" s="24" t="s">
        <v>385</v>
      </c>
      <c r="B12" s="24">
        <v>4.1806059109999998</v>
      </c>
    </row>
    <row r="13" spans="1:2">
      <c r="A13" s="24" t="s">
        <v>385</v>
      </c>
      <c r="B13" s="24">
        <v>3.6690441530000002</v>
      </c>
    </row>
    <row r="14" spans="1:2">
      <c r="A14" s="24" t="s">
        <v>385</v>
      </c>
      <c r="B14" s="24">
        <v>3.2814885729999999</v>
      </c>
    </row>
    <row r="15" spans="1:2">
      <c r="A15" s="24" t="s">
        <v>385</v>
      </c>
      <c r="B15" s="24">
        <v>3.055126488</v>
      </c>
    </row>
    <row r="16" spans="1:2">
      <c r="A16" s="24" t="s">
        <v>381</v>
      </c>
      <c r="B16" s="24">
        <v>8.2766403729999993</v>
      </c>
    </row>
    <row r="17" spans="1:2">
      <c r="A17" s="24" t="s">
        <v>381</v>
      </c>
      <c r="B17" s="24">
        <v>7.4610396129999996</v>
      </c>
    </row>
    <row r="18" spans="1:2">
      <c r="A18" s="24" t="s">
        <v>381</v>
      </c>
      <c r="B18" s="24">
        <v>7.3035382640000002</v>
      </c>
    </row>
    <row r="19" spans="1:2">
      <c r="A19" s="24" t="s">
        <v>381</v>
      </c>
      <c r="B19" s="24">
        <v>6.6486539789999997</v>
      </c>
    </row>
    <row r="20" spans="1:2">
      <c r="A20" s="24" t="s">
        <v>384</v>
      </c>
      <c r="B20" s="24">
        <v>7.534715007</v>
      </c>
    </row>
    <row r="21" spans="1:2">
      <c r="A21" s="24" t="s">
        <v>384</v>
      </c>
      <c r="B21" s="24">
        <v>5.4796939</v>
      </c>
    </row>
    <row r="22" spans="1:2">
      <c r="A22" s="24" t="s">
        <v>386</v>
      </c>
      <c r="B22" s="24">
        <v>7.4450316010000002</v>
      </c>
    </row>
    <row r="23" spans="1:2">
      <c r="A23" s="24" t="s">
        <v>386</v>
      </c>
      <c r="B23" s="24">
        <v>6.3054869519999999</v>
      </c>
    </row>
    <row r="24" spans="1:2">
      <c r="A24" s="24" t="s">
        <v>386</v>
      </c>
      <c r="B24" s="24">
        <v>4.5992997740000003</v>
      </c>
    </row>
    <row r="25" spans="1:2">
      <c r="A25" s="24" t="s">
        <v>382</v>
      </c>
      <c r="B25" s="24">
        <v>7.8163500839999998</v>
      </c>
    </row>
    <row r="26" spans="1:2">
      <c r="A26" s="24" t="s">
        <v>389</v>
      </c>
      <c r="B26" s="24">
        <v>5.7792639110000001</v>
      </c>
    </row>
    <row r="27" spans="1:2">
      <c r="A27" s="24" t="s">
        <v>391</v>
      </c>
      <c r="B27" s="24">
        <v>5.0434862020000004</v>
      </c>
    </row>
    <row r="28" spans="1:2">
      <c r="A28" s="24" t="s">
        <v>391</v>
      </c>
      <c r="B28" s="24">
        <v>4.742323002</v>
      </c>
    </row>
    <row r="29" spans="1:2">
      <c r="A29" s="24" t="s">
        <v>388</v>
      </c>
      <c r="B29" s="24">
        <v>6.9132505780000004</v>
      </c>
    </row>
    <row r="30" spans="1:2">
      <c r="A30" s="24" t="s">
        <v>388</v>
      </c>
      <c r="B30" s="24">
        <v>6.4336187679999997</v>
      </c>
    </row>
    <row r="31" spans="1:2">
      <c r="A31" s="24" t="s">
        <v>388</v>
      </c>
      <c r="B31" s="24">
        <v>5.352308871</v>
      </c>
    </row>
    <row r="32" spans="1:2">
      <c r="A32" s="24" t="s">
        <v>388</v>
      </c>
      <c r="B32" s="24">
        <v>4.2159970639999997</v>
      </c>
    </row>
    <row r="33" spans="1:2">
      <c r="A33" s="24" t="s">
        <v>392</v>
      </c>
      <c r="B33" s="24">
        <v>4.2004013540000003</v>
      </c>
    </row>
    <row r="34" spans="1:2">
      <c r="A34" s="24" t="s">
        <v>390</v>
      </c>
      <c r="B34" s="24">
        <v>5.7611105800000004</v>
      </c>
    </row>
    <row r="35" spans="1:2">
      <c r="A35" s="24" t="s">
        <v>387</v>
      </c>
      <c r="B35" s="24">
        <v>7.1079184809999996</v>
      </c>
    </row>
    <row r="36" spans="1:2">
      <c r="A36" s="24" t="s">
        <v>387</v>
      </c>
      <c r="B36" s="24">
        <v>4.8875617939999998</v>
      </c>
    </row>
    <row r="37" spans="1:2">
      <c r="A37" s="24" t="s">
        <v>379</v>
      </c>
      <c r="B37" s="24">
        <v>9.6133990550000004</v>
      </c>
    </row>
    <row r="38" spans="1:2">
      <c r="A38" s="24" t="s">
        <v>379</v>
      </c>
      <c r="B38" s="24">
        <v>8.7370546450000006</v>
      </c>
    </row>
    <row r="39" spans="1:2">
      <c r="A39" s="24" t="s">
        <v>379</v>
      </c>
      <c r="B39" s="24">
        <v>8.2373331039999993</v>
      </c>
    </row>
    <row r="40" spans="1:2">
      <c r="A40" s="24" t="s">
        <v>379</v>
      </c>
      <c r="B40" s="24">
        <v>7.9628839640000004</v>
      </c>
    </row>
    <row r="41" spans="1:2">
      <c r="A41" s="24" t="s">
        <v>379</v>
      </c>
      <c r="B41" s="24">
        <v>7.6993566449999999</v>
      </c>
    </row>
    <row r="42" spans="1:2">
      <c r="A42" s="24" t="s">
        <v>379</v>
      </c>
      <c r="B42" s="24">
        <v>7.6160362629999998</v>
      </c>
    </row>
    <row r="43" spans="1:2">
      <c r="A43" s="24" t="s">
        <v>379</v>
      </c>
      <c r="B43" s="24">
        <v>7.5190189529999998</v>
      </c>
    </row>
    <row r="44" spans="1:2">
      <c r="A44" s="24" t="s">
        <v>379</v>
      </c>
      <c r="B44" s="24">
        <v>7.373032824</v>
      </c>
    </row>
    <row r="45" spans="1:2">
      <c r="A45" s="24" t="s">
        <v>379</v>
      </c>
      <c r="B45" s="24">
        <v>7.2664475910000004</v>
      </c>
    </row>
    <row r="46" spans="1:2">
      <c r="A46" s="24" t="s">
        <v>379</v>
      </c>
      <c r="B46" s="24">
        <v>7.1707935059999999</v>
      </c>
    </row>
    <row r="47" spans="1:2">
      <c r="A47" s="24" t="s">
        <v>379</v>
      </c>
      <c r="B47" s="24">
        <v>7.1598315689999996</v>
      </c>
    </row>
    <row r="48" spans="1:2">
      <c r="A48" s="24" t="s">
        <v>379</v>
      </c>
      <c r="B48" s="24">
        <v>7.115502384</v>
      </c>
    </row>
    <row r="49" spans="1:2">
      <c r="A49" s="24" t="s">
        <v>379</v>
      </c>
      <c r="B49" s="24">
        <v>6.8723245070000001</v>
      </c>
    </row>
    <row r="50" spans="1:2">
      <c r="A50" s="24" t="s">
        <v>379</v>
      </c>
      <c r="B50" s="24">
        <v>6.8575820209999998</v>
      </c>
    </row>
    <row r="51" spans="1:2">
      <c r="A51" s="24" t="s">
        <v>379</v>
      </c>
      <c r="B51" s="24">
        <v>6.6904802749999996</v>
      </c>
    </row>
    <row r="52" spans="1:2">
      <c r="A52" s="24" t="s">
        <v>379</v>
      </c>
      <c r="B52" s="24">
        <v>6.6705446139999998</v>
      </c>
    </row>
    <row r="53" spans="1:2">
      <c r="A53" s="24" t="s">
        <v>379</v>
      </c>
      <c r="B53" s="24">
        <v>6.4650031439999998</v>
      </c>
    </row>
    <row r="54" spans="1:2">
      <c r="A54" s="24" t="s">
        <v>379</v>
      </c>
      <c r="B54" s="24">
        <v>6.3936720029999998</v>
      </c>
    </row>
    <row r="55" spans="1:2">
      <c r="A55" s="24" t="s">
        <v>379</v>
      </c>
      <c r="B55" s="24">
        <v>6.3593708720000004</v>
      </c>
    </row>
    <row r="56" spans="1:2">
      <c r="A56" s="24" t="s">
        <v>379</v>
      </c>
      <c r="B56" s="24">
        <v>6.2913923699999996</v>
      </c>
    </row>
    <row r="57" spans="1:2">
      <c r="A57" s="24" t="s">
        <v>379</v>
      </c>
      <c r="B57" s="24">
        <v>6.0674919730000001</v>
      </c>
    </row>
    <row r="58" spans="1:2">
      <c r="A58" s="24" t="s">
        <v>379</v>
      </c>
      <c r="B58" s="24">
        <v>6.0408504240000003</v>
      </c>
    </row>
    <row r="59" spans="1:2">
      <c r="A59" s="24" t="s">
        <v>379</v>
      </c>
      <c r="B59" s="24">
        <v>5.0501055050000003</v>
      </c>
    </row>
    <row r="60" spans="1:2">
      <c r="A60" s="24" t="s">
        <v>379</v>
      </c>
      <c r="B60" s="24">
        <v>5.0379943120000004</v>
      </c>
    </row>
    <row r="61" spans="1:2">
      <c r="A61" s="24" t="s">
        <v>379</v>
      </c>
      <c r="B61" s="24">
        <v>4.719202159</v>
      </c>
    </row>
    <row r="62" spans="1:2">
      <c r="A62" s="24" t="s">
        <v>379</v>
      </c>
      <c r="B62" s="24">
        <v>4.3028302810000003</v>
      </c>
    </row>
    <row r="63" spans="1:2">
      <c r="A63" s="24" t="s">
        <v>380</v>
      </c>
      <c r="B63" s="24">
        <v>8.7033771180000006</v>
      </c>
    </row>
    <row r="64" spans="1:2">
      <c r="A64" s="24" t="s">
        <v>383</v>
      </c>
      <c r="B64" s="24">
        <v>7.6937272879999998</v>
      </c>
    </row>
    <row r="65" spans="1:2">
      <c r="A65" s="24" t="s">
        <v>383</v>
      </c>
      <c r="B65" s="24">
        <v>6.9411478259999999</v>
      </c>
    </row>
    <row r="66" spans="1:2">
      <c r="A66" s="24" t="s">
        <v>383</v>
      </c>
      <c r="B66" s="24">
        <v>6.593158195</v>
      </c>
    </row>
    <row r="67" spans="1:2">
      <c r="A67" s="24" t="s">
        <v>383</v>
      </c>
      <c r="B67" s="24">
        <v>5.9463761570000004</v>
      </c>
    </row>
    <row r="68" spans="1:2">
      <c r="A68" s="24" t="s">
        <v>383</v>
      </c>
      <c r="B68" s="24">
        <v>5.0528239819999996</v>
      </c>
    </row>
  </sheetData>
  <sortState ref="A1:B166">
    <sortCondition ref="A1:A1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4"/>
  <sheetViews>
    <sheetView tabSelected="1" zoomScale="110" zoomScaleNormal="110" zoomScalePageLayoutView="110" workbookViewId="0">
      <pane xSplit="2" ySplit="1" topLeftCell="D112" activePane="bottomRight" state="frozen"/>
      <selection pane="topRight" activeCell="C1" sqref="C1"/>
      <selection pane="bottomLeft" activeCell="A2" sqref="A2"/>
      <selection pane="bottomRight" activeCell="D145" sqref="D145"/>
    </sheetView>
  </sheetViews>
  <sheetFormatPr baseColWidth="10" defaultColWidth="11.1640625" defaultRowHeight="15" x14ac:dyDescent="0"/>
  <cols>
    <col min="3" max="3" width="18.6640625" customWidth="1"/>
    <col min="4" max="4" width="21.6640625" customWidth="1"/>
    <col min="6" max="6" width="25" customWidth="1"/>
    <col min="7" max="7" width="21.1640625" customWidth="1"/>
    <col min="8" max="8" width="33.83203125" customWidth="1"/>
    <col min="9" max="9" width="36.6640625" customWidth="1"/>
    <col min="10" max="10" width="20" customWidth="1"/>
    <col min="13" max="14" width="18.6640625" customWidth="1"/>
    <col min="15" max="15" width="11.1640625" customWidth="1"/>
    <col min="17" max="17" width="27.1640625" customWidth="1"/>
    <col min="18" max="18" width="14.33203125" customWidth="1"/>
    <col min="19" max="19" width="17.83203125" customWidth="1"/>
    <col min="20" max="20" width="14" customWidth="1"/>
  </cols>
  <sheetData>
    <row r="1" spans="1:23">
      <c r="A1" t="s">
        <v>161</v>
      </c>
      <c r="B1" t="s">
        <v>0</v>
      </c>
      <c r="C1" t="s">
        <v>5</v>
      </c>
      <c r="D1" t="s">
        <v>1</v>
      </c>
      <c r="E1" t="s">
        <v>1</v>
      </c>
      <c r="H1" t="s">
        <v>356</v>
      </c>
      <c r="I1" t="s">
        <v>355</v>
      </c>
      <c r="J1" t="s">
        <v>2</v>
      </c>
      <c r="K1" t="s">
        <v>3</v>
      </c>
      <c r="L1" t="s">
        <v>4</v>
      </c>
      <c r="M1" t="s">
        <v>5</v>
      </c>
      <c r="N1" t="s">
        <v>371</v>
      </c>
      <c r="O1" t="s">
        <v>6</v>
      </c>
      <c r="P1" t="s">
        <v>7</v>
      </c>
      <c r="Q1" t="s">
        <v>231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</row>
    <row r="2" spans="1:23">
      <c r="A2" t="s">
        <v>162</v>
      </c>
      <c r="B2" t="s">
        <v>155</v>
      </c>
      <c r="C2">
        <v>3.2160245340000002</v>
      </c>
      <c r="D2" s="1">
        <v>35675</v>
      </c>
      <c r="E2" s="5">
        <v>35675</v>
      </c>
      <c r="F2" s="4">
        <v>1</v>
      </c>
      <c r="G2" s="3">
        <v>35675</v>
      </c>
      <c r="H2">
        <v>3.2160245340000002</v>
      </c>
      <c r="I2">
        <v>3.2160245340000002</v>
      </c>
      <c r="J2">
        <v>123</v>
      </c>
      <c r="K2">
        <v>20</v>
      </c>
      <c r="L2">
        <v>0.5</v>
      </c>
      <c r="M2">
        <v>3.2160245340000002</v>
      </c>
      <c r="N2">
        <f>IF(H2&gt;=6.2,1,0)</f>
        <v>0</v>
      </c>
      <c r="O2">
        <v>0.99262093299999998</v>
      </c>
      <c r="P2">
        <v>6.2833329999999998</v>
      </c>
      <c r="Q2" t="e">
        <f>VLOOKUP(B2,samples_with_kelch_13_mutation!$A$1:$B$92,2,0)</f>
        <v>#N/A</v>
      </c>
    </row>
    <row r="3" spans="1:23">
      <c r="A3" t="s">
        <v>162</v>
      </c>
      <c r="B3" t="s">
        <v>156</v>
      </c>
      <c r="C3">
        <v>4.0690911950000004</v>
      </c>
      <c r="D3" s="1">
        <v>35743</v>
      </c>
      <c r="E3" s="5">
        <v>35743</v>
      </c>
      <c r="F3" s="4">
        <v>1</v>
      </c>
      <c r="G3" s="3">
        <v>35743</v>
      </c>
      <c r="H3">
        <v>4.0690911950000004</v>
      </c>
      <c r="I3">
        <v>4.0690911950000004</v>
      </c>
      <c r="J3">
        <v>39.700000000000003</v>
      </c>
      <c r="K3">
        <v>20</v>
      </c>
      <c r="L3">
        <v>0.5</v>
      </c>
      <c r="M3">
        <v>4.0690911950000004</v>
      </c>
      <c r="N3">
        <f t="shared" ref="N3:N66" si="0">IF(H3&gt;=6.2,1,0)</f>
        <v>0</v>
      </c>
      <c r="O3">
        <v>0.93915039700000003</v>
      </c>
      <c r="P3">
        <v>0</v>
      </c>
      <c r="Q3" t="e">
        <f>VLOOKUP(B3,samples_with_kelch_13_mutation!$A$1:$B$92,2,0)</f>
        <v>#N/A</v>
      </c>
    </row>
    <row r="4" spans="1:23">
      <c r="A4" t="s">
        <v>162</v>
      </c>
      <c r="B4" t="s">
        <v>157</v>
      </c>
      <c r="C4">
        <v>5.3718031020000003</v>
      </c>
      <c r="D4" s="1">
        <v>35755</v>
      </c>
      <c r="E4" s="5">
        <v>35755</v>
      </c>
      <c r="F4" s="4">
        <v>1</v>
      </c>
      <c r="G4" s="3">
        <v>35755</v>
      </c>
      <c r="H4">
        <v>5.3718031020000003</v>
      </c>
      <c r="I4">
        <v>5.3718031020000003</v>
      </c>
      <c r="J4">
        <v>28.9</v>
      </c>
      <c r="K4">
        <v>20</v>
      </c>
      <c r="L4">
        <v>0.5</v>
      </c>
      <c r="M4">
        <v>5.3718031020000003</v>
      </c>
      <c r="N4">
        <f t="shared" si="0"/>
        <v>0</v>
      </c>
      <c r="O4">
        <v>0.970849568</v>
      </c>
      <c r="P4">
        <v>0</v>
      </c>
      <c r="Q4" t="e">
        <f>VLOOKUP(B4,samples_with_kelch_13_mutation!$A$1:$B$92,2,0)</f>
        <v>#N/A</v>
      </c>
    </row>
    <row r="5" spans="1:23">
      <c r="A5" t="s">
        <v>162</v>
      </c>
      <c r="B5" t="s">
        <v>158</v>
      </c>
      <c r="C5">
        <v>2.2426812260000002</v>
      </c>
      <c r="D5" s="1">
        <v>35755</v>
      </c>
      <c r="E5" s="5">
        <v>35755</v>
      </c>
      <c r="F5" s="4">
        <v>1</v>
      </c>
      <c r="G5" s="3">
        <v>35755</v>
      </c>
      <c r="H5">
        <v>2.2426812260000002</v>
      </c>
      <c r="I5">
        <v>2.2426812260000002</v>
      </c>
      <c r="J5">
        <v>47.5</v>
      </c>
      <c r="K5">
        <v>20</v>
      </c>
      <c r="L5">
        <v>0.5</v>
      </c>
      <c r="M5">
        <v>2.2426812260000002</v>
      </c>
      <c r="N5">
        <f t="shared" si="0"/>
        <v>0</v>
      </c>
      <c r="O5">
        <v>0.90999454800000001</v>
      </c>
      <c r="P5">
        <v>0</v>
      </c>
      <c r="Q5" t="e">
        <f>VLOOKUP(B5,samples_with_kelch_13_mutation!$A$1:$B$92,2,0)</f>
        <v>#N/A</v>
      </c>
    </row>
    <row r="6" spans="1:23">
      <c r="A6" t="s">
        <v>162</v>
      </c>
      <c r="B6" t="s">
        <v>109</v>
      </c>
      <c r="C6">
        <v>3.5546898389999999</v>
      </c>
      <c r="D6" s="1">
        <v>35759</v>
      </c>
      <c r="E6" s="5">
        <v>35759</v>
      </c>
      <c r="F6" s="4">
        <v>1</v>
      </c>
      <c r="G6" s="3">
        <v>35759</v>
      </c>
      <c r="H6">
        <v>3.5546898389999999</v>
      </c>
      <c r="I6">
        <v>3.5546898389999999</v>
      </c>
      <c r="J6">
        <v>27.7</v>
      </c>
      <c r="K6">
        <v>20</v>
      </c>
      <c r="L6">
        <v>0.5</v>
      </c>
      <c r="M6">
        <v>3.5546898389999999</v>
      </c>
      <c r="N6">
        <f t="shared" si="0"/>
        <v>0</v>
      </c>
      <c r="O6">
        <v>0.971322566</v>
      </c>
      <c r="P6">
        <v>0</v>
      </c>
      <c r="Q6" t="e">
        <f>VLOOKUP(B6,samples_with_kelch_13_mutation!$A$1:$B$92,2,0)</f>
        <v>#N/A</v>
      </c>
    </row>
    <row r="7" spans="1:23">
      <c r="A7" t="s">
        <v>162</v>
      </c>
      <c r="B7" t="s">
        <v>110</v>
      </c>
      <c r="C7">
        <v>2.7709693400000002</v>
      </c>
      <c r="D7" s="1">
        <v>35792</v>
      </c>
      <c r="E7" s="5">
        <v>35792</v>
      </c>
      <c r="F7" s="4">
        <v>1</v>
      </c>
      <c r="G7" s="3">
        <v>35792</v>
      </c>
      <c r="H7">
        <v>2.7709693400000002</v>
      </c>
      <c r="I7">
        <v>2.7709693400000002</v>
      </c>
      <c r="J7">
        <v>19.2</v>
      </c>
      <c r="K7">
        <v>19.2</v>
      </c>
      <c r="L7">
        <v>0.5</v>
      </c>
      <c r="M7">
        <v>2.7709693400000002</v>
      </c>
      <c r="N7">
        <f t="shared" si="0"/>
        <v>0</v>
      </c>
      <c r="O7">
        <v>0.98696168699999998</v>
      </c>
      <c r="P7">
        <v>5.9166670000000003</v>
      </c>
      <c r="Q7" t="e">
        <f>VLOOKUP(B7,samples_with_kelch_13_mutation!$A$1:$B$92,2,0)</f>
        <v>#N/A</v>
      </c>
    </row>
    <row r="8" spans="1:23">
      <c r="A8" t="s">
        <v>162</v>
      </c>
      <c r="B8" t="s">
        <v>111</v>
      </c>
      <c r="C8">
        <v>2.0155211230000001</v>
      </c>
      <c r="D8" s="1">
        <v>35808</v>
      </c>
      <c r="E8" s="5">
        <v>35808</v>
      </c>
      <c r="F8" s="4">
        <v>1</v>
      </c>
      <c r="G8" s="3">
        <v>35808</v>
      </c>
      <c r="H8">
        <v>2.0155211230000001</v>
      </c>
      <c r="I8">
        <v>2.0155211230000001</v>
      </c>
      <c r="J8">
        <v>48.6</v>
      </c>
      <c r="K8">
        <v>20</v>
      </c>
      <c r="L8">
        <v>0.5</v>
      </c>
      <c r="M8">
        <v>2.0155211230000001</v>
      </c>
      <c r="N8">
        <f t="shared" si="0"/>
        <v>0</v>
      </c>
      <c r="O8">
        <v>0.88926917599999999</v>
      </c>
      <c r="P8">
        <v>0</v>
      </c>
      <c r="Q8" t="e">
        <f>VLOOKUP(B8,samples_with_kelch_13_mutation!$A$1:$B$92,2,0)</f>
        <v>#N/A</v>
      </c>
    </row>
    <row r="9" spans="1:23">
      <c r="A9" t="s">
        <v>162</v>
      </c>
      <c r="B9" t="s">
        <v>112</v>
      </c>
      <c r="C9">
        <v>3.1737576440000002</v>
      </c>
      <c r="D9" s="1">
        <v>35823</v>
      </c>
      <c r="E9" s="5">
        <v>35823</v>
      </c>
      <c r="F9" s="4">
        <v>1</v>
      </c>
      <c r="G9" s="3">
        <v>35823</v>
      </c>
      <c r="H9">
        <v>3.1737576440000002</v>
      </c>
      <c r="I9">
        <v>3.1737576440000002</v>
      </c>
      <c r="J9">
        <v>21.6</v>
      </c>
      <c r="K9">
        <v>20</v>
      </c>
      <c r="L9">
        <v>0.5</v>
      </c>
      <c r="M9">
        <v>3.1737576440000002</v>
      </c>
      <c r="N9">
        <f t="shared" si="0"/>
        <v>0</v>
      </c>
      <c r="O9">
        <v>0.95526487199999999</v>
      </c>
      <c r="P9">
        <v>0</v>
      </c>
      <c r="Q9" t="e">
        <f>VLOOKUP(B9,samples_with_kelch_13_mutation!$A$1:$B$92,2,0)</f>
        <v>#N/A</v>
      </c>
    </row>
    <row r="10" spans="1:23">
      <c r="A10" t="s">
        <v>162</v>
      </c>
      <c r="B10" t="s">
        <v>113</v>
      </c>
      <c r="C10">
        <v>2.7926720289999998</v>
      </c>
      <c r="D10" s="1">
        <v>35823</v>
      </c>
      <c r="E10" s="5">
        <v>35823</v>
      </c>
      <c r="F10" s="4">
        <v>1</v>
      </c>
      <c r="G10" s="3">
        <v>35823</v>
      </c>
      <c r="H10">
        <v>2.7926720289999998</v>
      </c>
      <c r="I10">
        <v>2.7926720289999998</v>
      </c>
      <c r="J10">
        <v>18.7</v>
      </c>
      <c r="K10">
        <v>18.7</v>
      </c>
      <c r="L10">
        <v>0.5</v>
      </c>
      <c r="M10">
        <v>2.7926720289999998</v>
      </c>
      <c r="N10">
        <f t="shared" si="0"/>
        <v>0</v>
      </c>
      <c r="O10">
        <v>0.98391116000000001</v>
      </c>
      <c r="P10">
        <v>6.1166669999999996</v>
      </c>
      <c r="Q10" t="e">
        <f>VLOOKUP(B10,samples_with_kelch_13_mutation!$A$1:$B$92,2,0)</f>
        <v>#N/A</v>
      </c>
    </row>
    <row r="11" spans="1:23">
      <c r="A11" t="s">
        <v>162</v>
      </c>
      <c r="B11" t="s">
        <v>114</v>
      </c>
      <c r="C11">
        <v>2.4535807250000001</v>
      </c>
      <c r="D11" s="1">
        <v>35825</v>
      </c>
      <c r="E11" s="5">
        <v>35825</v>
      </c>
      <c r="F11" s="4">
        <v>1</v>
      </c>
      <c r="G11" s="3">
        <v>35825</v>
      </c>
      <c r="H11">
        <v>2.4535807250000001</v>
      </c>
      <c r="I11">
        <v>2.4535807250000001</v>
      </c>
      <c r="J11">
        <v>15.1</v>
      </c>
      <c r="K11">
        <v>15.1</v>
      </c>
      <c r="L11">
        <v>0.5</v>
      </c>
      <c r="M11">
        <v>2.4535807250000001</v>
      </c>
      <c r="N11">
        <f t="shared" si="0"/>
        <v>0</v>
      </c>
      <c r="O11">
        <v>0.98186676100000003</v>
      </c>
      <c r="P11">
        <v>5.95</v>
      </c>
      <c r="Q11" t="e">
        <f>VLOOKUP(B11,samples_with_kelch_13_mutation!$A$1:$B$92,2,0)</f>
        <v>#N/A</v>
      </c>
    </row>
    <row r="12" spans="1:23">
      <c r="A12" t="s">
        <v>162</v>
      </c>
      <c r="B12" t="s">
        <v>115</v>
      </c>
      <c r="C12">
        <v>2.344807817</v>
      </c>
      <c r="D12" s="1">
        <v>35826</v>
      </c>
      <c r="E12" s="5">
        <v>35826</v>
      </c>
      <c r="F12" s="4">
        <v>1</v>
      </c>
      <c r="G12" s="3">
        <v>35826</v>
      </c>
      <c r="H12">
        <v>2.344807817</v>
      </c>
      <c r="I12">
        <v>2.344807817</v>
      </c>
      <c r="J12">
        <v>47.5</v>
      </c>
      <c r="K12">
        <v>20</v>
      </c>
      <c r="L12">
        <v>0.5</v>
      </c>
      <c r="M12">
        <v>2.344807817</v>
      </c>
      <c r="N12">
        <f t="shared" si="0"/>
        <v>0</v>
      </c>
      <c r="O12">
        <v>0.90341994400000003</v>
      </c>
      <c r="P12">
        <v>0</v>
      </c>
      <c r="Q12" t="e">
        <f>VLOOKUP(B12,samples_with_kelch_13_mutation!$A$1:$B$92,2,0)</f>
        <v>#N/A</v>
      </c>
    </row>
    <row r="13" spans="1:23">
      <c r="A13" t="s">
        <v>162</v>
      </c>
      <c r="B13" t="s">
        <v>116</v>
      </c>
      <c r="C13">
        <v>2.7127826129999999</v>
      </c>
      <c r="D13" s="1">
        <v>35863</v>
      </c>
      <c r="E13" s="5">
        <v>35863</v>
      </c>
      <c r="F13" s="4">
        <v>1</v>
      </c>
      <c r="G13" s="3">
        <v>35863</v>
      </c>
      <c r="H13">
        <v>2.7127826129999999</v>
      </c>
      <c r="I13">
        <v>2.7127826129999999</v>
      </c>
      <c r="J13">
        <v>30.7</v>
      </c>
      <c r="K13">
        <v>20</v>
      </c>
      <c r="L13">
        <v>0.5</v>
      </c>
      <c r="M13">
        <v>2.7127826129999999</v>
      </c>
      <c r="N13">
        <f t="shared" si="0"/>
        <v>0</v>
      </c>
      <c r="O13" s="2">
        <v>9.0500000000000004E-5</v>
      </c>
      <c r="P13">
        <v>0</v>
      </c>
      <c r="Q13" t="e">
        <f>VLOOKUP(B13,samples_with_kelch_13_mutation!$A$1:$B$92,2,0)</f>
        <v>#N/A</v>
      </c>
    </row>
    <row r="14" spans="1:23">
      <c r="A14" t="s">
        <v>162</v>
      </c>
      <c r="B14" t="s">
        <v>117</v>
      </c>
      <c r="C14">
        <v>1.1646137969999999</v>
      </c>
      <c r="D14" s="1">
        <v>35876</v>
      </c>
      <c r="E14" s="5">
        <v>35876</v>
      </c>
      <c r="F14" s="4">
        <v>1</v>
      </c>
      <c r="G14" s="3">
        <v>35876</v>
      </c>
      <c r="H14">
        <v>1.1646137969999999</v>
      </c>
      <c r="I14">
        <v>1.1646137969999999</v>
      </c>
      <c r="J14">
        <v>58</v>
      </c>
      <c r="K14">
        <v>20</v>
      </c>
      <c r="L14">
        <v>0.5</v>
      </c>
      <c r="M14">
        <v>1.1646137969999999</v>
      </c>
      <c r="N14">
        <f t="shared" si="0"/>
        <v>0</v>
      </c>
      <c r="O14">
        <v>0.99621717899999995</v>
      </c>
      <c r="P14">
        <v>6.0833329999999997</v>
      </c>
      <c r="Q14" t="e">
        <f>VLOOKUP(B14,samples_with_kelch_13_mutation!$A$1:$B$92,2,0)</f>
        <v>#N/A</v>
      </c>
    </row>
    <row r="15" spans="1:23">
      <c r="A15" t="s">
        <v>162</v>
      </c>
      <c r="B15" t="s">
        <v>124</v>
      </c>
      <c r="C15">
        <v>4.0311263720000001</v>
      </c>
      <c r="D15" s="1">
        <v>35963</v>
      </c>
      <c r="E15" s="5">
        <v>35963</v>
      </c>
      <c r="F15" s="4">
        <v>1</v>
      </c>
      <c r="G15" s="3">
        <v>35963</v>
      </c>
      <c r="H15">
        <v>4.0311263720000001</v>
      </c>
      <c r="I15">
        <v>4.0311263720000001</v>
      </c>
      <c r="J15">
        <v>18.8</v>
      </c>
      <c r="K15">
        <v>18.8</v>
      </c>
      <c r="L15">
        <v>0.5</v>
      </c>
      <c r="M15">
        <v>4.0311263720000001</v>
      </c>
      <c r="N15">
        <f t="shared" si="0"/>
        <v>0</v>
      </c>
      <c r="O15">
        <v>0.93325388300000001</v>
      </c>
      <c r="P15">
        <v>0</v>
      </c>
      <c r="Q15" t="e">
        <f>VLOOKUP(B15,samples_with_kelch_13_mutation!$A$1:$B$92,2,0)</f>
        <v>#N/A</v>
      </c>
    </row>
    <row r="16" spans="1:23">
      <c r="A16" t="s">
        <v>162</v>
      </c>
      <c r="B16" t="s">
        <v>125</v>
      </c>
      <c r="C16">
        <v>1.5424716359999999</v>
      </c>
      <c r="D16" s="1">
        <v>36109</v>
      </c>
      <c r="E16" s="5">
        <v>36109</v>
      </c>
      <c r="F16" s="4">
        <v>1</v>
      </c>
      <c r="G16" s="3">
        <v>36109</v>
      </c>
      <c r="H16">
        <v>1.5424716359999999</v>
      </c>
      <c r="I16">
        <v>1.5424716359999999</v>
      </c>
      <c r="J16">
        <v>16.8</v>
      </c>
      <c r="K16">
        <v>16.8</v>
      </c>
      <c r="L16">
        <v>0.5</v>
      </c>
      <c r="M16">
        <v>1.5424716359999999</v>
      </c>
      <c r="N16">
        <f t="shared" si="0"/>
        <v>0</v>
      </c>
      <c r="O16">
        <v>0.96075841500000003</v>
      </c>
      <c r="P16">
        <v>18</v>
      </c>
      <c r="Q16" t="e">
        <f>VLOOKUP(B16,samples_with_kelch_13_mutation!$A$1:$B$92,2,0)</f>
        <v>#N/A</v>
      </c>
    </row>
    <row r="17" spans="1:17">
      <c r="A17" t="s">
        <v>162</v>
      </c>
      <c r="B17" t="s">
        <v>126</v>
      </c>
      <c r="C17">
        <v>1.981863685</v>
      </c>
      <c r="D17" s="1">
        <v>36116</v>
      </c>
      <c r="E17" s="5">
        <v>36116</v>
      </c>
      <c r="F17" s="4">
        <v>1</v>
      </c>
      <c r="G17" s="3">
        <v>36116</v>
      </c>
      <c r="H17">
        <v>1.981863685</v>
      </c>
      <c r="I17">
        <v>1.981863685</v>
      </c>
      <c r="J17">
        <v>22.5</v>
      </c>
      <c r="K17">
        <v>20</v>
      </c>
      <c r="L17">
        <v>0.5</v>
      </c>
      <c r="M17">
        <v>1.981863685</v>
      </c>
      <c r="N17">
        <f t="shared" si="0"/>
        <v>0</v>
      </c>
      <c r="O17">
        <v>0.99174858600000004</v>
      </c>
      <c r="P17">
        <v>6.9333330000000002</v>
      </c>
      <c r="Q17" t="e">
        <f>VLOOKUP(B17,samples_with_kelch_13_mutation!$A$1:$B$92,2,0)</f>
        <v>#N/A</v>
      </c>
    </row>
    <row r="18" spans="1:17">
      <c r="A18" t="s">
        <v>162</v>
      </c>
      <c r="B18" t="s">
        <v>127</v>
      </c>
      <c r="C18">
        <v>4.0939217680000004</v>
      </c>
      <c r="D18" s="1">
        <v>36117</v>
      </c>
      <c r="E18" s="5">
        <v>36117</v>
      </c>
      <c r="F18" s="4">
        <v>1</v>
      </c>
      <c r="G18" s="3">
        <v>36117</v>
      </c>
      <c r="H18">
        <v>4.0939217680000004</v>
      </c>
      <c r="I18">
        <v>4.0939217680000004</v>
      </c>
      <c r="J18">
        <v>19.7</v>
      </c>
      <c r="K18">
        <v>19.7</v>
      </c>
      <c r="L18">
        <v>0.5</v>
      </c>
      <c r="M18">
        <v>4.0939217680000004</v>
      </c>
      <c r="N18">
        <f t="shared" si="0"/>
        <v>0</v>
      </c>
      <c r="O18">
        <v>0.88413021000000003</v>
      </c>
      <c r="P18">
        <v>0</v>
      </c>
      <c r="Q18" t="e">
        <f>VLOOKUP(B18,samples_with_kelch_13_mutation!$A$1:$B$92,2,0)</f>
        <v>#N/A</v>
      </c>
    </row>
    <row r="19" spans="1:17">
      <c r="A19" t="s">
        <v>162</v>
      </c>
      <c r="B19" t="s">
        <v>128</v>
      </c>
      <c r="C19">
        <v>4.9046399919999999</v>
      </c>
      <c r="D19" s="1">
        <v>36140</v>
      </c>
      <c r="E19" s="5">
        <v>36140</v>
      </c>
      <c r="F19" s="4">
        <v>1</v>
      </c>
      <c r="G19" s="3">
        <v>36140</v>
      </c>
      <c r="H19">
        <v>4.9046399919999999</v>
      </c>
      <c r="I19">
        <v>4.9046399919999999</v>
      </c>
      <c r="J19">
        <v>15.7</v>
      </c>
      <c r="K19">
        <v>15.7</v>
      </c>
      <c r="L19">
        <v>0.5</v>
      </c>
      <c r="M19">
        <v>4.9046399919999999</v>
      </c>
      <c r="N19">
        <f t="shared" si="0"/>
        <v>0</v>
      </c>
      <c r="O19">
        <v>0.97903568799999996</v>
      </c>
      <c r="P19">
        <v>0</v>
      </c>
      <c r="Q19" t="e">
        <f>VLOOKUP(B19,samples_with_kelch_13_mutation!$A$1:$B$92,2,0)</f>
        <v>#N/A</v>
      </c>
    </row>
    <row r="20" spans="1:17">
      <c r="A20" t="s">
        <v>162</v>
      </c>
      <c r="B20" t="s">
        <v>129</v>
      </c>
      <c r="C20">
        <v>2.5154894849999998</v>
      </c>
      <c r="D20" s="1">
        <v>36249</v>
      </c>
      <c r="E20" s="5">
        <v>36249</v>
      </c>
      <c r="F20" s="4">
        <v>1</v>
      </c>
      <c r="G20" s="3">
        <v>36249</v>
      </c>
      <c r="H20">
        <v>2.5154894849999998</v>
      </c>
      <c r="I20">
        <v>2.5154894849999998</v>
      </c>
      <c r="J20">
        <v>22.5</v>
      </c>
      <c r="K20">
        <v>20</v>
      </c>
      <c r="L20">
        <v>0.5</v>
      </c>
      <c r="M20">
        <v>2.5154894849999998</v>
      </c>
      <c r="N20">
        <f t="shared" si="0"/>
        <v>0</v>
      </c>
      <c r="O20">
        <v>0.92863614800000005</v>
      </c>
      <c r="P20">
        <v>0</v>
      </c>
      <c r="Q20" t="e">
        <f>VLOOKUP(B20,samples_with_kelch_13_mutation!$A$1:$B$92,2,0)</f>
        <v>#N/A</v>
      </c>
    </row>
    <row r="21" spans="1:17">
      <c r="A21" t="s">
        <v>162</v>
      </c>
      <c r="B21" t="s">
        <v>130</v>
      </c>
      <c r="C21">
        <v>2.7684542539999999</v>
      </c>
      <c r="D21" s="1">
        <v>36263</v>
      </c>
      <c r="E21" s="5">
        <v>36263</v>
      </c>
      <c r="F21" s="4">
        <v>1</v>
      </c>
      <c r="G21" s="3">
        <v>36263</v>
      </c>
      <c r="H21">
        <v>2.7684542539999999</v>
      </c>
      <c r="I21">
        <v>2.7684542539999999</v>
      </c>
      <c r="J21">
        <v>34.200000000000003</v>
      </c>
      <c r="K21">
        <v>20</v>
      </c>
      <c r="L21">
        <v>0.5</v>
      </c>
      <c r="M21">
        <v>2.7684542539999999</v>
      </c>
      <c r="N21">
        <f t="shared" si="0"/>
        <v>0</v>
      </c>
      <c r="O21">
        <v>0.97492966299999995</v>
      </c>
      <c r="P21">
        <v>6.0333329999999998</v>
      </c>
      <c r="Q21" t="e">
        <f>VLOOKUP(B21,samples_with_kelch_13_mutation!$A$1:$B$92,2,0)</f>
        <v>#N/A</v>
      </c>
    </row>
    <row r="22" spans="1:17">
      <c r="A22" t="s">
        <v>162</v>
      </c>
      <c r="B22" t="s">
        <v>131</v>
      </c>
      <c r="C22">
        <v>2.8271171650000002</v>
      </c>
      <c r="D22" s="1">
        <v>36291</v>
      </c>
      <c r="E22" s="5">
        <v>36291</v>
      </c>
      <c r="F22" s="4">
        <v>1</v>
      </c>
      <c r="G22" s="3">
        <v>36291</v>
      </c>
      <c r="H22">
        <v>2.8271171650000002</v>
      </c>
      <c r="I22">
        <v>2.8271171650000002</v>
      </c>
      <c r="J22">
        <v>22.3</v>
      </c>
      <c r="K22">
        <v>20</v>
      </c>
      <c r="L22">
        <v>0.5</v>
      </c>
      <c r="M22">
        <v>2.8271171650000002</v>
      </c>
      <c r="N22">
        <f t="shared" si="0"/>
        <v>0</v>
      </c>
      <c r="O22">
        <v>0.97639995499999999</v>
      </c>
      <c r="P22">
        <v>5.9666670000000002</v>
      </c>
      <c r="Q22" t="e">
        <f>VLOOKUP(B22,samples_with_kelch_13_mutation!$A$1:$B$92,2,0)</f>
        <v>#N/A</v>
      </c>
    </row>
    <row r="23" spans="1:17">
      <c r="A23" t="s">
        <v>162</v>
      </c>
      <c r="B23" t="s">
        <v>132</v>
      </c>
      <c r="C23">
        <v>2.3363143399999999</v>
      </c>
      <c r="D23" s="1">
        <v>36359</v>
      </c>
      <c r="E23" s="5">
        <v>36359</v>
      </c>
      <c r="F23" s="4">
        <v>1</v>
      </c>
      <c r="G23" s="3">
        <v>36359</v>
      </c>
      <c r="H23">
        <v>2.3363143399999999</v>
      </c>
      <c r="I23">
        <v>2.3363143399999999</v>
      </c>
      <c r="J23">
        <v>18.5</v>
      </c>
      <c r="K23">
        <v>18.5</v>
      </c>
      <c r="L23">
        <v>0.5</v>
      </c>
      <c r="M23">
        <v>2.3363143399999999</v>
      </c>
      <c r="N23">
        <f t="shared" si="0"/>
        <v>0</v>
      </c>
      <c r="O23">
        <v>0.99246652800000001</v>
      </c>
      <c r="P23">
        <v>6</v>
      </c>
      <c r="Q23" t="e">
        <f>VLOOKUP(B23,samples_with_kelch_13_mutation!$A$1:$B$92,2,0)</f>
        <v>#N/A</v>
      </c>
    </row>
    <row r="24" spans="1:17">
      <c r="A24" t="s">
        <v>162</v>
      </c>
      <c r="B24" t="s">
        <v>133</v>
      </c>
      <c r="C24">
        <v>3.4216523670000001</v>
      </c>
      <c r="D24" s="1">
        <v>36363</v>
      </c>
      <c r="E24" s="5">
        <v>36363</v>
      </c>
      <c r="F24" s="4">
        <v>1</v>
      </c>
      <c r="G24" s="3">
        <v>36363</v>
      </c>
      <c r="H24">
        <v>3.4216523670000001</v>
      </c>
      <c r="I24">
        <v>3.4216523670000001</v>
      </c>
      <c r="J24">
        <v>16</v>
      </c>
      <c r="K24">
        <v>16</v>
      </c>
      <c r="L24">
        <v>0.5</v>
      </c>
      <c r="M24">
        <v>3.4216523670000001</v>
      </c>
      <c r="N24">
        <f t="shared" si="0"/>
        <v>0</v>
      </c>
      <c r="O24">
        <v>0.94013373600000005</v>
      </c>
      <c r="P24">
        <v>0</v>
      </c>
      <c r="Q24" t="e">
        <f>VLOOKUP(B24,samples_with_kelch_13_mutation!$A$1:$B$92,2,0)</f>
        <v>#N/A</v>
      </c>
    </row>
    <row r="25" spans="1:17">
      <c r="A25" t="s">
        <v>162</v>
      </c>
      <c r="B25" t="s">
        <v>134</v>
      </c>
      <c r="C25">
        <v>2.849593295</v>
      </c>
      <c r="D25" s="1">
        <v>36369</v>
      </c>
      <c r="E25" s="5">
        <v>36369</v>
      </c>
      <c r="F25" s="4">
        <v>1</v>
      </c>
      <c r="G25" s="3">
        <v>36369</v>
      </c>
      <c r="H25">
        <v>2.849593295</v>
      </c>
      <c r="I25">
        <v>2.849593295</v>
      </c>
      <c r="J25">
        <v>20.3</v>
      </c>
      <c r="K25">
        <v>20</v>
      </c>
      <c r="L25">
        <v>0.5</v>
      </c>
      <c r="M25">
        <v>2.849593295</v>
      </c>
      <c r="N25">
        <f t="shared" si="0"/>
        <v>0</v>
      </c>
      <c r="O25">
        <v>0.979110645</v>
      </c>
      <c r="P25">
        <v>0</v>
      </c>
      <c r="Q25" t="e">
        <f>VLOOKUP(B25,samples_with_kelch_13_mutation!$A$1:$B$92,2,0)</f>
        <v>#N/A</v>
      </c>
    </row>
    <row r="26" spans="1:17">
      <c r="A26" t="s">
        <v>162</v>
      </c>
      <c r="B26" t="s">
        <v>135</v>
      </c>
      <c r="C26">
        <v>3.0494291379999998</v>
      </c>
      <c r="D26" s="1">
        <v>36378</v>
      </c>
      <c r="E26" s="5">
        <v>36378</v>
      </c>
      <c r="F26" s="4">
        <v>1</v>
      </c>
      <c r="G26" s="3">
        <v>36378</v>
      </c>
      <c r="H26">
        <v>3.0494291379999998</v>
      </c>
      <c r="I26">
        <v>3.0494291379999998</v>
      </c>
      <c r="J26">
        <v>23.6</v>
      </c>
      <c r="K26">
        <v>20</v>
      </c>
      <c r="L26">
        <v>0.5</v>
      </c>
      <c r="M26">
        <v>3.0494291379999998</v>
      </c>
      <c r="N26">
        <f t="shared" si="0"/>
        <v>0</v>
      </c>
      <c r="O26">
        <v>0.94305522100000005</v>
      </c>
      <c r="P26">
        <v>0</v>
      </c>
      <c r="Q26" t="e">
        <f>VLOOKUP(B26,samples_with_kelch_13_mutation!$A$1:$B$92,2,0)</f>
        <v>#N/A</v>
      </c>
    </row>
    <row r="27" spans="1:17">
      <c r="A27" t="s">
        <v>162</v>
      </c>
      <c r="B27" t="s">
        <v>136</v>
      </c>
      <c r="C27">
        <v>4.0846089460000004</v>
      </c>
      <c r="D27" s="1">
        <v>36421</v>
      </c>
      <c r="E27" s="5">
        <v>36421</v>
      </c>
      <c r="F27" s="4">
        <v>1</v>
      </c>
      <c r="G27" s="3">
        <v>36421</v>
      </c>
      <c r="H27">
        <v>4.0846089460000004</v>
      </c>
      <c r="I27">
        <v>4.0846089460000004</v>
      </c>
      <c r="J27">
        <v>31.1</v>
      </c>
      <c r="K27">
        <v>20</v>
      </c>
      <c r="L27">
        <v>0.5</v>
      </c>
      <c r="M27">
        <v>4.0846089460000004</v>
      </c>
      <c r="N27">
        <f t="shared" si="0"/>
        <v>0</v>
      </c>
      <c r="O27">
        <v>0.97404839099999996</v>
      </c>
      <c r="P27">
        <v>0</v>
      </c>
      <c r="Q27" t="e">
        <f>VLOOKUP(B27,samples_with_kelch_13_mutation!$A$1:$B$92,2,0)</f>
        <v>#N/A</v>
      </c>
    </row>
    <row r="28" spans="1:17">
      <c r="A28" t="s">
        <v>162</v>
      </c>
      <c r="B28" t="s">
        <v>137</v>
      </c>
      <c r="C28">
        <v>2.968272614</v>
      </c>
      <c r="D28" s="1">
        <v>36438</v>
      </c>
      <c r="E28" s="5">
        <v>36438</v>
      </c>
      <c r="F28" s="4">
        <v>1</v>
      </c>
      <c r="G28" s="3">
        <v>36438</v>
      </c>
      <c r="H28">
        <v>2.968272614</v>
      </c>
      <c r="I28">
        <v>2.968272614</v>
      </c>
      <c r="J28">
        <v>20</v>
      </c>
      <c r="K28">
        <v>20</v>
      </c>
      <c r="L28">
        <v>0.5</v>
      </c>
      <c r="M28">
        <v>2.968272614</v>
      </c>
      <c r="N28">
        <f t="shared" si="0"/>
        <v>0</v>
      </c>
      <c r="O28">
        <v>0.81946765899999996</v>
      </c>
      <c r="P28">
        <v>0</v>
      </c>
      <c r="Q28" t="e">
        <f>VLOOKUP(B28,samples_with_kelch_13_mutation!$A$1:$B$92,2,0)</f>
        <v>#N/A</v>
      </c>
    </row>
    <row r="29" spans="1:17">
      <c r="A29" t="s">
        <v>162</v>
      </c>
      <c r="B29" t="s">
        <v>138</v>
      </c>
      <c r="C29">
        <v>3.2863214510000001</v>
      </c>
      <c r="D29" s="1">
        <v>36501</v>
      </c>
      <c r="E29" s="5">
        <v>36501</v>
      </c>
      <c r="F29" s="4">
        <v>1</v>
      </c>
      <c r="G29" s="3">
        <v>36501</v>
      </c>
      <c r="H29">
        <v>3.2863214510000001</v>
      </c>
      <c r="I29">
        <v>3.2863214510000001</v>
      </c>
      <c r="J29">
        <v>23.6</v>
      </c>
      <c r="K29">
        <v>20</v>
      </c>
      <c r="L29">
        <v>0.5</v>
      </c>
      <c r="M29">
        <v>3.2863214510000001</v>
      </c>
      <c r="N29">
        <f t="shared" si="0"/>
        <v>0</v>
      </c>
      <c r="O29">
        <v>0.91552481799999996</v>
      </c>
      <c r="P29">
        <v>0</v>
      </c>
      <c r="Q29" t="e">
        <f>VLOOKUP(B29,samples_with_kelch_13_mutation!$A$1:$B$92,2,0)</f>
        <v>#N/A</v>
      </c>
    </row>
    <row r="30" spans="1:17">
      <c r="A30" t="s">
        <v>162</v>
      </c>
      <c r="B30" t="s">
        <v>139</v>
      </c>
      <c r="C30">
        <v>2.5424363919999999</v>
      </c>
      <c r="D30" s="1">
        <v>36503</v>
      </c>
      <c r="E30" s="5">
        <v>36503</v>
      </c>
      <c r="F30" s="4">
        <v>1</v>
      </c>
      <c r="G30" s="3">
        <v>36503</v>
      </c>
      <c r="H30">
        <v>2.5424363919999999</v>
      </c>
      <c r="I30">
        <v>2.5424363919999999</v>
      </c>
      <c r="J30">
        <v>18.2</v>
      </c>
      <c r="K30">
        <v>18.2</v>
      </c>
      <c r="L30">
        <v>0.5</v>
      </c>
      <c r="M30">
        <v>2.5424363919999999</v>
      </c>
      <c r="N30">
        <f t="shared" si="0"/>
        <v>0</v>
      </c>
      <c r="O30">
        <v>0.95151767399999998</v>
      </c>
      <c r="P30">
        <v>8</v>
      </c>
      <c r="Q30" t="e">
        <f>VLOOKUP(B30,samples_with_kelch_13_mutation!$A$1:$B$92,2,0)</f>
        <v>#N/A</v>
      </c>
    </row>
    <row r="31" spans="1:17">
      <c r="A31" t="s">
        <v>162</v>
      </c>
      <c r="B31" t="s">
        <v>140</v>
      </c>
      <c r="C31">
        <v>5.094083371</v>
      </c>
      <c r="D31" s="1">
        <v>36505</v>
      </c>
      <c r="E31" s="5">
        <v>36505</v>
      </c>
      <c r="F31" s="4">
        <v>1</v>
      </c>
      <c r="G31" s="3">
        <v>36505</v>
      </c>
      <c r="H31">
        <v>5.094083371</v>
      </c>
      <c r="I31">
        <v>5.094083371</v>
      </c>
      <c r="J31">
        <v>26.3</v>
      </c>
      <c r="K31">
        <v>20</v>
      </c>
      <c r="L31">
        <v>0.5</v>
      </c>
      <c r="M31">
        <v>5.094083371</v>
      </c>
      <c r="N31">
        <f t="shared" si="0"/>
        <v>0</v>
      </c>
      <c r="O31">
        <v>0.93953731200000001</v>
      </c>
      <c r="P31">
        <v>0</v>
      </c>
      <c r="Q31" t="str">
        <f>VLOOKUP(B31,samples_with_kelch_13_mutation!$A$1:$B$92,2,0)</f>
        <v>13_1726244_G</v>
      </c>
    </row>
    <row r="32" spans="1:17">
      <c r="A32" t="s">
        <v>162</v>
      </c>
      <c r="B32" t="s">
        <v>141</v>
      </c>
      <c r="C32">
        <v>5.0500755159999997</v>
      </c>
      <c r="D32" s="1">
        <v>36507</v>
      </c>
      <c r="E32" s="5">
        <v>36507</v>
      </c>
      <c r="F32" s="4">
        <v>1</v>
      </c>
      <c r="G32" s="3">
        <v>36507</v>
      </c>
      <c r="H32">
        <v>5.0500755159999997</v>
      </c>
      <c r="I32">
        <v>5.0500755159999997</v>
      </c>
      <c r="J32">
        <v>15.8</v>
      </c>
      <c r="K32">
        <v>15.8</v>
      </c>
      <c r="L32">
        <v>0.5</v>
      </c>
      <c r="M32">
        <v>5.0500755159999997</v>
      </c>
      <c r="N32">
        <f t="shared" si="0"/>
        <v>0</v>
      </c>
      <c r="O32">
        <v>0.96810853200000002</v>
      </c>
      <c r="P32">
        <v>0</v>
      </c>
      <c r="Q32" t="str">
        <f>VLOOKUP(B32,samples_with_kelch_13_mutation!$A$1:$B$92,2,0)</f>
        <v>13_1726244_G</v>
      </c>
    </row>
    <row r="33" spans="1:17">
      <c r="A33" t="s">
        <v>162</v>
      </c>
      <c r="B33" t="s">
        <v>142</v>
      </c>
      <c r="C33">
        <v>2.822938481</v>
      </c>
      <c r="D33" s="1">
        <v>36507</v>
      </c>
      <c r="E33" s="5">
        <v>36507</v>
      </c>
      <c r="F33" s="4">
        <v>1</v>
      </c>
      <c r="G33" s="3">
        <v>36507</v>
      </c>
      <c r="H33">
        <v>2.822938481</v>
      </c>
      <c r="I33">
        <v>2.822938481</v>
      </c>
      <c r="J33">
        <v>19.100000000000001</v>
      </c>
      <c r="K33">
        <v>19.100000000000001</v>
      </c>
      <c r="L33">
        <v>0.5</v>
      </c>
      <c r="M33">
        <v>2.822938481</v>
      </c>
      <c r="N33">
        <f t="shared" si="0"/>
        <v>0</v>
      </c>
      <c r="O33">
        <v>0.98648638200000005</v>
      </c>
      <c r="P33">
        <v>7.1666670000000003</v>
      </c>
      <c r="Q33" t="e">
        <f>VLOOKUP(B33,samples_with_kelch_13_mutation!$A$1:$B$92,2,0)</f>
        <v>#N/A</v>
      </c>
    </row>
    <row r="34" spans="1:17">
      <c r="A34" t="s">
        <v>162</v>
      </c>
      <c r="B34" t="s">
        <v>143</v>
      </c>
      <c r="C34">
        <v>4.0844645740000001</v>
      </c>
      <c r="D34" s="1">
        <v>36518</v>
      </c>
      <c r="E34" s="5">
        <v>36518</v>
      </c>
      <c r="F34" s="4">
        <v>1</v>
      </c>
      <c r="G34" s="3">
        <v>36518</v>
      </c>
      <c r="H34">
        <v>4.0844645740000001</v>
      </c>
      <c r="I34">
        <v>4.0844645740000001</v>
      </c>
      <c r="J34">
        <v>30.7</v>
      </c>
      <c r="K34">
        <v>20</v>
      </c>
      <c r="L34">
        <v>0.5</v>
      </c>
      <c r="M34">
        <v>4.0844645740000001</v>
      </c>
      <c r="N34">
        <f t="shared" si="0"/>
        <v>0</v>
      </c>
      <c r="O34">
        <v>0.97285653400000005</v>
      </c>
      <c r="P34">
        <v>0</v>
      </c>
      <c r="Q34" t="e">
        <f>VLOOKUP(B34,samples_with_kelch_13_mutation!$A$1:$B$92,2,0)</f>
        <v>#N/A</v>
      </c>
    </row>
    <row r="35" spans="1:17">
      <c r="A35" t="s">
        <v>162</v>
      </c>
      <c r="B35" t="s">
        <v>144</v>
      </c>
      <c r="C35">
        <v>2.214605132</v>
      </c>
      <c r="D35" s="1">
        <v>36541</v>
      </c>
      <c r="E35" s="5">
        <v>36541</v>
      </c>
      <c r="F35" s="4">
        <v>1</v>
      </c>
      <c r="G35" s="3">
        <v>36541</v>
      </c>
      <c r="H35">
        <v>2.214605132</v>
      </c>
      <c r="I35">
        <v>2.214605132</v>
      </c>
      <c r="J35">
        <v>35.1</v>
      </c>
      <c r="K35">
        <v>20</v>
      </c>
      <c r="L35">
        <v>0.5</v>
      </c>
      <c r="M35">
        <v>2.214605132</v>
      </c>
      <c r="N35">
        <f t="shared" si="0"/>
        <v>0</v>
      </c>
      <c r="O35">
        <v>0.91735148899999996</v>
      </c>
      <c r="P35">
        <v>0</v>
      </c>
      <c r="Q35" t="e">
        <f>VLOOKUP(B35,samples_with_kelch_13_mutation!$A$1:$B$92,2,0)</f>
        <v>#N/A</v>
      </c>
    </row>
    <row r="36" spans="1:17">
      <c r="A36" t="s">
        <v>162</v>
      </c>
      <c r="B36" t="s">
        <v>118</v>
      </c>
      <c r="C36">
        <v>3.070460325</v>
      </c>
      <c r="D36" s="1">
        <v>36571</v>
      </c>
      <c r="E36" s="5">
        <v>36571</v>
      </c>
      <c r="F36" s="4">
        <v>1</v>
      </c>
      <c r="G36" s="3">
        <v>36571</v>
      </c>
      <c r="H36">
        <v>3.070460325</v>
      </c>
      <c r="I36">
        <v>3.070460325</v>
      </c>
      <c r="J36">
        <v>30.7</v>
      </c>
      <c r="K36">
        <v>20</v>
      </c>
      <c r="L36">
        <v>0.5</v>
      </c>
      <c r="M36">
        <v>3.070460325</v>
      </c>
      <c r="N36">
        <f t="shared" si="0"/>
        <v>0</v>
      </c>
      <c r="O36">
        <v>0.93825290100000003</v>
      </c>
      <c r="P36">
        <v>0</v>
      </c>
      <c r="Q36" t="e">
        <f>VLOOKUP(B36,samples_with_kelch_13_mutation!$A$1:$B$92,2,0)</f>
        <v>#N/A</v>
      </c>
    </row>
    <row r="37" spans="1:17">
      <c r="A37" t="s">
        <v>162</v>
      </c>
      <c r="B37" t="s">
        <v>119</v>
      </c>
      <c r="C37">
        <v>3.8114250109999999</v>
      </c>
      <c r="D37" s="1">
        <v>36574</v>
      </c>
      <c r="E37" s="5">
        <v>36574</v>
      </c>
      <c r="F37" s="4">
        <v>1</v>
      </c>
      <c r="G37" s="3">
        <v>36574</v>
      </c>
      <c r="H37">
        <v>3.8114250109999999</v>
      </c>
      <c r="I37">
        <v>3.8114250109999999</v>
      </c>
      <c r="J37">
        <v>17.8</v>
      </c>
      <c r="K37">
        <v>17.8</v>
      </c>
      <c r="L37">
        <v>0.5</v>
      </c>
      <c r="M37">
        <v>3.8114250109999999</v>
      </c>
      <c r="N37">
        <f t="shared" si="0"/>
        <v>0</v>
      </c>
      <c r="O37">
        <v>0.97931069800000004</v>
      </c>
      <c r="P37">
        <v>0</v>
      </c>
      <c r="Q37" t="e">
        <f>VLOOKUP(B37,samples_with_kelch_13_mutation!$A$1:$B$92,2,0)</f>
        <v>#N/A</v>
      </c>
    </row>
    <row r="38" spans="1:17">
      <c r="A38" t="s">
        <v>162</v>
      </c>
      <c r="B38" t="s">
        <v>145</v>
      </c>
      <c r="C38">
        <v>3.83709429</v>
      </c>
      <c r="D38" s="1">
        <v>36590</v>
      </c>
      <c r="E38" s="5">
        <v>36590</v>
      </c>
      <c r="F38" s="4">
        <v>1</v>
      </c>
      <c r="G38" s="3">
        <v>36590</v>
      </c>
      <c r="H38">
        <v>3.83709429</v>
      </c>
      <c r="I38">
        <v>3.83709429</v>
      </c>
      <c r="J38">
        <v>24.4</v>
      </c>
      <c r="K38">
        <v>20</v>
      </c>
      <c r="L38">
        <v>0.5</v>
      </c>
      <c r="M38">
        <v>3.83709429</v>
      </c>
      <c r="N38">
        <f t="shared" si="0"/>
        <v>0</v>
      </c>
      <c r="O38">
        <v>0.957464812</v>
      </c>
      <c r="P38">
        <v>0</v>
      </c>
      <c r="Q38" t="e">
        <f>VLOOKUP(B38,samples_with_kelch_13_mutation!$A$1:$B$92,2,0)</f>
        <v>#N/A</v>
      </c>
    </row>
    <row r="39" spans="1:17">
      <c r="A39" t="s">
        <v>162</v>
      </c>
      <c r="B39" t="s">
        <v>120</v>
      </c>
      <c r="C39">
        <v>3.3036998340000001</v>
      </c>
      <c r="D39" s="1">
        <v>36623</v>
      </c>
      <c r="E39" s="5">
        <v>36623</v>
      </c>
      <c r="F39" s="4">
        <v>1</v>
      </c>
      <c r="G39" s="3">
        <v>36623</v>
      </c>
      <c r="H39">
        <v>3.3036998340000001</v>
      </c>
      <c r="I39">
        <v>3.3036998340000001</v>
      </c>
      <c r="J39">
        <v>19.899999999999999</v>
      </c>
      <c r="K39">
        <v>19.899999999999999</v>
      </c>
      <c r="L39">
        <v>0.5</v>
      </c>
      <c r="M39">
        <v>3.3036998340000001</v>
      </c>
      <c r="N39">
        <f t="shared" si="0"/>
        <v>0</v>
      </c>
      <c r="O39">
        <v>0.85193184700000002</v>
      </c>
      <c r="P39">
        <v>0</v>
      </c>
      <c r="Q39" t="e">
        <f>VLOOKUP(B39,samples_with_kelch_13_mutation!$A$1:$B$92,2,0)</f>
        <v>#N/A</v>
      </c>
    </row>
    <row r="40" spans="1:17">
      <c r="A40" t="s">
        <v>162</v>
      </c>
      <c r="B40" t="s">
        <v>121</v>
      </c>
      <c r="C40">
        <v>2.317789941</v>
      </c>
      <c r="D40" s="1">
        <v>36647</v>
      </c>
      <c r="E40" s="5">
        <v>36647</v>
      </c>
      <c r="F40" s="4">
        <v>1</v>
      </c>
      <c r="G40" s="3">
        <v>36647</v>
      </c>
      <c r="H40">
        <v>2.317789941</v>
      </c>
      <c r="I40">
        <v>2.317789941</v>
      </c>
      <c r="J40">
        <v>13.8</v>
      </c>
      <c r="K40">
        <v>13.8</v>
      </c>
      <c r="L40">
        <v>0.5</v>
      </c>
      <c r="M40">
        <v>2.317789941</v>
      </c>
      <c r="N40">
        <f t="shared" si="0"/>
        <v>0</v>
      </c>
      <c r="O40">
        <v>0.99105734099999998</v>
      </c>
      <c r="P40">
        <v>12</v>
      </c>
      <c r="Q40" t="e">
        <f>VLOOKUP(B40,samples_with_kelch_13_mutation!$A$1:$B$92,2,0)</f>
        <v>#N/A</v>
      </c>
    </row>
    <row r="41" spans="1:17">
      <c r="A41" t="s">
        <v>162</v>
      </c>
      <c r="B41" t="s">
        <v>122</v>
      </c>
      <c r="C41">
        <v>4.8084660929999998</v>
      </c>
      <c r="D41" s="1">
        <v>36659</v>
      </c>
      <c r="E41" s="5">
        <v>36659</v>
      </c>
      <c r="F41" s="4">
        <v>1</v>
      </c>
      <c r="G41" s="3">
        <v>36659</v>
      </c>
      <c r="H41">
        <v>4.8084660929999998</v>
      </c>
      <c r="I41">
        <v>4.8084660929999998</v>
      </c>
      <c r="J41">
        <v>16.3</v>
      </c>
      <c r="K41">
        <v>16.3</v>
      </c>
      <c r="L41">
        <v>0.5</v>
      </c>
      <c r="M41">
        <v>4.8084660929999998</v>
      </c>
      <c r="N41">
        <f t="shared" si="0"/>
        <v>0</v>
      </c>
      <c r="O41">
        <v>0.85499877700000004</v>
      </c>
      <c r="P41">
        <v>0</v>
      </c>
      <c r="Q41" t="e">
        <f>VLOOKUP(B41,samples_with_kelch_13_mutation!$A$1:$B$92,2,0)</f>
        <v>#N/A</v>
      </c>
    </row>
    <row r="42" spans="1:17">
      <c r="A42" t="s">
        <v>162</v>
      </c>
      <c r="B42" t="s">
        <v>123</v>
      </c>
      <c r="C42">
        <v>3.027307242</v>
      </c>
      <c r="D42" s="1">
        <v>36660</v>
      </c>
      <c r="E42" s="5">
        <v>36660</v>
      </c>
      <c r="F42" s="4">
        <v>1</v>
      </c>
      <c r="G42" s="3">
        <v>36660</v>
      </c>
      <c r="H42">
        <v>3.027307242</v>
      </c>
      <c r="I42">
        <v>3.027307242</v>
      </c>
      <c r="J42">
        <v>24.2</v>
      </c>
      <c r="K42">
        <v>20</v>
      </c>
      <c r="L42">
        <v>0.5</v>
      </c>
      <c r="M42">
        <v>3.027307242</v>
      </c>
      <c r="N42">
        <f t="shared" si="0"/>
        <v>0</v>
      </c>
      <c r="O42">
        <v>0.86994031599999999</v>
      </c>
      <c r="P42">
        <v>0</v>
      </c>
      <c r="Q42" t="e">
        <f>VLOOKUP(B42,samples_with_kelch_13_mutation!$A$1:$B$92,2,0)</f>
        <v>#N/A</v>
      </c>
    </row>
    <row r="43" spans="1:17">
      <c r="A43" t="s">
        <v>162</v>
      </c>
      <c r="B43" t="s">
        <v>146</v>
      </c>
      <c r="C43">
        <v>1.896563548</v>
      </c>
      <c r="D43" s="1">
        <v>36683</v>
      </c>
      <c r="E43" s="5">
        <v>36683</v>
      </c>
      <c r="F43" s="4">
        <v>1</v>
      </c>
      <c r="G43" s="3">
        <v>36683</v>
      </c>
      <c r="H43">
        <v>1.896563548</v>
      </c>
      <c r="I43">
        <v>1.896563548</v>
      </c>
      <c r="J43">
        <v>24.8</v>
      </c>
      <c r="K43">
        <v>20</v>
      </c>
      <c r="L43">
        <v>0.5</v>
      </c>
      <c r="M43">
        <v>1.896563548</v>
      </c>
      <c r="N43">
        <f t="shared" si="0"/>
        <v>0</v>
      </c>
      <c r="O43">
        <v>-0.242874649</v>
      </c>
      <c r="P43">
        <v>0</v>
      </c>
      <c r="Q43" t="e">
        <f>VLOOKUP(B43,samples_with_kelch_13_mutation!$A$1:$B$92,2,0)</f>
        <v>#N/A</v>
      </c>
    </row>
    <row r="44" spans="1:17">
      <c r="A44" t="s">
        <v>162</v>
      </c>
      <c r="B44" t="s">
        <v>147</v>
      </c>
      <c r="C44">
        <v>3.3776102680000002</v>
      </c>
      <c r="D44" s="1">
        <v>36784</v>
      </c>
      <c r="E44" s="5">
        <v>36784</v>
      </c>
      <c r="F44" s="4">
        <v>1</v>
      </c>
      <c r="G44" s="3">
        <v>36784</v>
      </c>
      <c r="H44">
        <v>3.3776102680000002</v>
      </c>
      <c r="I44">
        <v>3.3776102680000002</v>
      </c>
      <c r="J44">
        <v>17</v>
      </c>
      <c r="K44">
        <v>17</v>
      </c>
      <c r="L44">
        <v>0.5</v>
      </c>
      <c r="M44">
        <v>3.3776102680000002</v>
      </c>
      <c r="N44">
        <f t="shared" si="0"/>
        <v>0</v>
      </c>
      <c r="O44">
        <v>0.65516296200000002</v>
      </c>
      <c r="P44">
        <v>0</v>
      </c>
      <c r="Q44" t="e">
        <f>VLOOKUP(B44,samples_with_kelch_13_mutation!$A$1:$B$92,2,0)</f>
        <v>#N/A</v>
      </c>
    </row>
    <row r="45" spans="1:17">
      <c r="A45" t="s">
        <v>162</v>
      </c>
      <c r="B45" t="s">
        <v>148</v>
      </c>
      <c r="C45" t="s">
        <v>49</v>
      </c>
      <c r="D45" s="1">
        <v>36788</v>
      </c>
      <c r="E45" s="5">
        <v>36788</v>
      </c>
      <c r="F45" s="4">
        <v>1</v>
      </c>
      <c r="G45" s="3">
        <v>36788</v>
      </c>
      <c r="H45">
        <v>1E-4</v>
      </c>
      <c r="J45">
        <v>14.5</v>
      </c>
      <c r="K45">
        <v>14.5</v>
      </c>
      <c r="L45">
        <v>0.5</v>
      </c>
      <c r="M45" t="s">
        <v>49</v>
      </c>
      <c r="N45">
        <f t="shared" si="0"/>
        <v>0</v>
      </c>
      <c r="O45" t="s">
        <v>49</v>
      </c>
      <c r="P45" t="s">
        <v>49</v>
      </c>
      <c r="Q45" t="e">
        <f>VLOOKUP(B45,samples_with_kelch_13_mutation!$A$1:$B$92,2,0)</f>
        <v>#N/A</v>
      </c>
    </row>
    <row r="46" spans="1:17">
      <c r="A46" t="s">
        <v>162</v>
      </c>
      <c r="B46" t="s">
        <v>149</v>
      </c>
      <c r="C46">
        <v>3.0159971149999998</v>
      </c>
      <c r="D46" s="1">
        <v>36799</v>
      </c>
      <c r="E46" s="5">
        <v>36799</v>
      </c>
      <c r="F46" s="4">
        <v>1</v>
      </c>
      <c r="G46" s="3">
        <v>36799</v>
      </c>
      <c r="H46">
        <v>3.0159971149999998</v>
      </c>
      <c r="I46">
        <v>3.0159971149999998</v>
      </c>
      <c r="J46">
        <v>22.5</v>
      </c>
      <c r="K46">
        <v>20</v>
      </c>
      <c r="L46">
        <v>0.5</v>
      </c>
      <c r="M46">
        <v>3.0159971149999998</v>
      </c>
      <c r="N46">
        <f t="shared" si="0"/>
        <v>0</v>
      </c>
      <c r="O46">
        <v>0.43997113500000001</v>
      </c>
      <c r="P46">
        <v>0</v>
      </c>
      <c r="Q46" t="e">
        <f>VLOOKUP(B46,samples_with_kelch_13_mutation!$A$1:$B$92,2,0)</f>
        <v>#N/A</v>
      </c>
    </row>
    <row r="47" spans="1:17">
      <c r="A47" t="s">
        <v>162</v>
      </c>
      <c r="B47" t="s">
        <v>150</v>
      </c>
      <c r="C47">
        <v>3.162425936</v>
      </c>
      <c r="D47" s="1">
        <v>36806</v>
      </c>
      <c r="E47" s="5">
        <v>36806</v>
      </c>
      <c r="F47" s="4">
        <v>1</v>
      </c>
      <c r="G47" s="3">
        <v>36806</v>
      </c>
      <c r="H47">
        <v>3.162425936</v>
      </c>
      <c r="I47">
        <v>3.162425936</v>
      </c>
      <c r="J47">
        <v>21.5</v>
      </c>
      <c r="K47">
        <v>20</v>
      </c>
      <c r="L47">
        <v>0.5</v>
      </c>
      <c r="M47">
        <v>3.162425936</v>
      </c>
      <c r="N47">
        <f t="shared" si="0"/>
        <v>0</v>
      </c>
      <c r="O47">
        <v>0.75320222299999995</v>
      </c>
      <c r="P47">
        <v>0</v>
      </c>
      <c r="Q47" t="e">
        <f>VLOOKUP(B47,samples_with_kelch_13_mutation!$A$1:$B$92,2,0)</f>
        <v>#N/A</v>
      </c>
    </row>
    <row r="48" spans="1:17">
      <c r="A48" t="s">
        <v>162</v>
      </c>
      <c r="B48" t="s">
        <v>151</v>
      </c>
      <c r="C48">
        <v>6.2582586329999996</v>
      </c>
      <c r="D48" s="1">
        <v>36808</v>
      </c>
      <c r="E48" s="5">
        <v>36808</v>
      </c>
      <c r="F48" s="4">
        <v>1</v>
      </c>
      <c r="G48" s="3">
        <v>36808</v>
      </c>
      <c r="H48">
        <v>6.2582586329999996</v>
      </c>
      <c r="I48">
        <v>6.2582586329999996</v>
      </c>
      <c r="J48">
        <v>18.899999999999999</v>
      </c>
      <c r="K48">
        <v>18.899999999999999</v>
      </c>
      <c r="L48">
        <v>0.5</v>
      </c>
      <c r="M48" s="9">
        <v>6.2582586329999996</v>
      </c>
      <c r="N48">
        <f t="shared" si="0"/>
        <v>1</v>
      </c>
      <c r="O48">
        <v>0.89300136399999996</v>
      </c>
      <c r="P48">
        <v>0</v>
      </c>
      <c r="Q48" t="e">
        <f>VLOOKUP(B48,samples_with_kelch_13_mutation!$A$1:$B$92,2,0)</f>
        <v>#N/A</v>
      </c>
    </row>
    <row r="49" spans="1:19">
      <c r="A49" t="s">
        <v>162</v>
      </c>
      <c r="B49" t="s">
        <v>152</v>
      </c>
      <c r="C49">
        <v>2.8734197099999998</v>
      </c>
      <c r="D49" s="1">
        <v>36816</v>
      </c>
      <c r="E49" s="5">
        <v>36816</v>
      </c>
      <c r="F49" s="4">
        <v>1</v>
      </c>
      <c r="G49" s="3">
        <v>36816</v>
      </c>
      <c r="H49">
        <v>2.8734197099999998</v>
      </c>
      <c r="I49">
        <v>2.8734197099999998</v>
      </c>
      <c r="J49">
        <v>44.4</v>
      </c>
      <c r="K49">
        <v>20</v>
      </c>
      <c r="L49">
        <v>0.5</v>
      </c>
      <c r="M49">
        <v>2.8734197099999998</v>
      </c>
      <c r="N49">
        <f t="shared" si="0"/>
        <v>0</v>
      </c>
      <c r="O49">
        <v>0.68649402999999998</v>
      </c>
      <c r="P49">
        <v>0</v>
      </c>
      <c r="Q49" t="e">
        <f>VLOOKUP(B49,samples_with_kelch_13_mutation!$A$1:$B$92,2,0)</f>
        <v>#N/A</v>
      </c>
    </row>
    <row r="50" spans="1:19">
      <c r="A50" t="s">
        <v>162</v>
      </c>
      <c r="B50" t="s">
        <v>153</v>
      </c>
      <c r="C50">
        <v>2.5621135439999998</v>
      </c>
      <c r="D50" s="1">
        <v>36831</v>
      </c>
      <c r="E50" s="5">
        <v>36831</v>
      </c>
      <c r="F50" s="4">
        <v>1</v>
      </c>
      <c r="G50" s="3">
        <v>36831</v>
      </c>
      <c r="H50">
        <v>2.5621135439999998</v>
      </c>
      <c r="I50">
        <v>2.5621135439999998</v>
      </c>
      <c r="J50">
        <v>14.2</v>
      </c>
      <c r="K50">
        <v>14.2</v>
      </c>
      <c r="L50">
        <v>0.5</v>
      </c>
      <c r="M50">
        <v>2.5621135439999998</v>
      </c>
      <c r="N50">
        <f t="shared" si="0"/>
        <v>0</v>
      </c>
      <c r="O50">
        <v>0.98049097799999996</v>
      </c>
      <c r="P50">
        <v>12.05</v>
      </c>
      <c r="Q50" t="e">
        <f>VLOOKUP(B50,samples_with_kelch_13_mutation!$A$1:$B$92,2,0)</f>
        <v>#N/A</v>
      </c>
    </row>
    <row r="51" spans="1:19">
      <c r="A51" t="s">
        <v>162</v>
      </c>
      <c r="B51" t="s">
        <v>154</v>
      </c>
      <c r="C51">
        <v>3.1356391600000002</v>
      </c>
      <c r="D51" s="1">
        <v>36887</v>
      </c>
      <c r="E51" s="5">
        <v>36887</v>
      </c>
      <c r="F51" s="4">
        <v>1</v>
      </c>
      <c r="G51" s="3">
        <v>36887</v>
      </c>
      <c r="H51">
        <v>3.1356391600000002</v>
      </c>
      <c r="I51">
        <v>3.1356391600000002</v>
      </c>
      <c r="J51">
        <v>20.100000000000001</v>
      </c>
      <c r="K51">
        <v>20</v>
      </c>
      <c r="L51">
        <v>0.5</v>
      </c>
      <c r="M51">
        <v>3.1356391600000002</v>
      </c>
      <c r="N51">
        <f t="shared" si="0"/>
        <v>0</v>
      </c>
      <c r="O51">
        <v>0.73882353999999995</v>
      </c>
      <c r="P51">
        <v>0</v>
      </c>
      <c r="Q51" t="e">
        <f>VLOOKUP(B51,samples_with_kelch_13_mutation!$A$1:$B$92,2,0)</f>
        <v>#N/A</v>
      </c>
    </row>
    <row r="52" spans="1:19">
      <c r="A52" t="s">
        <v>163</v>
      </c>
      <c r="B52" t="s">
        <v>22</v>
      </c>
      <c r="C52">
        <v>4.0466778039999998</v>
      </c>
      <c r="D52" s="1">
        <v>37990</v>
      </c>
      <c r="E52" s="5">
        <v>37990</v>
      </c>
      <c r="F52" s="4">
        <v>1</v>
      </c>
      <c r="G52" s="3">
        <v>37990</v>
      </c>
      <c r="H52">
        <v>4.0466778039999998</v>
      </c>
      <c r="I52">
        <v>4.0466778039999998</v>
      </c>
      <c r="J52">
        <v>13.7</v>
      </c>
      <c r="K52">
        <v>13.7</v>
      </c>
      <c r="L52">
        <v>0.5</v>
      </c>
      <c r="M52">
        <v>4.0466778039999998</v>
      </c>
      <c r="N52">
        <f t="shared" si="0"/>
        <v>0</v>
      </c>
      <c r="O52">
        <v>0.97276224099999997</v>
      </c>
      <c r="P52">
        <v>0</v>
      </c>
      <c r="Q52" t="e">
        <f>VLOOKUP(B52,samples_with_kelch_13_mutation!$A$1:$B$92,2,0)</f>
        <v>#N/A</v>
      </c>
    </row>
    <row r="53" spans="1:19">
      <c r="A53" t="s">
        <v>163</v>
      </c>
      <c r="B53" t="s">
        <v>8</v>
      </c>
      <c r="C53">
        <v>2.5093399559999998</v>
      </c>
      <c r="D53" s="1">
        <v>37993</v>
      </c>
      <c r="E53" s="5">
        <v>37993</v>
      </c>
      <c r="F53" s="4">
        <v>1</v>
      </c>
      <c r="G53" s="3">
        <v>37993</v>
      </c>
      <c r="H53">
        <v>2.5093399559999998</v>
      </c>
      <c r="I53">
        <v>2.5093399559999998</v>
      </c>
      <c r="J53">
        <v>15.5</v>
      </c>
      <c r="K53">
        <v>15.5</v>
      </c>
      <c r="L53">
        <v>0.5</v>
      </c>
      <c r="M53">
        <v>2.5093399559999998</v>
      </c>
      <c r="N53">
        <f t="shared" si="0"/>
        <v>0</v>
      </c>
      <c r="O53">
        <v>0.97853149900000003</v>
      </c>
      <c r="P53">
        <v>6</v>
      </c>
      <c r="Q53" t="e">
        <f>VLOOKUP(B53,samples_with_kelch_13_mutation!$A$1:$B$92,2,0)</f>
        <v>#N/A</v>
      </c>
    </row>
    <row r="54" spans="1:19">
      <c r="A54" t="s">
        <v>163</v>
      </c>
      <c r="B54" t="s">
        <v>23</v>
      </c>
      <c r="C54">
        <v>2.1555573190000001</v>
      </c>
      <c r="D54" s="1">
        <v>38034</v>
      </c>
      <c r="E54" s="5">
        <v>38034</v>
      </c>
      <c r="F54" s="4">
        <v>1</v>
      </c>
      <c r="G54" s="3">
        <v>38034</v>
      </c>
      <c r="H54">
        <v>2.1555573190000001</v>
      </c>
      <c r="I54">
        <v>2.1555573190000001</v>
      </c>
      <c r="J54">
        <v>14.9</v>
      </c>
      <c r="K54">
        <v>14.9</v>
      </c>
      <c r="L54">
        <v>0.5</v>
      </c>
      <c r="M54">
        <v>2.1555573190000001</v>
      </c>
      <c r="N54">
        <f t="shared" si="0"/>
        <v>0</v>
      </c>
      <c r="O54">
        <v>0.97515068999999999</v>
      </c>
      <c r="P54">
        <v>6</v>
      </c>
      <c r="Q54" t="e">
        <f>VLOOKUP(B54,samples_with_kelch_13_mutation!$A$1:$B$92,2,0)</f>
        <v>#N/A</v>
      </c>
    </row>
    <row r="55" spans="1:19">
      <c r="A55" t="s">
        <v>163</v>
      </c>
      <c r="B55" t="s">
        <v>24</v>
      </c>
      <c r="C55">
        <v>3.5068845739999999</v>
      </c>
      <c r="D55" s="1">
        <v>38042</v>
      </c>
      <c r="E55" s="5">
        <v>38042</v>
      </c>
      <c r="F55" s="4">
        <v>1</v>
      </c>
      <c r="G55" s="3">
        <v>38042</v>
      </c>
      <c r="H55">
        <v>3.5068845739999999</v>
      </c>
      <c r="I55">
        <v>3.5068845739999999</v>
      </c>
      <c r="J55">
        <v>18.899999999999999</v>
      </c>
      <c r="K55">
        <v>18.899999999999999</v>
      </c>
      <c r="L55">
        <v>0.5</v>
      </c>
      <c r="M55">
        <v>3.5068845739999999</v>
      </c>
      <c r="N55">
        <f t="shared" si="0"/>
        <v>0</v>
      </c>
      <c r="O55">
        <v>0.95237030099999997</v>
      </c>
      <c r="P55">
        <v>0</v>
      </c>
      <c r="Q55" t="e">
        <f>VLOOKUP(B55,samples_with_kelch_13_mutation!$A$1:$B$92,2,0)</f>
        <v>#N/A</v>
      </c>
    </row>
    <row r="56" spans="1:19">
      <c r="A56" t="s">
        <v>163</v>
      </c>
      <c r="B56" t="s">
        <v>25</v>
      </c>
      <c r="C56">
        <v>2.5248444170000002</v>
      </c>
      <c r="D56" s="1">
        <v>38062</v>
      </c>
      <c r="E56" s="5">
        <v>38062</v>
      </c>
      <c r="F56" s="4">
        <v>1</v>
      </c>
      <c r="G56" s="3">
        <v>38062</v>
      </c>
      <c r="H56">
        <v>2.5248444170000002</v>
      </c>
      <c r="I56">
        <v>2.5248444170000002</v>
      </c>
      <c r="J56">
        <v>17.8</v>
      </c>
      <c r="K56">
        <v>17.8</v>
      </c>
      <c r="L56">
        <v>0.5</v>
      </c>
      <c r="M56">
        <v>2.5248444170000002</v>
      </c>
      <c r="N56">
        <f t="shared" si="0"/>
        <v>0</v>
      </c>
      <c r="O56">
        <v>0.99320309200000001</v>
      </c>
      <c r="P56">
        <v>6</v>
      </c>
      <c r="Q56" t="e">
        <f>VLOOKUP(B56,samples_with_kelch_13_mutation!$A$1:$B$92,2,0)</f>
        <v>#N/A</v>
      </c>
    </row>
    <row r="57" spans="1:19">
      <c r="A57" t="s">
        <v>163</v>
      </c>
      <c r="B57" t="s">
        <v>26</v>
      </c>
      <c r="C57">
        <v>2.4591123760000002</v>
      </c>
      <c r="D57" s="1">
        <v>38065</v>
      </c>
      <c r="E57" s="5">
        <v>38065</v>
      </c>
      <c r="F57" s="4">
        <v>1</v>
      </c>
      <c r="G57" s="3">
        <v>38065</v>
      </c>
      <c r="H57">
        <v>2.4591123760000002</v>
      </c>
      <c r="I57">
        <v>2.4591123760000002</v>
      </c>
      <c r="J57">
        <v>13.7</v>
      </c>
      <c r="K57">
        <v>13.7</v>
      </c>
      <c r="L57">
        <v>0.5</v>
      </c>
      <c r="M57">
        <v>2.4591123760000002</v>
      </c>
      <c r="N57">
        <f t="shared" si="0"/>
        <v>0</v>
      </c>
      <c r="O57">
        <v>0.99275731599999995</v>
      </c>
      <c r="P57">
        <v>0</v>
      </c>
      <c r="Q57" t="e">
        <f>VLOOKUP(B57,samples_with_kelch_13_mutation!$A$1:$B$92,2,0)</f>
        <v>#N/A</v>
      </c>
    </row>
    <row r="58" spans="1:19">
      <c r="A58" t="s">
        <v>163</v>
      </c>
      <c r="B58" t="s">
        <v>27</v>
      </c>
      <c r="C58">
        <v>3.3719629009999998</v>
      </c>
      <c r="D58" s="1">
        <v>38074</v>
      </c>
      <c r="E58" s="5">
        <v>38074</v>
      </c>
      <c r="F58" s="4">
        <v>1</v>
      </c>
      <c r="G58" s="3">
        <v>38074</v>
      </c>
      <c r="H58">
        <v>3.3719629009999998</v>
      </c>
      <c r="I58">
        <v>3.3719629009999998</v>
      </c>
      <c r="J58">
        <v>20</v>
      </c>
      <c r="K58">
        <v>20</v>
      </c>
      <c r="L58">
        <v>0.5</v>
      </c>
      <c r="M58">
        <v>3.3719629009999998</v>
      </c>
      <c r="N58">
        <f t="shared" si="0"/>
        <v>0</v>
      </c>
      <c r="O58">
        <v>0.91491608999999996</v>
      </c>
      <c r="P58">
        <v>0</v>
      </c>
      <c r="Q58" t="e">
        <f>VLOOKUP(B58,samples_with_kelch_13_mutation!$A$1:$B$92,2,0)</f>
        <v>#N/A</v>
      </c>
    </row>
    <row r="59" spans="1:19">
      <c r="A59" t="s">
        <v>163</v>
      </c>
      <c r="B59" t="s">
        <v>28</v>
      </c>
      <c r="C59">
        <v>4.4386908549999999</v>
      </c>
      <c r="D59" s="1">
        <v>38083</v>
      </c>
      <c r="E59" s="5">
        <v>38083</v>
      </c>
      <c r="F59" s="4">
        <v>1</v>
      </c>
      <c r="G59" s="3">
        <v>38083</v>
      </c>
      <c r="H59">
        <v>4.4386908549999999</v>
      </c>
      <c r="I59">
        <v>4.4386908549999999</v>
      </c>
      <c r="J59">
        <v>21.8</v>
      </c>
      <c r="K59">
        <v>20</v>
      </c>
      <c r="L59">
        <v>0.5</v>
      </c>
      <c r="M59">
        <v>4.4386908549999999</v>
      </c>
      <c r="N59">
        <f t="shared" si="0"/>
        <v>0</v>
      </c>
      <c r="O59">
        <v>0.93160258299999998</v>
      </c>
      <c r="P59">
        <v>0</v>
      </c>
      <c r="Q59" t="e">
        <f>VLOOKUP(B59,samples_with_kelch_13_mutation!$A$1:$B$92,2,0)</f>
        <v>#N/A</v>
      </c>
    </row>
    <row r="60" spans="1:19">
      <c r="A60" t="s">
        <v>163</v>
      </c>
      <c r="B60" t="s">
        <v>29</v>
      </c>
      <c r="C60">
        <v>3.5280863669999998</v>
      </c>
      <c r="D60" s="1">
        <v>38084</v>
      </c>
      <c r="E60" s="5">
        <v>38084</v>
      </c>
      <c r="F60" s="4">
        <v>1</v>
      </c>
      <c r="G60" s="3">
        <v>38084</v>
      </c>
      <c r="H60">
        <v>3.5280863669999998</v>
      </c>
      <c r="I60">
        <v>3.5280863669999998</v>
      </c>
      <c r="J60">
        <v>15</v>
      </c>
      <c r="K60">
        <v>15</v>
      </c>
      <c r="L60">
        <v>0.5</v>
      </c>
      <c r="M60">
        <v>3.5280863669999998</v>
      </c>
      <c r="N60">
        <f t="shared" si="0"/>
        <v>0</v>
      </c>
      <c r="O60">
        <v>0.80403715499999995</v>
      </c>
      <c r="P60">
        <v>0</v>
      </c>
      <c r="Q60" t="e">
        <f>VLOOKUP(B60,samples_with_kelch_13_mutation!$A$1:$B$92,2,0)</f>
        <v>#N/A</v>
      </c>
      <c r="S60">
        <v>0</v>
      </c>
    </row>
    <row r="61" spans="1:19">
      <c r="A61" t="s">
        <v>163</v>
      </c>
      <c r="B61" t="s">
        <v>30</v>
      </c>
      <c r="C61">
        <v>4.248420554</v>
      </c>
      <c r="D61" s="1">
        <v>38111</v>
      </c>
      <c r="E61" s="5">
        <v>38111</v>
      </c>
      <c r="F61" s="4">
        <v>1</v>
      </c>
      <c r="G61" s="3">
        <v>38111</v>
      </c>
      <c r="H61">
        <v>4.248420554</v>
      </c>
      <c r="I61">
        <v>4.248420554</v>
      </c>
      <c r="J61">
        <v>19.8</v>
      </c>
      <c r="K61">
        <v>19.8</v>
      </c>
      <c r="L61">
        <v>0.5</v>
      </c>
      <c r="M61">
        <v>4.248420554</v>
      </c>
      <c r="N61">
        <f t="shared" si="0"/>
        <v>0</v>
      </c>
      <c r="O61">
        <v>0.99211780500000002</v>
      </c>
      <c r="P61">
        <v>6</v>
      </c>
      <c r="Q61" t="e">
        <f>VLOOKUP(B61,samples_with_kelch_13_mutation!$A$1:$B$92,2,0)</f>
        <v>#N/A</v>
      </c>
      <c r="S61">
        <v>0</v>
      </c>
    </row>
    <row r="62" spans="1:19">
      <c r="A62" t="s">
        <v>163</v>
      </c>
      <c r="B62" t="s">
        <v>31</v>
      </c>
      <c r="C62">
        <v>2.2990052269999999</v>
      </c>
      <c r="D62" s="1">
        <v>38122</v>
      </c>
      <c r="E62" s="5">
        <v>38122</v>
      </c>
      <c r="F62" s="4">
        <v>1</v>
      </c>
      <c r="G62" s="3">
        <v>38122</v>
      </c>
      <c r="H62">
        <v>2.2990052269999999</v>
      </c>
      <c r="I62">
        <v>2.2990052269999999</v>
      </c>
      <c r="J62">
        <v>15.9</v>
      </c>
      <c r="K62">
        <v>15.9</v>
      </c>
      <c r="L62">
        <v>0.5</v>
      </c>
      <c r="M62">
        <v>2.2990052269999999</v>
      </c>
      <c r="N62">
        <f t="shared" si="0"/>
        <v>0</v>
      </c>
      <c r="O62">
        <v>0.97001181000000003</v>
      </c>
      <c r="P62">
        <v>12</v>
      </c>
      <c r="Q62" t="e">
        <f>VLOOKUP(B62,samples_with_kelch_13_mutation!$A$1:$B$92,2,0)</f>
        <v>#N/A</v>
      </c>
      <c r="S62">
        <v>2</v>
      </c>
    </row>
    <row r="63" spans="1:19">
      <c r="A63" t="s">
        <v>163</v>
      </c>
      <c r="B63" t="s">
        <v>32</v>
      </c>
      <c r="C63">
        <v>1.909052416</v>
      </c>
      <c r="D63" s="1">
        <v>38126</v>
      </c>
      <c r="E63" s="5">
        <v>38126</v>
      </c>
      <c r="F63" s="4">
        <v>1</v>
      </c>
      <c r="G63" s="3">
        <v>38126</v>
      </c>
      <c r="H63">
        <v>1.909052416</v>
      </c>
      <c r="I63">
        <v>1.909052416</v>
      </c>
      <c r="J63">
        <v>23.8</v>
      </c>
      <c r="K63">
        <v>20</v>
      </c>
      <c r="L63">
        <v>0.5</v>
      </c>
      <c r="M63">
        <v>1.909052416</v>
      </c>
      <c r="N63">
        <f t="shared" si="0"/>
        <v>0</v>
      </c>
      <c r="O63">
        <v>0.97510383599999995</v>
      </c>
      <c r="P63">
        <v>6</v>
      </c>
      <c r="Q63" t="e">
        <f>VLOOKUP(B63,samples_with_kelch_13_mutation!$A$1:$B$92,2,0)</f>
        <v>#N/A</v>
      </c>
    </row>
    <row r="64" spans="1:19">
      <c r="A64" t="s">
        <v>163</v>
      </c>
      <c r="B64" t="s">
        <v>9</v>
      </c>
      <c r="C64">
        <v>3.7215741119999999</v>
      </c>
      <c r="D64" s="1">
        <v>38133</v>
      </c>
      <c r="E64" s="5">
        <v>38133</v>
      </c>
      <c r="F64" s="4">
        <v>1</v>
      </c>
      <c r="G64" s="3">
        <v>38133</v>
      </c>
      <c r="H64">
        <v>3.7215741119999999</v>
      </c>
      <c r="I64">
        <v>3.7215741119999999</v>
      </c>
      <c r="J64">
        <v>18</v>
      </c>
      <c r="K64">
        <v>18</v>
      </c>
      <c r="L64">
        <v>0.5</v>
      </c>
      <c r="M64">
        <v>3.7215741119999999</v>
      </c>
      <c r="N64">
        <f t="shared" si="0"/>
        <v>0</v>
      </c>
      <c r="O64">
        <v>0.96569655899999995</v>
      </c>
      <c r="P64">
        <v>0</v>
      </c>
      <c r="Q64" t="e">
        <f>VLOOKUP(B64,samples_with_kelch_13_mutation!$A$1:$B$92,2,0)</f>
        <v>#N/A</v>
      </c>
    </row>
    <row r="65" spans="1:17">
      <c r="A65" t="s">
        <v>163</v>
      </c>
      <c r="B65" t="s">
        <v>33</v>
      </c>
      <c r="C65">
        <v>6.9132505780000004</v>
      </c>
      <c r="D65" s="1">
        <v>38139</v>
      </c>
      <c r="E65" s="5">
        <v>38139</v>
      </c>
      <c r="F65" s="4">
        <v>1</v>
      </c>
      <c r="G65" s="3">
        <v>38139</v>
      </c>
      <c r="H65">
        <v>6.9132505780000004</v>
      </c>
      <c r="I65">
        <v>6.9132505780000004</v>
      </c>
      <c r="J65">
        <v>16.399999999999999</v>
      </c>
      <c r="K65">
        <v>16.399999999999999</v>
      </c>
      <c r="L65">
        <v>0.5</v>
      </c>
      <c r="M65">
        <v>6.9132505780000004</v>
      </c>
      <c r="N65">
        <f t="shared" si="0"/>
        <v>1</v>
      </c>
      <c r="O65">
        <v>0.97412141500000005</v>
      </c>
      <c r="P65">
        <v>0</v>
      </c>
      <c r="Q65" t="str">
        <f>VLOOKUP(B65,samples_with_kelch_13_mutation!$A$1:$B$92,2,0)</f>
        <v>13_1725385_A</v>
      </c>
    </row>
    <row r="66" spans="1:17">
      <c r="A66" t="s">
        <v>163</v>
      </c>
      <c r="B66" t="s">
        <v>34</v>
      </c>
      <c r="C66">
        <v>3.9207665020000002</v>
      </c>
      <c r="D66" s="1">
        <v>38139</v>
      </c>
      <c r="E66" s="5">
        <v>38139</v>
      </c>
      <c r="F66" s="4">
        <v>1</v>
      </c>
      <c r="G66" s="3">
        <v>38139</v>
      </c>
      <c r="H66">
        <v>3.9207665020000002</v>
      </c>
      <c r="I66">
        <v>3.9207665020000002</v>
      </c>
      <c r="J66">
        <v>16.8</v>
      </c>
      <c r="K66">
        <v>16.8</v>
      </c>
      <c r="L66">
        <v>0.5</v>
      </c>
      <c r="M66">
        <v>3.9207665020000002</v>
      </c>
      <c r="N66">
        <f t="shared" si="0"/>
        <v>0</v>
      </c>
      <c r="O66">
        <v>0.94672479399999998</v>
      </c>
      <c r="P66">
        <v>0</v>
      </c>
      <c r="Q66" t="e">
        <f>VLOOKUP(B66,samples_with_kelch_13_mutation!$A$1:$B$92,2,0)</f>
        <v>#N/A</v>
      </c>
    </row>
    <row r="67" spans="1:17">
      <c r="A67" t="s">
        <v>163</v>
      </c>
      <c r="B67" t="s">
        <v>35</v>
      </c>
      <c r="C67">
        <v>3.4903884230000002</v>
      </c>
      <c r="D67" s="1">
        <v>38139</v>
      </c>
      <c r="E67" s="5">
        <v>38139</v>
      </c>
      <c r="F67" s="4">
        <v>1</v>
      </c>
      <c r="G67" s="3">
        <v>38139</v>
      </c>
      <c r="H67">
        <v>3.4903884230000002</v>
      </c>
      <c r="I67">
        <v>3.4903884230000002</v>
      </c>
      <c r="J67">
        <v>17.8</v>
      </c>
      <c r="K67">
        <v>17.8</v>
      </c>
      <c r="L67">
        <v>0.5</v>
      </c>
      <c r="M67">
        <v>3.4903884230000002</v>
      </c>
      <c r="N67">
        <f t="shared" ref="N67:N130" si="1">IF(H67&gt;=6.2,1,0)</f>
        <v>0</v>
      </c>
      <c r="O67">
        <v>0.93075810800000003</v>
      </c>
      <c r="P67">
        <v>0</v>
      </c>
      <c r="Q67" t="e">
        <f>VLOOKUP(B67,samples_with_kelch_13_mutation!$A$1:$B$92,2,0)</f>
        <v>#N/A</v>
      </c>
    </row>
    <row r="68" spans="1:17">
      <c r="A68" t="s">
        <v>163</v>
      </c>
      <c r="B68" t="s">
        <v>36</v>
      </c>
      <c r="C68">
        <v>4.3051061190000004</v>
      </c>
      <c r="D68" s="1">
        <v>38140</v>
      </c>
      <c r="E68" s="5">
        <v>38140</v>
      </c>
      <c r="F68" s="4">
        <v>1</v>
      </c>
      <c r="G68" s="3">
        <v>38140</v>
      </c>
      <c r="H68">
        <v>4.3051061190000004</v>
      </c>
      <c r="I68">
        <v>4.3051061190000004</v>
      </c>
      <c r="J68">
        <v>19.8</v>
      </c>
      <c r="K68">
        <v>19.8</v>
      </c>
      <c r="L68">
        <v>0.5</v>
      </c>
      <c r="M68">
        <v>4.3051061190000004</v>
      </c>
      <c r="N68">
        <f t="shared" si="1"/>
        <v>0</v>
      </c>
      <c r="O68">
        <v>0.94908160200000002</v>
      </c>
      <c r="P68">
        <v>0</v>
      </c>
      <c r="Q68" t="str">
        <f>VLOOKUP(B68,samples_with_kelch_13_mutation!$A$1:$B$92,2,0)</f>
        <v>13_1726244_G</v>
      </c>
    </row>
    <row r="69" spans="1:17">
      <c r="A69" t="s">
        <v>163</v>
      </c>
      <c r="B69" t="s">
        <v>37</v>
      </c>
      <c r="C69">
        <v>5.0583999869999996</v>
      </c>
      <c r="D69" s="1">
        <v>38142</v>
      </c>
      <c r="E69" s="5">
        <v>38142</v>
      </c>
      <c r="F69" s="4">
        <v>1</v>
      </c>
      <c r="G69" s="3">
        <v>38142</v>
      </c>
      <c r="H69">
        <v>5.0583999869999996</v>
      </c>
      <c r="I69">
        <v>5.0583999869999996</v>
      </c>
      <c r="J69">
        <v>18.2</v>
      </c>
      <c r="K69">
        <v>18.2</v>
      </c>
      <c r="L69">
        <v>0.5</v>
      </c>
      <c r="M69">
        <v>5.0583999869999996</v>
      </c>
      <c r="N69">
        <f t="shared" si="1"/>
        <v>0</v>
      </c>
      <c r="O69">
        <v>0.90976752500000002</v>
      </c>
      <c r="P69">
        <v>0</v>
      </c>
      <c r="Q69" t="e">
        <f>VLOOKUP(B69,samples_with_kelch_13_mutation!$A$1:$B$92,2,0)</f>
        <v>#N/A</v>
      </c>
    </row>
    <row r="70" spans="1:17">
      <c r="A70" t="s">
        <v>163</v>
      </c>
      <c r="B70" t="s">
        <v>38</v>
      </c>
      <c r="C70">
        <v>5.7792639110000001</v>
      </c>
      <c r="D70" s="1">
        <v>38146</v>
      </c>
      <c r="E70" s="5">
        <v>38146</v>
      </c>
      <c r="F70" s="4">
        <v>1</v>
      </c>
      <c r="G70" s="3">
        <v>38146</v>
      </c>
      <c r="H70">
        <v>5.7792639110000001</v>
      </c>
      <c r="I70">
        <v>5.7792639110000001</v>
      </c>
      <c r="J70">
        <v>18.3</v>
      </c>
      <c r="K70">
        <v>18.3</v>
      </c>
      <c r="L70">
        <v>0.5</v>
      </c>
      <c r="M70">
        <v>5.7792639110000001</v>
      </c>
      <c r="N70">
        <f t="shared" si="1"/>
        <v>0</v>
      </c>
      <c r="O70">
        <v>0.94202517200000002</v>
      </c>
      <c r="P70">
        <v>0</v>
      </c>
      <c r="Q70" t="str">
        <f>VLOOKUP(B70,samples_with_kelch_13_mutation!$A$1:$B$92,2,0)</f>
        <v>13_1725544_T</v>
      </c>
    </row>
    <row r="71" spans="1:17">
      <c r="A71" t="s">
        <v>163</v>
      </c>
      <c r="B71" t="s">
        <v>10</v>
      </c>
      <c r="C71">
        <v>2.1344398419999999</v>
      </c>
      <c r="D71" s="1">
        <v>38148</v>
      </c>
      <c r="E71" s="5">
        <v>38148</v>
      </c>
      <c r="F71" s="4">
        <v>1</v>
      </c>
      <c r="G71" s="3">
        <v>38148</v>
      </c>
      <c r="H71">
        <v>2.1344398419999999</v>
      </c>
      <c r="I71">
        <v>2.1344398419999999</v>
      </c>
      <c r="J71">
        <v>20</v>
      </c>
      <c r="K71">
        <v>20</v>
      </c>
      <c r="L71">
        <v>0.5</v>
      </c>
      <c r="M71">
        <v>2.1344398419999999</v>
      </c>
      <c r="N71">
        <f t="shared" si="1"/>
        <v>0</v>
      </c>
      <c r="O71">
        <v>0.848147439</v>
      </c>
      <c r="P71">
        <v>0</v>
      </c>
      <c r="Q71" t="e">
        <f>VLOOKUP(B71,samples_with_kelch_13_mutation!$A$1:$B$92,2,0)</f>
        <v>#N/A</v>
      </c>
    </row>
    <row r="72" spans="1:17">
      <c r="A72" t="s">
        <v>163</v>
      </c>
      <c r="B72" t="s">
        <v>39</v>
      </c>
      <c r="C72">
        <v>3.3330913959999999</v>
      </c>
      <c r="D72" s="1">
        <v>38148</v>
      </c>
      <c r="E72" s="5">
        <v>38148</v>
      </c>
      <c r="F72" s="4">
        <v>1</v>
      </c>
      <c r="G72" s="3">
        <v>38148</v>
      </c>
      <c r="H72">
        <v>3.3330913959999999</v>
      </c>
      <c r="I72">
        <v>3.3330913959999999</v>
      </c>
      <c r="J72">
        <v>15.9</v>
      </c>
      <c r="K72">
        <v>15.9</v>
      </c>
      <c r="L72">
        <v>0.5</v>
      </c>
      <c r="M72">
        <v>3.3330913959999999</v>
      </c>
      <c r="N72">
        <f t="shared" si="1"/>
        <v>0</v>
      </c>
      <c r="O72">
        <v>0.92921043800000003</v>
      </c>
      <c r="P72">
        <v>0</v>
      </c>
      <c r="Q72" t="e">
        <f>VLOOKUP(B72,samples_with_kelch_13_mutation!$A$1:$B$92,2,0)</f>
        <v>#N/A</v>
      </c>
    </row>
    <row r="73" spans="1:17">
      <c r="A73" t="s">
        <v>163</v>
      </c>
      <c r="B73" t="s">
        <v>40</v>
      </c>
      <c r="C73">
        <v>7.1079184809999996</v>
      </c>
      <c r="D73" s="1">
        <v>38150</v>
      </c>
      <c r="E73" s="5">
        <v>38150</v>
      </c>
      <c r="F73" s="4">
        <v>1</v>
      </c>
      <c r="G73" s="3">
        <v>38150</v>
      </c>
      <c r="H73">
        <v>7.1079184809999996</v>
      </c>
      <c r="I73">
        <v>7.1079184809999996</v>
      </c>
      <c r="J73">
        <v>17.5</v>
      </c>
      <c r="K73">
        <v>17.5</v>
      </c>
      <c r="L73">
        <v>0.5</v>
      </c>
      <c r="M73">
        <v>7.1079184809999996</v>
      </c>
      <c r="N73">
        <f t="shared" si="1"/>
        <v>1</v>
      </c>
      <c r="O73">
        <v>0.93436573199999995</v>
      </c>
      <c r="P73">
        <v>0</v>
      </c>
      <c r="Q73" t="str">
        <f>VLOOKUP(B73,samples_with_kelch_13_mutation!$A$1:$B$92,2,0)</f>
        <v>13_1725277_A</v>
      </c>
    </row>
    <row r="74" spans="1:17">
      <c r="A74" t="s">
        <v>163</v>
      </c>
      <c r="B74" t="s">
        <v>41</v>
      </c>
      <c r="C74">
        <v>3.0471961040000002</v>
      </c>
      <c r="D74" s="1">
        <v>38160</v>
      </c>
      <c r="E74" s="5">
        <v>38160</v>
      </c>
      <c r="F74" s="4">
        <v>1</v>
      </c>
      <c r="G74" s="3">
        <v>38160</v>
      </c>
      <c r="H74">
        <v>3.0471961040000002</v>
      </c>
      <c r="I74">
        <v>3.0471961040000002</v>
      </c>
      <c r="J74">
        <v>20.9</v>
      </c>
      <c r="K74">
        <v>20</v>
      </c>
      <c r="L74">
        <v>0.5</v>
      </c>
      <c r="M74">
        <v>3.0471961040000002</v>
      </c>
      <c r="N74">
        <f t="shared" si="1"/>
        <v>0</v>
      </c>
      <c r="O74">
        <v>0.82373737499999999</v>
      </c>
      <c r="P74">
        <v>0</v>
      </c>
      <c r="Q74" t="e">
        <f>VLOOKUP(B74,samples_with_kelch_13_mutation!$A$1:$B$92,2,0)</f>
        <v>#N/A</v>
      </c>
    </row>
    <row r="75" spans="1:17">
      <c r="A75" t="s">
        <v>163</v>
      </c>
      <c r="B75" t="s">
        <v>42</v>
      </c>
      <c r="C75">
        <v>4.8875617939999998</v>
      </c>
      <c r="D75" s="1">
        <v>38163</v>
      </c>
      <c r="E75" s="5">
        <v>38163</v>
      </c>
      <c r="F75" s="4">
        <v>1</v>
      </c>
      <c r="G75" s="3">
        <v>38163</v>
      </c>
      <c r="H75">
        <v>4.8875617939999998</v>
      </c>
      <c r="I75">
        <v>4.8875617939999998</v>
      </c>
      <c r="J75">
        <v>16.100000000000001</v>
      </c>
      <c r="K75">
        <v>16.100000000000001</v>
      </c>
      <c r="L75">
        <v>0.5</v>
      </c>
      <c r="M75">
        <v>4.8875617939999998</v>
      </c>
      <c r="N75">
        <f t="shared" si="1"/>
        <v>0</v>
      </c>
      <c r="O75">
        <v>0.97635640000000001</v>
      </c>
      <c r="P75">
        <v>0</v>
      </c>
      <c r="Q75" t="str">
        <f>VLOOKUP(B75,samples_with_kelch_13_mutation!$A$1:$B$92,2,0)</f>
        <v>13_1725277_A</v>
      </c>
    </row>
    <row r="76" spans="1:17">
      <c r="A76" t="s">
        <v>163</v>
      </c>
      <c r="B76" t="s">
        <v>43</v>
      </c>
      <c r="C76">
        <v>1.195429173</v>
      </c>
      <c r="D76" s="1">
        <v>38164</v>
      </c>
      <c r="E76" s="5">
        <v>38164</v>
      </c>
      <c r="F76" s="4">
        <v>1</v>
      </c>
      <c r="G76" s="3">
        <v>38164</v>
      </c>
      <c r="H76">
        <v>1.195429173</v>
      </c>
      <c r="I76">
        <v>1.195429173</v>
      </c>
      <c r="J76">
        <v>15.7</v>
      </c>
      <c r="K76">
        <v>15.7</v>
      </c>
      <c r="L76">
        <v>0.5</v>
      </c>
      <c r="M76">
        <v>1.195429173</v>
      </c>
      <c r="N76">
        <f t="shared" si="1"/>
        <v>0</v>
      </c>
      <c r="O76">
        <v>0.97003006700000005</v>
      </c>
      <c r="P76">
        <v>12</v>
      </c>
      <c r="Q76" t="e">
        <f>VLOOKUP(B76,samples_with_kelch_13_mutation!$A$1:$B$92,2,0)</f>
        <v>#N/A</v>
      </c>
    </row>
    <row r="77" spans="1:17">
      <c r="A77" t="s">
        <v>163</v>
      </c>
      <c r="B77" t="s">
        <v>44</v>
      </c>
      <c r="C77">
        <v>2.8771290999999999</v>
      </c>
      <c r="D77" s="1">
        <v>38178</v>
      </c>
      <c r="E77" s="5">
        <v>38178</v>
      </c>
      <c r="F77" s="4">
        <v>1</v>
      </c>
      <c r="G77" s="3">
        <v>38178</v>
      </c>
      <c r="H77">
        <v>2.8771290999999999</v>
      </c>
      <c r="I77">
        <v>2.8771290999999999</v>
      </c>
      <c r="J77">
        <v>15.5</v>
      </c>
      <c r="K77">
        <v>15.5</v>
      </c>
      <c r="L77">
        <v>0.5</v>
      </c>
      <c r="M77">
        <v>2.8771290999999999</v>
      </c>
      <c r="N77">
        <f t="shared" si="1"/>
        <v>0</v>
      </c>
      <c r="O77">
        <v>0.89382395599999998</v>
      </c>
      <c r="P77">
        <v>0</v>
      </c>
      <c r="Q77" t="e">
        <f>VLOOKUP(B77,samples_with_kelch_13_mutation!$A$1:$B$92,2,0)</f>
        <v>#N/A</v>
      </c>
    </row>
    <row r="78" spans="1:17">
      <c r="A78" t="s">
        <v>163</v>
      </c>
      <c r="B78" t="s">
        <v>11</v>
      </c>
      <c r="C78">
        <v>2.5550594640000002</v>
      </c>
      <c r="D78" s="1">
        <v>38188</v>
      </c>
      <c r="E78" s="5">
        <v>38188</v>
      </c>
      <c r="F78" s="4">
        <v>1</v>
      </c>
      <c r="G78" s="3">
        <v>38188</v>
      </c>
      <c r="H78">
        <v>2.5550594640000002</v>
      </c>
      <c r="I78">
        <v>2.5550594640000002</v>
      </c>
      <c r="J78">
        <v>31.6</v>
      </c>
      <c r="K78">
        <v>20</v>
      </c>
      <c r="L78">
        <v>0.5</v>
      </c>
      <c r="M78">
        <v>2.5550594640000002</v>
      </c>
      <c r="N78">
        <f t="shared" si="1"/>
        <v>0</v>
      </c>
      <c r="O78">
        <v>0.91937096900000004</v>
      </c>
      <c r="P78">
        <v>0</v>
      </c>
      <c r="Q78" t="e">
        <f>VLOOKUP(B78,samples_with_kelch_13_mutation!$A$1:$B$92,2,0)</f>
        <v>#N/A</v>
      </c>
    </row>
    <row r="79" spans="1:17">
      <c r="A79" t="s">
        <v>163</v>
      </c>
      <c r="B79" t="s">
        <v>45</v>
      </c>
      <c r="C79">
        <v>2.911536366</v>
      </c>
      <c r="D79" s="1">
        <v>38191</v>
      </c>
      <c r="E79" s="5">
        <v>38191</v>
      </c>
      <c r="F79" s="4">
        <v>1</v>
      </c>
      <c r="G79" s="3">
        <v>38191</v>
      </c>
      <c r="H79">
        <v>2.911536366</v>
      </c>
      <c r="I79">
        <v>2.911536366</v>
      </c>
      <c r="J79">
        <v>33.299999999999997</v>
      </c>
      <c r="K79">
        <v>20</v>
      </c>
      <c r="L79">
        <v>0.5</v>
      </c>
      <c r="M79">
        <v>2.911536366</v>
      </c>
      <c r="N79">
        <f t="shared" si="1"/>
        <v>0</v>
      </c>
      <c r="O79">
        <v>0.96218707599999997</v>
      </c>
      <c r="P79">
        <v>0</v>
      </c>
      <c r="Q79" t="e">
        <f>VLOOKUP(B79,samples_with_kelch_13_mutation!$A$1:$B$92,2,0)</f>
        <v>#N/A</v>
      </c>
    </row>
    <row r="80" spans="1:17">
      <c r="A80" t="s">
        <v>163</v>
      </c>
      <c r="B80" t="s">
        <v>46</v>
      </c>
      <c r="C80">
        <v>4.2101474029999997</v>
      </c>
      <c r="D80" s="1">
        <v>38196</v>
      </c>
      <c r="E80" s="5">
        <v>38196</v>
      </c>
      <c r="F80" s="4">
        <v>1</v>
      </c>
      <c r="G80" s="3">
        <v>38196</v>
      </c>
      <c r="H80">
        <v>4.2101474029999997</v>
      </c>
      <c r="I80">
        <v>4.2101474029999997</v>
      </c>
      <c r="J80">
        <v>16.8</v>
      </c>
      <c r="K80">
        <v>16.8</v>
      </c>
      <c r="L80">
        <v>0.5</v>
      </c>
      <c r="M80">
        <v>4.2101474029999997</v>
      </c>
      <c r="N80">
        <f t="shared" si="1"/>
        <v>0</v>
      </c>
      <c r="O80">
        <v>0.99151806200000003</v>
      </c>
      <c r="P80">
        <v>6</v>
      </c>
      <c r="Q80" t="str">
        <f>VLOOKUP(B80,samples_with_kelch_13_mutation!$A$1:$B$92,2,0)</f>
        <v>13_1726244_G</v>
      </c>
    </row>
    <row r="81" spans="1:17">
      <c r="A81" t="s">
        <v>163</v>
      </c>
      <c r="B81" t="s">
        <v>47</v>
      </c>
      <c r="C81">
        <v>6.6486539789999997</v>
      </c>
      <c r="D81" s="1">
        <v>38205</v>
      </c>
      <c r="E81" s="5">
        <v>38205</v>
      </c>
      <c r="F81" s="4">
        <v>1</v>
      </c>
      <c r="G81" s="3">
        <v>38205</v>
      </c>
      <c r="H81">
        <v>6.6486539789999997</v>
      </c>
      <c r="I81">
        <v>6.6486539789999997</v>
      </c>
      <c r="J81">
        <v>19.600000000000001</v>
      </c>
      <c r="K81">
        <v>19.600000000000001</v>
      </c>
      <c r="L81">
        <v>0.5</v>
      </c>
      <c r="M81">
        <v>6.6486539789999997</v>
      </c>
      <c r="N81">
        <f t="shared" si="1"/>
        <v>1</v>
      </c>
      <c r="O81">
        <v>0.97366839800000005</v>
      </c>
      <c r="P81">
        <v>0</v>
      </c>
      <c r="Q81" t="str">
        <f>VLOOKUP(B81,samples_with_kelch_13_mutation!$A$1:$B$92,2,0)</f>
        <v>13_1725676_A</v>
      </c>
    </row>
    <row r="82" spans="1:17">
      <c r="A82" t="s">
        <v>163</v>
      </c>
      <c r="B82" t="s">
        <v>12</v>
      </c>
      <c r="C82">
        <v>3.7775842599999998</v>
      </c>
      <c r="D82" s="1">
        <v>38207</v>
      </c>
      <c r="E82" s="5">
        <v>38207</v>
      </c>
      <c r="F82" s="4">
        <v>1</v>
      </c>
      <c r="G82" s="3">
        <v>38207</v>
      </c>
      <c r="H82">
        <v>3.7775842599999998</v>
      </c>
      <c r="I82">
        <v>3.7775842599999998</v>
      </c>
      <c r="J82">
        <v>14.6</v>
      </c>
      <c r="K82">
        <v>14.6</v>
      </c>
      <c r="L82">
        <v>0.5</v>
      </c>
      <c r="M82">
        <v>3.7775842599999998</v>
      </c>
      <c r="N82">
        <f t="shared" si="1"/>
        <v>0</v>
      </c>
      <c r="O82">
        <v>0.84340833100000001</v>
      </c>
      <c r="P82">
        <v>0</v>
      </c>
      <c r="Q82" t="e">
        <f>VLOOKUP(B82,samples_with_kelch_13_mutation!$A$1:$B$92,2,0)</f>
        <v>#N/A</v>
      </c>
    </row>
    <row r="83" spans="1:17">
      <c r="A83" t="s">
        <v>163</v>
      </c>
      <c r="B83" t="s">
        <v>13</v>
      </c>
      <c r="C83">
        <v>8.5158614690000007</v>
      </c>
      <c r="D83" s="1">
        <v>38211</v>
      </c>
      <c r="E83" s="5">
        <v>38211</v>
      </c>
      <c r="F83" s="4">
        <v>1</v>
      </c>
      <c r="G83" s="3">
        <v>38211</v>
      </c>
      <c r="H83">
        <v>8.5158614690000007</v>
      </c>
      <c r="I83">
        <v>8.5158614690000007</v>
      </c>
      <c r="J83">
        <v>15.4</v>
      </c>
      <c r="K83">
        <v>15.4</v>
      </c>
      <c r="L83">
        <v>0.5</v>
      </c>
      <c r="M83" s="9">
        <v>8.5158614690000007</v>
      </c>
      <c r="N83">
        <f t="shared" si="1"/>
        <v>1</v>
      </c>
      <c r="O83">
        <v>0.98036363000000004</v>
      </c>
      <c r="P83">
        <v>0</v>
      </c>
      <c r="Q83" t="e">
        <f>VLOOKUP(B83,samples_with_kelch_13_mutation!$A$1:$B$92,2,0)</f>
        <v>#N/A</v>
      </c>
    </row>
    <row r="84" spans="1:17">
      <c r="A84" t="s">
        <v>163</v>
      </c>
      <c r="B84" t="s">
        <v>48</v>
      </c>
      <c r="C84" t="s">
        <v>49</v>
      </c>
      <c r="D84" s="1">
        <v>38226</v>
      </c>
      <c r="E84" s="5">
        <v>38226</v>
      </c>
      <c r="F84" s="4">
        <v>1</v>
      </c>
      <c r="G84" s="3">
        <v>38226</v>
      </c>
      <c r="H84">
        <v>1E-4</v>
      </c>
      <c r="J84">
        <v>19</v>
      </c>
      <c r="K84">
        <v>19</v>
      </c>
      <c r="L84">
        <v>0.5</v>
      </c>
      <c r="M84" t="s">
        <v>49</v>
      </c>
      <c r="N84">
        <f t="shared" si="1"/>
        <v>0</v>
      </c>
      <c r="O84" t="s">
        <v>49</v>
      </c>
      <c r="P84" t="s">
        <v>49</v>
      </c>
      <c r="Q84" t="str">
        <f>VLOOKUP(B84,samples_with_kelch_13_mutation!$A$1:$B$92,2,0)</f>
        <v>13_1726244_G</v>
      </c>
    </row>
    <row r="85" spans="1:17">
      <c r="A85" t="s">
        <v>163</v>
      </c>
      <c r="B85" t="s">
        <v>50</v>
      </c>
      <c r="C85">
        <v>1.976797417</v>
      </c>
      <c r="D85" s="1">
        <v>38246</v>
      </c>
      <c r="E85" s="5">
        <v>38246</v>
      </c>
      <c r="F85" s="4">
        <v>1</v>
      </c>
      <c r="G85" s="3">
        <v>38246</v>
      </c>
      <c r="H85">
        <v>1.976797417</v>
      </c>
      <c r="I85">
        <v>1.976797417</v>
      </c>
      <c r="J85">
        <v>14.6</v>
      </c>
      <c r="K85">
        <v>14.6</v>
      </c>
      <c r="L85">
        <v>0.5</v>
      </c>
      <c r="M85">
        <v>1.976797417</v>
      </c>
      <c r="N85">
        <f t="shared" si="1"/>
        <v>0</v>
      </c>
      <c r="O85">
        <v>0.99399293300000002</v>
      </c>
      <c r="P85">
        <v>6</v>
      </c>
      <c r="Q85" t="e">
        <f>VLOOKUP(B85,samples_with_kelch_13_mutation!$A$1:$B$92,2,0)</f>
        <v>#N/A</v>
      </c>
    </row>
    <row r="86" spans="1:17">
      <c r="A86" t="s">
        <v>163</v>
      </c>
      <c r="B86" t="s">
        <v>51</v>
      </c>
      <c r="C86">
        <v>6.9411478259999999</v>
      </c>
      <c r="D86" s="1">
        <v>38246</v>
      </c>
      <c r="E86" s="5">
        <v>38246</v>
      </c>
      <c r="F86" s="4">
        <v>1</v>
      </c>
      <c r="G86" s="3">
        <v>38246</v>
      </c>
      <c r="H86">
        <v>6.9411478259999999</v>
      </c>
      <c r="I86">
        <v>6.9411478259999999</v>
      </c>
      <c r="J86">
        <v>16.7</v>
      </c>
      <c r="K86">
        <v>16.7</v>
      </c>
      <c r="L86">
        <v>0.5</v>
      </c>
      <c r="M86">
        <v>6.9411478259999999</v>
      </c>
      <c r="N86">
        <f t="shared" si="1"/>
        <v>1</v>
      </c>
      <c r="O86">
        <v>0.97597744099999995</v>
      </c>
      <c r="P86">
        <v>0</v>
      </c>
      <c r="Q86" t="str">
        <f>VLOOKUP(B86,samples_with_kelch_13_mutation!$A$1:$B$92,2,0)</f>
        <v>13_1724974_A</v>
      </c>
    </row>
    <row r="87" spans="1:17">
      <c r="A87" t="s">
        <v>163</v>
      </c>
      <c r="B87" t="s">
        <v>14</v>
      </c>
      <c r="C87">
        <v>5.2612536240000001</v>
      </c>
      <c r="D87" s="1">
        <v>38252</v>
      </c>
      <c r="E87" s="5">
        <v>38252</v>
      </c>
      <c r="F87" s="4">
        <v>1</v>
      </c>
      <c r="G87" s="3">
        <v>38252</v>
      </c>
      <c r="H87">
        <v>5.2612536240000001</v>
      </c>
      <c r="I87">
        <v>5.2612536240000001</v>
      </c>
      <c r="J87">
        <v>18.8</v>
      </c>
      <c r="K87">
        <v>18.8</v>
      </c>
      <c r="L87">
        <v>0.5</v>
      </c>
      <c r="M87">
        <v>5.2612536240000001</v>
      </c>
      <c r="N87">
        <f t="shared" si="1"/>
        <v>0</v>
      </c>
      <c r="O87">
        <v>0.90379434199999997</v>
      </c>
      <c r="P87">
        <v>0</v>
      </c>
      <c r="Q87" t="str">
        <f>VLOOKUP(B87,samples_with_kelch_13_mutation!$A$1:$B$92,2,0)</f>
        <v>13_1726244_G</v>
      </c>
    </row>
    <row r="88" spans="1:17">
      <c r="A88" t="s">
        <v>163</v>
      </c>
      <c r="B88" t="s">
        <v>52</v>
      </c>
      <c r="C88">
        <v>2.4460041970000002</v>
      </c>
      <c r="D88" s="1">
        <v>38258</v>
      </c>
      <c r="E88" s="5">
        <v>38258</v>
      </c>
      <c r="F88" s="4">
        <v>1</v>
      </c>
      <c r="G88" s="3">
        <v>38258</v>
      </c>
      <c r="H88">
        <v>2.4460041970000002</v>
      </c>
      <c r="I88">
        <v>2.4460041970000002</v>
      </c>
      <c r="J88">
        <v>21.6</v>
      </c>
      <c r="K88">
        <v>20</v>
      </c>
      <c r="L88">
        <v>0.5</v>
      </c>
      <c r="M88">
        <v>2.4460041970000002</v>
      </c>
      <c r="N88">
        <f t="shared" si="1"/>
        <v>0</v>
      </c>
      <c r="O88">
        <v>0.95367235699999997</v>
      </c>
      <c r="P88">
        <v>0</v>
      </c>
      <c r="Q88" t="e">
        <f>VLOOKUP(B88,samples_with_kelch_13_mutation!$A$1:$B$92,2,0)</f>
        <v>#N/A</v>
      </c>
    </row>
    <row r="89" spans="1:17">
      <c r="A89" t="s">
        <v>163</v>
      </c>
      <c r="B89" t="s">
        <v>15</v>
      </c>
      <c r="C89">
        <v>2.2256880880000001</v>
      </c>
      <c r="D89" s="1">
        <v>38260</v>
      </c>
      <c r="E89" s="5">
        <v>38260</v>
      </c>
      <c r="F89" s="4">
        <v>1</v>
      </c>
      <c r="G89" s="3">
        <v>38260</v>
      </c>
      <c r="H89">
        <v>2.2256880880000001</v>
      </c>
      <c r="I89">
        <v>2.2256880880000001</v>
      </c>
      <c r="J89">
        <v>16.7</v>
      </c>
      <c r="K89">
        <v>16.7</v>
      </c>
      <c r="L89">
        <v>0.5</v>
      </c>
      <c r="M89">
        <v>2.2256880880000001</v>
      </c>
      <c r="N89">
        <f t="shared" si="1"/>
        <v>0</v>
      </c>
      <c r="O89">
        <v>0.98706136600000005</v>
      </c>
      <c r="P89">
        <v>6</v>
      </c>
      <c r="Q89" t="e">
        <f>VLOOKUP(B89,samples_with_kelch_13_mutation!$A$1:$B$92,2,0)</f>
        <v>#N/A</v>
      </c>
    </row>
    <row r="90" spans="1:17">
      <c r="A90" t="s">
        <v>163</v>
      </c>
      <c r="B90" t="s">
        <v>53</v>
      </c>
      <c r="C90">
        <v>7.4610396129999996</v>
      </c>
      <c r="D90" s="1">
        <v>38263</v>
      </c>
      <c r="E90" s="5">
        <v>38263</v>
      </c>
      <c r="F90" s="4">
        <v>1</v>
      </c>
      <c r="G90" s="3">
        <v>38263</v>
      </c>
      <c r="H90">
        <v>7.4610396129999996</v>
      </c>
      <c r="I90">
        <v>7.4610396129999996</v>
      </c>
      <c r="J90">
        <v>16.3</v>
      </c>
      <c r="K90">
        <v>16.3</v>
      </c>
      <c r="L90">
        <v>0.5</v>
      </c>
      <c r="M90">
        <v>7.4610396129999996</v>
      </c>
      <c r="N90">
        <f t="shared" si="1"/>
        <v>1</v>
      </c>
      <c r="O90">
        <v>0.98713363600000004</v>
      </c>
      <c r="P90">
        <v>0</v>
      </c>
      <c r="Q90" t="str">
        <f>VLOOKUP(B90,samples_with_kelch_13_mutation!$A$1:$B$92,2,0)</f>
        <v>13_1725676_A</v>
      </c>
    </row>
    <row r="91" spans="1:17">
      <c r="A91" t="s">
        <v>163</v>
      </c>
      <c r="B91" t="s">
        <v>54</v>
      </c>
      <c r="C91">
        <v>2.8374290649999998</v>
      </c>
      <c r="D91" s="1">
        <v>38267</v>
      </c>
      <c r="E91" s="5">
        <v>38267</v>
      </c>
      <c r="F91" s="4">
        <v>1</v>
      </c>
      <c r="G91" s="3">
        <v>38267</v>
      </c>
      <c r="H91">
        <v>2.8374290649999998</v>
      </c>
      <c r="I91">
        <v>2.8374290649999998</v>
      </c>
      <c r="J91">
        <v>18.600000000000001</v>
      </c>
      <c r="K91">
        <v>18.600000000000001</v>
      </c>
      <c r="L91">
        <v>0.5</v>
      </c>
      <c r="M91">
        <v>2.8374290649999998</v>
      </c>
      <c r="N91">
        <f t="shared" si="1"/>
        <v>0</v>
      </c>
      <c r="O91">
        <v>0.98525707200000001</v>
      </c>
      <c r="P91">
        <v>6</v>
      </c>
      <c r="Q91" t="e">
        <f>VLOOKUP(B91,samples_with_kelch_13_mutation!$A$1:$B$92,2,0)</f>
        <v>#N/A</v>
      </c>
    </row>
    <row r="92" spans="1:17">
      <c r="A92" t="s">
        <v>163</v>
      </c>
      <c r="B92" t="s">
        <v>55</v>
      </c>
      <c r="C92">
        <v>4.8240909060000003</v>
      </c>
      <c r="D92" s="1">
        <v>38272</v>
      </c>
      <c r="E92" s="5">
        <v>38272</v>
      </c>
      <c r="F92" s="4">
        <v>1</v>
      </c>
      <c r="G92" s="3">
        <v>38272</v>
      </c>
      <c r="H92">
        <v>4.8240909060000003</v>
      </c>
      <c r="I92">
        <v>4.8240909060000003</v>
      </c>
      <c r="J92">
        <v>19.100000000000001</v>
      </c>
      <c r="K92">
        <v>19.100000000000001</v>
      </c>
      <c r="L92">
        <v>0.5</v>
      </c>
      <c r="M92">
        <v>4.8240909060000003</v>
      </c>
      <c r="N92">
        <f t="shared" si="1"/>
        <v>0</v>
      </c>
      <c r="O92">
        <v>0.93501354800000003</v>
      </c>
      <c r="P92">
        <v>0</v>
      </c>
      <c r="Q92" t="e">
        <f>VLOOKUP(B92,samples_with_kelch_13_mutation!$A$1:$B$92,2,0)</f>
        <v>#N/A</v>
      </c>
    </row>
    <row r="93" spans="1:17">
      <c r="A93" t="s">
        <v>163</v>
      </c>
      <c r="B93" t="s">
        <v>16</v>
      </c>
      <c r="C93">
        <v>3.5250147890000001</v>
      </c>
      <c r="D93" s="1">
        <v>38285</v>
      </c>
      <c r="E93" s="5">
        <v>38285</v>
      </c>
      <c r="F93" s="4">
        <v>1</v>
      </c>
      <c r="G93" s="3">
        <v>38285</v>
      </c>
      <c r="H93">
        <v>3.5250147890000001</v>
      </c>
      <c r="I93">
        <v>3.5250147890000001</v>
      </c>
      <c r="J93">
        <v>19.7</v>
      </c>
      <c r="K93">
        <v>19.7</v>
      </c>
      <c r="L93">
        <v>0.5</v>
      </c>
      <c r="M93">
        <v>3.5250147890000001</v>
      </c>
      <c r="N93">
        <f t="shared" si="1"/>
        <v>0</v>
      </c>
      <c r="O93">
        <v>0.93449488199999997</v>
      </c>
      <c r="P93">
        <v>0</v>
      </c>
      <c r="Q93" t="e">
        <f>VLOOKUP(B93,samples_with_kelch_13_mutation!$A$1:$B$92,2,0)</f>
        <v>#N/A</v>
      </c>
    </row>
    <row r="94" spans="1:17">
      <c r="A94" t="s">
        <v>163</v>
      </c>
      <c r="B94" t="s">
        <v>56</v>
      </c>
      <c r="C94">
        <v>3.8502688890000001</v>
      </c>
      <c r="D94" s="1">
        <v>38288</v>
      </c>
      <c r="E94" s="5">
        <v>38288</v>
      </c>
      <c r="F94" s="4">
        <v>1</v>
      </c>
      <c r="G94" s="3">
        <v>38288</v>
      </c>
      <c r="H94">
        <v>3.8502688890000001</v>
      </c>
      <c r="I94">
        <v>3.8502688890000001</v>
      </c>
      <c r="J94">
        <v>18.7</v>
      </c>
      <c r="K94">
        <v>18.7</v>
      </c>
      <c r="L94">
        <v>0.5</v>
      </c>
      <c r="M94">
        <v>3.8502688890000001</v>
      </c>
      <c r="N94">
        <f t="shared" si="1"/>
        <v>0</v>
      </c>
      <c r="O94">
        <v>0.87177848599999996</v>
      </c>
      <c r="P94">
        <v>0</v>
      </c>
      <c r="Q94" t="e">
        <f>VLOOKUP(B94,samples_with_kelch_13_mutation!$A$1:$B$92,2,0)</f>
        <v>#N/A</v>
      </c>
    </row>
    <row r="95" spans="1:17">
      <c r="A95" t="s">
        <v>163</v>
      </c>
      <c r="B95" t="s">
        <v>57</v>
      </c>
      <c r="C95">
        <v>2.5622391090000001</v>
      </c>
      <c r="D95" s="1">
        <v>38300</v>
      </c>
      <c r="E95" s="5">
        <v>38300</v>
      </c>
      <c r="F95" s="4">
        <v>1</v>
      </c>
      <c r="G95" s="3">
        <v>38300</v>
      </c>
      <c r="H95">
        <v>2.5622391090000001</v>
      </c>
      <c r="I95">
        <v>2.5622391090000001</v>
      </c>
      <c r="J95">
        <v>16.7</v>
      </c>
      <c r="K95">
        <v>16.7</v>
      </c>
      <c r="L95">
        <v>0.5</v>
      </c>
      <c r="M95">
        <v>2.5622391090000001</v>
      </c>
      <c r="N95">
        <f t="shared" si="1"/>
        <v>0</v>
      </c>
      <c r="O95">
        <v>0.96392273399999995</v>
      </c>
      <c r="P95">
        <v>12</v>
      </c>
      <c r="Q95" t="e">
        <f>VLOOKUP(B95,samples_with_kelch_13_mutation!$A$1:$B$92,2,0)</f>
        <v>#N/A</v>
      </c>
    </row>
    <row r="96" spans="1:17">
      <c r="A96" t="s">
        <v>163</v>
      </c>
      <c r="B96" t="s">
        <v>17</v>
      </c>
      <c r="C96">
        <v>2.4996472519999999</v>
      </c>
      <c r="D96" s="1">
        <v>38304</v>
      </c>
      <c r="E96" s="5">
        <v>38304</v>
      </c>
      <c r="F96" s="4">
        <v>1</v>
      </c>
      <c r="G96" s="3">
        <v>38304</v>
      </c>
      <c r="H96">
        <v>2.4996472519999999</v>
      </c>
      <c r="I96">
        <v>2.4996472519999999</v>
      </c>
      <c r="J96">
        <v>14</v>
      </c>
      <c r="K96">
        <v>14</v>
      </c>
      <c r="L96">
        <v>0.5</v>
      </c>
      <c r="M96">
        <v>2.4996472519999999</v>
      </c>
      <c r="N96">
        <f t="shared" si="1"/>
        <v>0</v>
      </c>
      <c r="O96">
        <v>0.94773083400000002</v>
      </c>
      <c r="P96">
        <v>0</v>
      </c>
      <c r="Q96" t="e">
        <f>VLOOKUP(B96,samples_with_kelch_13_mutation!$A$1:$B$92,2,0)</f>
        <v>#N/A</v>
      </c>
    </row>
    <row r="97" spans="1:17">
      <c r="A97" t="s">
        <v>163</v>
      </c>
      <c r="B97" t="s">
        <v>18</v>
      </c>
      <c r="C97">
        <v>2.9267240819999998</v>
      </c>
      <c r="D97" s="1">
        <v>38315</v>
      </c>
      <c r="E97" s="5">
        <v>38315</v>
      </c>
      <c r="F97" s="4">
        <v>1</v>
      </c>
      <c r="G97" s="3">
        <v>38315</v>
      </c>
      <c r="H97">
        <v>2.9267240819999998</v>
      </c>
      <c r="I97">
        <v>2.9267240819999998</v>
      </c>
      <c r="J97">
        <v>19.399999999999999</v>
      </c>
      <c r="K97">
        <v>19.399999999999999</v>
      </c>
      <c r="L97">
        <v>0.5</v>
      </c>
      <c r="M97">
        <v>2.9267240819999998</v>
      </c>
      <c r="N97">
        <f t="shared" si="1"/>
        <v>0</v>
      </c>
      <c r="O97">
        <v>0.99305655999999998</v>
      </c>
      <c r="P97">
        <v>6.0666669999999998</v>
      </c>
      <c r="Q97" t="e">
        <f>VLOOKUP(B97,samples_with_kelch_13_mutation!$A$1:$B$92,2,0)</f>
        <v>#N/A</v>
      </c>
    </row>
    <row r="98" spans="1:17">
      <c r="A98" t="s">
        <v>163</v>
      </c>
      <c r="B98" t="s">
        <v>58</v>
      </c>
      <c r="C98">
        <v>2.2203279660000002</v>
      </c>
      <c r="D98" s="1">
        <v>38322</v>
      </c>
      <c r="E98" s="5">
        <v>38322</v>
      </c>
      <c r="F98" s="4">
        <v>1</v>
      </c>
      <c r="G98" s="3">
        <v>38322</v>
      </c>
      <c r="H98">
        <v>2.2203279660000002</v>
      </c>
      <c r="I98">
        <v>2.2203279660000002</v>
      </c>
      <c r="J98">
        <v>19.899999999999999</v>
      </c>
      <c r="K98">
        <v>19.899999999999999</v>
      </c>
      <c r="L98">
        <v>0.5</v>
      </c>
      <c r="M98">
        <v>2.2203279660000002</v>
      </c>
      <c r="N98">
        <f t="shared" si="1"/>
        <v>0</v>
      </c>
      <c r="O98">
        <v>0.98524425299999996</v>
      </c>
      <c r="P98">
        <v>6</v>
      </c>
      <c r="Q98" t="e">
        <f>VLOOKUP(B98,samples_with_kelch_13_mutation!$A$1:$B$92,2,0)</f>
        <v>#N/A</v>
      </c>
    </row>
    <row r="99" spans="1:17">
      <c r="A99" t="s">
        <v>163</v>
      </c>
      <c r="B99" t="s">
        <v>19</v>
      </c>
      <c r="C99">
        <v>4.3498816859999998</v>
      </c>
      <c r="D99" s="1">
        <v>38324</v>
      </c>
      <c r="E99" s="5">
        <v>38324</v>
      </c>
      <c r="F99" s="4">
        <v>1</v>
      </c>
      <c r="G99" s="3">
        <v>38324</v>
      </c>
      <c r="H99">
        <v>4.3498816859999998</v>
      </c>
      <c r="I99">
        <v>4.3498816859999998</v>
      </c>
      <c r="J99">
        <v>18.899999999999999</v>
      </c>
      <c r="K99">
        <v>18.899999999999999</v>
      </c>
      <c r="L99">
        <v>0.5</v>
      </c>
      <c r="M99">
        <v>4.3498816859999998</v>
      </c>
      <c r="N99">
        <f t="shared" si="1"/>
        <v>0</v>
      </c>
      <c r="O99">
        <v>0.96351961399999997</v>
      </c>
      <c r="P99">
        <v>0</v>
      </c>
      <c r="Q99" t="str">
        <f>VLOOKUP(B99,samples_with_kelch_13_mutation!$A$1:$B$92,2,0)</f>
        <v>13_1726244_G</v>
      </c>
    </row>
    <row r="100" spans="1:17">
      <c r="A100" t="s">
        <v>163</v>
      </c>
      <c r="B100" t="s">
        <v>59</v>
      </c>
      <c r="C100">
        <v>5.0528239819999996</v>
      </c>
      <c r="D100" s="1">
        <v>38332</v>
      </c>
      <c r="E100" s="5">
        <v>38332</v>
      </c>
      <c r="F100" s="4">
        <v>1</v>
      </c>
      <c r="G100" s="3">
        <v>38332</v>
      </c>
      <c r="H100">
        <v>5.0528239819999996</v>
      </c>
      <c r="I100">
        <v>5.0528239819999996</v>
      </c>
      <c r="J100">
        <v>18.399999999999999</v>
      </c>
      <c r="K100">
        <v>18.399999999999999</v>
      </c>
      <c r="L100">
        <v>0.5</v>
      </c>
      <c r="M100">
        <v>5.0528239819999996</v>
      </c>
      <c r="N100">
        <f t="shared" si="1"/>
        <v>0</v>
      </c>
      <c r="O100">
        <v>0.94769178300000001</v>
      </c>
      <c r="P100">
        <v>0</v>
      </c>
      <c r="Q100" t="str">
        <f>VLOOKUP(B100,samples_with_kelch_13_mutation!$A$1:$B$92,2,0)</f>
        <v>13_1724974_A</v>
      </c>
    </row>
    <row r="101" spans="1:17">
      <c r="A101" t="s">
        <v>163</v>
      </c>
      <c r="B101" t="s">
        <v>60</v>
      </c>
      <c r="C101">
        <v>7.8163500839999998</v>
      </c>
      <c r="D101" s="1">
        <v>38335</v>
      </c>
      <c r="E101" s="5">
        <v>38335</v>
      </c>
      <c r="F101" s="4">
        <v>1</v>
      </c>
      <c r="G101" s="3">
        <v>38335</v>
      </c>
      <c r="H101">
        <v>7.8163500839999998</v>
      </c>
      <c r="I101">
        <v>7.8163500839999998</v>
      </c>
      <c r="J101">
        <v>18.899999999999999</v>
      </c>
      <c r="K101">
        <v>18.899999999999999</v>
      </c>
      <c r="L101">
        <v>0.5</v>
      </c>
      <c r="M101">
        <v>7.8163500839999998</v>
      </c>
      <c r="N101">
        <f t="shared" si="1"/>
        <v>1</v>
      </c>
      <c r="O101">
        <v>0.98184812899999996</v>
      </c>
      <c r="P101">
        <v>0</v>
      </c>
      <c r="Q101" t="str">
        <f>VLOOKUP(B101,samples_with_kelch_13_mutation!$A$1:$B$92,2,0)</f>
        <v>13_1725570_T</v>
      </c>
    </row>
    <row r="102" spans="1:17">
      <c r="A102" t="s">
        <v>164</v>
      </c>
      <c r="B102" t="s">
        <v>20</v>
      </c>
      <c r="C102">
        <v>6.4336187679999997</v>
      </c>
      <c r="D102" s="1">
        <v>39624</v>
      </c>
      <c r="E102" s="5">
        <v>39624</v>
      </c>
      <c r="F102" s="4">
        <v>1</v>
      </c>
      <c r="G102" s="3">
        <v>39624</v>
      </c>
      <c r="H102">
        <v>6.4336187679999997</v>
      </c>
      <c r="I102">
        <v>6.4336187679999997</v>
      </c>
      <c r="J102">
        <v>69.400000000000006</v>
      </c>
      <c r="K102">
        <v>20</v>
      </c>
      <c r="L102">
        <v>0.5</v>
      </c>
      <c r="M102">
        <v>6.4336187679999997</v>
      </c>
      <c r="N102">
        <f t="shared" si="1"/>
        <v>1</v>
      </c>
      <c r="O102">
        <v>0.99262882100000005</v>
      </c>
      <c r="P102">
        <v>16</v>
      </c>
      <c r="Q102" t="str">
        <f>VLOOKUP(B102,samples_with_kelch_13_mutation!$A$1:$B$92,2,0)</f>
        <v>13_1725385_A</v>
      </c>
    </row>
    <row r="103" spans="1:17">
      <c r="A103" t="s">
        <v>164</v>
      </c>
      <c r="B103" t="s">
        <v>21</v>
      </c>
      <c r="C103">
        <v>4.5083614030000003</v>
      </c>
      <c r="D103" s="1">
        <v>39633</v>
      </c>
      <c r="E103" s="5">
        <v>39633</v>
      </c>
      <c r="F103" s="4">
        <v>1</v>
      </c>
      <c r="G103" s="3">
        <v>39633</v>
      </c>
      <c r="H103">
        <v>4.5083614030000003</v>
      </c>
      <c r="I103">
        <v>4.5083614030000003</v>
      </c>
      <c r="J103">
        <v>26.7</v>
      </c>
      <c r="K103">
        <v>20</v>
      </c>
      <c r="L103">
        <v>0.5</v>
      </c>
      <c r="M103">
        <v>4.5083614030000003</v>
      </c>
      <c r="N103">
        <f t="shared" si="1"/>
        <v>0</v>
      </c>
      <c r="O103">
        <v>0.98612441699999998</v>
      </c>
      <c r="P103">
        <v>0</v>
      </c>
      <c r="Q103" t="str">
        <f>VLOOKUP(B103,samples_with_kelch_13_mutation!$A$1:$B$92,2,0)</f>
        <v>13_1726244_G</v>
      </c>
    </row>
    <row r="104" spans="1:17">
      <c r="A104" t="s">
        <v>164</v>
      </c>
      <c r="B104" t="s">
        <v>62</v>
      </c>
      <c r="C104">
        <v>7.3035382640000002</v>
      </c>
      <c r="D104" s="1">
        <v>39280</v>
      </c>
      <c r="E104" s="5">
        <v>39280</v>
      </c>
      <c r="F104" s="4">
        <v>1</v>
      </c>
      <c r="G104" s="3">
        <v>39280</v>
      </c>
      <c r="H104">
        <v>7.3035382640000002</v>
      </c>
      <c r="I104">
        <v>7.3035382640000002</v>
      </c>
      <c r="J104">
        <v>82.4</v>
      </c>
      <c r="K104">
        <v>20</v>
      </c>
      <c r="L104">
        <v>0.5</v>
      </c>
      <c r="M104">
        <v>7.3035382640000002</v>
      </c>
      <c r="N104">
        <f t="shared" si="1"/>
        <v>1</v>
      </c>
      <c r="O104">
        <v>0.96976865499999998</v>
      </c>
      <c r="P104">
        <v>6</v>
      </c>
      <c r="Q104" t="str">
        <f>VLOOKUP(B104,samples_with_kelch_13_mutation!$A$1:$B$92,2,0)</f>
        <v>13_1725676_A</v>
      </c>
    </row>
    <row r="105" spans="1:17">
      <c r="A105" t="s">
        <v>164</v>
      </c>
      <c r="B105" t="s">
        <v>63</v>
      </c>
      <c r="C105">
        <v>3.6690441530000002</v>
      </c>
      <c r="D105" s="1">
        <v>39351</v>
      </c>
      <c r="E105" s="5">
        <v>39351</v>
      </c>
      <c r="F105" s="4">
        <v>1</v>
      </c>
      <c r="G105" s="3">
        <v>39351</v>
      </c>
      <c r="H105">
        <v>3.6690441530000002</v>
      </c>
      <c r="I105">
        <v>3.6690441530000002</v>
      </c>
      <c r="J105">
        <v>50.9</v>
      </c>
      <c r="K105">
        <v>20</v>
      </c>
      <c r="L105">
        <v>0.5</v>
      </c>
      <c r="M105">
        <v>3.6690441530000002</v>
      </c>
      <c r="N105">
        <f t="shared" si="1"/>
        <v>0</v>
      </c>
      <c r="O105">
        <v>0.90140711600000001</v>
      </c>
      <c r="P105">
        <v>0</v>
      </c>
      <c r="Q105" t="str">
        <f>VLOOKUP(B105,samples_with_kelch_13_mutation!$A$1:$B$92,2,0)</f>
        <v>13_1726244_G</v>
      </c>
    </row>
    <row r="106" spans="1:17">
      <c r="A106" t="s">
        <v>164</v>
      </c>
      <c r="B106" t="s">
        <v>64</v>
      </c>
      <c r="C106">
        <v>5.9463761570000004</v>
      </c>
      <c r="D106" s="1">
        <v>39399</v>
      </c>
      <c r="E106" s="5">
        <v>39399</v>
      </c>
      <c r="F106" s="4">
        <v>1</v>
      </c>
      <c r="G106" s="3">
        <v>39399</v>
      </c>
      <c r="H106">
        <v>5.9463761570000004</v>
      </c>
      <c r="I106">
        <v>5.9463761570000004</v>
      </c>
      <c r="J106">
        <v>34.200000000000003</v>
      </c>
      <c r="K106">
        <v>20</v>
      </c>
      <c r="L106">
        <v>0.5</v>
      </c>
      <c r="M106">
        <v>5.9463761570000004</v>
      </c>
      <c r="N106">
        <f t="shared" si="1"/>
        <v>0</v>
      </c>
      <c r="O106">
        <v>0.95440962200000001</v>
      </c>
      <c r="P106">
        <v>0</v>
      </c>
      <c r="Q106" t="str">
        <f>VLOOKUP(B106,samples_with_kelch_13_mutation!$A$1:$B$92,2,0)</f>
        <v>13_1724974_A</v>
      </c>
    </row>
    <row r="107" spans="1:17">
      <c r="A107" t="s">
        <v>164</v>
      </c>
      <c r="B107" t="s">
        <v>65</v>
      </c>
      <c r="C107">
        <v>6.593158195</v>
      </c>
      <c r="D107" s="1">
        <v>39409</v>
      </c>
      <c r="E107" s="5">
        <v>39409</v>
      </c>
      <c r="F107" s="4">
        <v>1</v>
      </c>
      <c r="G107" s="3">
        <v>39409</v>
      </c>
      <c r="H107">
        <v>6.593158195</v>
      </c>
      <c r="I107">
        <v>6.593158195</v>
      </c>
      <c r="J107">
        <v>28</v>
      </c>
      <c r="K107">
        <v>20</v>
      </c>
      <c r="L107">
        <v>0.5</v>
      </c>
      <c r="M107">
        <v>6.593158195</v>
      </c>
      <c r="N107">
        <f t="shared" si="1"/>
        <v>1</v>
      </c>
      <c r="O107">
        <v>0.97540714500000003</v>
      </c>
      <c r="P107">
        <v>0</v>
      </c>
      <c r="Q107" t="str">
        <f>VLOOKUP(B107,samples_with_kelch_13_mutation!$A$1:$B$92,2,0)</f>
        <v>13_1724974_A</v>
      </c>
    </row>
    <row r="108" spans="1:17">
      <c r="A108" t="s">
        <v>164</v>
      </c>
      <c r="B108" t="s">
        <v>66</v>
      </c>
      <c r="C108">
        <v>4.9323638650000001</v>
      </c>
      <c r="D108" s="1">
        <v>39494</v>
      </c>
      <c r="E108" s="5">
        <v>39494</v>
      </c>
      <c r="F108" s="4">
        <v>1</v>
      </c>
      <c r="G108" s="3">
        <v>39494</v>
      </c>
      <c r="H108">
        <v>4.9323638650000001</v>
      </c>
      <c r="I108">
        <v>4.9323638650000001</v>
      </c>
      <c r="J108">
        <v>29.8</v>
      </c>
      <c r="K108">
        <v>20</v>
      </c>
      <c r="L108">
        <v>0.5</v>
      </c>
      <c r="M108">
        <v>4.9323638650000001</v>
      </c>
      <c r="N108">
        <f t="shared" si="1"/>
        <v>0</v>
      </c>
      <c r="O108">
        <v>0.98235906299999998</v>
      </c>
      <c r="P108">
        <v>0</v>
      </c>
      <c r="Q108" t="str">
        <f>VLOOKUP(B108,samples_with_kelch_13_mutation!$A$1:$B$92,2,0)</f>
        <v>13_1726244_G</v>
      </c>
    </row>
    <row r="109" spans="1:17">
      <c r="A109" t="s">
        <v>164</v>
      </c>
      <c r="B109" t="s">
        <v>68</v>
      </c>
      <c r="C109">
        <v>4.2159970639999997</v>
      </c>
      <c r="D109" s="1">
        <v>39518</v>
      </c>
      <c r="E109" s="5">
        <v>39518</v>
      </c>
      <c r="F109" s="4">
        <v>1</v>
      </c>
      <c r="G109" s="3">
        <v>39518</v>
      </c>
      <c r="H109">
        <v>4.2159970639999997</v>
      </c>
      <c r="I109">
        <v>4.2159970639999997</v>
      </c>
      <c r="J109">
        <v>32.200000000000003</v>
      </c>
      <c r="K109">
        <v>20</v>
      </c>
      <c r="L109">
        <v>0.5</v>
      </c>
      <c r="M109">
        <v>4.2159970639999997</v>
      </c>
      <c r="N109">
        <f t="shared" si="1"/>
        <v>0</v>
      </c>
      <c r="O109">
        <v>0.857779124</v>
      </c>
      <c r="P109">
        <v>0</v>
      </c>
      <c r="Q109" t="str">
        <f>VLOOKUP(B109,samples_with_kelch_13_mutation!$A$1:$B$92,2,0)</f>
        <v>13_1725385_A</v>
      </c>
    </row>
    <row r="110" spans="1:17">
      <c r="A110" t="s">
        <v>164</v>
      </c>
      <c r="B110" t="s">
        <v>69</v>
      </c>
      <c r="C110">
        <v>7.115502384</v>
      </c>
      <c r="D110" s="1">
        <v>39537</v>
      </c>
      <c r="E110" s="5">
        <v>39537</v>
      </c>
      <c r="F110" s="4">
        <v>1</v>
      </c>
      <c r="G110" s="3">
        <v>39537</v>
      </c>
      <c r="H110">
        <v>7.115502384</v>
      </c>
      <c r="I110">
        <v>7.115502384</v>
      </c>
      <c r="J110">
        <v>38.6</v>
      </c>
      <c r="K110">
        <v>20</v>
      </c>
      <c r="L110">
        <v>0.5</v>
      </c>
      <c r="M110">
        <v>7.115502384</v>
      </c>
      <c r="N110">
        <f t="shared" si="1"/>
        <v>1</v>
      </c>
      <c r="O110">
        <v>0.95076229599999995</v>
      </c>
      <c r="P110">
        <v>0</v>
      </c>
      <c r="Q110" t="str">
        <f>VLOOKUP(B110,samples_with_kelch_13_mutation!$A$1:$B$92,2,0)</f>
        <v>13_1725259_T</v>
      </c>
    </row>
    <row r="111" spans="1:17">
      <c r="A111" t="s">
        <v>164</v>
      </c>
      <c r="B111" t="s">
        <v>70</v>
      </c>
      <c r="C111">
        <v>7.1598315689999996</v>
      </c>
      <c r="D111" s="1">
        <v>39543</v>
      </c>
      <c r="E111" s="5">
        <v>39543</v>
      </c>
      <c r="F111" s="4">
        <v>1</v>
      </c>
      <c r="G111" s="3">
        <v>39543</v>
      </c>
      <c r="H111">
        <v>7.1598315689999996</v>
      </c>
      <c r="I111">
        <v>7.1598315689999996</v>
      </c>
      <c r="J111">
        <v>138</v>
      </c>
      <c r="K111">
        <v>20</v>
      </c>
      <c r="L111">
        <v>0.5</v>
      </c>
      <c r="M111">
        <v>7.1598315689999996</v>
      </c>
      <c r="N111">
        <f t="shared" si="1"/>
        <v>1</v>
      </c>
      <c r="O111">
        <v>0.94232829500000004</v>
      </c>
      <c r="P111">
        <v>0</v>
      </c>
      <c r="Q111" t="str">
        <f>VLOOKUP(B111,samples_with_kelch_13_mutation!$A$1:$B$92,2,0)</f>
        <v>13_1725259_T</v>
      </c>
    </row>
    <row r="112" spans="1:17">
      <c r="A112" t="s">
        <v>164</v>
      </c>
      <c r="B112" t="s">
        <v>71</v>
      </c>
      <c r="C112">
        <v>6.0408504240000003</v>
      </c>
      <c r="D112" s="1">
        <v>39549</v>
      </c>
      <c r="E112" s="5">
        <v>39549</v>
      </c>
      <c r="F112" s="4">
        <v>1</v>
      </c>
      <c r="G112" s="3">
        <v>39549</v>
      </c>
      <c r="H112">
        <v>6.0408504240000003</v>
      </c>
      <c r="I112">
        <v>6.0408504240000003</v>
      </c>
      <c r="J112">
        <v>24.7</v>
      </c>
      <c r="K112">
        <v>20</v>
      </c>
      <c r="L112">
        <v>0.5</v>
      </c>
      <c r="M112">
        <v>6.0408504240000003</v>
      </c>
      <c r="N112">
        <f t="shared" si="1"/>
        <v>0</v>
      </c>
      <c r="O112">
        <v>0.96854724800000003</v>
      </c>
      <c r="P112">
        <v>0</v>
      </c>
      <c r="Q112" t="str">
        <f>VLOOKUP(B112,samples_with_kelch_13_mutation!$A$1:$B$92,2,0)</f>
        <v>13_1725259_T</v>
      </c>
    </row>
    <row r="113" spans="1:17">
      <c r="A113" t="s">
        <v>164</v>
      </c>
      <c r="B113" t="s">
        <v>73</v>
      </c>
      <c r="C113">
        <v>6.775858972</v>
      </c>
      <c r="D113" s="1">
        <v>39551</v>
      </c>
      <c r="E113" s="5">
        <v>39551</v>
      </c>
      <c r="F113" s="4">
        <v>1</v>
      </c>
      <c r="G113" s="3">
        <v>39551</v>
      </c>
      <c r="H113">
        <v>6.775858972</v>
      </c>
      <c r="I113">
        <v>6.775858972</v>
      </c>
      <c r="J113">
        <v>34.299999999999997</v>
      </c>
      <c r="K113">
        <v>20</v>
      </c>
      <c r="L113">
        <v>0.5</v>
      </c>
      <c r="M113">
        <v>6.775858972</v>
      </c>
      <c r="N113">
        <f t="shared" si="1"/>
        <v>1</v>
      </c>
      <c r="O113">
        <v>0.93645419100000005</v>
      </c>
      <c r="P113">
        <v>0</v>
      </c>
      <c r="Q113" t="str">
        <f>VLOOKUP(B113,samples_with_kelch_13_mutation!$A$1:$B$92,2,0)</f>
        <v>13_1726244_G</v>
      </c>
    </row>
    <row r="114" spans="1:17">
      <c r="A114" t="s">
        <v>164</v>
      </c>
      <c r="B114" t="s">
        <v>74</v>
      </c>
      <c r="C114">
        <v>6.8575820209999998</v>
      </c>
      <c r="D114" s="1">
        <v>39553</v>
      </c>
      <c r="E114" s="5">
        <v>39553</v>
      </c>
      <c r="F114" s="4">
        <v>1</v>
      </c>
      <c r="G114" s="3">
        <v>39553</v>
      </c>
      <c r="H114">
        <v>6.8575820209999998</v>
      </c>
      <c r="I114">
        <v>6.8575820209999998</v>
      </c>
      <c r="J114">
        <v>30.9</v>
      </c>
      <c r="K114">
        <v>20</v>
      </c>
      <c r="L114">
        <v>0.5</v>
      </c>
      <c r="M114">
        <v>6.8575820209999998</v>
      </c>
      <c r="N114">
        <f t="shared" si="1"/>
        <v>1</v>
      </c>
      <c r="O114">
        <v>0.93350542999999997</v>
      </c>
      <c r="P114">
        <v>0</v>
      </c>
      <c r="Q114" t="str">
        <f>VLOOKUP(B114,samples_with_kelch_13_mutation!$A$1:$B$92,2,0)</f>
        <v>13_1725259_T</v>
      </c>
    </row>
    <row r="115" spans="1:17">
      <c r="A115" t="s">
        <v>164</v>
      </c>
      <c r="B115" t="s">
        <v>75</v>
      </c>
      <c r="C115">
        <v>6.3593708720000004</v>
      </c>
      <c r="D115" s="1">
        <v>39555</v>
      </c>
      <c r="E115" s="5">
        <v>39555</v>
      </c>
      <c r="F115" s="4">
        <v>1</v>
      </c>
      <c r="G115" s="3">
        <v>39555</v>
      </c>
      <c r="H115">
        <v>6.3593708720000004</v>
      </c>
      <c r="I115">
        <v>6.3593708720000004</v>
      </c>
      <c r="J115">
        <v>32.1</v>
      </c>
      <c r="K115">
        <v>20</v>
      </c>
      <c r="L115">
        <v>0.5</v>
      </c>
      <c r="M115">
        <v>6.3593708720000004</v>
      </c>
      <c r="N115">
        <f t="shared" si="1"/>
        <v>1</v>
      </c>
      <c r="O115">
        <v>0.91517881400000001</v>
      </c>
      <c r="P115">
        <v>0</v>
      </c>
      <c r="Q115" t="str">
        <f>VLOOKUP(B115,samples_with_kelch_13_mutation!$A$1:$B$92,2,0)</f>
        <v>13_1725259_T</v>
      </c>
    </row>
    <row r="116" spans="1:17">
      <c r="A116" t="s">
        <v>164</v>
      </c>
      <c r="B116" t="s">
        <v>76</v>
      </c>
      <c r="C116">
        <v>4.1806059109999998</v>
      </c>
      <c r="D116" s="1">
        <v>39561</v>
      </c>
      <c r="E116" s="5">
        <v>39561</v>
      </c>
      <c r="F116" s="4">
        <v>1</v>
      </c>
      <c r="G116" s="3">
        <v>39561</v>
      </c>
      <c r="H116">
        <v>4.1806059109999998</v>
      </c>
      <c r="I116">
        <v>4.1806059109999998</v>
      </c>
      <c r="J116">
        <v>58.2</v>
      </c>
      <c r="K116">
        <v>20</v>
      </c>
      <c r="L116">
        <v>0.5</v>
      </c>
      <c r="M116">
        <v>4.1806059109999998</v>
      </c>
      <c r="N116">
        <f t="shared" si="1"/>
        <v>0</v>
      </c>
      <c r="O116">
        <v>0.96543099700000001</v>
      </c>
      <c r="P116">
        <v>0</v>
      </c>
      <c r="Q116" t="str">
        <f>VLOOKUP(B116,samples_with_kelch_13_mutation!$A$1:$B$92,2,0)</f>
        <v>13_1726244_G</v>
      </c>
    </row>
    <row r="117" spans="1:17">
      <c r="A117" t="s">
        <v>164</v>
      </c>
      <c r="B117" t="s">
        <v>79</v>
      </c>
      <c r="C117">
        <v>6.6705446139999998</v>
      </c>
      <c r="D117" s="1">
        <v>39569</v>
      </c>
      <c r="E117" s="5">
        <v>39569</v>
      </c>
      <c r="F117" s="4">
        <v>1</v>
      </c>
      <c r="G117" s="3">
        <v>39569</v>
      </c>
      <c r="H117">
        <v>6.6705446139999998</v>
      </c>
      <c r="I117">
        <v>6.6705446139999998</v>
      </c>
      <c r="J117">
        <v>28.5</v>
      </c>
      <c r="K117">
        <v>20</v>
      </c>
      <c r="L117">
        <v>0.5</v>
      </c>
      <c r="M117">
        <v>6.6705446139999998</v>
      </c>
      <c r="N117">
        <f t="shared" si="1"/>
        <v>1</v>
      </c>
      <c r="O117">
        <v>0.95846840099999997</v>
      </c>
      <c r="P117">
        <v>0</v>
      </c>
      <c r="Q117" t="str">
        <f>VLOOKUP(B117,samples_with_kelch_13_mutation!$A$1:$B$92,2,0)</f>
        <v>13_1725259_T</v>
      </c>
    </row>
    <row r="118" spans="1:17">
      <c r="A118" t="s">
        <v>164</v>
      </c>
      <c r="B118" t="s">
        <v>80</v>
      </c>
      <c r="C118">
        <v>7.9628839640000004</v>
      </c>
      <c r="D118" s="1">
        <v>39569</v>
      </c>
      <c r="E118" s="5">
        <v>39569</v>
      </c>
      <c r="F118" s="4">
        <v>1</v>
      </c>
      <c r="G118" s="3">
        <v>39569</v>
      </c>
      <c r="H118">
        <v>7.9628839640000004</v>
      </c>
      <c r="I118">
        <v>7.9628839640000004</v>
      </c>
      <c r="J118">
        <v>20.9</v>
      </c>
      <c r="K118">
        <v>20</v>
      </c>
      <c r="L118">
        <v>0.5</v>
      </c>
      <c r="M118">
        <v>7.9628839640000004</v>
      </c>
      <c r="N118">
        <f t="shared" si="1"/>
        <v>1</v>
      </c>
      <c r="O118">
        <v>0.95462248699999996</v>
      </c>
      <c r="P118">
        <v>0</v>
      </c>
      <c r="Q118" t="str">
        <f>VLOOKUP(B118,samples_with_kelch_13_mutation!$A$1:$B$92,2,0)</f>
        <v>13_1725259_T</v>
      </c>
    </row>
    <row r="119" spans="1:17">
      <c r="A119" t="s">
        <v>164</v>
      </c>
      <c r="B119" t="s">
        <v>81</v>
      </c>
      <c r="C119">
        <v>4.3028302810000003</v>
      </c>
      <c r="D119" s="1">
        <v>39578</v>
      </c>
      <c r="E119" s="5">
        <v>39578</v>
      </c>
      <c r="F119" s="4">
        <v>1</v>
      </c>
      <c r="G119" s="3">
        <v>39578</v>
      </c>
      <c r="H119">
        <v>4.3028302810000003</v>
      </c>
      <c r="I119">
        <v>4.3028302810000003</v>
      </c>
      <c r="J119">
        <v>24.7</v>
      </c>
      <c r="K119">
        <v>20</v>
      </c>
      <c r="L119">
        <v>0.5</v>
      </c>
      <c r="M119">
        <v>4.3028302810000003</v>
      </c>
      <c r="N119">
        <f t="shared" si="1"/>
        <v>0</v>
      </c>
      <c r="O119">
        <v>0.96672110099999997</v>
      </c>
      <c r="P119">
        <v>0</v>
      </c>
      <c r="Q119" t="str">
        <f>VLOOKUP(B119,samples_with_kelch_13_mutation!$A$1:$B$92,2,0)</f>
        <v>13_1725259_T</v>
      </c>
    </row>
    <row r="120" spans="1:17">
      <c r="A120" t="s">
        <v>164</v>
      </c>
      <c r="B120" t="s">
        <v>83</v>
      </c>
      <c r="C120">
        <v>5.0434862020000004</v>
      </c>
      <c r="D120" s="1">
        <v>39595</v>
      </c>
      <c r="E120" s="5">
        <v>39595</v>
      </c>
      <c r="F120" s="4">
        <v>1</v>
      </c>
      <c r="G120" s="3">
        <v>39595</v>
      </c>
      <c r="H120">
        <v>5.0434862020000004</v>
      </c>
      <c r="I120">
        <v>5.0434862020000004</v>
      </c>
      <c r="J120">
        <v>31.7</v>
      </c>
      <c r="K120">
        <v>20</v>
      </c>
      <c r="L120">
        <v>0.5</v>
      </c>
      <c r="M120">
        <v>5.0434862020000004</v>
      </c>
      <c r="N120">
        <f t="shared" si="1"/>
        <v>0</v>
      </c>
      <c r="O120">
        <v>0.97948880400000005</v>
      </c>
      <c r="P120">
        <v>0</v>
      </c>
      <c r="Q120" t="str">
        <f>VLOOKUP(B120,samples_with_kelch_13_mutation!$A$1:$B$92,2,0)</f>
        <v>13_1725388_A</v>
      </c>
    </row>
    <row r="121" spans="1:17">
      <c r="A121" t="s">
        <v>164</v>
      </c>
      <c r="B121" t="s">
        <v>84</v>
      </c>
      <c r="C121">
        <v>5.7611105800000004</v>
      </c>
      <c r="D121" s="1">
        <v>39595</v>
      </c>
      <c r="E121" s="5">
        <v>39595</v>
      </c>
      <c r="F121" s="4">
        <v>1</v>
      </c>
      <c r="G121" s="3">
        <v>39595</v>
      </c>
      <c r="H121">
        <v>5.7611105800000004</v>
      </c>
      <c r="I121">
        <v>5.7611105800000004</v>
      </c>
      <c r="J121">
        <v>45.8</v>
      </c>
      <c r="K121">
        <v>20</v>
      </c>
      <c r="L121">
        <v>0.5</v>
      </c>
      <c r="M121">
        <v>5.7611105800000004</v>
      </c>
      <c r="N121">
        <f t="shared" si="1"/>
        <v>0</v>
      </c>
      <c r="O121">
        <v>0.98045002299999995</v>
      </c>
      <c r="P121">
        <v>0</v>
      </c>
      <c r="Q121" t="str">
        <f>VLOOKUP(B121,samples_with_kelch_13_mutation!$A$1:$B$92,2,0)</f>
        <v>13_1725316_T</v>
      </c>
    </row>
    <row r="122" spans="1:17">
      <c r="A122" t="s">
        <v>164</v>
      </c>
      <c r="B122" t="s">
        <v>85</v>
      </c>
      <c r="C122">
        <v>3.055126488</v>
      </c>
      <c r="D122" s="1">
        <v>39598</v>
      </c>
      <c r="E122" s="5">
        <v>39598</v>
      </c>
      <c r="F122" s="4">
        <v>1</v>
      </c>
      <c r="G122" s="3">
        <v>39598</v>
      </c>
      <c r="H122">
        <v>3.055126488</v>
      </c>
      <c r="I122">
        <v>3.055126488</v>
      </c>
      <c r="J122">
        <v>32.799999999999997</v>
      </c>
      <c r="K122">
        <v>20</v>
      </c>
      <c r="L122">
        <v>0.5</v>
      </c>
      <c r="M122">
        <v>3.055126488</v>
      </c>
      <c r="N122">
        <f t="shared" si="1"/>
        <v>0</v>
      </c>
      <c r="O122">
        <v>0.98905744600000001</v>
      </c>
      <c r="P122">
        <v>6</v>
      </c>
      <c r="Q122" t="str">
        <f>VLOOKUP(B122,samples_with_kelch_13_mutation!$A$1:$B$92,2,0)</f>
        <v>13_1726244_G</v>
      </c>
    </row>
    <row r="123" spans="1:17">
      <c r="A123" t="s">
        <v>164</v>
      </c>
      <c r="B123" t="s">
        <v>86</v>
      </c>
      <c r="C123">
        <v>7.6937272879999998</v>
      </c>
      <c r="D123" s="1">
        <v>39609</v>
      </c>
      <c r="E123" s="5">
        <v>39609</v>
      </c>
      <c r="F123" s="4">
        <v>1</v>
      </c>
      <c r="G123" s="3">
        <v>39609</v>
      </c>
      <c r="H123">
        <v>7.6937272879999998</v>
      </c>
      <c r="I123">
        <v>7.6937272879999998</v>
      </c>
      <c r="J123">
        <v>33.6</v>
      </c>
      <c r="K123">
        <v>20</v>
      </c>
      <c r="L123">
        <v>0.5</v>
      </c>
      <c r="M123">
        <v>7.6937272879999998</v>
      </c>
      <c r="N123">
        <f t="shared" si="1"/>
        <v>1</v>
      </c>
      <c r="O123">
        <v>0.95508674699999996</v>
      </c>
      <c r="P123">
        <v>0</v>
      </c>
      <c r="Q123" t="str">
        <f>VLOOKUP(B123,samples_with_kelch_13_mutation!$A$1:$B$92,2,0)</f>
        <v>13_1724974_A</v>
      </c>
    </row>
    <row r="124" spans="1:17">
      <c r="A124" t="s">
        <v>164</v>
      </c>
      <c r="B124" t="s">
        <v>87</v>
      </c>
      <c r="C124">
        <v>8.2373331039999993</v>
      </c>
      <c r="D124" s="1">
        <v>39609</v>
      </c>
      <c r="E124" s="5">
        <v>39609</v>
      </c>
      <c r="F124" s="4">
        <v>1</v>
      </c>
      <c r="G124" s="3">
        <v>39609</v>
      </c>
      <c r="H124">
        <v>8.2373331039999993</v>
      </c>
      <c r="I124">
        <v>8.2373331039999993</v>
      </c>
      <c r="J124">
        <v>79.400000000000006</v>
      </c>
      <c r="K124">
        <v>20</v>
      </c>
      <c r="L124">
        <v>0.5</v>
      </c>
      <c r="M124">
        <v>8.2373331039999993</v>
      </c>
      <c r="N124">
        <f t="shared" si="1"/>
        <v>1</v>
      </c>
      <c r="O124">
        <v>0.95387220900000003</v>
      </c>
      <c r="P124">
        <v>0</v>
      </c>
      <c r="Q124" t="str">
        <f>VLOOKUP(B124,samples_with_kelch_13_mutation!$A$1:$B$92,2,0)</f>
        <v>13_1725259_T</v>
      </c>
    </row>
    <row r="125" spans="1:17">
      <c r="A125" t="s">
        <v>164</v>
      </c>
      <c r="B125" t="s">
        <v>89</v>
      </c>
      <c r="C125">
        <v>5.4796939</v>
      </c>
      <c r="D125" s="1">
        <v>39616</v>
      </c>
      <c r="E125" s="5">
        <v>39616</v>
      </c>
      <c r="F125" s="4">
        <v>1</v>
      </c>
      <c r="G125" s="3">
        <v>39616</v>
      </c>
      <c r="H125">
        <v>5.4796939</v>
      </c>
      <c r="I125">
        <v>5.4796939</v>
      </c>
      <c r="J125">
        <v>31.8</v>
      </c>
      <c r="K125">
        <v>20</v>
      </c>
      <c r="L125">
        <v>0.5</v>
      </c>
      <c r="M125">
        <v>5.4796939</v>
      </c>
      <c r="N125">
        <f t="shared" si="1"/>
        <v>0</v>
      </c>
      <c r="O125">
        <v>0.85581945500000001</v>
      </c>
      <c r="P125">
        <v>0</v>
      </c>
      <c r="Q125" t="str">
        <f>VLOOKUP(B125,samples_with_kelch_13_mutation!$A$1:$B$92,2,0)</f>
        <v>13_1725662_T</v>
      </c>
    </row>
    <row r="126" spans="1:17">
      <c r="A126" t="s">
        <v>164</v>
      </c>
      <c r="B126" t="s">
        <v>90</v>
      </c>
      <c r="C126">
        <v>7.4969400799999999</v>
      </c>
      <c r="D126" s="1">
        <v>39617</v>
      </c>
      <c r="E126" s="5">
        <v>39617</v>
      </c>
      <c r="F126" s="4">
        <v>1</v>
      </c>
      <c r="G126" s="3">
        <v>39617</v>
      </c>
      <c r="H126">
        <v>7.4969400799999999</v>
      </c>
      <c r="I126">
        <v>7.4969400799999999</v>
      </c>
      <c r="J126">
        <v>38.299999999999997</v>
      </c>
      <c r="K126">
        <v>20</v>
      </c>
      <c r="L126">
        <v>0.5</v>
      </c>
      <c r="M126">
        <v>7.4969400799999999</v>
      </c>
      <c r="N126">
        <f t="shared" si="1"/>
        <v>1</v>
      </c>
      <c r="O126">
        <v>0.93852252400000002</v>
      </c>
      <c r="P126">
        <v>0</v>
      </c>
      <c r="Q126" t="str">
        <f>VLOOKUP(B126,samples_with_kelch_13_mutation!$A$1:$B$92,2,0)</f>
        <v>13_1726244_G</v>
      </c>
    </row>
    <row r="127" spans="1:17">
      <c r="A127" t="s">
        <v>164</v>
      </c>
      <c r="B127" t="s">
        <v>91</v>
      </c>
      <c r="C127">
        <v>5.0501055050000003</v>
      </c>
      <c r="D127" s="1">
        <v>39623</v>
      </c>
      <c r="E127" s="5">
        <v>39623</v>
      </c>
      <c r="F127" s="4">
        <v>1</v>
      </c>
      <c r="G127" s="3">
        <v>39623</v>
      </c>
      <c r="H127">
        <v>5.0501055050000003</v>
      </c>
      <c r="I127">
        <v>5.0501055050000003</v>
      </c>
      <c r="J127">
        <v>85.1</v>
      </c>
      <c r="K127">
        <v>20</v>
      </c>
      <c r="L127">
        <v>0.5</v>
      </c>
      <c r="M127">
        <v>5.0501055050000003</v>
      </c>
      <c r="N127">
        <f t="shared" si="1"/>
        <v>0</v>
      </c>
      <c r="O127">
        <v>0.97048570999999995</v>
      </c>
      <c r="P127">
        <v>0</v>
      </c>
      <c r="Q127" t="str">
        <f>VLOOKUP(B127,samples_with_kelch_13_mutation!$A$1:$B$92,2,0)</f>
        <v>13_1725259_T</v>
      </c>
    </row>
    <row r="128" spans="1:17">
      <c r="A128" t="s">
        <v>164</v>
      </c>
      <c r="B128" t="s">
        <v>92</v>
      </c>
      <c r="C128">
        <v>4.719202159</v>
      </c>
      <c r="D128" s="1">
        <v>39631</v>
      </c>
      <c r="E128" s="5">
        <v>39631</v>
      </c>
      <c r="F128" s="4">
        <v>1</v>
      </c>
      <c r="G128" s="3">
        <v>39631</v>
      </c>
      <c r="H128">
        <v>4.719202159</v>
      </c>
      <c r="I128">
        <v>4.719202159</v>
      </c>
      <c r="J128">
        <v>30.2</v>
      </c>
      <c r="K128">
        <v>20</v>
      </c>
      <c r="L128">
        <v>0.5</v>
      </c>
      <c r="M128">
        <v>4.719202159</v>
      </c>
      <c r="N128">
        <f t="shared" si="1"/>
        <v>0</v>
      </c>
      <c r="O128">
        <v>0.96700512599999999</v>
      </c>
      <c r="P128">
        <v>0</v>
      </c>
      <c r="Q128" t="str">
        <f>VLOOKUP(B128,samples_with_kelch_13_mutation!$A$1:$B$92,2,0)</f>
        <v>13_1725259_T</v>
      </c>
    </row>
    <row r="129" spans="1:17">
      <c r="A129" t="s">
        <v>164</v>
      </c>
      <c r="B129" t="s">
        <v>94</v>
      </c>
      <c r="C129">
        <v>5.352308871</v>
      </c>
      <c r="D129" s="1">
        <v>39660</v>
      </c>
      <c r="E129" s="5">
        <v>39660</v>
      </c>
      <c r="F129" s="4">
        <v>1</v>
      </c>
      <c r="G129" s="3">
        <v>39660</v>
      </c>
      <c r="H129">
        <v>5.352308871</v>
      </c>
      <c r="I129">
        <v>5.352308871</v>
      </c>
      <c r="J129">
        <v>27.7</v>
      </c>
      <c r="K129">
        <v>20</v>
      </c>
      <c r="L129">
        <v>0.5</v>
      </c>
      <c r="M129">
        <v>5.352308871</v>
      </c>
      <c r="N129">
        <f t="shared" si="1"/>
        <v>0</v>
      </c>
      <c r="O129">
        <v>0.97305814499999999</v>
      </c>
      <c r="P129">
        <v>0</v>
      </c>
      <c r="Q129" t="str">
        <f>VLOOKUP(B129,samples_with_kelch_13_mutation!$A$1:$B$92,2,0)</f>
        <v>13_1725385_A</v>
      </c>
    </row>
    <row r="130" spans="1:17">
      <c r="A130" t="s">
        <v>164</v>
      </c>
      <c r="B130" t="s">
        <v>95</v>
      </c>
      <c r="C130">
        <v>7.2664475910000004</v>
      </c>
      <c r="D130" s="1">
        <v>39666</v>
      </c>
      <c r="E130" s="5">
        <v>39666</v>
      </c>
      <c r="F130" s="4">
        <v>1</v>
      </c>
      <c r="G130" s="3">
        <v>39666</v>
      </c>
      <c r="H130">
        <v>7.2664475910000004</v>
      </c>
      <c r="I130">
        <v>7.2664475910000004</v>
      </c>
      <c r="J130">
        <v>19.399999999999999</v>
      </c>
      <c r="K130">
        <v>19.399999999999999</v>
      </c>
      <c r="L130">
        <v>0.5</v>
      </c>
      <c r="M130">
        <v>7.2664475910000004</v>
      </c>
      <c r="N130">
        <f t="shared" si="1"/>
        <v>1</v>
      </c>
      <c r="O130">
        <v>0.95261834099999998</v>
      </c>
      <c r="P130">
        <v>0</v>
      </c>
      <c r="Q130" t="str">
        <f>VLOOKUP(B130,samples_with_kelch_13_mutation!$A$1:$B$92,2,0)</f>
        <v>13_1725259_T</v>
      </c>
    </row>
    <row r="131" spans="1:17">
      <c r="A131" t="s">
        <v>164</v>
      </c>
      <c r="B131" t="s">
        <v>96</v>
      </c>
      <c r="C131">
        <v>3.2814885729999999</v>
      </c>
      <c r="D131" s="1">
        <v>39667</v>
      </c>
      <c r="E131" s="5">
        <v>39667</v>
      </c>
      <c r="F131" s="4">
        <v>1</v>
      </c>
      <c r="G131" s="3">
        <v>39667</v>
      </c>
      <c r="H131">
        <v>3.2814885729999999</v>
      </c>
      <c r="I131">
        <v>3.2814885729999999</v>
      </c>
      <c r="J131">
        <v>22</v>
      </c>
      <c r="K131">
        <v>20</v>
      </c>
      <c r="L131">
        <v>0.5</v>
      </c>
      <c r="M131">
        <v>3.2814885729999999</v>
      </c>
      <c r="N131">
        <f t="shared" ref="N131:N194" si="2">IF(H131&gt;=6.2,1,0)</f>
        <v>0</v>
      </c>
      <c r="O131">
        <v>0.99283668199999997</v>
      </c>
      <c r="P131">
        <v>8</v>
      </c>
      <c r="Q131" t="str">
        <f>VLOOKUP(B131,samples_with_kelch_13_mutation!$A$1:$B$92,2,0)</f>
        <v>13_1726244_G</v>
      </c>
    </row>
    <row r="132" spans="1:17">
      <c r="A132" t="s">
        <v>164</v>
      </c>
      <c r="B132" t="s">
        <v>98</v>
      </c>
      <c r="C132">
        <v>7.0463453280000001</v>
      </c>
      <c r="D132" s="1">
        <v>39743</v>
      </c>
      <c r="E132" s="5">
        <v>39743</v>
      </c>
      <c r="F132" s="4">
        <v>1</v>
      </c>
      <c r="G132" s="3">
        <v>39743</v>
      </c>
      <c r="H132">
        <v>7.0463453280000001</v>
      </c>
      <c r="I132">
        <v>7.0463453280000001</v>
      </c>
      <c r="J132">
        <v>28.4</v>
      </c>
      <c r="K132">
        <v>20</v>
      </c>
      <c r="L132">
        <v>0.5</v>
      </c>
      <c r="M132">
        <v>7.0463453280000001</v>
      </c>
      <c r="N132">
        <f t="shared" si="2"/>
        <v>1</v>
      </c>
      <c r="O132">
        <v>0.93288530800000002</v>
      </c>
      <c r="P132">
        <v>0</v>
      </c>
      <c r="Q132" t="str">
        <f>VLOOKUP(B132,samples_with_kelch_13_mutation!$A$1:$B$92,2,0)</f>
        <v>13_1726244_G</v>
      </c>
    </row>
    <row r="133" spans="1:17">
      <c r="A133" t="s">
        <v>164</v>
      </c>
      <c r="B133" t="s">
        <v>99</v>
      </c>
      <c r="C133">
        <v>4.742323002</v>
      </c>
      <c r="D133" s="1">
        <v>39771</v>
      </c>
      <c r="E133" s="5">
        <v>39771</v>
      </c>
      <c r="F133" s="4">
        <v>1</v>
      </c>
      <c r="G133" s="3">
        <v>39771</v>
      </c>
      <c r="H133">
        <v>4.742323002</v>
      </c>
      <c r="I133">
        <v>4.742323002</v>
      </c>
      <c r="J133">
        <v>181</v>
      </c>
      <c r="K133">
        <v>20</v>
      </c>
      <c r="L133">
        <v>0.5</v>
      </c>
      <c r="M133">
        <v>4.742323002</v>
      </c>
      <c r="N133">
        <f t="shared" si="2"/>
        <v>0</v>
      </c>
      <c r="O133">
        <v>0.98605628400000001</v>
      </c>
      <c r="P133">
        <v>0</v>
      </c>
      <c r="Q133" t="str">
        <f>VLOOKUP(B133,samples_with_kelch_13_mutation!$A$1:$B$92,2,0)</f>
        <v>13_1725388_A</v>
      </c>
    </row>
    <row r="134" spans="1:17">
      <c r="A134" t="s">
        <v>164</v>
      </c>
      <c r="B134" t="s">
        <v>100</v>
      </c>
      <c r="C134">
        <v>6.3054869519999999</v>
      </c>
      <c r="D134" s="1">
        <v>39784</v>
      </c>
      <c r="E134" s="5">
        <v>39784</v>
      </c>
      <c r="F134" s="4">
        <v>1</v>
      </c>
      <c r="G134" s="3">
        <v>39784</v>
      </c>
      <c r="H134">
        <v>6.3054869519999999</v>
      </c>
      <c r="I134">
        <v>6.3054869519999999</v>
      </c>
      <c r="J134">
        <v>38</v>
      </c>
      <c r="K134">
        <v>20</v>
      </c>
      <c r="L134">
        <v>0.5</v>
      </c>
      <c r="M134">
        <v>6.3054869519999999</v>
      </c>
      <c r="N134">
        <f t="shared" si="2"/>
        <v>1</v>
      </c>
      <c r="O134">
        <v>0.95798265199999999</v>
      </c>
      <c r="P134">
        <v>8</v>
      </c>
      <c r="Q134" t="str">
        <f>VLOOKUP(B134,samples_with_kelch_13_mutation!$A$1:$B$92,2,0)</f>
        <v>13_1725626_A</v>
      </c>
    </row>
    <row r="135" spans="1:17">
      <c r="A135" t="s">
        <v>164</v>
      </c>
      <c r="B135" t="s">
        <v>101</v>
      </c>
      <c r="C135">
        <v>7.5190189529999998</v>
      </c>
      <c r="D135" s="1">
        <v>39784</v>
      </c>
      <c r="E135" s="5">
        <v>39784</v>
      </c>
      <c r="F135" s="4">
        <v>1</v>
      </c>
      <c r="G135" s="3">
        <v>39784</v>
      </c>
      <c r="H135">
        <v>7.5190189529999998</v>
      </c>
      <c r="I135">
        <v>7.5190189529999998</v>
      </c>
      <c r="J135">
        <v>39.4</v>
      </c>
      <c r="K135">
        <v>20</v>
      </c>
      <c r="L135">
        <v>0.5</v>
      </c>
      <c r="M135">
        <v>7.5190189529999998</v>
      </c>
      <c r="N135">
        <f t="shared" si="2"/>
        <v>1</v>
      </c>
      <c r="O135">
        <v>0.94812475900000004</v>
      </c>
      <c r="P135">
        <v>0</v>
      </c>
      <c r="Q135" t="str">
        <f>VLOOKUP(B135,samples_with_kelch_13_mutation!$A$1:$B$92,2,0)</f>
        <v>13_1725259_T</v>
      </c>
    </row>
    <row r="136" spans="1:17">
      <c r="A136" t="s">
        <v>164</v>
      </c>
      <c r="B136" t="s">
        <v>102</v>
      </c>
      <c r="C136">
        <v>7.6160362629999998</v>
      </c>
      <c r="D136" s="1">
        <v>39784</v>
      </c>
      <c r="E136" s="5">
        <v>39784</v>
      </c>
      <c r="F136" s="4">
        <v>1</v>
      </c>
      <c r="G136" s="3">
        <v>39784</v>
      </c>
      <c r="H136">
        <v>7.6160362629999998</v>
      </c>
      <c r="I136">
        <v>7.6160362629999998</v>
      </c>
      <c r="J136">
        <v>32</v>
      </c>
      <c r="K136">
        <v>20</v>
      </c>
      <c r="L136">
        <v>0.5</v>
      </c>
      <c r="M136">
        <v>7.6160362629999998</v>
      </c>
      <c r="N136">
        <f t="shared" si="2"/>
        <v>1</v>
      </c>
      <c r="O136">
        <v>0.95788947300000005</v>
      </c>
      <c r="P136">
        <v>0</v>
      </c>
      <c r="Q136" t="str">
        <f>VLOOKUP(B136,samples_with_kelch_13_mutation!$A$1:$B$92,2,0)</f>
        <v>13_1725259_T</v>
      </c>
    </row>
    <row r="137" spans="1:17">
      <c r="A137" t="s">
        <v>164</v>
      </c>
      <c r="B137" t="s">
        <v>61</v>
      </c>
      <c r="C137">
        <v>2.8947936479999998</v>
      </c>
      <c r="D137" s="1">
        <v>39277</v>
      </c>
      <c r="E137" s="5">
        <v>39277</v>
      </c>
      <c r="F137" s="4">
        <v>1</v>
      </c>
      <c r="G137" s="3">
        <v>39277</v>
      </c>
      <c r="H137">
        <v>2.8947936479999998</v>
      </c>
      <c r="I137">
        <v>2.8947936479999998</v>
      </c>
      <c r="J137">
        <v>93.5</v>
      </c>
      <c r="K137">
        <v>20</v>
      </c>
      <c r="L137">
        <v>0.5</v>
      </c>
      <c r="M137">
        <v>2.8947936479999998</v>
      </c>
      <c r="N137">
        <f t="shared" si="2"/>
        <v>0</v>
      </c>
      <c r="O137">
        <v>0.97464823099999998</v>
      </c>
      <c r="P137">
        <v>0</v>
      </c>
      <c r="Q137" t="e">
        <f>VLOOKUP(B137,samples_with_kelch_13_mutation!$A$1:$B$92,2,0)</f>
        <v>#N/A</v>
      </c>
    </row>
    <row r="138" spans="1:17">
      <c r="A138" t="s">
        <v>164</v>
      </c>
      <c r="B138" t="s">
        <v>67</v>
      </c>
      <c r="C138">
        <v>3.3939660470000002</v>
      </c>
      <c r="D138" s="1">
        <v>39501</v>
      </c>
      <c r="E138" s="5">
        <v>39501</v>
      </c>
      <c r="F138" s="4">
        <v>1</v>
      </c>
      <c r="G138" s="3">
        <v>39501</v>
      </c>
      <c r="H138">
        <v>3.3939660470000002</v>
      </c>
      <c r="I138">
        <v>3.3939660470000002</v>
      </c>
      <c r="J138">
        <v>31</v>
      </c>
      <c r="K138">
        <v>20</v>
      </c>
      <c r="L138">
        <v>0.5</v>
      </c>
      <c r="M138">
        <v>3.3939660470000002</v>
      </c>
      <c r="N138">
        <f t="shared" si="2"/>
        <v>0</v>
      </c>
      <c r="O138">
        <v>0.86428639399999996</v>
      </c>
      <c r="P138">
        <v>0</v>
      </c>
      <c r="Q138" t="e">
        <f>VLOOKUP(B138,samples_with_kelch_13_mutation!$A$1:$B$92,2,0)</f>
        <v>#N/A</v>
      </c>
    </row>
    <row r="139" spans="1:17">
      <c r="A139" t="s">
        <v>164</v>
      </c>
      <c r="B139" t="s">
        <v>72</v>
      </c>
      <c r="C139">
        <v>2.2158579070000002</v>
      </c>
      <c r="D139" s="1">
        <v>39550</v>
      </c>
      <c r="E139" s="5">
        <v>39550</v>
      </c>
      <c r="F139" s="4">
        <v>1</v>
      </c>
      <c r="G139" s="3">
        <v>39550</v>
      </c>
      <c r="H139">
        <v>2.2158579070000002</v>
      </c>
      <c r="I139">
        <v>2.2158579070000002</v>
      </c>
      <c r="J139">
        <v>31.8</v>
      </c>
      <c r="K139">
        <v>20</v>
      </c>
      <c r="L139">
        <v>0.5</v>
      </c>
      <c r="M139">
        <v>2.2158579070000002</v>
      </c>
      <c r="N139">
        <f t="shared" si="2"/>
        <v>0</v>
      </c>
      <c r="O139">
        <v>0.93345374999999997</v>
      </c>
      <c r="P139">
        <v>0</v>
      </c>
      <c r="Q139" t="e">
        <f>VLOOKUP(B139,samples_with_kelch_13_mutation!$A$1:$B$92,2,0)</f>
        <v>#N/A</v>
      </c>
    </row>
    <row r="140" spans="1:17">
      <c r="A140" t="s">
        <v>164</v>
      </c>
      <c r="B140" t="s">
        <v>77</v>
      </c>
      <c r="C140">
        <v>6.1914114900000001</v>
      </c>
      <c r="D140" s="1">
        <v>39564</v>
      </c>
      <c r="E140" s="5">
        <v>39564</v>
      </c>
      <c r="F140" s="4">
        <v>1</v>
      </c>
      <c r="G140" s="3">
        <v>39564</v>
      </c>
      <c r="H140">
        <v>6.1914114900000001</v>
      </c>
      <c r="I140">
        <v>6.1914114900000001</v>
      </c>
      <c r="J140">
        <v>35.1</v>
      </c>
      <c r="K140">
        <v>20</v>
      </c>
      <c r="L140">
        <v>0.5</v>
      </c>
      <c r="M140">
        <v>6.1914114900000001</v>
      </c>
      <c r="N140">
        <f t="shared" si="2"/>
        <v>0</v>
      </c>
      <c r="O140">
        <v>0.83171064500000003</v>
      </c>
      <c r="P140">
        <v>0</v>
      </c>
      <c r="Q140" t="e">
        <f>VLOOKUP(B140,samples_with_kelch_13_mutation!$A$1:$B$92,2,0)</f>
        <v>#N/A</v>
      </c>
    </row>
    <row r="141" spans="1:17">
      <c r="A141" t="s">
        <v>164</v>
      </c>
      <c r="B141" t="s">
        <v>78</v>
      </c>
      <c r="C141">
        <v>3.4530319459999999</v>
      </c>
      <c r="D141" s="1">
        <v>39568</v>
      </c>
      <c r="E141" s="5">
        <v>39568</v>
      </c>
      <c r="F141" s="4">
        <v>1</v>
      </c>
      <c r="G141" s="3">
        <v>39568</v>
      </c>
      <c r="H141">
        <v>3.4530319459999999</v>
      </c>
      <c r="I141">
        <v>3.4530319459999999</v>
      </c>
      <c r="J141">
        <v>35.200000000000003</v>
      </c>
      <c r="K141">
        <v>20</v>
      </c>
      <c r="L141">
        <v>0.5</v>
      </c>
      <c r="M141">
        <v>3.4530319459999999</v>
      </c>
      <c r="N141">
        <f t="shared" si="2"/>
        <v>0</v>
      </c>
      <c r="O141">
        <v>0.94585081000000004</v>
      </c>
      <c r="P141">
        <v>0</v>
      </c>
      <c r="Q141" t="e">
        <f>VLOOKUP(B141,samples_with_kelch_13_mutation!$A$1:$B$92,2,0)</f>
        <v>#N/A</v>
      </c>
    </row>
    <row r="142" spans="1:17">
      <c r="A142" t="s">
        <v>164</v>
      </c>
      <c r="B142" t="s">
        <v>82</v>
      </c>
      <c r="C142">
        <v>4.8815864749999998</v>
      </c>
      <c r="D142" s="1">
        <v>39581</v>
      </c>
      <c r="E142" s="5">
        <v>39581</v>
      </c>
      <c r="F142" s="4">
        <v>1</v>
      </c>
      <c r="G142" s="3">
        <v>39581</v>
      </c>
      <c r="H142">
        <v>4.8815864749999998</v>
      </c>
      <c r="I142">
        <v>4.8815864749999998</v>
      </c>
      <c r="J142">
        <v>27.6</v>
      </c>
      <c r="K142">
        <v>20</v>
      </c>
      <c r="L142">
        <v>0.5</v>
      </c>
      <c r="M142">
        <v>4.8815864749999998</v>
      </c>
      <c r="N142">
        <f t="shared" si="2"/>
        <v>0</v>
      </c>
      <c r="O142">
        <v>0.98285070799999996</v>
      </c>
      <c r="P142">
        <v>0</v>
      </c>
      <c r="Q142" t="e">
        <f>VLOOKUP(B142,samples_with_kelch_13_mutation!$A$1:$B$92,2,0)</f>
        <v>#N/A</v>
      </c>
    </row>
    <row r="143" spans="1:17">
      <c r="A143" t="s">
        <v>164</v>
      </c>
      <c r="B143" t="s">
        <v>88</v>
      </c>
      <c r="C143">
        <v>3.1018515820000001</v>
      </c>
      <c r="D143" s="1">
        <v>39611</v>
      </c>
      <c r="E143" s="5">
        <v>39611</v>
      </c>
      <c r="F143" s="4">
        <v>1</v>
      </c>
      <c r="G143" s="3">
        <v>39611</v>
      </c>
      <c r="H143">
        <v>3.1018515820000001</v>
      </c>
      <c r="I143">
        <v>3.1018515820000001</v>
      </c>
      <c r="J143">
        <v>46.2</v>
      </c>
      <c r="K143">
        <v>20</v>
      </c>
      <c r="L143">
        <v>0.5</v>
      </c>
      <c r="M143">
        <v>3.1018515820000001</v>
      </c>
      <c r="N143">
        <f t="shared" si="2"/>
        <v>0</v>
      </c>
      <c r="O143">
        <v>0.97208269599999997</v>
      </c>
      <c r="P143">
        <v>0</v>
      </c>
      <c r="Q143" t="e">
        <f>VLOOKUP(B143,samples_with_kelch_13_mutation!$A$1:$B$92,2,0)</f>
        <v>#N/A</v>
      </c>
    </row>
    <row r="144" spans="1:17">
      <c r="A144" t="s">
        <v>164</v>
      </c>
      <c r="B144" t="s">
        <v>93</v>
      </c>
      <c r="C144">
        <v>2.7912239940000001</v>
      </c>
      <c r="D144" s="1">
        <v>39635</v>
      </c>
      <c r="E144" s="5">
        <v>39635</v>
      </c>
      <c r="F144" s="4">
        <v>1</v>
      </c>
      <c r="G144" s="3">
        <v>39635</v>
      </c>
      <c r="H144">
        <v>2.7912239940000001</v>
      </c>
      <c r="I144">
        <v>2.7912239940000001</v>
      </c>
      <c r="J144">
        <v>30.2</v>
      </c>
      <c r="K144">
        <v>20</v>
      </c>
      <c r="L144">
        <v>0.5</v>
      </c>
      <c r="M144">
        <v>2.7912239940000001</v>
      </c>
      <c r="N144">
        <f t="shared" si="2"/>
        <v>0</v>
      </c>
      <c r="O144">
        <v>0.95369970800000003</v>
      </c>
      <c r="P144">
        <v>0</v>
      </c>
      <c r="Q144" t="e">
        <f>VLOOKUP(B144,samples_with_kelch_13_mutation!$A$1:$B$92,2,0)</f>
        <v>#N/A</v>
      </c>
    </row>
    <row r="145" spans="1:23">
      <c r="A145" t="s">
        <v>164</v>
      </c>
      <c r="B145" t="s">
        <v>97</v>
      </c>
      <c r="C145">
        <v>3.6741393260000001</v>
      </c>
      <c r="D145" s="1">
        <v>39681</v>
      </c>
      <c r="E145" s="5">
        <v>39681</v>
      </c>
      <c r="F145" s="4">
        <v>1</v>
      </c>
      <c r="G145" s="3">
        <v>39681</v>
      </c>
      <c r="H145">
        <v>3.6741393260000001</v>
      </c>
      <c r="I145">
        <v>3.6741393260000001</v>
      </c>
      <c r="J145">
        <v>41.8</v>
      </c>
      <c r="K145">
        <v>20</v>
      </c>
      <c r="L145">
        <v>0.5</v>
      </c>
      <c r="M145">
        <v>3.6741393260000001</v>
      </c>
      <c r="N145">
        <f t="shared" si="2"/>
        <v>0</v>
      </c>
      <c r="O145">
        <v>0.95641066299999999</v>
      </c>
      <c r="P145">
        <v>0</v>
      </c>
      <c r="Q145" t="e">
        <f>VLOOKUP(B145,samples_with_kelch_13_mutation!$A$1:$B$92,2,0)</f>
        <v>#N/A</v>
      </c>
    </row>
    <row r="146" spans="1:23">
      <c r="A146" t="s">
        <v>164</v>
      </c>
      <c r="B146" t="s">
        <v>108</v>
      </c>
      <c r="C146">
        <v>5.9808300729999999</v>
      </c>
      <c r="D146" s="1">
        <v>39782</v>
      </c>
      <c r="E146" s="5">
        <v>39782</v>
      </c>
      <c r="F146" s="4">
        <v>1</v>
      </c>
      <c r="G146" s="3">
        <v>39782</v>
      </c>
      <c r="H146">
        <v>5.9808300729999999</v>
      </c>
      <c r="I146">
        <v>5.9808300729999999</v>
      </c>
      <c r="J146">
        <v>15.2</v>
      </c>
      <c r="K146">
        <v>15.2</v>
      </c>
      <c r="L146">
        <v>0.5</v>
      </c>
      <c r="M146">
        <v>5.9808300729999999</v>
      </c>
      <c r="N146">
        <f t="shared" si="2"/>
        <v>0</v>
      </c>
      <c r="O146">
        <v>0.96663083900000002</v>
      </c>
      <c r="P146">
        <v>0</v>
      </c>
      <c r="Q146" t="e">
        <f>VLOOKUP(B146,samples_with_kelch_13_mutation!$A$1:$B$92,2,0)</f>
        <v>#N/A</v>
      </c>
    </row>
    <row r="147" spans="1:23">
      <c r="A147" t="s">
        <v>164</v>
      </c>
      <c r="B147" t="s">
        <v>103</v>
      </c>
      <c r="C147">
        <v>6.5407541709999997</v>
      </c>
      <c r="D147" s="1">
        <v>39788</v>
      </c>
      <c r="E147" s="5">
        <v>39788</v>
      </c>
      <c r="F147" s="4">
        <v>1</v>
      </c>
      <c r="G147" s="3">
        <v>39788</v>
      </c>
      <c r="H147">
        <v>6.5407541709999997</v>
      </c>
      <c r="I147">
        <v>6.5407541709999997</v>
      </c>
      <c r="J147">
        <v>25.9</v>
      </c>
      <c r="K147">
        <v>20</v>
      </c>
      <c r="L147">
        <v>0.5</v>
      </c>
      <c r="M147" s="9">
        <v>6.5407541709999997</v>
      </c>
      <c r="N147">
        <f t="shared" si="2"/>
        <v>1</v>
      </c>
      <c r="O147">
        <v>0.98346858199999998</v>
      </c>
      <c r="P147">
        <v>0</v>
      </c>
      <c r="Q147" t="e">
        <f>VLOOKUP(B147,samples_with_kelch_13_mutation!$A$1:$B$92,2,0)</f>
        <v>#N/A</v>
      </c>
    </row>
    <row r="148" spans="1:23">
      <c r="A148" t="s">
        <v>164</v>
      </c>
      <c r="B148" t="s">
        <v>104</v>
      </c>
      <c r="C148">
        <v>1.7779614619999999</v>
      </c>
      <c r="D148" s="1">
        <v>39792</v>
      </c>
      <c r="E148" s="5">
        <v>39792</v>
      </c>
      <c r="F148" s="4">
        <v>1</v>
      </c>
      <c r="G148" s="3">
        <v>39792</v>
      </c>
      <c r="H148">
        <v>1.7779614619999999</v>
      </c>
      <c r="I148">
        <v>1.7779614619999999</v>
      </c>
      <c r="J148">
        <v>23.4</v>
      </c>
      <c r="K148">
        <v>20</v>
      </c>
      <c r="L148">
        <v>0.5</v>
      </c>
      <c r="M148">
        <v>1.7779614619999999</v>
      </c>
      <c r="N148">
        <f t="shared" si="2"/>
        <v>0</v>
      </c>
      <c r="O148">
        <v>0.92391032299999998</v>
      </c>
      <c r="P148">
        <v>0</v>
      </c>
      <c r="Q148" t="e">
        <f>VLOOKUP(B148,samples_with_kelch_13_mutation!$A$1:$B$92,2,0)</f>
        <v>#N/A</v>
      </c>
    </row>
    <row r="149" spans="1:23">
      <c r="A149" t="s">
        <v>164</v>
      </c>
      <c r="B149" t="s">
        <v>105</v>
      </c>
      <c r="C149">
        <v>3.8193381500000001</v>
      </c>
      <c r="D149" s="1">
        <v>39796</v>
      </c>
      <c r="E149" s="5">
        <v>39796</v>
      </c>
      <c r="F149" s="4">
        <v>1</v>
      </c>
      <c r="G149" s="3">
        <v>39796</v>
      </c>
      <c r="H149">
        <v>3.8193381500000001</v>
      </c>
      <c r="I149">
        <v>3.8193381500000001</v>
      </c>
      <c r="J149">
        <v>28.8</v>
      </c>
      <c r="K149">
        <v>20</v>
      </c>
      <c r="L149">
        <v>0.5</v>
      </c>
      <c r="M149">
        <v>3.8193381500000001</v>
      </c>
      <c r="N149">
        <f t="shared" si="2"/>
        <v>0</v>
      </c>
      <c r="O149">
        <v>0.96491851900000003</v>
      </c>
      <c r="P149">
        <v>0</v>
      </c>
      <c r="Q149" t="e">
        <f>VLOOKUP(B149,samples_with_kelch_13_mutation!$A$1:$B$92,2,0)</f>
        <v>#N/A</v>
      </c>
    </row>
    <row r="150" spans="1:23">
      <c r="A150" t="s">
        <v>164</v>
      </c>
      <c r="B150" t="s">
        <v>106</v>
      </c>
      <c r="C150">
        <v>3.9439239000000001</v>
      </c>
      <c r="D150" s="1">
        <v>39800</v>
      </c>
      <c r="E150" s="5">
        <v>39800</v>
      </c>
      <c r="F150" s="4">
        <v>1</v>
      </c>
      <c r="G150" s="3">
        <v>39800</v>
      </c>
      <c r="H150">
        <v>3.9439239000000001</v>
      </c>
      <c r="I150">
        <v>3.9439239000000001</v>
      </c>
      <c r="J150">
        <v>21.7</v>
      </c>
      <c r="K150">
        <v>20</v>
      </c>
      <c r="L150">
        <v>0.5</v>
      </c>
      <c r="M150">
        <v>3.9439239000000001</v>
      </c>
      <c r="N150">
        <f t="shared" si="2"/>
        <v>0</v>
      </c>
      <c r="O150">
        <v>0.78662668000000002</v>
      </c>
      <c r="P150">
        <v>0</v>
      </c>
      <c r="Q150" t="e">
        <f>VLOOKUP(B150,samples_with_kelch_13_mutation!$A$1:$B$92,2,0)</f>
        <v>#N/A</v>
      </c>
    </row>
    <row r="151" spans="1:23">
      <c r="A151" t="s">
        <v>164</v>
      </c>
      <c r="B151" t="s">
        <v>107</v>
      </c>
      <c r="C151" t="s">
        <v>49</v>
      </c>
      <c r="D151" s="1">
        <v>39809</v>
      </c>
      <c r="E151" s="5">
        <v>39809</v>
      </c>
      <c r="F151" s="4">
        <v>1</v>
      </c>
      <c r="G151" s="3">
        <v>39809</v>
      </c>
      <c r="H151">
        <v>1E-4</v>
      </c>
      <c r="J151">
        <v>21.9</v>
      </c>
      <c r="K151">
        <v>20</v>
      </c>
      <c r="L151">
        <v>0.5</v>
      </c>
      <c r="M151" t="s">
        <v>49</v>
      </c>
      <c r="N151">
        <f t="shared" si="2"/>
        <v>0</v>
      </c>
      <c r="O151" t="s">
        <v>49</v>
      </c>
      <c r="P151" t="s">
        <v>49</v>
      </c>
      <c r="Q151" t="e">
        <f>VLOOKUP(B151,samples_with_kelch_13_mutation!$A$1:$B$92,2,0)</f>
        <v>#N/A</v>
      </c>
    </row>
    <row r="152" spans="1:23">
      <c r="A152" t="s">
        <v>230</v>
      </c>
      <c r="B152" t="s">
        <v>234</v>
      </c>
      <c r="C152" s="1"/>
      <c r="D152" s="1">
        <v>40419</v>
      </c>
      <c r="E152" s="5">
        <f>D152</f>
        <v>40419</v>
      </c>
      <c r="F152" s="4">
        <v>1</v>
      </c>
      <c r="G152" s="6"/>
      <c r="H152">
        <v>1E-4</v>
      </c>
      <c r="M152" t="s">
        <v>49</v>
      </c>
      <c r="N152">
        <f t="shared" si="2"/>
        <v>0</v>
      </c>
      <c r="O152" t="s">
        <v>49</v>
      </c>
      <c r="Q152" t="str">
        <f>VLOOKUP(B152,samples_with_kelch_13_mutation!$A$1:$B$92,2,0)</f>
        <v>13_1725259_T</v>
      </c>
      <c r="R152" t="s">
        <v>171</v>
      </c>
      <c r="S152" t="s">
        <v>172</v>
      </c>
      <c r="T152">
        <v>1</v>
      </c>
      <c r="U152">
        <v>1</v>
      </c>
      <c r="V152">
        <v>1</v>
      </c>
      <c r="W152" t="s">
        <v>173</v>
      </c>
    </row>
    <row r="153" spans="1:23">
      <c r="A153" t="s">
        <v>230</v>
      </c>
      <c r="B153" t="s">
        <v>241</v>
      </c>
      <c r="C153" s="1"/>
      <c r="D153" s="1">
        <v>40314</v>
      </c>
      <c r="E153" s="5">
        <f t="shared" ref="E153:E199" si="3">D153</f>
        <v>40314</v>
      </c>
      <c r="F153" s="4">
        <v>1</v>
      </c>
      <c r="H153">
        <v>1E-4</v>
      </c>
      <c r="M153" t="s">
        <v>49</v>
      </c>
      <c r="N153">
        <f t="shared" si="2"/>
        <v>0</v>
      </c>
      <c r="O153" t="s">
        <v>49</v>
      </c>
      <c r="Q153" t="str">
        <f>VLOOKUP(B153,samples_with_kelch_13_mutation!$A$1:$B$92,2,0)</f>
        <v>13_1725626_A</v>
      </c>
      <c r="R153" t="s">
        <v>171</v>
      </c>
      <c r="S153" t="s">
        <v>174</v>
      </c>
      <c r="T153">
        <v>2</v>
      </c>
      <c r="U153">
        <v>3</v>
      </c>
      <c r="V153">
        <v>0</v>
      </c>
      <c r="W153" t="s">
        <v>173</v>
      </c>
    </row>
    <row r="154" spans="1:23">
      <c r="A154" t="s">
        <v>230</v>
      </c>
      <c r="B154" t="s">
        <v>235</v>
      </c>
      <c r="C154" s="1"/>
      <c r="D154" s="1">
        <v>40343</v>
      </c>
      <c r="E154" s="5">
        <f t="shared" si="3"/>
        <v>40343</v>
      </c>
      <c r="F154" s="4">
        <v>1</v>
      </c>
      <c r="H154">
        <v>1E-4</v>
      </c>
      <c r="M154" t="s">
        <v>49</v>
      </c>
      <c r="N154">
        <f t="shared" si="2"/>
        <v>0</v>
      </c>
      <c r="O154" t="s">
        <v>49</v>
      </c>
      <c r="Q154" t="str">
        <f>VLOOKUP(B154,samples_with_kelch_13_mutation!$A$1:$B$92,2,0)</f>
        <v>13_1725259_T</v>
      </c>
      <c r="R154" t="s">
        <v>171</v>
      </c>
      <c r="S154" t="s">
        <v>172</v>
      </c>
      <c r="T154">
        <v>3</v>
      </c>
      <c r="U154">
        <v>1</v>
      </c>
      <c r="V154">
        <v>0</v>
      </c>
      <c r="W154" t="s">
        <v>173</v>
      </c>
    </row>
    <row r="155" spans="1:23">
      <c r="A155" t="s">
        <v>230</v>
      </c>
      <c r="B155" t="s">
        <v>236</v>
      </c>
      <c r="C155" s="1"/>
      <c r="D155" s="1">
        <v>40359</v>
      </c>
      <c r="E155" s="5">
        <f t="shared" si="3"/>
        <v>40359</v>
      </c>
      <c r="F155" s="4">
        <v>1</v>
      </c>
      <c r="H155">
        <v>1E-4</v>
      </c>
      <c r="M155" t="s">
        <v>49</v>
      </c>
      <c r="N155">
        <f t="shared" si="2"/>
        <v>0</v>
      </c>
      <c r="O155" t="s">
        <v>49</v>
      </c>
      <c r="Q155" t="str">
        <f>VLOOKUP(B155,samples_with_kelch_13_mutation!$A$1:$B$92,2,0)</f>
        <v>13_1725259_T</v>
      </c>
      <c r="R155" t="s">
        <v>171</v>
      </c>
      <c r="S155" t="s">
        <v>172</v>
      </c>
      <c r="T155">
        <v>4</v>
      </c>
      <c r="U155">
        <v>1</v>
      </c>
      <c r="V155">
        <v>0</v>
      </c>
      <c r="W155" t="s">
        <v>173</v>
      </c>
    </row>
    <row r="156" spans="1:23">
      <c r="A156" t="s">
        <v>230</v>
      </c>
      <c r="B156" t="s">
        <v>353</v>
      </c>
      <c r="C156" s="1"/>
      <c r="D156" s="1">
        <v>40414</v>
      </c>
      <c r="E156" s="5">
        <f t="shared" si="3"/>
        <v>40414</v>
      </c>
      <c r="F156" s="4">
        <v>1</v>
      </c>
      <c r="H156">
        <v>1E-4</v>
      </c>
      <c r="M156" t="s">
        <v>49</v>
      </c>
      <c r="N156">
        <f t="shared" si="2"/>
        <v>0</v>
      </c>
      <c r="O156" t="s">
        <v>49</v>
      </c>
      <c r="Q156" t="e">
        <f>VLOOKUP(B156,samples_with_kelch_13_mutation!$A$1:$B$92,2,0)</f>
        <v>#N/A</v>
      </c>
      <c r="R156" t="s">
        <v>171</v>
      </c>
      <c r="S156" t="s">
        <v>175</v>
      </c>
      <c r="T156">
        <v>5</v>
      </c>
      <c r="U156">
        <v>2</v>
      </c>
      <c r="V156">
        <v>0</v>
      </c>
      <c r="W156" t="s">
        <v>173</v>
      </c>
    </row>
    <row r="157" spans="1:23">
      <c r="A157" t="s">
        <v>230</v>
      </c>
      <c r="B157" t="s">
        <v>237</v>
      </c>
      <c r="C157" s="1"/>
      <c r="D157" s="1">
        <v>40388</v>
      </c>
      <c r="E157" s="5">
        <f t="shared" si="3"/>
        <v>40388</v>
      </c>
      <c r="F157" s="4">
        <v>1</v>
      </c>
      <c r="H157">
        <v>1E-4</v>
      </c>
      <c r="M157" t="s">
        <v>49</v>
      </c>
      <c r="N157">
        <f t="shared" si="2"/>
        <v>0</v>
      </c>
      <c r="O157" t="s">
        <v>49</v>
      </c>
      <c r="Q157" t="str">
        <f>VLOOKUP(B157,samples_with_kelch_13_mutation!$A$1:$B$92,2,0)</f>
        <v>13_1725259_T</v>
      </c>
      <c r="R157" t="s">
        <v>176</v>
      </c>
      <c r="S157" t="s">
        <v>172</v>
      </c>
      <c r="T157">
        <v>6</v>
      </c>
      <c r="U157">
        <v>7</v>
      </c>
      <c r="V157">
        <v>0</v>
      </c>
      <c r="W157" t="s">
        <v>173</v>
      </c>
    </row>
    <row r="158" spans="1:23">
      <c r="A158" t="s">
        <v>230</v>
      </c>
      <c r="B158" t="s">
        <v>354</v>
      </c>
      <c r="C158" s="1"/>
      <c r="D158" s="1">
        <v>40191</v>
      </c>
      <c r="E158" s="5">
        <f t="shared" si="3"/>
        <v>40191</v>
      </c>
      <c r="F158" s="4">
        <v>1</v>
      </c>
      <c r="H158">
        <v>1E-4</v>
      </c>
      <c r="M158" t="s">
        <v>49</v>
      </c>
      <c r="N158">
        <f t="shared" si="2"/>
        <v>0</v>
      </c>
      <c r="O158" t="s">
        <v>49</v>
      </c>
      <c r="Q158" s="9" t="e">
        <f>VLOOKUP(B158,samples_with_kelch_13_mutation!$A$1:$B$92,2,0)</f>
        <v>#N/A</v>
      </c>
      <c r="R158" t="s">
        <v>176</v>
      </c>
      <c r="S158" t="s">
        <v>177</v>
      </c>
      <c r="T158" t="s">
        <v>49</v>
      </c>
      <c r="U158" t="s">
        <v>49</v>
      </c>
      <c r="V158">
        <v>9</v>
      </c>
      <c r="W158" t="s">
        <v>178</v>
      </c>
    </row>
    <row r="159" spans="1:23">
      <c r="A159" t="s">
        <v>230</v>
      </c>
      <c r="B159" t="s">
        <v>238</v>
      </c>
      <c r="C159" s="1"/>
      <c r="D159" s="1">
        <v>40358</v>
      </c>
      <c r="E159" s="5">
        <f t="shared" si="3"/>
        <v>40358</v>
      </c>
      <c r="F159" s="4">
        <v>1</v>
      </c>
      <c r="H159">
        <v>1E-4</v>
      </c>
      <c r="M159" t="s">
        <v>49</v>
      </c>
      <c r="N159">
        <f t="shared" si="2"/>
        <v>0</v>
      </c>
      <c r="O159" t="s">
        <v>49</v>
      </c>
      <c r="Q159" t="str">
        <f>VLOOKUP(B159,samples_with_kelch_13_mutation!$A$1:$B$92,2,0)</f>
        <v>13_1725259_T</v>
      </c>
      <c r="R159" t="s">
        <v>176</v>
      </c>
      <c r="S159" t="s">
        <v>172</v>
      </c>
      <c r="T159">
        <v>7</v>
      </c>
      <c r="U159">
        <v>6</v>
      </c>
      <c r="V159">
        <v>0</v>
      </c>
      <c r="W159" t="s">
        <v>173</v>
      </c>
    </row>
    <row r="160" spans="1:23">
      <c r="A160" t="s">
        <v>230</v>
      </c>
      <c r="B160" t="s">
        <v>179</v>
      </c>
      <c r="C160" s="1"/>
      <c r="D160" s="1">
        <v>40285</v>
      </c>
      <c r="E160" s="5">
        <f t="shared" si="3"/>
        <v>40285</v>
      </c>
      <c r="F160" s="4">
        <v>1</v>
      </c>
      <c r="H160">
        <v>1E-4</v>
      </c>
      <c r="M160" t="s">
        <v>49</v>
      </c>
      <c r="N160">
        <f t="shared" si="2"/>
        <v>0</v>
      </c>
      <c r="O160" t="s">
        <v>49</v>
      </c>
      <c r="Q160" t="str">
        <f>VLOOKUP(B160,samples_with_kelch_13_mutation!$A$1:$B$92,2,0)</f>
        <v>13_1725400_G</v>
      </c>
      <c r="R160" t="s">
        <v>180</v>
      </c>
      <c r="S160" t="s">
        <v>181</v>
      </c>
      <c r="T160">
        <v>8</v>
      </c>
      <c r="U160">
        <v>1</v>
      </c>
      <c r="V160">
        <v>0</v>
      </c>
      <c r="W160" t="s">
        <v>173</v>
      </c>
    </row>
    <row r="161" spans="1:23">
      <c r="A161" t="s">
        <v>230</v>
      </c>
      <c r="B161" t="s">
        <v>182</v>
      </c>
      <c r="C161" s="1"/>
      <c r="D161" s="1">
        <v>40183</v>
      </c>
      <c r="E161" s="5">
        <f t="shared" si="3"/>
        <v>40183</v>
      </c>
      <c r="F161" s="4">
        <v>1</v>
      </c>
      <c r="H161">
        <v>1E-4</v>
      </c>
      <c r="M161" t="s">
        <v>49</v>
      </c>
      <c r="N161">
        <f t="shared" si="2"/>
        <v>0</v>
      </c>
      <c r="O161" t="s">
        <v>49</v>
      </c>
      <c r="Q161" t="str">
        <f>VLOOKUP(B161,samples_with_kelch_13_mutation!$A$1:$B$92,2,0)</f>
        <v>13_1725316_T</v>
      </c>
      <c r="R161" t="s">
        <v>183</v>
      </c>
      <c r="S161" t="s">
        <v>184</v>
      </c>
      <c r="T161">
        <v>9</v>
      </c>
      <c r="U161">
        <v>1</v>
      </c>
      <c r="V161">
        <v>0</v>
      </c>
      <c r="W161" t="s">
        <v>173</v>
      </c>
    </row>
    <row r="162" spans="1:23">
      <c r="A162" t="s">
        <v>230</v>
      </c>
      <c r="B162" t="s">
        <v>185</v>
      </c>
      <c r="C162" s="1"/>
      <c r="D162" s="1">
        <v>40367</v>
      </c>
      <c r="E162" s="5">
        <f t="shared" si="3"/>
        <v>40367</v>
      </c>
      <c r="F162" s="4">
        <v>1</v>
      </c>
      <c r="H162">
        <v>1E-4</v>
      </c>
      <c r="M162" t="s">
        <v>49</v>
      </c>
      <c r="N162">
        <f t="shared" si="2"/>
        <v>0</v>
      </c>
      <c r="O162" t="s">
        <v>49</v>
      </c>
      <c r="Q162" t="str">
        <f>VLOOKUP(B162,samples_with_kelch_13_mutation!$A$1:$B$92,2,0)</f>
        <v>13_1725400_G</v>
      </c>
      <c r="R162" t="s">
        <v>180</v>
      </c>
      <c r="S162" t="s">
        <v>181</v>
      </c>
      <c r="T162">
        <v>309</v>
      </c>
      <c r="U162">
        <v>1</v>
      </c>
      <c r="V162">
        <v>0</v>
      </c>
      <c r="W162" t="s">
        <v>173</v>
      </c>
    </row>
    <row r="163" spans="1:23">
      <c r="A163" t="s">
        <v>230</v>
      </c>
      <c r="B163" t="s">
        <v>186</v>
      </c>
      <c r="C163" s="1"/>
      <c r="D163" s="1">
        <v>40327</v>
      </c>
      <c r="E163" s="5">
        <f t="shared" si="3"/>
        <v>40327</v>
      </c>
      <c r="F163" s="4">
        <v>1</v>
      </c>
      <c r="H163">
        <v>4.2004013540000003</v>
      </c>
      <c r="I163">
        <v>4.2004013540000003</v>
      </c>
      <c r="M163">
        <v>4.2004013540000003</v>
      </c>
      <c r="N163">
        <f t="shared" si="2"/>
        <v>0</v>
      </c>
      <c r="O163">
        <v>0.91227009999999997</v>
      </c>
      <c r="Q163" t="str">
        <f>VLOOKUP(B163,samples_with_kelch_13_mutation!$A$1:$B$92,2,0)</f>
        <v>13_1725340_A</v>
      </c>
      <c r="R163" t="s">
        <v>171</v>
      </c>
      <c r="S163" t="s">
        <v>187</v>
      </c>
      <c r="T163">
        <v>553</v>
      </c>
      <c r="U163">
        <v>1</v>
      </c>
      <c r="V163">
        <v>1</v>
      </c>
      <c r="W163" t="s">
        <v>173</v>
      </c>
    </row>
    <row r="164" spans="1:23">
      <c r="A164" t="s">
        <v>230</v>
      </c>
      <c r="B164" t="s">
        <v>188</v>
      </c>
      <c r="C164" s="1"/>
      <c r="D164" s="1">
        <v>40340</v>
      </c>
      <c r="E164" s="5">
        <f t="shared" si="3"/>
        <v>40340</v>
      </c>
      <c r="F164" s="4">
        <v>1</v>
      </c>
      <c r="H164">
        <v>6.3936720029999998</v>
      </c>
      <c r="I164">
        <v>6.3936720029999998</v>
      </c>
      <c r="M164">
        <v>6.3936720029999998</v>
      </c>
      <c r="N164">
        <f t="shared" si="2"/>
        <v>1</v>
      </c>
      <c r="O164">
        <v>0.98590495499999997</v>
      </c>
      <c r="Q164" t="str">
        <f>VLOOKUP(B164,samples_with_kelch_13_mutation!$A$1:$B$92,2,0)</f>
        <v>13_1725259_T</v>
      </c>
      <c r="R164" t="s">
        <v>171</v>
      </c>
      <c r="S164" t="s">
        <v>172</v>
      </c>
      <c r="T164">
        <v>554</v>
      </c>
      <c r="U164">
        <v>1</v>
      </c>
      <c r="V164">
        <v>1</v>
      </c>
      <c r="W164" t="s">
        <v>173</v>
      </c>
    </row>
    <row r="165" spans="1:23">
      <c r="A165" t="s">
        <v>230</v>
      </c>
      <c r="B165" t="s">
        <v>189</v>
      </c>
      <c r="C165" s="1"/>
      <c r="D165" s="1">
        <v>40346</v>
      </c>
      <c r="E165" s="5">
        <f t="shared" si="3"/>
        <v>40346</v>
      </c>
      <c r="F165" s="4">
        <v>1</v>
      </c>
      <c r="H165">
        <v>5.0379943120000004</v>
      </c>
      <c r="I165">
        <v>5.0379943120000004</v>
      </c>
      <c r="M165">
        <v>5.0379943120000004</v>
      </c>
      <c r="N165">
        <f t="shared" si="2"/>
        <v>0</v>
      </c>
      <c r="O165">
        <v>0.98926434500000004</v>
      </c>
      <c r="Q165" t="str">
        <f>VLOOKUP(B165,samples_with_kelch_13_mutation!$A$1:$B$92,2,0)</f>
        <v>13_1725259_T</v>
      </c>
      <c r="R165" t="s">
        <v>171</v>
      </c>
      <c r="S165" t="s">
        <v>172</v>
      </c>
      <c r="T165">
        <v>555</v>
      </c>
      <c r="U165">
        <v>2</v>
      </c>
      <c r="V165">
        <v>0</v>
      </c>
      <c r="W165" t="s">
        <v>173</v>
      </c>
    </row>
    <row r="166" spans="1:23">
      <c r="A166" t="s">
        <v>230</v>
      </c>
      <c r="B166" t="s">
        <v>190</v>
      </c>
      <c r="C166" s="1"/>
      <c r="D166" s="1">
        <v>40354</v>
      </c>
      <c r="E166" s="5">
        <f t="shared" si="3"/>
        <v>40354</v>
      </c>
      <c r="F166" s="4">
        <v>1</v>
      </c>
      <c r="H166">
        <v>9.6133990550000004</v>
      </c>
      <c r="I166">
        <v>9.6133990550000004</v>
      </c>
      <c r="M166">
        <v>9.6133990550000004</v>
      </c>
      <c r="N166">
        <f t="shared" si="2"/>
        <v>1</v>
      </c>
      <c r="O166">
        <v>0.95874927300000001</v>
      </c>
      <c r="Q166" t="str">
        <f>VLOOKUP(B166,samples_with_kelch_13_mutation!$A$1:$B$92,2,0)</f>
        <v>13_1725259_T</v>
      </c>
      <c r="R166" t="s">
        <v>171</v>
      </c>
      <c r="S166" t="s">
        <v>172</v>
      </c>
      <c r="T166">
        <v>556</v>
      </c>
      <c r="U166">
        <v>1</v>
      </c>
      <c r="V166">
        <v>0</v>
      </c>
      <c r="W166" t="s">
        <v>173</v>
      </c>
    </row>
    <row r="167" spans="1:23">
      <c r="A167" t="s">
        <v>230</v>
      </c>
      <c r="B167" t="s">
        <v>191</v>
      </c>
      <c r="C167" s="1"/>
      <c r="D167" s="1">
        <v>40356</v>
      </c>
      <c r="E167" s="5">
        <f t="shared" si="3"/>
        <v>40356</v>
      </c>
      <c r="F167" s="4">
        <v>1</v>
      </c>
      <c r="H167">
        <v>3.9399032429999998</v>
      </c>
      <c r="I167">
        <v>3.9399032429999998</v>
      </c>
      <c r="M167">
        <v>3.9399032429999998</v>
      </c>
      <c r="N167">
        <f t="shared" si="2"/>
        <v>0</v>
      </c>
      <c r="O167">
        <v>0.97039173499999998</v>
      </c>
      <c r="Q167" t="e">
        <f>VLOOKUP(B167,samples_with_kelch_13_mutation!$A$1:$B$92,2,0)</f>
        <v>#N/A</v>
      </c>
      <c r="R167" t="s">
        <v>171</v>
      </c>
      <c r="S167" t="s">
        <v>175</v>
      </c>
      <c r="T167">
        <v>557</v>
      </c>
      <c r="U167">
        <v>1</v>
      </c>
      <c r="V167">
        <v>0</v>
      </c>
      <c r="W167" t="s">
        <v>173</v>
      </c>
    </row>
    <row r="168" spans="1:23">
      <c r="A168" t="s">
        <v>230</v>
      </c>
      <c r="B168" t="s">
        <v>192</v>
      </c>
      <c r="C168" s="1"/>
      <c r="D168" s="1">
        <v>40291</v>
      </c>
      <c r="E168" s="5">
        <f t="shared" si="3"/>
        <v>40291</v>
      </c>
      <c r="F168" s="4">
        <v>1</v>
      </c>
      <c r="H168">
        <v>6.2913923699999996</v>
      </c>
      <c r="I168">
        <v>6.2913923699999996</v>
      </c>
      <c r="M168">
        <v>6.2913923699999996</v>
      </c>
      <c r="N168">
        <f t="shared" si="2"/>
        <v>1</v>
      </c>
      <c r="O168">
        <v>0.988073749</v>
      </c>
      <c r="Q168" t="str">
        <f>VLOOKUP(B168,samples_with_kelch_13_mutation!$A$1:$B$92,2,0)</f>
        <v>13_1725259_T</v>
      </c>
      <c r="R168" t="s">
        <v>193</v>
      </c>
      <c r="S168" t="s">
        <v>172</v>
      </c>
      <c r="T168">
        <v>666</v>
      </c>
      <c r="U168">
        <v>2</v>
      </c>
      <c r="V168">
        <v>0</v>
      </c>
      <c r="W168" t="s">
        <v>173</v>
      </c>
    </row>
    <row r="169" spans="1:23">
      <c r="A169" t="s">
        <v>230</v>
      </c>
      <c r="B169" t="s">
        <v>194</v>
      </c>
      <c r="C169" s="1"/>
      <c r="D169" s="1">
        <v>40331</v>
      </c>
      <c r="E169" s="5">
        <f t="shared" si="3"/>
        <v>40331</v>
      </c>
      <c r="F169" s="4">
        <v>1</v>
      </c>
      <c r="H169">
        <v>7.6993566449999999</v>
      </c>
      <c r="I169">
        <v>7.6993566449999999</v>
      </c>
      <c r="M169">
        <v>7.6993566449999999</v>
      </c>
      <c r="N169">
        <f t="shared" si="2"/>
        <v>1</v>
      </c>
      <c r="O169">
        <v>0.95281816399999997</v>
      </c>
      <c r="Q169" t="str">
        <f>VLOOKUP(B169,samples_with_kelch_13_mutation!$A$1:$B$92,2,0)</f>
        <v>13_1725259_T</v>
      </c>
      <c r="R169" t="s">
        <v>195</v>
      </c>
      <c r="S169" t="s">
        <v>172</v>
      </c>
      <c r="T169">
        <v>667</v>
      </c>
      <c r="U169">
        <v>1</v>
      </c>
      <c r="V169">
        <v>1</v>
      </c>
      <c r="W169" t="s">
        <v>173</v>
      </c>
    </row>
    <row r="170" spans="1:23">
      <c r="A170" t="s">
        <v>230</v>
      </c>
      <c r="B170" t="s">
        <v>196</v>
      </c>
      <c r="C170" s="1"/>
      <c r="D170" s="1">
        <v>40332</v>
      </c>
      <c r="E170" s="5">
        <f t="shared" si="3"/>
        <v>40332</v>
      </c>
      <c r="F170" s="4">
        <v>1</v>
      </c>
      <c r="H170">
        <v>6.0674919730000001</v>
      </c>
      <c r="I170">
        <v>6.0674919730000001</v>
      </c>
      <c r="M170">
        <v>6.0674919730000001</v>
      </c>
      <c r="N170">
        <f t="shared" si="2"/>
        <v>0</v>
      </c>
      <c r="O170">
        <v>0.97097757100000004</v>
      </c>
      <c r="Q170" t="str">
        <f>VLOOKUP(B170,samples_with_kelch_13_mutation!$A$1:$B$92,2,0)</f>
        <v>13_1725259_T</v>
      </c>
      <c r="R170" t="s">
        <v>195</v>
      </c>
      <c r="S170" t="s">
        <v>172</v>
      </c>
      <c r="T170">
        <v>664</v>
      </c>
      <c r="U170">
        <v>5</v>
      </c>
      <c r="V170">
        <v>0</v>
      </c>
      <c r="W170" t="s">
        <v>173</v>
      </c>
    </row>
    <row r="171" spans="1:23">
      <c r="A171" t="s">
        <v>230</v>
      </c>
      <c r="B171" t="s">
        <v>197</v>
      </c>
      <c r="C171" s="1"/>
      <c r="D171" s="1">
        <v>40214</v>
      </c>
      <c r="E171" s="5">
        <f t="shared" si="3"/>
        <v>40214</v>
      </c>
      <c r="F171" s="4">
        <v>1</v>
      </c>
      <c r="H171">
        <v>8.2766403729999993</v>
      </c>
      <c r="I171">
        <v>8.2766403729999993</v>
      </c>
      <c r="M171">
        <v>8.2766403729999993</v>
      </c>
      <c r="N171">
        <f t="shared" si="2"/>
        <v>1</v>
      </c>
      <c r="O171">
        <v>0.96348947699999998</v>
      </c>
      <c r="Q171" t="str">
        <f>VLOOKUP(B171,samples_with_kelch_13_mutation!$A$1:$B$92,2,0)</f>
        <v>13_1725676_A</v>
      </c>
      <c r="R171" t="s">
        <v>183</v>
      </c>
      <c r="S171" t="s">
        <v>198</v>
      </c>
      <c r="T171">
        <v>752</v>
      </c>
      <c r="U171">
        <v>1</v>
      </c>
      <c r="V171">
        <v>0</v>
      </c>
      <c r="W171" t="s">
        <v>173</v>
      </c>
    </row>
    <row r="172" spans="1:23">
      <c r="A172" t="s">
        <v>230</v>
      </c>
      <c r="B172" t="s">
        <v>199</v>
      </c>
      <c r="C172" s="1"/>
      <c r="D172" s="1">
        <v>40316</v>
      </c>
      <c r="E172" s="5">
        <f t="shared" si="3"/>
        <v>40316</v>
      </c>
      <c r="F172" s="4">
        <v>1</v>
      </c>
      <c r="H172">
        <v>4.5992997740000003</v>
      </c>
      <c r="I172">
        <v>4.5992997740000003</v>
      </c>
      <c r="M172">
        <v>4.5992997740000003</v>
      </c>
      <c r="N172">
        <f t="shared" si="2"/>
        <v>0</v>
      </c>
      <c r="O172">
        <v>0.98553359900000004</v>
      </c>
      <c r="Q172" t="str">
        <f>VLOOKUP(B172,samples_with_kelch_13_mutation!$A$1:$B$92,2,0)</f>
        <v>13_1725626_A</v>
      </c>
      <c r="R172" t="s">
        <v>183</v>
      </c>
      <c r="S172" t="s">
        <v>174</v>
      </c>
      <c r="T172">
        <v>753</v>
      </c>
      <c r="U172">
        <v>1</v>
      </c>
      <c r="V172">
        <v>1</v>
      </c>
      <c r="W172" t="s">
        <v>173</v>
      </c>
    </row>
    <row r="173" spans="1:23">
      <c r="A173" t="s">
        <v>230</v>
      </c>
      <c r="B173" t="s">
        <v>200</v>
      </c>
      <c r="C173" s="1"/>
      <c r="D173" s="1">
        <v>40351</v>
      </c>
      <c r="E173" s="5">
        <f t="shared" si="3"/>
        <v>40351</v>
      </c>
      <c r="F173" s="4">
        <v>1</v>
      </c>
      <c r="H173">
        <v>8.7033771180000006</v>
      </c>
      <c r="I173">
        <v>8.7033771180000006</v>
      </c>
      <c r="M173">
        <v>8.7033771180000006</v>
      </c>
      <c r="N173">
        <f t="shared" si="2"/>
        <v>1</v>
      </c>
      <c r="O173">
        <v>0.97573259899999998</v>
      </c>
      <c r="Q173" t="str">
        <f>VLOOKUP(B173,samples_with_kelch_13_mutation!$A$1:$B$92,2,0)</f>
        <v>13_1724999_T</v>
      </c>
      <c r="R173" t="s">
        <v>183</v>
      </c>
      <c r="S173" t="s">
        <v>201</v>
      </c>
      <c r="T173">
        <v>754</v>
      </c>
      <c r="U173">
        <v>1</v>
      </c>
      <c r="V173">
        <v>0</v>
      </c>
      <c r="W173" t="s">
        <v>173</v>
      </c>
    </row>
    <row r="174" spans="1:23">
      <c r="A174" t="s">
        <v>230</v>
      </c>
      <c r="B174" t="s">
        <v>202</v>
      </c>
      <c r="C174" s="1"/>
      <c r="D174" s="1">
        <v>40365</v>
      </c>
      <c r="E174" s="5">
        <f t="shared" si="3"/>
        <v>40365</v>
      </c>
      <c r="F174" s="4">
        <v>1</v>
      </c>
      <c r="H174">
        <v>6.4650031439999998</v>
      </c>
      <c r="I174">
        <v>6.4650031439999998</v>
      </c>
      <c r="M174">
        <v>6.4650031439999998</v>
      </c>
      <c r="N174">
        <f t="shared" si="2"/>
        <v>1</v>
      </c>
      <c r="O174">
        <v>0.97573772400000003</v>
      </c>
      <c r="Q174" t="str">
        <f>VLOOKUP(B174,samples_with_kelch_13_mutation!$A$1:$B$92,2,0)</f>
        <v>13_1725259_T</v>
      </c>
      <c r="R174" t="s">
        <v>183</v>
      </c>
      <c r="S174" t="s">
        <v>172</v>
      </c>
      <c r="T174">
        <v>755</v>
      </c>
      <c r="U174">
        <v>1</v>
      </c>
      <c r="V174">
        <v>1</v>
      </c>
      <c r="W174" t="s">
        <v>173</v>
      </c>
    </row>
    <row r="175" spans="1:23">
      <c r="A175" t="s">
        <v>230</v>
      </c>
      <c r="B175" t="s">
        <v>203</v>
      </c>
      <c r="C175" s="1"/>
      <c r="D175" s="1">
        <v>40391</v>
      </c>
      <c r="E175" s="5">
        <f t="shared" si="3"/>
        <v>40391</v>
      </c>
      <c r="F175" s="4">
        <v>1</v>
      </c>
      <c r="H175">
        <v>7.4450316010000002</v>
      </c>
      <c r="I175">
        <v>7.4450316010000002</v>
      </c>
      <c r="M175">
        <v>7.4450316010000002</v>
      </c>
      <c r="N175">
        <f t="shared" si="2"/>
        <v>1</v>
      </c>
      <c r="O175">
        <v>0.96209646999999998</v>
      </c>
      <c r="Q175" t="str">
        <f>VLOOKUP(B175,samples_with_kelch_13_mutation!$A$1:$B$92,2,0)</f>
        <v>13_1725626_A</v>
      </c>
      <c r="R175" t="s">
        <v>183</v>
      </c>
      <c r="S175" t="s">
        <v>174</v>
      </c>
      <c r="T175">
        <v>756</v>
      </c>
      <c r="U175">
        <v>1</v>
      </c>
      <c r="V175">
        <v>1</v>
      </c>
      <c r="W175" t="s">
        <v>173</v>
      </c>
    </row>
    <row r="176" spans="1:23">
      <c r="A176" t="s">
        <v>230</v>
      </c>
      <c r="B176" t="s">
        <v>204</v>
      </c>
      <c r="C176" s="1"/>
      <c r="D176" s="1">
        <v>40316</v>
      </c>
      <c r="E176" s="5">
        <f t="shared" si="3"/>
        <v>40316</v>
      </c>
      <c r="F176" s="4">
        <v>1</v>
      </c>
      <c r="H176">
        <v>7.534715007</v>
      </c>
      <c r="I176">
        <v>7.534715007</v>
      </c>
      <c r="M176">
        <v>7.534715007</v>
      </c>
      <c r="N176">
        <f t="shared" si="2"/>
        <v>1</v>
      </c>
      <c r="O176">
        <v>0.96649604899999997</v>
      </c>
      <c r="Q176" t="str">
        <f>VLOOKUP(B176,samples_with_kelch_13_mutation!$A$1:$B$92,2,0)</f>
        <v>13_1725662_T</v>
      </c>
      <c r="R176" t="s">
        <v>176</v>
      </c>
      <c r="S176" t="s">
        <v>205</v>
      </c>
      <c r="T176">
        <v>1168</v>
      </c>
      <c r="U176">
        <v>1</v>
      </c>
      <c r="V176">
        <v>0</v>
      </c>
      <c r="W176" t="s">
        <v>173</v>
      </c>
    </row>
    <row r="177" spans="1:23">
      <c r="A177" t="s">
        <v>230</v>
      </c>
      <c r="B177" t="s">
        <v>206</v>
      </c>
      <c r="C177" s="1"/>
      <c r="D177" s="1">
        <v>40351</v>
      </c>
      <c r="E177" s="5">
        <f t="shared" si="3"/>
        <v>40351</v>
      </c>
      <c r="F177" s="4">
        <v>1</v>
      </c>
      <c r="H177">
        <v>6.8723245070000001</v>
      </c>
      <c r="I177">
        <v>6.8723245070000001</v>
      </c>
      <c r="M177">
        <v>6.8723245070000001</v>
      </c>
      <c r="N177">
        <f t="shared" si="2"/>
        <v>1</v>
      </c>
      <c r="O177">
        <v>0.97762706399999999</v>
      </c>
      <c r="Q177" t="str">
        <f>VLOOKUP(B177,samples_with_kelch_13_mutation!$A$1:$B$92,2,0)</f>
        <v>13_1725259_T</v>
      </c>
      <c r="R177" t="s">
        <v>176</v>
      </c>
      <c r="S177" t="s">
        <v>172</v>
      </c>
      <c r="T177">
        <v>1136</v>
      </c>
      <c r="U177">
        <v>5</v>
      </c>
      <c r="V177">
        <v>0</v>
      </c>
      <c r="W177" t="s">
        <v>173</v>
      </c>
    </row>
    <row r="178" spans="1:23">
      <c r="A178" t="s">
        <v>230</v>
      </c>
      <c r="B178" t="s">
        <v>207</v>
      </c>
      <c r="C178" s="1"/>
      <c r="D178" s="1">
        <v>40351</v>
      </c>
      <c r="E178" s="5">
        <f t="shared" si="3"/>
        <v>40351</v>
      </c>
      <c r="F178" s="4">
        <v>1</v>
      </c>
      <c r="H178">
        <v>7.373032824</v>
      </c>
      <c r="I178">
        <v>7.373032824</v>
      </c>
      <c r="M178">
        <v>7.373032824</v>
      </c>
      <c r="N178">
        <f t="shared" si="2"/>
        <v>1</v>
      </c>
      <c r="O178">
        <v>0.96867987200000005</v>
      </c>
      <c r="Q178" t="str">
        <f>VLOOKUP(B178,samples_with_kelch_13_mutation!$A$1:$B$92,2,0)</f>
        <v>13_1725259_T</v>
      </c>
      <c r="R178" t="s">
        <v>176</v>
      </c>
      <c r="S178" t="s">
        <v>172</v>
      </c>
      <c r="T178">
        <v>1169</v>
      </c>
      <c r="U178">
        <v>2</v>
      </c>
      <c r="V178">
        <v>0</v>
      </c>
      <c r="W178" t="s">
        <v>173</v>
      </c>
    </row>
    <row r="179" spans="1:23">
      <c r="A179" t="s">
        <v>230</v>
      </c>
      <c r="B179" t="s">
        <v>208</v>
      </c>
      <c r="C179" s="1"/>
      <c r="D179" s="1">
        <v>40368</v>
      </c>
      <c r="E179" s="5">
        <f t="shared" si="3"/>
        <v>40368</v>
      </c>
      <c r="F179" s="4">
        <v>1</v>
      </c>
      <c r="H179">
        <v>8.7370546450000006</v>
      </c>
      <c r="I179">
        <v>8.7370546450000006</v>
      </c>
      <c r="M179">
        <v>8.7370546450000006</v>
      </c>
      <c r="N179">
        <f t="shared" si="2"/>
        <v>1</v>
      </c>
      <c r="O179">
        <v>0.96581607999999997</v>
      </c>
      <c r="Q179" t="str">
        <f>VLOOKUP(B179,samples_with_kelch_13_mutation!$A$1:$B$92,2,0)</f>
        <v>13_1725259_T</v>
      </c>
      <c r="R179" t="s">
        <v>176</v>
      </c>
      <c r="S179" t="s">
        <v>172</v>
      </c>
      <c r="T179">
        <v>1170</v>
      </c>
      <c r="U179">
        <v>1</v>
      </c>
      <c r="V179">
        <v>3</v>
      </c>
      <c r="W179" t="s">
        <v>173</v>
      </c>
    </row>
    <row r="180" spans="1:23">
      <c r="A180" t="s">
        <v>230</v>
      </c>
      <c r="B180" t="s">
        <v>209</v>
      </c>
      <c r="C180" s="1"/>
      <c r="D180" s="1">
        <v>40372</v>
      </c>
      <c r="E180" s="5">
        <f t="shared" si="3"/>
        <v>40372</v>
      </c>
      <c r="F180" s="4">
        <v>1</v>
      </c>
      <c r="H180">
        <v>6.6904802749999996</v>
      </c>
      <c r="I180">
        <v>6.6904802749999996</v>
      </c>
      <c r="M180">
        <v>6.6904802749999996</v>
      </c>
      <c r="N180">
        <f t="shared" si="2"/>
        <v>1</v>
      </c>
      <c r="O180">
        <v>0.98110983600000001</v>
      </c>
      <c r="Q180" t="str">
        <f>VLOOKUP(B180,samples_with_kelch_13_mutation!$A$1:$B$92,2,0)</f>
        <v>13_1725259_T</v>
      </c>
      <c r="R180" t="s">
        <v>176</v>
      </c>
      <c r="S180" t="s">
        <v>172</v>
      </c>
      <c r="T180" t="s">
        <v>49</v>
      </c>
      <c r="U180" t="s">
        <v>49</v>
      </c>
      <c r="V180">
        <v>12</v>
      </c>
      <c r="W180" t="s">
        <v>178</v>
      </c>
    </row>
    <row r="181" spans="1:23">
      <c r="A181" t="s">
        <v>230</v>
      </c>
      <c r="B181" t="s">
        <v>210</v>
      </c>
      <c r="C181" s="1"/>
      <c r="D181" s="1">
        <v>40387</v>
      </c>
      <c r="E181" s="5">
        <f t="shared" si="3"/>
        <v>40387</v>
      </c>
      <c r="F181" s="4">
        <v>1</v>
      </c>
      <c r="H181">
        <v>7.1707935059999999</v>
      </c>
      <c r="I181">
        <v>7.1707935059999999</v>
      </c>
      <c r="M181">
        <v>7.1707935059999999</v>
      </c>
      <c r="N181">
        <f t="shared" si="2"/>
        <v>1</v>
      </c>
      <c r="O181">
        <v>0.97423708200000003</v>
      </c>
      <c r="Q181" t="str">
        <f>VLOOKUP(B181,samples_with_kelch_13_mutation!$A$1:$B$92,2,0)</f>
        <v>13_1725259_T</v>
      </c>
      <c r="R181" t="s">
        <v>176</v>
      </c>
      <c r="S181" t="s">
        <v>172</v>
      </c>
      <c r="T181">
        <v>1171</v>
      </c>
      <c r="U181">
        <v>3</v>
      </c>
      <c r="V181">
        <v>0</v>
      </c>
      <c r="W181" t="s">
        <v>173</v>
      </c>
    </row>
    <row r="182" spans="1:23">
      <c r="A182" t="s">
        <v>230</v>
      </c>
      <c r="B182" t="s">
        <v>211</v>
      </c>
      <c r="C182" s="1"/>
      <c r="D182" s="1">
        <v>40206</v>
      </c>
      <c r="E182" s="5">
        <f t="shared" si="3"/>
        <v>40206</v>
      </c>
      <c r="F182" s="4">
        <v>1</v>
      </c>
      <c r="H182">
        <v>1E-4</v>
      </c>
      <c r="M182" t="s">
        <v>49</v>
      </c>
      <c r="N182">
        <f t="shared" si="2"/>
        <v>0</v>
      </c>
      <c r="O182" t="s">
        <v>49</v>
      </c>
      <c r="Q182" s="9" t="e">
        <f>VLOOKUP(B182,samples_with_kelch_13_mutation!$A$1:$B$92,2,0)</f>
        <v>#N/A</v>
      </c>
      <c r="R182" t="s">
        <v>171</v>
      </c>
      <c r="S182" t="s">
        <v>198</v>
      </c>
      <c r="T182">
        <v>498</v>
      </c>
      <c r="U182">
        <v>6</v>
      </c>
      <c r="V182">
        <v>0</v>
      </c>
      <c r="W182" t="s">
        <v>173</v>
      </c>
    </row>
    <row r="183" spans="1:23">
      <c r="A183" t="s">
        <v>230</v>
      </c>
      <c r="B183" t="s">
        <v>212</v>
      </c>
      <c r="C183" s="1"/>
      <c r="D183" s="1">
        <v>40232</v>
      </c>
      <c r="E183" s="5">
        <f t="shared" si="3"/>
        <v>40232</v>
      </c>
      <c r="F183" s="4">
        <v>1</v>
      </c>
      <c r="H183">
        <v>1E-4</v>
      </c>
      <c r="M183" t="s">
        <v>49</v>
      </c>
      <c r="N183">
        <f t="shared" si="2"/>
        <v>0</v>
      </c>
      <c r="O183" t="s">
        <v>49</v>
      </c>
      <c r="Q183" t="e">
        <f>VLOOKUP(B183,samples_with_kelch_13_mutation!$A$1:$B$92,2,0)</f>
        <v>#N/A</v>
      </c>
      <c r="R183" t="s">
        <v>176</v>
      </c>
      <c r="S183" t="s">
        <v>175</v>
      </c>
      <c r="T183">
        <v>1172</v>
      </c>
      <c r="U183">
        <v>1</v>
      </c>
      <c r="V183">
        <v>0</v>
      </c>
      <c r="W183" t="s">
        <v>173</v>
      </c>
    </row>
    <row r="184" spans="1:23">
      <c r="A184" t="s">
        <v>230</v>
      </c>
      <c r="B184" t="s">
        <v>213</v>
      </c>
      <c r="C184" s="1"/>
      <c r="D184" s="1">
        <v>40341</v>
      </c>
      <c r="E184" s="5">
        <f t="shared" si="3"/>
        <v>40341</v>
      </c>
      <c r="F184" s="4">
        <v>1</v>
      </c>
      <c r="H184">
        <v>1E-4</v>
      </c>
      <c r="M184" t="s">
        <v>49</v>
      </c>
      <c r="N184">
        <f t="shared" si="2"/>
        <v>0</v>
      </c>
      <c r="O184" t="s">
        <v>49</v>
      </c>
      <c r="Q184" t="str">
        <f>VLOOKUP(B184,samples_with_kelch_13_mutation!$A$1:$B$92,2,0)</f>
        <v>13_1725259_T</v>
      </c>
      <c r="R184" t="s">
        <v>176</v>
      </c>
      <c r="S184" t="s">
        <v>172</v>
      </c>
      <c r="T184">
        <v>1173</v>
      </c>
      <c r="U184">
        <v>1</v>
      </c>
      <c r="V184">
        <v>0</v>
      </c>
      <c r="W184" t="s">
        <v>173</v>
      </c>
    </row>
    <row r="185" spans="1:23">
      <c r="A185" t="s">
        <v>230</v>
      </c>
      <c r="B185" t="s">
        <v>214</v>
      </c>
      <c r="C185" s="1"/>
      <c r="D185" s="1">
        <v>40328</v>
      </c>
      <c r="E185" s="5">
        <f t="shared" si="3"/>
        <v>40328</v>
      </c>
      <c r="F185" s="4">
        <v>1</v>
      </c>
      <c r="H185">
        <v>1E-4</v>
      </c>
      <c r="M185" t="s">
        <v>49</v>
      </c>
      <c r="N185">
        <f t="shared" si="2"/>
        <v>0</v>
      </c>
      <c r="O185" t="s">
        <v>49</v>
      </c>
      <c r="Q185" t="str">
        <f>VLOOKUP(B185,samples_with_kelch_13_mutation!$A$1:$B$92,2,0)</f>
        <v>13_1725340_A</v>
      </c>
      <c r="R185" t="s">
        <v>171</v>
      </c>
      <c r="S185" t="s">
        <v>187</v>
      </c>
      <c r="T185">
        <v>1174</v>
      </c>
      <c r="U185">
        <v>1</v>
      </c>
      <c r="V185">
        <v>0</v>
      </c>
      <c r="W185" t="s">
        <v>173</v>
      </c>
    </row>
    <row r="186" spans="1:23">
      <c r="A186" t="s">
        <v>230</v>
      </c>
      <c r="B186" t="s">
        <v>215</v>
      </c>
      <c r="C186" s="1"/>
      <c r="D186" s="1">
        <v>40331</v>
      </c>
      <c r="E186" s="5">
        <f t="shared" si="3"/>
        <v>40331</v>
      </c>
      <c r="F186" s="4">
        <v>1</v>
      </c>
      <c r="H186">
        <v>1E-4</v>
      </c>
      <c r="M186" t="s">
        <v>49</v>
      </c>
      <c r="N186">
        <f t="shared" si="2"/>
        <v>0</v>
      </c>
      <c r="O186" t="s">
        <v>49</v>
      </c>
      <c r="Q186" t="str">
        <f>VLOOKUP(B186,samples_with_kelch_13_mutation!$A$1:$B$92,2,0)</f>
        <v>13_1725259_T</v>
      </c>
      <c r="R186" t="s">
        <v>176</v>
      </c>
      <c r="S186" t="s">
        <v>172</v>
      </c>
      <c r="T186">
        <v>1157</v>
      </c>
      <c r="U186">
        <v>2</v>
      </c>
      <c r="V186">
        <v>0</v>
      </c>
      <c r="W186" t="s">
        <v>173</v>
      </c>
    </row>
    <row r="187" spans="1:23">
      <c r="A187" t="s">
        <v>230</v>
      </c>
      <c r="B187" t="s">
        <v>216</v>
      </c>
      <c r="C187" s="1"/>
      <c r="D187" s="1">
        <v>40375</v>
      </c>
      <c r="E187" s="5">
        <f t="shared" si="3"/>
        <v>40375</v>
      </c>
      <c r="F187" s="4">
        <v>1</v>
      </c>
      <c r="H187">
        <v>1E-4</v>
      </c>
      <c r="M187" t="s">
        <v>49</v>
      </c>
      <c r="N187">
        <f t="shared" si="2"/>
        <v>0</v>
      </c>
      <c r="O187" t="s">
        <v>49</v>
      </c>
      <c r="Q187" t="str">
        <f>VLOOKUP(B187,samples_with_kelch_13_mutation!$A$1:$B$92,2,0)</f>
        <v>13_1725259_T</v>
      </c>
      <c r="R187" t="s">
        <v>176</v>
      </c>
      <c r="S187" t="s">
        <v>172</v>
      </c>
      <c r="T187">
        <v>1146</v>
      </c>
      <c r="U187">
        <v>4</v>
      </c>
      <c r="V187">
        <v>0</v>
      </c>
      <c r="W187" t="s">
        <v>173</v>
      </c>
    </row>
    <row r="188" spans="1:23">
      <c r="A188" t="s">
        <v>230</v>
      </c>
      <c r="B188" t="s">
        <v>217</v>
      </c>
      <c r="C188" s="1"/>
      <c r="D188" s="1">
        <v>40351</v>
      </c>
      <c r="E188" s="5">
        <f t="shared" si="3"/>
        <v>40351</v>
      </c>
      <c r="F188" s="4">
        <v>1</v>
      </c>
      <c r="H188">
        <v>1E-4</v>
      </c>
      <c r="M188" t="s">
        <v>49</v>
      </c>
      <c r="N188">
        <f t="shared" si="2"/>
        <v>0</v>
      </c>
      <c r="O188" t="s">
        <v>49</v>
      </c>
      <c r="Q188" t="str">
        <f>VLOOKUP(B188,samples_with_kelch_13_mutation!$A$1:$B$92,2,0)</f>
        <v>13_1725259_T</v>
      </c>
      <c r="R188" t="s">
        <v>176</v>
      </c>
      <c r="S188" t="s">
        <v>172</v>
      </c>
      <c r="T188">
        <v>1175</v>
      </c>
      <c r="U188">
        <v>1</v>
      </c>
      <c r="V188">
        <v>1</v>
      </c>
      <c r="W188" t="s">
        <v>173</v>
      </c>
    </row>
    <row r="189" spans="1:23">
      <c r="A189" t="s">
        <v>230</v>
      </c>
      <c r="B189" t="s">
        <v>218</v>
      </c>
      <c r="C189" s="1"/>
      <c r="D189" s="1">
        <v>40347</v>
      </c>
      <c r="E189" s="5">
        <f t="shared" si="3"/>
        <v>40347</v>
      </c>
      <c r="F189" s="4">
        <v>1</v>
      </c>
      <c r="H189">
        <v>1E-4</v>
      </c>
      <c r="M189" t="s">
        <v>49</v>
      </c>
      <c r="N189">
        <f t="shared" si="2"/>
        <v>0</v>
      </c>
      <c r="O189" t="s">
        <v>49</v>
      </c>
      <c r="Q189" t="e">
        <f>VLOOKUP(B189,samples_with_kelch_13_mutation!$A$1:$B$92,2,0)</f>
        <v>#N/A</v>
      </c>
      <c r="R189" t="s">
        <v>183</v>
      </c>
      <c r="S189" t="s">
        <v>175</v>
      </c>
      <c r="T189" t="s">
        <v>49</v>
      </c>
      <c r="U189" t="s">
        <v>49</v>
      </c>
      <c r="V189">
        <v>8</v>
      </c>
      <c r="W189" t="s">
        <v>178</v>
      </c>
    </row>
    <row r="190" spans="1:23">
      <c r="A190" t="s">
        <v>230</v>
      </c>
      <c r="B190" t="s">
        <v>219</v>
      </c>
      <c r="C190" s="1"/>
      <c r="D190" s="1">
        <v>40372</v>
      </c>
      <c r="E190" s="5">
        <f t="shared" si="3"/>
        <v>40372</v>
      </c>
      <c r="F190" s="4">
        <v>1</v>
      </c>
      <c r="H190">
        <v>1E-4</v>
      </c>
      <c r="M190" t="s">
        <v>49</v>
      </c>
      <c r="N190">
        <f t="shared" si="2"/>
        <v>0</v>
      </c>
      <c r="O190" t="s">
        <v>49</v>
      </c>
      <c r="Q190" t="str">
        <f>VLOOKUP(B190,samples_with_kelch_13_mutation!$A$1:$B$92,2,0)</f>
        <v>13_1725259_T</v>
      </c>
      <c r="R190" t="s">
        <v>176</v>
      </c>
      <c r="S190" t="s">
        <v>172</v>
      </c>
      <c r="T190">
        <v>1177</v>
      </c>
      <c r="U190">
        <v>1</v>
      </c>
      <c r="V190">
        <v>0</v>
      </c>
      <c r="W190" t="s">
        <v>173</v>
      </c>
    </row>
    <row r="191" spans="1:23">
      <c r="A191" t="s">
        <v>230</v>
      </c>
      <c r="B191" t="s">
        <v>220</v>
      </c>
      <c r="C191" s="1"/>
      <c r="D191" s="1">
        <v>40212</v>
      </c>
      <c r="E191" s="5">
        <f t="shared" si="3"/>
        <v>40212</v>
      </c>
      <c r="F191" s="4">
        <v>1</v>
      </c>
      <c r="H191">
        <v>1E-4</v>
      </c>
      <c r="M191" t="s">
        <v>49</v>
      </c>
      <c r="N191">
        <f t="shared" si="2"/>
        <v>0</v>
      </c>
      <c r="O191" t="s">
        <v>49</v>
      </c>
      <c r="Q191" s="9" t="e">
        <f>VLOOKUP(B191,samples_with_kelch_13_mutation!$A$1:$B$92,2,0)</f>
        <v>#N/A</v>
      </c>
      <c r="R191" t="s">
        <v>195</v>
      </c>
      <c r="S191" t="s">
        <v>172</v>
      </c>
      <c r="T191">
        <v>1178</v>
      </c>
      <c r="U191">
        <v>1</v>
      </c>
      <c r="V191">
        <v>1</v>
      </c>
      <c r="W191" t="s">
        <v>173</v>
      </c>
    </row>
    <row r="192" spans="1:23">
      <c r="A192" t="s">
        <v>230</v>
      </c>
      <c r="B192" t="s">
        <v>221</v>
      </c>
      <c r="C192" s="1"/>
      <c r="D192" s="1">
        <v>40383</v>
      </c>
      <c r="E192" s="5">
        <f t="shared" si="3"/>
        <v>40383</v>
      </c>
      <c r="F192" s="4">
        <v>1</v>
      </c>
      <c r="H192">
        <v>1E-4</v>
      </c>
      <c r="M192" t="s">
        <v>49</v>
      </c>
      <c r="N192">
        <f t="shared" si="2"/>
        <v>0</v>
      </c>
      <c r="O192" t="s">
        <v>49</v>
      </c>
      <c r="Q192" t="str">
        <f>VLOOKUP(B192,samples_with_kelch_13_mutation!$A$1:$B$92,2,0)</f>
        <v>13_1725259_T</v>
      </c>
      <c r="R192" t="s">
        <v>195</v>
      </c>
      <c r="S192" t="s">
        <v>172</v>
      </c>
      <c r="T192">
        <v>1179</v>
      </c>
      <c r="U192">
        <v>2</v>
      </c>
      <c r="V192">
        <v>0</v>
      </c>
      <c r="W192" t="s">
        <v>173</v>
      </c>
    </row>
    <row r="193" spans="1:23">
      <c r="A193" t="s">
        <v>230</v>
      </c>
      <c r="B193" t="s">
        <v>222</v>
      </c>
      <c r="C193" s="1"/>
      <c r="D193" s="1">
        <v>40320</v>
      </c>
      <c r="E193" s="5">
        <f t="shared" si="3"/>
        <v>40320</v>
      </c>
      <c r="F193" s="4">
        <v>1</v>
      </c>
      <c r="H193">
        <v>1E-4</v>
      </c>
      <c r="M193" t="s">
        <v>49</v>
      </c>
      <c r="N193">
        <f t="shared" si="2"/>
        <v>0</v>
      </c>
      <c r="O193" t="s">
        <v>49</v>
      </c>
      <c r="Q193" t="str">
        <f>VLOOKUP(B193,samples_with_kelch_13_mutation!$A$1:$B$92,2,0)</f>
        <v>13_1725259_T</v>
      </c>
      <c r="R193" t="s">
        <v>176</v>
      </c>
      <c r="S193" t="s">
        <v>172</v>
      </c>
      <c r="T193">
        <v>1181</v>
      </c>
      <c r="U193">
        <v>1</v>
      </c>
      <c r="V193">
        <v>2</v>
      </c>
      <c r="W193" t="s">
        <v>173</v>
      </c>
    </row>
    <row r="194" spans="1:23">
      <c r="A194" t="s">
        <v>230</v>
      </c>
      <c r="B194" t="s">
        <v>223</v>
      </c>
      <c r="C194" s="1"/>
      <c r="D194" s="1">
        <v>40346</v>
      </c>
      <c r="E194" s="5">
        <f t="shared" si="3"/>
        <v>40346</v>
      </c>
      <c r="F194" s="4">
        <v>1</v>
      </c>
      <c r="H194">
        <v>1E-4</v>
      </c>
      <c r="M194" t="s">
        <v>49</v>
      </c>
      <c r="N194">
        <f t="shared" si="2"/>
        <v>0</v>
      </c>
      <c r="O194" t="s">
        <v>49</v>
      </c>
      <c r="Q194" t="str">
        <f>VLOOKUP(B194,samples_with_kelch_13_mutation!$A$1:$B$92,2,0)</f>
        <v>13_1725259_T</v>
      </c>
      <c r="R194" t="s">
        <v>171</v>
      </c>
      <c r="S194" t="s">
        <v>172</v>
      </c>
      <c r="T194">
        <v>1183</v>
      </c>
      <c r="U194">
        <v>1</v>
      </c>
      <c r="V194">
        <v>1</v>
      </c>
      <c r="W194" t="s">
        <v>173</v>
      </c>
    </row>
    <row r="195" spans="1:23">
      <c r="A195" t="s">
        <v>230</v>
      </c>
      <c r="B195" t="s">
        <v>224</v>
      </c>
      <c r="C195" s="1"/>
      <c r="D195" s="1">
        <v>40351</v>
      </c>
      <c r="E195" s="5">
        <f t="shared" si="3"/>
        <v>40351</v>
      </c>
      <c r="F195" s="4">
        <v>1</v>
      </c>
      <c r="H195">
        <v>1E-4</v>
      </c>
      <c r="M195" t="s">
        <v>49</v>
      </c>
      <c r="N195">
        <f t="shared" ref="N195:N199" si="4">IF(H195&gt;=6.2,1,0)</f>
        <v>0</v>
      </c>
      <c r="O195" t="s">
        <v>49</v>
      </c>
      <c r="Q195" t="str">
        <f>VLOOKUP(B195,samples_with_kelch_13_mutation!$A$1:$B$92,2,0)</f>
        <v>13_1726244_G</v>
      </c>
      <c r="R195" t="s">
        <v>183</v>
      </c>
      <c r="S195" t="s">
        <v>225</v>
      </c>
      <c r="T195">
        <v>1184</v>
      </c>
      <c r="U195">
        <v>1</v>
      </c>
      <c r="V195">
        <v>0</v>
      </c>
      <c r="W195" t="s">
        <v>173</v>
      </c>
    </row>
    <row r="196" spans="1:23">
      <c r="A196" t="s">
        <v>230</v>
      </c>
      <c r="B196" t="s">
        <v>226</v>
      </c>
      <c r="C196" s="1"/>
      <c r="D196" s="1">
        <v>40374</v>
      </c>
      <c r="E196" s="5">
        <f t="shared" si="3"/>
        <v>40374</v>
      </c>
      <c r="F196" s="4">
        <v>1</v>
      </c>
      <c r="H196">
        <v>1E-4</v>
      </c>
      <c r="M196" t="s">
        <v>49</v>
      </c>
      <c r="N196">
        <f t="shared" si="4"/>
        <v>0</v>
      </c>
      <c r="O196" t="s">
        <v>49</v>
      </c>
      <c r="Q196" t="str">
        <f>VLOOKUP(B196,samples_with_kelch_13_mutation!$A$1:$B$92,2,0)</f>
        <v>13_1725259_T</v>
      </c>
      <c r="R196" t="s">
        <v>171</v>
      </c>
      <c r="S196" t="s">
        <v>172</v>
      </c>
      <c r="T196">
        <v>1185</v>
      </c>
      <c r="U196">
        <v>3</v>
      </c>
      <c r="V196">
        <v>0</v>
      </c>
      <c r="W196" t="s">
        <v>173</v>
      </c>
    </row>
    <row r="197" spans="1:23">
      <c r="A197" t="s">
        <v>230</v>
      </c>
      <c r="B197" t="s">
        <v>227</v>
      </c>
      <c r="C197" s="1"/>
      <c r="D197" s="1">
        <v>40379</v>
      </c>
      <c r="E197" s="5">
        <f t="shared" si="3"/>
        <v>40379</v>
      </c>
      <c r="F197" s="4">
        <v>1</v>
      </c>
      <c r="H197">
        <v>1E-4</v>
      </c>
      <c r="M197" t="s">
        <v>49</v>
      </c>
      <c r="N197">
        <f t="shared" si="4"/>
        <v>0</v>
      </c>
      <c r="O197" t="s">
        <v>49</v>
      </c>
      <c r="Q197" t="str">
        <f>VLOOKUP(B197,samples_with_kelch_13_mutation!$A$1:$B$92,2,0)</f>
        <v>13_1725259_T</v>
      </c>
      <c r="R197" t="s">
        <v>171</v>
      </c>
      <c r="S197" t="s">
        <v>172</v>
      </c>
      <c r="T197">
        <v>1186</v>
      </c>
      <c r="U197">
        <v>2</v>
      </c>
      <c r="V197">
        <v>1</v>
      </c>
      <c r="W197" t="s">
        <v>173</v>
      </c>
    </row>
    <row r="198" spans="1:23">
      <c r="A198" t="s">
        <v>230</v>
      </c>
      <c r="B198" t="s">
        <v>228</v>
      </c>
      <c r="C198" s="1"/>
      <c r="D198" s="1">
        <v>40383</v>
      </c>
      <c r="E198" s="5">
        <f t="shared" si="3"/>
        <v>40383</v>
      </c>
      <c r="F198" s="4">
        <v>1</v>
      </c>
      <c r="H198">
        <v>1E-4</v>
      </c>
      <c r="M198" t="s">
        <v>49</v>
      </c>
      <c r="N198">
        <f t="shared" si="4"/>
        <v>0</v>
      </c>
      <c r="O198" t="s">
        <v>49</v>
      </c>
      <c r="Q198" t="str">
        <f>VLOOKUP(B198,samples_with_kelch_13_mutation!$A$1:$B$92,2,0)</f>
        <v>13_1725259_T</v>
      </c>
      <c r="R198" t="s">
        <v>171</v>
      </c>
      <c r="S198" t="s">
        <v>172</v>
      </c>
      <c r="T198">
        <v>1187</v>
      </c>
      <c r="U198">
        <v>1</v>
      </c>
      <c r="V198">
        <v>1</v>
      </c>
      <c r="W198" t="s">
        <v>173</v>
      </c>
    </row>
    <row r="199" spans="1:23">
      <c r="A199" t="s">
        <v>230</v>
      </c>
      <c r="B199" t="s">
        <v>229</v>
      </c>
      <c r="C199" s="1"/>
      <c r="D199" s="1">
        <v>40415</v>
      </c>
      <c r="E199" s="5">
        <f t="shared" si="3"/>
        <v>40415</v>
      </c>
      <c r="F199" s="4">
        <v>1</v>
      </c>
      <c r="H199">
        <v>1E-4</v>
      </c>
      <c r="M199" t="s">
        <v>49</v>
      </c>
      <c r="N199">
        <f t="shared" si="4"/>
        <v>0</v>
      </c>
      <c r="O199" t="s">
        <v>49</v>
      </c>
      <c r="Q199" t="str">
        <f>VLOOKUP(B199,samples_with_kelch_13_mutation!$A$1:$B$92,2,0)</f>
        <v>13_1725626_A</v>
      </c>
      <c r="R199" t="s">
        <v>171</v>
      </c>
      <c r="S199" t="s">
        <v>174</v>
      </c>
      <c r="T199" t="s">
        <v>49</v>
      </c>
      <c r="U199" t="s">
        <v>49</v>
      </c>
      <c r="V199">
        <v>7</v>
      </c>
      <c r="W199" t="s">
        <v>178</v>
      </c>
    </row>
    <row r="208" spans="1:23">
      <c r="G208">
        <v>1E-4</v>
      </c>
    </row>
    <row r="209" spans="7:20">
      <c r="G209">
        <v>1E-4</v>
      </c>
    </row>
    <row r="210" spans="7:20">
      <c r="G210">
        <v>1E-4</v>
      </c>
    </row>
    <row r="211" spans="7:20">
      <c r="G211">
        <v>1E-4</v>
      </c>
    </row>
    <row r="212" spans="7:20">
      <c r="G212">
        <v>1E-4</v>
      </c>
    </row>
    <row r="213" spans="7:20">
      <c r="G213">
        <v>1E-4</v>
      </c>
    </row>
    <row r="214" spans="7:20">
      <c r="G214">
        <v>1E-4</v>
      </c>
    </row>
    <row r="215" spans="7:20">
      <c r="G215">
        <v>1E-4</v>
      </c>
      <c r="S215" s="7" t="s">
        <v>352</v>
      </c>
    </row>
    <row r="216" spans="7:20">
      <c r="G216">
        <v>1E-4</v>
      </c>
      <c r="M216" t="s">
        <v>5</v>
      </c>
      <c r="O216" t="s">
        <v>231</v>
      </c>
      <c r="S216" s="7" t="s">
        <v>231</v>
      </c>
      <c r="T216" s="7" t="s">
        <v>5</v>
      </c>
    </row>
    <row r="217" spans="7:20">
      <c r="G217">
        <v>1E-4</v>
      </c>
      <c r="M217">
        <v>6.9411478259999999</v>
      </c>
      <c r="O217" t="s">
        <v>232</v>
      </c>
      <c r="S217" t="s">
        <v>351</v>
      </c>
      <c r="T217">
        <v>9.6133990550000004</v>
      </c>
    </row>
    <row r="218" spans="7:20">
      <c r="G218">
        <v>1E-4</v>
      </c>
      <c r="M218">
        <v>5.0528239819999996</v>
      </c>
      <c r="O218" t="s">
        <v>232</v>
      </c>
      <c r="S218" t="s">
        <v>351</v>
      </c>
      <c r="T218">
        <v>8.7370546450000006</v>
      </c>
    </row>
    <row r="219" spans="7:20">
      <c r="G219">
        <v>1E-4</v>
      </c>
      <c r="M219">
        <v>5.9463761570000004</v>
      </c>
      <c r="O219" t="s">
        <v>232</v>
      </c>
      <c r="S219" t="s">
        <v>351</v>
      </c>
      <c r="T219">
        <v>8.7033771180000006</v>
      </c>
    </row>
    <row r="220" spans="7:20">
      <c r="G220">
        <v>1E-4</v>
      </c>
      <c r="M220">
        <v>6.593158195</v>
      </c>
      <c r="O220" t="s">
        <v>232</v>
      </c>
      <c r="S220" t="s">
        <v>351</v>
      </c>
      <c r="T220">
        <v>8.2766403729999993</v>
      </c>
    </row>
    <row r="221" spans="7:20">
      <c r="G221">
        <v>1E-4</v>
      </c>
      <c r="M221">
        <v>7.6937272879999998</v>
      </c>
      <c r="O221" t="s">
        <v>232</v>
      </c>
      <c r="S221" t="s">
        <v>351</v>
      </c>
      <c r="T221">
        <v>8.2373331039999993</v>
      </c>
    </row>
    <row r="222" spans="7:20">
      <c r="G222">
        <v>1E-4</v>
      </c>
      <c r="M222">
        <v>8.7033771180000006</v>
      </c>
      <c r="O222" t="s">
        <v>243</v>
      </c>
      <c r="S222" t="s">
        <v>351</v>
      </c>
      <c r="T222">
        <v>7.9628839640000004</v>
      </c>
    </row>
    <row r="223" spans="7:20">
      <c r="G223">
        <v>1E-4</v>
      </c>
      <c r="M223">
        <v>7.115502384</v>
      </c>
      <c r="O223" t="s">
        <v>233</v>
      </c>
      <c r="S223" t="s">
        <v>351</v>
      </c>
      <c r="T223">
        <v>7.8163500839999998</v>
      </c>
    </row>
    <row r="224" spans="7:20">
      <c r="G224">
        <v>1E-4</v>
      </c>
      <c r="M224">
        <v>7.1598315689999996</v>
      </c>
      <c r="O224" t="s">
        <v>233</v>
      </c>
      <c r="S224" t="s">
        <v>351</v>
      </c>
      <c r="T224">
        <v>7.6993566449999999</v>
      </c>
    </row>
    <row r="225" spans="7:20">
      <c r="G225">
        <v>1E-4</v>
      </c>
      <c r="M225">
        <v>6.0408504240000003</v>
      </c>
      <c r="O225" t="s">
        <v>233</v>
      </c>
      <c r="S225" t="s">
        <v>351</v>
      </c>
      <c r="T225">
        <v>7.6937272879999998</v>
      </c>
    </row>
    <row r="226" spans="7:20">
      <c r="G226">
        <v>1E-4</v>
      </c>
      <c r="M226">
        <v>6.8575820209999998</v>
      </c>
      <c r="O226" t="s">
        <v>233</v>
      </c>
      <c r="S226" t="s">
        <v>351</v>
      </c>
      <c r="T226">
        <v>7.6160362629999998</v>
      </c>
    </row>
    <row r="227" spans="7:20">
      <c r="G227">
        <v>1E-4</v>
      </c>
      <c r="M227">
        <v>6.3593708720000004</v>
      </c>
      <c r="O227" t="s">
        <v>233</v>
      </c>
      <c r="S227" t="s">
        <v>351</v>
      </c>
      <c r="T227">
        <v>7.534715007</v>
      </c>
    </row>
    <row r="228" spans="7:20">
      <c r="G228">
        <v>1E-4</v>
      </c>
      <c r="M228">
        <v>6.6705446139999998</v>
      </c>
      <c r="O228" t="s">
        <v>233</v>
      </c>
      <c r="S228" t="s">
        <v>351</v>
      </c>
      <c r="T228">
        <v>7.5190189529999998</v>
      </c>
    </row>
    <row r="229" spans="7:20">
      <c r="G229">
        <v>1E-4</v>
      </c>
      <c r="M229">
        <v>7.9628839640000004</v>
      </c>
      <c r="O229" t="s">
        <v>233</v>
      </c>
      <c r="S229" t="s">
        <v>351</v>
      </c>
      <c r="T229">
        <v>7.4969400799999999</v>
      </c>
    </row>
    <row r="230" spans="7:20">
      <c r="G230">
        <v>1E-4</v>
      </c>
      <c r="M230">
        <v>4.3028302810000003</v>
      </c>
      <c r="O230" t="s">
        <v>233</v>
      </c>
      <c r="S230" t="s">
        <v>351</v>
      </c>
      <c r="T230">
        <v>7.4610396129999996</v>
      </c>
    </row>
    <row r="231" spans="7:20">
      <c r="G231">
        <v>1E-4</v>
      </c>
      <c r="M231">
        <v>8.2373331039999993</v>
      </c>
      <c r="O231" t="s">
        <v>233</v>
      </c>
      <c r="S231" t="s">
        <v>351</v>
      </c>
      <c r="T231">
        <v>7.4450316010000002</v>
      </c>
    </row>
    <row r="232" spans="7:20">
      <c r="G232">
        <v>1E-4</v>
      </c>
      <c r="M232">
        <v>5.0501055050000003</v>
      </c>
      <c r="O232" t="s">
        <v>233</v>
      </c>
      <c r="S232" t="s">
        <v>351</v>
      </c>
      <c r="T232">
        <v>7.373032824</v>
      </c>
    </row>
    <row r="233" spans="7:20">
      <c r="G233">
        <v>1E-4</v>
      </c>
      <c r="M233">
        <v>4.719202159</v>
      </c>
      <c r="O233" t="s">
        <v>233</v>
      </c>
      <c r="S233" t="s">
        <v>351</v>
      </c>
      <c r="T233">
        <v>7.3035382640000002</v>
      </c>
    </row>
    <row r="234" spans="7:20">
      <c r="G234">
        <v>1E-4</v>
      </c>
      <c r="M234">
        <v>7.2664475910000004</v>
      </c>
      <c r="O234" t="s">
        <v>233</v>
      </c>
      <c r="S234" t="s">
        <v>351</v>
      </c>
      <c r="T234">
        <v>7.2664475910000004</v>
      </c>
    </row>
    <row r="235" spans="7:20">
      <c r="G235">
        <v>1E-4</v>
      </c>
      <c r="M235">
        <v>7.5190189529999998</v>
      </c>
      <c r="O235" t="s">
        <v>233</v>
      </c>
      <c r="S235" t="s">
        <v>351</v>
      </c>
      <c r="T235">
        <v>7.1707935059999999</v>
      </c>
    </row>
    <row r="236" spans="7:20">
      <c r="G236">
        <v>1E-4</v>
      </c>
      <c r="M236">
        <v>7.6160362629999998</v>
      </c>
      <c r="O236" t="s">
        <v>233</v>
      </c>
      <c r="S236" t="s">
        <v>351</v>
      </c>
      <c r="T236">
        <v>7.1598315689999996</v>
      </c>
    </row>
    <row r="237" spans="7:20">
      <c r="G237">
        <v>1E-4</v>
      </c>
      <c r="M237">
        <v>6.3936720029999998</v>
      </c>
      <c r="O237" t="s">
        <v>233</v>
      </c>
      <c r="S237" t="s">
        <v>351</v>
      </c>
      <c r="T237">
        <v>7.115502384</v>
      </c>
    </row>
    <row r="238" spans="7:20">
      <c r="G238">
        <v>1E-4</v>
      </c>
      <c r="M238">
        <v>5.0379943120000004</v>
      </c>
      <c r="O238" t="s">
        <v>233</v>
      </c>
      <c r="S238" t="s">
        <v>351</v>
      </c>
      <c r="T238">
        <v>7.1079184809999996</v>
      </c>
    </row>
    <row r="239" spans="7:20">
      <c r="G239">
        <v>1E-4</v>
      </c>
      <c r="M239">
        <v>9.6133990550000004</v>
      </c>
      <c r="O239" t="s">
        <v>233</v>
      </c>
      <c r="S239" t="s">
        <v>351</v>
      </c>
      <c r="T239">
        <v>7.0463453280000001</v>
      </c>
    </row>
    <row r="240" spans="7:20">
      <c r="G240">
        <v>1.1646137969999999</v>
      </c>
      <c r="M240">
        <v>6.2913923699999996</v>
      </c>
      <c r="O240" t="s">
        <v>233</v>
      </c>
      <c r="S240" t="s">
        <v>351</v>
      </c>
      <c r="T240">
        <v>6.9411478259999999</v>
      </c>
    </row>
    <row r="241" spans="7:20">
      <c r="G241">
        <v>1.195429173</v>
      </c>
      <c r="M241">
        <v>7.6993566449999999</v>
      </c>
      <c r="O241" t="s">
        <v>233</v>
      </c>
      <c r="S241" t="s">
        <v>351</v>
      </c>
      <c r="T241">
        <v>6.9132505780000004</v>
      </c>
    </row>
    <row r="242" spans="7:20">
      <c r="G242">
        <v>1.5424716359999999</v>
      </c>
      <c r="M242">
        <v>6.0674919730000001</v>
      </c>
      <c r="O242" t="s">
        <v>233</v>
      </c>
      <c r="S242" t="s">
        <v>351</v>
      </c>
      <c r="T242">
        <v>6.8723245070000001</v>
      </c>
    </row>
    <row r="243" spans="7:20">
      <c r="G243">
        <v>1.7779614619999999</v>
      </c>
      <c r="M243">
        <v>6.4650031439999998</v>
      </c>
      <c r="O243" t="s">
        <v>233</v>
      </c>
      <c r="S243" t="s">
        <v>351</v>
      </c>
      <c r="T243">
        <v>6.8575820209999998</v>
      </c>
    </row>
    <row r="244" spans="7:20">
      <c r="G244">
        <v>1.896563548</v>
      </c>
      <c r="M244">
        <v>6.8723245070000001</v>
      </c>
      <c r="O244" t="s">
        <v>233</v>
      </c>
      <c r="S244" t="s">
        <v>351</v>
      </c>
      <c r="T244">
        <v>6.775858972</v>
      </c>
    </row>
    <row r="245" spans="7:20">
      <c r="G245">
        <v>1.909052416</v>
      </c>
      <c r="M245">
        <v>7.373032824</v>
      </c>
      <c r="O245" t="s">
        <v>233</v>
      </c>
      <c r="S245" t="s">
        <v>351</v>
      </c>
      <c r="T245">
        <v>6.6904802749999996</v>
      </c>
    </row>
    <row r="246" spans="7:20">
      <c r="G246">
        <v>1.976797417</v>
      </c>
      <c r="M246">
        <v>8.7370546450000006</v>
      </c>
      <c r="O246" t="s">
        <v>233</v>
      </c>
      <c r="S246" t="s">
        <v>351</v>
      </c>
      <c r="T246">
        <v>6.6705446139999998</v>
      </c>
    </row>
    <row r="247" spans="7:20">
      <c r="G247">
        <v>1.981863685</v>
      </c>
      <c r="M247">
        <v>6.6904802749999996</v>
      </c>
      <c r="O247" t="s">
        <v>233</v>
      </c>
      <c r="S247" t="s">
        <v>351</v>
      </c>
      <c r="T247">
        <v>6.6486539789999997</v>
      </c>
    </row>
    <row r="248" spans="7:20">
      <c r="G248">
        <v>2.0155211230000001</v>
      </c>
      <c r="M248">
        <v>7.1707935059999999</v>
      </c>
      <c r="O248" t="s">
        <v>233</v>
      </c>
      <c r="S248" t="s">
        <v>351</v>
      </c>
      <c r="T248">
        <v>6.593158195</v>
      </c>
    </row>
    <row r="249" spans="7:20">
      <c r="G249">
        <v>2.1344398419999999</v>
      </c>
      <c r="M249" t="s">
        <v>49</v>
      </c>
      <c r="O249" t="s">
        <v>233</v>
      </c>
      <c r="S249" t="s">
        <v>351</v>
      </c>
      <c r="T249">
        <v>6.4650031439999998</v>
      </c>
    </row>
    <row r="250" spans="7:20">
      <c r="G250">
        <v>2.1555573190000001</v>
      </c>
      <c r="M250" t="s">
        <v>49</v>
      </c>
      <c r="O250" t="s">
        <v>233</v>
      </c>
      <c r="S250" t="s">
        <v>351</v>
      </c>
      <c r="T250">
        <v>6.4336187679999997</v>
      </c>
    </row>
    <row r="251" spans="7:20">
      <c r="G251">
        <v>2.214605132</v>
      </c>
      <c r="M251" t="s">
        <v>49</v>
      </c>
      <c r="O251" t="s">
        <v>233</v>
      </c>
      <c r="S251" t="s">
        <v>351</v>
      </c>
      <c r="T251">
        <v>6.3936720029999998</v>
      </c>
    </row>
    <row r="252" spans="7:20">
      <c r="G252">
        <v>2.2158579070000002</v>
      </c>
      <c r="M252" t="s">
        <v>49</v>
      </c>
      <c r="O252" t="s">
        <v>233</v>
      </c>
      <c r="S252" t="s">
        <v>351</v>
      </c>
      <c r="T252">
        <v>6.3593708720000004</v>
      </c>
    </row>
    <row r="253" spans="7:20">
      <c r="G253">
        <v>2.2203279660000002</v>
      </c>
      <c r="M253" t="s">
        <v>49</v>
      </c>
      <c r="O253" t="s">
        <v>233</v>
      </c>
      <c r="S253" t="s">
        <v>351</v>
      </c>
      <c r="T253">
        <v>6.3054869519999999</v>
      </c>
    </row>
    <row r="254" spans="7:20">
      <c r="G254">
        <v>2.2256880880000001</v>
      </c>
      <c r="M254" t="s">
        <v>49</v>
      </c>
      <c r="O254" t="s">
        <v>233</v>
      </c>
      <c r="S254" t="s">
        <v>351</v>
      </c>
      <c r="T254">
        <v>6.2913923699999996</v>
      </c>
    </row>
    <row r="255" spans="7:20">
      <c r="G255">
        <v>2.2426812260000002</v>
      </c>
      <c r="M255" t="s">
        <v>49</v>
      </c>
      <c r="O255" t="s">
        <v>233</v>
      </c>
      <c r="S255" t="s">
        <v>351</v>
      </c>
      <c r="T255">
        <v>6.0674919730000001</v>
      </c>
    </row>
    <row r="256" spans="7:20">
      <c r="G256">
        <v>2.2990052269999999</v>
      </c>
      <c r="M256" t="s">
        <v>49</v>
      </c>
      <c r="O256" t="s">
        <v>233</v>
      </c>
      <c r="S256" t="s">
        <v>351</v>
      </c>
      <c r="T256">
        <v>6.0408504240000003</v>
      </c>
    </row>
    <row r="257" spans="7:20">
      <c r="G257">
        <v>2.317789941</v>
      </c>
      <c r="M257" t="s">
        <v>49</v>
      </c>
      <c r="O257" t="s">
        <v>233</v>
      </c>
      <c r="S257" t="s">
        <v>351</v>
      </c>
      <c r="T257">
        <v>5.9463761570000004</v>
      </c>
    </row>
    <row r="258" spans="7:20">
      <c r="G258">
        <v>2.3363143399999999</v>
      </c>
      <c r="M258" t="s">
        <v>49</v>
      </c>
      <c r="O258" t="s">
        <v>233</v>
      </c>
      <c r="S258" t="s">
        <v>351</v>
      </c>
      <c r="T258">
        <v>5.7792639110000001</v>
      </c>
    </row>
    <row r="259" spans="7:20">
      <c r="G259">
        <v>2.344807817</v>
      </c>
      <c r="M259" t="s">
        <v>49</v>
      </c>
      <c r="O259" t="s">
        <v>233</v>
      </c>
      <c r="S259" t="s">
        <v>351</v>
      </c>
      <c r="T259">
        <v>5.7611105800000004</v>
      </c>
    </row>
    <row r="260" spans="7:20">
      <c r="G260">
        <v>2.4460041970000002</v>
      </c>
      <c r="M260">
        <v>7.1079184809999996</v>
      </c>
      <c r="O260" t="s">
        <v>244</v>
      </c>
      <c r="S260" t="s">
        <v>351</v>
      </c>
      <c r="T260">
        <v>5.4796939</v>
      </c>
    </row>
    <row r="261" spans="7:20">
      <c r="G261">
        <v>2.4535807250000001</v>
      </c>
      <c r="M261">
        <v>4.8875617939999998</v>
      </c>
      <c r="O261" t="s">
        <v>244</v>
      </c>
      <c r="S261" t="s">
        <v>351</v>
      </c>
      <c r="T261">
        <v>5.352308871</v>
      </c>
    </row>
    <row r="262" spans="7:20">
      <c r="G262">
        <v>2.4591123760000002</v>
      </c>
      <c r="M262">
        <v>5.7611105800000004</v>
      </c>
      <c r="O262" t="s">
        <v>245</v>
      </c>
      <c r="S262" t="s">
        <v>351</v>
      </c>
      <c r="T262">
        <v>5.2612536240000001</v>
      </c>
    </row>
    <row r="263" spans="7:20">
      <c r="G263">
        <v>2.4996472519999999</v>
      </c>
      <c r="M263" t="s">
        <v>49</v>
      </c>
      <c r="O263" t="s">
        <v>245</v>
      </c>
      <c r="S263" t="s">
        <v>351</v>
      </c>
      <c r="T263">
        <v>5.094083371</v>
      </c>
    </row>
    <row r="264" spans="7:20">
      <c r="G264">
        <v>2.5093399559999998</v>
      </c>
      <c r="M264">
        <v>4.2004013540000003</v>
      </c>
      <c r="O264" t="s">
        <v>246</v>
      </c>
      <c r="S264" t="s">
        <v>351</v>
      </c>
      <c r="T264">
        <v>5.0528239819999996</v>
      </c>
    </row>
    <row r="265" spans="7:20">
      <c r="G265">
        <v>2.5154894849999998</v>
      </c>
      <c r="M265" t="s">
        <v>49</v>
      </c>
      <c r="O265" t="s">
        <v>246</v>
      </c>
      <c r="S265" t="s">
        <v>351</v>
      </c>
      <c r="T265">
        <v>5.0501055050000003</v>
      </c>
    </row>
    <row r="266" spans="7:20">
      <c r="G266">
        <v>2.5248444170000002</v>
      </c>
      <c r="M266">
        <v>6.9132505780000004</v>
      </c>
      <c r="O266" t="s">
        <v>239</v>
      </c>
      <c r="S266" t="s">
        <v>351</v>
      </c>
      <c r="T266">
        <v>5.0500755159999997</v>
      </c>
    </row>
    <row r="267" spans="7:20">
      <c r="G267">
        <v>2.5424363919999999</v>
      </c>
      <c r="M267">
        <v>6.4336187679999997</v>
      </c>
      <c r="O267" t="s">
        <v>239</v>
      </c>
      <c r="S267" t="s">
        <v>351</v>
      </c>
      <c r="T267">
        <v>5.0434862020000004</v>
      </c>
    </row>
    <row r="268" spans="7:20">
      <c r="G268">
        <v>2.5550594640000002</v>
      </c>
      <c r="M268">
        <v>4.2159970639999997</v>
      </c>
      <c r="O268" t="s">
        <v>239</v>
      </c>
      <c r="S268" t="s">
        <v>351</v>
      </c>
      <c r="T268">
        <v>5.0379943120000004</v>
      </c>
    </row>
    <row r="269" spans="7:20">
      <c r="G269">
        <v>2.5621135439999998</v>
      </c>
      <c r="M269">
        <v>5.352308871</v>
      </c>
      <c r="O269" t="s">
        <v>239</v>
      </c>
      <c r="S269" t="s">
        <v>351</v>
      </c>
      <c r="T269">
        <v>4.9323638650000001</v>
      </c>
    </row>
    <row r="270" spans="7:20">
      <c r="G270">
        <v>2.5622391090000001</v>
      </c>
      <c r="M270">
        <v>5.0434862020000004</v>
      </c>
      <c r="O270" t="s">
        <v>247</v>
      </c>
      <c r="S270" t="s">
        <v>351</v>
      </c>
      <c r="T270">
        <v>4.8875617939999998</v>
      </c>
    </row>
    <row r="271" spans="7:20">
      <c r="G271">
        <v>2.7127826129999999</v>
      </c>
      <c r="M271">
        <v>4.742323002</v>
      </c>
      <c r="O271" t="s">
        <v>247</v>
      </c>
      <c r="S271" t="s">
        <v>351</v>
      </c>
      <c r="T271">
        <v>4.742323002</v>
      </c>
    </row>
    <row r="272" spans="7:20">
      <c r="G272">
        <v>2.7684542539999999</v>
      </c>
      <c r="M272" t="s">
        <v>49</v>
      </c>
      <c r="O272" t="s">
        <v>248</v>
      </c>
      <c r="S272" t="s">
        <v>351</v>
      </c>
      <c r="T272">
        <v>4.719202159</v>
      </c>
    </row>
    <row r="273" spans="7:20">
      <c r="G273">
        <v>2.7709693400000002</v>
      </c>
      <c r="M273" t="s">
        <v>49</v>
      </c>
      <c r="O273" t="s">
        <v>248</v>
      </c>
      <c r="S273" t="s">
        <v>351</v>
      </c>
      <c r="T273">
        <v>4.5992997740000003</v>
      </c>
    </row>
    <row r="274" spans="7:20">
      <c r="G274">
        <v>2.7912239940000001</v>
      </c>
      <c r="M274">
        <v>5.7792639110000001</v>
      </c>
      <c r="O274" t="s">
        <v>249</v>
      </c>
      <c r="S274" t="s">
        <v>351</v>
      </c>
      <c r="T274">
        <v>4.5083614030000003</v>
      </c>
    </row>
    <row r="275" spans="7:20">
      <c r="G275">
        <v>2.7926720289999998</v>
      </c>
      <c r="M275">
        <v>7.8163500839999998</v>
      </c>
      <c r="O275" t="s">
        <v>250</v>
      </c>
      <c r="S275" t="s">
        <v>351</v>
      </c>
      <c r="T275">
        <v>4.3498816859999998</v>
      </c>
    </row>
    <row r="276" spans="7:20">
      <c r="G276">
        <v>2.822938481</v>
      </c>
      <c r="M276">
        <v>6.3054869519999999</v>
      </c>
      <c r="O276" t="s">
        <v>240</v>
      </c>
      <c r="S276" t="s">
        <v>351</v>
      </c>
      <c r="T276">
        <v>4.3051061190000004</v>
      </c>
    </row>
    <row r="277" spans="7:20">
      <c r="G277">
        <v>2.8271171650000002</v>
      </c>
      <c r="M277">
        <v>4.5992997740000003</v>
      </c>
      <c r="O277" t="s">
        <v>240</v>
      </c>
      <c r="S277" t="s">
        <v>351</v>
      </c>
      <c r="T277">
        <v>4.3028302810000003</v>
      </c>
    </row>
    <row r="278" spans="7:20">
      <c r="G278">
        <v>2.8374290649999998</v>
      </c>
      <c r="M278">
        <v>7.4450316010000002</v>
      </c>
      <c r="O278" t="s">
        <v>240</v>
      </c>
      <c r="S278" t="s">
        <v>351</v>
      </c>
      <c r="T278">
        <v>4.2159970639999997</v>
      </c>
    </row>
    <row r="279" spans="7:20">
      <c r="G279">
        <v>2.849593295</v>
      </c>
      <c r="M279" t="s">
        <v>49</v>
      </c>
      <c r="O279" t="s">
        <v>240</v>
      </c>
      <c r="S279" t="s">
        <v>351</v>
      </c>
      <c r="T279">
        <v>4.2101474029999997</v>
      </c>
    </row>
    <row r="280" spans="7:20">
      <c r="G280">
        <v>2.8734197099999998</v>
      </c>
      <c r="M280">
        <v>5.4796939</v>
      </c>
      <c r="O280" t="s">
        <v>251</v>
      </c>
      <c r="S280" t="s">
        <v>351</v>
      </c>
      <c r="T280">
        <v>4.2004013540000003</v>
      </c>
    </row>
    <row r="281" spans="7:20">
      <c r="G281">
        <v>2.8771290999999999</v>
      </c>
      <c r="M281">
        <v>7.534715007</v>
      </c>
      <c r="O281" t="s">
        <v>251</v>
      </c>
      <c r="S281" t="s">
        <v>351</v>
      </c>
      <c r="T281">
        <v>4.1806059109999998</v>
      </c>
    </row>
    <row r="282" spans="7:20">
      <c r="G282">
        <v>2.8947936479999998</v>
      </c>
      <c r="M282">
        <v>6.6486539789999997</v>
      </c>
      <c r="O282" t="s">
        <v>252</v>
      </c>
      <c r="S282" t="s">
        <v>351</v>
      </c>
      <c r="T282">
        <v>3.6690441530000002</v>
      </c>
    </row>
    <row r="283" spans="7:20">
      <c r="G283">
        <v>2.911536366</v>
      </c>
      <c r="M283">
        <v>7.4610396129999996</v>
      </c>
      <c r="O283" t="s">
        <v>252</v>
      </c>
      <c r="S283" t="s">
        <v>351</v>
      </c>
      <c r="T283">
        <v>3.2814885729999999</v>
      </c>
    </row>
    <row r="284" spans="7:20">
      <c r="G284">
        <v>2.9267240819999998</v>
      </c>
      <c r="M284">
        <v>7.3035382640000002</v>
      </c>
      <c r="O284" t="s">
        <v>252</v>
      </c>
      <c r="S284" t="s">
        <v>351</v>
      </c>
      <c r="T284">
        <v>3.055126488</v>
      </c>
    </row>
    <row r="285" spans="7:20">
      <c r="G285">
        <v>2.968272614</v>
      </c>
      <c r="M285">
        <v>8.2766403729999993</v>
      </c>
      <c r="O285" t="s">
        <v>252</v>
      </c>
      <c r="S285" t="s">
        <v>253</v>
      </c>
      <c r="T285">
        <v>8.5158614690000007</v>
      </c>
    </row>
    <row r="286" spans="7:20">
      <c r="G286">
        <v>3.0159971149999998</v>
      </c>
      <c r="M286">
        <v>5.094083371</v>
      </c>
      <c r="O286" t="s">
        <v>242</v>
      </c>
      <c r="S286" t="s">
        <v>254</v>
      </c>
      <c r="T286">
        <v>9.5158614690000007</v>
      </c>
    </row>
    <row r="287" spans="7:20">
      <c r="G287">
        <v>3.027307242</v>
      </c>
      <c r="M287">
        <v>5.0500755159999997</v>
      </c>
      <c r="O287" t="s">
        <v>242</v>
      </c>
      <c r="S287" t="s">
        <v>255</v>
      </c>
      <c r="T287">
        <v>10.515861469000001</v>
      </c>
    </row>
    <row r="288" spans="7:20">
      <c r="G288">
        <v>3.0471961040000002</v>
      </c>
      <c r="M288">
        <v>4.3051061190000004</v>
      </c>
      <c r="O288" t="s">
        <v>242</v>
      </c>
      <c r="S288" t="s">
        <v>256</v>
      </c>
      <c r="T288">
        <v>11.515861469000001</v>
      </c>
    </row>
    <row r="289" spans="7:20">
      <c r="G289">
        <v>3.0494291379999998</v>
      </c>
      <c r="M289">
        <v>4.2101474029999997</v>
      </c>
      <c r="O289" t="s">
        <v>242</v>
      </c>
      <c r="S289" t="s">
        <v>257</v>
      </c>
      <c r="T289">
        <v>12.515861469000001</v>
      </c>
    </row>
    <row r="290" spans="7:20">
      <c r="G290">
        <v>3.055126488</v>
      </c>
      <c r="M290" t="s">
        <v>49</v>
      </c>
      <c r="O290" t="s">
        <v>242</v>
      </c>
      <c r="S290" t="s">
        <v>258</v>
      </c>
      <c r="T290">
        <v>13.515861469000001</v>
      </c>
    </row>
    <row r="291" spans="7:20">
      <c r="G291">
        <v>3.070460325</v>
      </c>
      <c r="M291">
        <v>5.2612536240000001</v>
      </c>
      <c r="O291" t="s">
        <v>242</v>
      </c>
      <c r="S291" t="s">
        <v>259</v>
      </c>
      <c r="T291">
        <v>14.515861469000001</v>
      </c>
    </row>
    <row r="292" spans="7:20">
      <c r="G292">
        <v>3.1018515820000001</v>
      </c>
      <c r="M292">
        <v>4.3498816859999998</v>
      </c>
      <c r="O292" t="s">
        <v>242</v>
      </c>
      <c r="S292" t="s">
        <v>260</v>
      </c>
      <c r="T292">
        <v>15.515861469000001</v>
      </c>
    </row>
    <row r="293" spans="7:20">
      <c r="G293">
        <v>3.1356391600000002</v>
      </c>
      <c r="M293">
        <v>4.5083614030000003</v>
      </c>
      <c r="O293" t="s">
        <v>242</v>
      </c>
      <c r="S293" t="s">
        <v>261</v>
      </c>
      <c r="T293">
        <v>16.515861469000001</v>
      </c>
    </row>
    <row r="294" spans="7:20">
      <c r="G294">
        <v>3.162425936</v>
      </c>
      <c r="M294">
        <v>3.6690441530000002</v>
      </c>
      <c r="O294" t="s">
        <v>242</v>
      </c>
      <c r="S294" t="s">
        <v>262</v>
      </c>
      <c r="T294">
        <v>17.515861469000001</v>
      </c>
    </row>
    <row r="295" spans="7:20">
      <c r="G295">
        <v>3.1737576440000002</v>
      </c>
      <c r="M295">
        <v>4.9323638650000001</v>
      </c>
      <c r="O295" t="s">
        <v>242</v>
      </c>
      <c r="S295" t="s">
        <v>263</v>
      </c>
      <c r="T295">
        <v>18.515861469000001</v>
      </c>
    </row>
    <row r="296" spans="7:20">
      <c r="G296">
        <v>3.2160245340000002</v>
      </c>
      <c r="M296">
        <v>6.775858972</v>
      </c>
      <c r="O296" t="s">
        <v>242</v>
      </c>
      <c r="S296" t="s">
        <v>264</v>
      </c>
      <c r="T296">
        <v>19.515861469000001</v>
      </c>
    </row>
    <row r="297" spans="7:20">
      <c r="G297">
        <v>3.2814885729999999</v>
      </c>
      <c r="M297">
        <v>4.1806059109999998</v>
      </c>
      <c r="O297" t="s">
        <v>242</v>
      </c>
      <c r="S297" t="s">
        <v>265</v>
      </c>
      <c r="T297">
        <v>20.515861469000001</v>
      </c>
    </row>
    <row r="298" spans="7:20">
      <c r="G298">
        <v>3.2863214510000001</v>
      </c>
      <c r="M298">
        <v>3.055126488</v>
      </c>
      <c r="O298" t="s">
        <v>242</v>
      </c>
      <c r="S298" t="s">
        <v>266</v>
      </c>
      <c r="T298">
        <v>21.515861469000001</v>
      </c>
    </row>
    <row r="299" spans="7:20">
      <c r="G299">
        <v>3.3036998340000001</v>
      </c>
      <c r="M299">
        <v>7.4969400799999999</v>
      </c>
      <c r="O299" t="s">
        <v>242</v>
      </c>
      <c r="S299" t="s">
        <v>267</v>
      </c>
      <c r="T299">
        <v>22.515861469000001</v>
      </c>
    </row>
    <row r="300" spans="7:20">
      <c r="G300">
        <v>3.3330913959999999</v>
      </c>
      <c r="M300">
        <v>3.2814885729999999</v>
      </c>
      <c r="O300" t="s">
        <v>242</v>
      </c>
      <c r="S300" t="s">
        <v>268</v>
      </c>
      <c r="T300">
        <v>23.515861469000001</v>
      </c>
    </row>
    <row r="301" spans="7:20">
      <c r="G301">
        <v>3.3719629009999998</v>
      </c>
      <c r="M301">
        <v>7.0463453280000001</v>
      </c>
      <c r="O301" t="s">
        <v>242</v>
      </c>
      <c r="S301" t="s">
        <v>269</v>
      </c>
      <c r="T301">
        <v>24.515861469000001</v>
      </c>
    </row>
    <row r="302" spans="7:20">
      <c r="G302">
        <v>3.3776102680000002</v>
      </c>
      <c r="M302" t="s">
        <v>49</v>
      </c>
      <c r="O302" t="s">
        <v>242</v>
      </c>
      <c r="S302" t="s">
        <v>270</v>
      </c>
      <c r="T302">
        <v>25.515861469000001</v>
      </c>
    </row>
    <row r="303" spans="7:20">
      <c r="G303">
        <v>3.3939660470000002</v>
      </c>
      <c r="M303">
        <v>3.2160245340000002</v>
      </c>
      <c r="O303" t="e">
        <v>#N/A</v>
      </c>
      <c r="S303" t="s">
        <v>271</v>
      </c>
      <c r="T303">
        <v>26.515861469000001</v>
      </c>
    </row>
    <row r="304" spans="7:20">
      <c r="G304">
        <v>3.4216523670000001</v>
      </c>
      <c r="M304">
        <v>4.0690911950000004</v>
      </c>
      <c r="O304" t="e">
        <v>#N/A</v>
      </c>
      <c r="S304" t="s">
        <v>272</v>
      </c>
      <c r="T304">
        <v>27.515861469000001</v>
      </c>
    </row>
    <row r="305" spans="7:20">
      <c r="G305">
        <v>3.4530319459999999</v>
      </c>
      <c r="M305">
        <v>5.3718031020000003</v>
      </c>
      <c r="O305" t="e">
        <v>#N/A</v>
      </c>
      <c r="S305" t="s">
        <v>273</v>
      </c>
      <c r="T305">
        <v>28.515861469000001</v>
      </c>
    </row>
    <row r="306" spans="7:20">
      <c r="G306">
        <v>3.4903884230000002</v>
      </c>
      <c r="M306">
        <v>2.2426812260000002</v>
      </c>
      <c r="O306" t="e">
        <v>#N/A</v>
      </c>
      <c r="S306" t="s">
        <v>274</v>
      </c>
      <c r="T306">
        <v>29.515861469000001</v>
      </c>
    </row>
    <row r="307" spans="7:20">
      <c r="G307">
        <v>3.5068845739999999</v>
      </c>
      <c r="M307">
        <v>3.5546898389999999</v>
      </c>
      <c r="O307" t="e">
        <v>#N/A</v>
      </c>
      <c r="S307" t="s">
        <v>275</v>
      </c>
      <c r="T307">
        <v>30.515861469000001</v>
      </c>
    </row>
    <row r="308" spans="7:20">
      <c r="G308">
        <v>3.5250147890000001</v>
      </c>
      <c r="M308">
        <v>2.7709693400000002</v>
      </c>
      <c r="O308" t="e">
        <v>#N/A</v>
      </c>
      <c r="S308" t="s">
        <v>276</v>
      </c>
      <c r="T308">
        <v>31.515861469000001</v>
      </c>
    </row>
    <row r="309" spans="7:20">
      <c r="G309">
        <v>3.5280863669999998</v>
      </c>
      <c r="M309">
        <v>2.0155211230000001</v>
      </c>
      <c r="O309" t="e">
        <v>#N/A</v>
      </c>
      <c r="S309" t="s">
        <v>277</v>
      </c>
      <c r="T309">
        <v>32.515861469000001</v>
      </c>
    </row>
    <row r="310" spans="7:20">
      <c r="G310">
        <v>3.5546898389999999</v>
      </c>
      <c r="M310">
        <v>3.1737576440000002</v>
      </c>
      <c r="O310" t="e">
        <v>#N/A</v>
      </c>
      <c r="S310" t="s">
        <v>278</v>
      </c>
      <c r="T310">
        <v>33.515861469000001</v>
      </c>
    </row>
    <row r="311" spans="7:20">
      <c r="G311">
        <v>3.6690441530000002</v>
      </c>
      <c r="M311">
        <v>2.7926720289999998</v>
      </c>
      <c r="O311" t="e">
        <v>#N/A</v>
      </c>
      <c r="S311" t="s">
        <v>279</v>
      </c>
      <c r="T311">
        <v>34.515861469000001</v>
      </c>
    </row>
    <row r="312" spans="7:20">
      <c r="G312">
        <v>3.6741393260000001</v>
      </c>
      <c r="M312">
        <v>2.4535807250000001</v>
      </c>
      <c r="O312" t="e">
        <v>#N/A</v>
      </c>
      <c r="S312" t="s">
        <v>280</v>
      </c>
      <c r="T312">
        <v>35.515861469000001</v>
      </c>
    </row>
    <row r="313" spans="7:20">
      <c r="G313">
        <v>3.7215741119999999</v>
      </c>
      <c r="M313">
        <v>2.344807817</v>
      </c>
      <c r="O313" t="e">
        <v>#N/A</v>
      </c>
      <c r="S313" t="s">
        <v>281</v>
      </c>
      <c r="T313">
        <v>36.515861469000001</v>
      </c>
    </row>
    <row r="314" spans="7:20">
      <c r="G314">
        <v>3.7775842599999998</v>
      </c>
      <c r="M314">
        <v>2.7127826129999999</v>
      </c>
      <c r="O314" t="e">
        <v>#N/A</v>
      </c>
      <c r="S314" t="s">
        <v>282</v>
      </c>
      <c r="T314">
        <v>37.515861469000001</v>
      </c>
    </row>
    <row r="315" spans="7:20">
      <c r="G315">
        <v>3.8114250109999999</v>
      </c>
      <c r="M315">
        <v>1.1646137969999999</v>
      </c>
      <c r="O315" t="e">
        <v>#N/A</v>
      </c>
      <c r="S315" t="s">
        <v>283</v>
      </c>
      <c r="T315">
        <v>38.515861469000001</v>
      </c>
    </row>
    <row r="316" spans="7:20">
      <c r="G316">
        <v>3.8193381500000001</v>
      </c>
      <c r="M316">
        <v>4.0311263720000001</v>
      </c>
      <c r="O316" t="e">
        <v>#N/A</v>
      </c>
      <c r="S316" t="s">
        <v>284</v>
      </c>
      <c r="T316">
        <v>39.515861469000001</v>
      </c>
    </row>
    <row r="317" spans="7:20">
      <c r="G317">
        <v>3.83709429</v>
      </c>
      <c r="M317">
        <v>1.5424716359999999</v>
      </c>
      <c r="O317" t="e">
        <v>#N/A</v>
      </c>
      <c r="S317" t="s">
        <v>285</v>
      </c>
      <c r="T317">
        <v>40.515861469000001</v>
      </c>
    </row>
    <row r="318" spans="7:20">
      <c r="G318">
        <v>3.8502688890000001</v>
      </c>
      <c r="M318">
        <v>1.981863685</v>
      </c>
      <c r="O318" t="e">
        <v>#N/A</v>
      </c>
      <c r="S318" t="s">
        <v>286</v>
      </c>
      <c r="T318">
        <v>41.515861469000001</v>
      </c>
    </row>
    <row r="319" spans="7:20">
      <c r="G319">
        <v>3.9207665020000002</v>
      </c>
      <c r="M319">
        <v>4.0939217680000004</v>
      </c>
      <c r="O319" t="e">
        <v>#N/A</v>
      </c>
      <c r="S319" t="s">
        <v>287</v>
      </c>
      <c r="T319">
        <v>42.515861469000001</v>
      </c>
    </row>
    <row r="320" spans="7:20">
      <c r="G320">
        <v>3.9399032429999998</v>
      </c>
      <c r="M320">
        <v>4.9046399919999999</v>
      </c>
      <c r="O320" t="e">
        <v>#N/A</v>
      </c>
      <c r="S320" t="s">
        <v>288</v>
      </c>
      <c r="T320">
        <v>43.515861469000001</v>
      </c>
    </row>
    <row r="321" spans="7:20">
      <c r="G321">
        <v>3.9439239000000001</v>
      </c>
      <c r="M321">
        <v>2.5154894849999998</v>
      </c>
      <c r="O321" t="e">
        <v>#N/A</v>
      </c>
      <c r="S321" t="s">
        <v>289</v>
      </c>
      <c r="T321">
        <v>44.515861469000001</v>
      </c>
    </row>
    <row r="322" spans="7:20">
      <c r="G322">
        <v>4.0311263720000001</v>
      </c>
      <c r="M322">
        <v>2.7684542539999999</v>
      </c>
      <c r="O322" t="e">
        <v>#N/A</v>
      </c>
      <c r="S322" t="s">
        <v>290</v>
      </c>
      <c r="T322">
        <v>45.515861469000001</v>
      </c>
    </row>
    <row r="323" spans="7:20">
      <c r="G323">
        <v>4.0466778039999998</v>
      </c>
      <c r="M323">
        <v>2.8271171650000002</v>
      </c>
      <c r="O323" t="e">
        <v>#N/A</v>
      </c>
      <c r="S323" t="s">
        <v>291</v>
      </c>
      <c r="T323">
        <v>46.515861469000001</v>
      </c>
    </row>
    <row r="324" spans="7:20">
      <c r="G324">
        <v>4.0690911950000004</v>
      </c>
      <c r="M324">
        <v>2.3363143399999999</v>
      </c>
      <c r="O324" t="e">
        <v>#N/A</v>
      </c>
      <c r="S324" t="s">
        <v>292</v>
      </c>
      <c r="T324">
        <v>47.515861469000001</v>
      </c>
    </row>
    <row r="325" spans="7:20">
      <c r="G325">
        <v>4.0844645740000001</v>
      </c>
      <c r="M325">
        <v>3.4216523670000001</v>
      </c>
      <c r="O325" t="e">
        <v>#N/A</v>
      </c>
      <c r="S325" t="s">
        <v>293</v>
      </c>
      <c r="T325">
        <v>48.515861469000001</v>
      </c>
    </row>
    <row r="326" spans="7:20">
      <c r="G326">
        <v>4.0846089460000004</v>
      </c>
      <c r="M326">
        <v>2.849593295</v>
      </c>
      <c r="O326" t="e">
        <v>#N/A</v>
      </c>
      <c r="S326" t="s">
        <v>294</v>
      </c>
      <c r="T326">
        <v>49.515861469000001</v>
      </c>
    </row>
    <row r="327" spans="7:20">
      <c r="G327">
        <v>4.0939217680000004</v>
      </c>
      <c r="M327">
        <v>3.0494291379999998</v>
      </c>
      <c r="O327" t="e">
        <v>#N/A</v>
      </c>
      <c r="S327" t="s">
        <v>295</v>
      </c>
      <c r="T327">
        <v>50.515861469000001</v>
      </c>
    </row>
    <row r="328" spans="7:20">
      <c r="G328">
        <v>4.1806059109999998</v>
      </c>
      <c r="M328">
        <v>4.0846089460000004</v>
      </c>
      <c r="O328" t="e">
        <v>#N/A</v>
      </c>
      <c r="S328" t="s">
        <v>296</v>
      </c>
      <c r="T328">
        <v>51.515861469000001</v>
      </c>
    </row>
    <row r="329" spans="7:20">
      <c r="G329">
        <v>4.2004013540000003</v>
      </c>
      <c r="M329">
        <v>2.968272614</v>
      </c>
      <c r="O329" t="e">
        <v>#N/A</v>
      </c>
      <c r="S329" t="s">
        <v>297</v>
      </c>
      <c r="T329">
        <v>52.515861469000001</v>
      </c>
    </row>
    <row r="330" spans="7:20">
      <c r="G330">
        <v>4.2101474029999997</v>
      </c>
      <c r="M330">
        <v>3.2863214510000001</v>
      </c>
      <c r="O330" t="e">
        <v>#N/A</v>
      </c>
      <c r="S330" t="s">
        <v>298</v>
      </c>
      <c r="T330">
        <v>53.515861469000001</v>
      </c>
    </row>
    <row r="331" spans="7:20">
      <c r="G331">
        <v>4.2159970639999997</v>
      </c>
      <c r="M331">
        <v>2.5424363919999999</v>
      </c>
      <c r="O331" t="e">
        <v>#N/A</v>
      </c>
      <c r="S331" t="s">
        <v>299</v>
      </c>
      <c r="T331">
        <v>54.515861469000001</v>
      </c>
    </row>
    <row r="332" spans="7:20">
      <c r="G332">
        <v>4.248420554</v>
      </c>
      <c r="M332">
        <v>2.822938481</v>
      </c>
      <c r="O332" t="e">
        <v>#N/A</v>
      </c>
      <c r="S332" t="s">
        <v>300</v>
      </c>
      <c r="T332">
        <v>55.515861469000001</v>
      </c>
    </row>
    <row r="333" spans="7:20">
      <c r="G333">
        <v>4.3028302810000003</v>
      </c>
      <c r="M333">
        <v>4.0844645740000001</v>
      </c>
      <c r="O333" t="e">
        <v>#N/A</v>
      </c>
      <c r="S333" t="s">
        <v>301</v>
      </c>
      <c r="T333">
        <v>56.515861469000001</v>
      </c>
    </row>
    <row r="334" spans="7:20">
      <c r="G334">
        <v>4.3051061190000004</v>
      </c>
      <c r="M334">
        <v>2.214605132</v>
      </c>
      <c r="O334" t="e">
        <v>#N/A</v>
      </c>
      <c r="S334" t="s">
        <v>302</v>
      </c>
      <c r="T334">
        <v>57.515861469000001</v>
      </c>
    </row>
    <row r="335" spans="7:20">
      <c r="G335">
        <v>4.3498816859999998</v>
      </c>
      <c r="M335">
        <v>3.070460325</v>
      </c>
      <c r="O335" t="e">
        <v>#N/A</v>
      </c>
      <c r="S335" t="s">
        <v>303</v>
      </c>
      <c r="T335">
        <v>58.515861469000001</v>
      </c>
    </row>
    <row r="336" spans="7:20">
      <c r="G336">
        <v>4.4386908549999999</v>
      </c>
      <c r="M336">
        <v>3.8114250109999999</v>
      </c>
      <c r="O336" t="e">
        <v>#N/A</v>
      </c>
      <c r="S336" t="s">
        <v>304</v>
      </c>
      <c r="T336">
        <v>59.515861469000001</v>
      </c>
    </row>
    <row r="337" spans="7:20">
      <c r="G337">
        <v>4.5083614030000003</v>
      </c>
      <c r="M337">
        <v>3.83709429</v>
      </c>
      <c r="O337" t="e">
        <v>#N/A</v>
      </c>
      <c r="S337" t="s">
        <v>305</v>
      </c>
      <c r="T337">
        <v>60.515861469000001</v>
      </c>
    </row>
    <row r="338" spans="7:20">
      <c r="G338">
        <v>4.5992997740000003</v>
      </c>
      <c r="M338">
        <v>3.3036998340000001</v>
      </c>
      <c r="O338" t="e">
        <v>#N/A</v>
      </c>
      <c r="S338" t="s">
        <v>306</v>
      </c>
      <c r="T338">
        <v>61.515861469000001</v>
      </c>
    </row>
    <row r="339" spans="7:20">
      <c r="G339">
        <v>4.719202159</v>
      </c>
      <c r="M339">
        <v>2.317789941</v>
      </c>
      <c r="O339" t="e">
        <v>#N/A</v>
      </c>
      <c r="S339" t="s">
        <v>307</v>
      </c>
      <c r="T339">
        <v>62.515861469000001</v>
      </c>
    </row>
    <row r="340" spans="7:20">
      <c r="G340">
        <v>4.742323002</v>
      </c>
      <c r="M340">
        <v>4.8084660929999998</v>
      </c>
      <c r="O340" t="e">
        <v>#N/A</v>
      </c>
      <c r="S340" t="s">
        <v>308</v>
      </c>
      <c r="T340">
        <v>63.515861469000001</v>
      </c>
    </row>
    <row r="341" spans="7:20">
      <c r="G341">
        <v>4.8084660929999998</v>
      </c>
      <c r="M341">
        <v>3.027307242</v>
      </c>
      <c r="O341" t="e">
        <v>#N/A</v>
      </c>
      <c r="S341" t="s">
        <v>309</v>
      </c>
      <c r="T341">
        <v>64.515861469000001</v>
      </c>
    </row>
    <row r="342" spans="7:20">
      <c r="G342">
        <v>4.8240909060000003</v>
      </c>
      <c r="M342">
        <v>1.896563548</v>
      </c>
      <c r="O342" t="e">
        <v>#N/A</v>
      </c>
      <c r="S342" t="s">
        <v>310</v>
      </c>
      <c r="T342">
        <v>65.515861469000001</v>
      </c>
    </row>
    <row r="343" spans="7:20">
      <c r="G343">
        <v>4.8815864749999998</v>
      </c>
      <c r="M343">
        <v>3.3776102680000002</v>
      </c>
      <c r="O343" t="e">
        <v>#N/A</v>
      </c>
      <c r="S343" t="s">
        <v>311</v>
      </c>
      <c r="T343">
        <v>66.515861469000001</v>
      </c>
    </row>
    <row r="344" spans="7:20">
      <c r="G344">
        <v>4.8875617939999998</v>
      </c>
      <c r="M344">
        <v>3.0159971149999998</v>
      </c>
      <c r="O344" t="e">
        <v>#N/A</v>
      </c>
      <c r="S344" t="s">
        <v>312</v>
      </c>
      <c r="T344">
        <v>67.515861469000001</v>
      </c>
    </row>
    <row r="345" spans="7:20">
      <c r="G345">
        <v>4.9046399919999999</v>
      </c>
      <c r="M345">
        <v>3.162425936</v>
      </c>
      <c r="O345" t="e">
        <v>#N/A</v>
      </c>
      <c r="S345" t="s">
        <v>313</v>
      </c>
      <c r="T345">
        <v>68.515861469000001</v>
      </c>
    </row>
    <row r="346" spans="7:20">
      <c r="G346">
        <v>4.9323638650000001</v>
      </c>
      <c r="M346">
        <v>6.2582586329999996</v>
      </c>
      <c r="O346" t="e">
        <v>#N/A</v>
      </c>
      <c r="S346" t="s">
        <v>314</v>
      </c>
      <c r="T346">
        <v>69.515861469000001</v>
      </c>
    </row>
    <row r="347" spans="7:20">
      <c r="G347">
        <v>5.0379943120000004</v>
      </c>
      <c r="M347">
        <v>2.8734197099999998</v>
      </c>
      <c r="O347" t="e">
        <v>#N/A</v>
      </c>
      <c r="S347" t="s">
        <v>315</v>
      </c>
      <c r="T347">
        <v>70.515861469000001</v>
      </c>
    </row>
    <row r="348" spans="7:20">
      <c r="G348">
        <v>5.0434862020000004</v>
      </c>
      <c r="M348">
        <v>2.5621135439999998</v>
      </c>
      <c r="O348" t="e">
        <v>#N/A</v>
      </c>
      <c r="S348" t="s">
        <v>316</v>
      </c>
      <c r="T348">
        <v>71.515861469000001</v>
      </c>
    </row>
    <row r="349" spans="7:20">
      <c r="G349">
        <v>5.0500755159999997</v>
      </c>
      <c r="M349">
        <v>3.1356391600000002</v>
      </c>
      <c r="O349" t="e">
        <v>#N/A</v>
      </c>
      <c r="S349" t="s">
        <v>317</v>
      </c>
      <c r="T349">
        <v>72.515861469000001</v>
      </c>
    </row>
    <row r="350" spans="7:20">
      <c r="G350">
        <v>5.0501055050000003</v>
      </c>
      <c r="M350">
        <v>4.0466778039999998</v>
      </c>
      <c r="O350" t="e">
        <v>#N/A</v>
      </c>
      <c r="S350" t="s">
        <v>318</v>
      </c>
      <c r="T350">
        <v>73.515861469000001</v>
      </c>
    </row>
    <row r="351" spans="7:20">
      <c r="G351">
        <v>5.0528239819999996</v>
      </c>
      <c r="M351">
        <v>2.5093399559999998</v>
      </c>
      <c r="O351" t="e">
        <v>#N/A</v>
      </c>
      <c r="S351" t="s">
        <v>319</v>
      </c>
      <c r="T351">
        <v>74.515861469000001</v>
      </c>
    </row>
    <row r="352" spans="7:20">
      <c r="G352">
        <v>5.0583999869999996</v>
      </c>
      <c r="M352">
        <v>2.1555573190000001</v>
      </c>
      <c r="O352" t="e">
        <v>#N/A</v>
      </c>
      <c r="S352" t="s">
        <v>320</v>
      </c>
      <c r="T352">
        <v>75.515861469000001</v>
      </c>
    </row>
    <row r="353" spans="7:20">
      <c r="G353">
        <v>5.094083371</v>
      </c>
      <c r="M353">
        <v>3.5068845739999999</v>
      </c>
      <c r="O353" t="e">
        <v>#N/A</v>
      </c>
      <c r="S353" t="s">
        <v>321</v>
      </c>
      <c r="T353">
        <v>76.515861469000001</v>
      </c>
    </row>
    <row r="354" spans="7:20">
      <c r="G354">
        <v>5.2612536240000001</v>
      </c>
      <c r="M354">
        <v>2.5248444170000002</v>
      </c>
      <c r="O354" t="e">
        <v>#N/A</v>
      </c>
      <c r="S354" t="s">
        <v>322</v>
      </c>
      <c r="T354">
        <v>77.515861469000001</v>
      </c>
    </row>
    <row r="355" spans="7:20">
      <c r="G355">
        <v>5.352308871</v>
      </c>
      <c r="M355">
        <v>2.4591123760000002</v>
      </c>
      <c r="O355" t="e">
        <v>#N/A</v>
      </c>
      <c r="S355" t="s">
        <v>323</v>
      </c>
      <c r="T355">
        <v>78.515861469000001</v>
      </c>
    </row>
    <row r="356" spans="7:20">
      <c r="G356">
        <v>5.3718031020000003</v>
      </c>
      <c r="M356">
        <v>3.3719629009999998</v>
      </c>
      <c r="O356" t="e">
        <v>#N/A</v>
      </c>
      <c r="S356" t="s">
        <v>324</v>
      </c>
      <c r="T356">
        <v>79.515861469000001</v>
      </c>
    </row>
    <row r="357" spans="7:20">
      <c r="G357">
        <v>5.4796939</v>
      </c>
      <c r="M357">
        <v>4.4386908549999999</v>
      </c>
      <c r="O357" t="e">
        <v>#N/A</v>
      </c>
      <c r="S357" t="s">
        <v>325</v>
      </c>
      <c r="T357">
        <v>80.515861469000001</v>
      </c>
    </row>
    <row r="358" spans="7:20">
      <c r="G358">
        <v>5.7611105800000004</v>
      </c>
      <c r="M358">
        <v>3.5280863669999998</v>
      </c>
      <c r="O358" t="e">
        <v>#N/A</v>
      </c>
      <c r="S358" t="s">
        <v>326</v>
      </c>
      <c r="T358">
        <v>81.515861469000001</v>
      </c>
    </row>
    <row r="359" spans="7:20">
      <c r="G359">
        <v>5.7792639110000001</v>
      </c>
      <c r="M359">
        <v>4.248420554</v>
      </c>
      <c r="O359" t="e">
        <v>#N/A</v>
      </c>
      <c r="S359" t="s">
        <v>327</v>
      </c>
      <c r="T359">
        <v>82.515861469000001</v>
      </c>
    </row>
    <row r="360" spans="7:20">
      <c r="G360">
        <v>5.9463761570000004</v>
      </c>
      <c r="M360">
        <v>2.2990052269999999</v>
      </c>
      <c r="O360" t="e">
        <v>#N/A</v>
      </c>
      <c r="S360" t="s">
        <v>328</v>
      </c>
      <c r="T360">
        <v>83.515861469000001</v>
      </c>
    </row>
    <row r="361" spans="7:20">
      <c r="G361">
        <v>5.9808300729999999</v>
      </c>
      <c r="M361">
        <v>1.909052416</v>
      </c>
      <c r="O361" t="e">
        <v>#N/A</v>
      </c>
      <c r="S361" t="s">
        <v>329</v>
      </c>
      <c r="T361">
        <v>84.515861469000001</v>
      </c>
    </row>
    <row r="362" spans="7:20">
      <c r="G362">
        <v>6.0408504240000003</v>
      </c>
      <c r="M362">
        <v>3.7215741119999999</v>
      </c>
      <c r="O362" t="e">
        <v>#N/A</v>
      </c>
      <c r="S362" t="s">
        <v>330</v>
      </c>
      <c r="T362">
        <v>85.515861469000001</v>
      </c>
    </row>
    <row r="363" spans="7:20">
      <c r="G363">
        <v>6.0674919730000001</v>
      </c>
      <c r="M363">
        <v>3.9207665020000002</v>
      </c>
      <c r="O363" t="e">
        <v>#N/A</v>
      </c>
      <c r="S363" t="s">
        <v>331</v>
      </c>
      <c r="T363">
        <v>86.515861469000001</v>
      </c>
    </row>
    <row r="364" spans="7:20">
      <c r="G364">
        <v>6.1914114900000001</v>
      </c>
      <c r="M364">
        <v>3.4903884230000002</v>
      </c>
      <c r="O364" t="e">
        <v>#N/A</v>
      </c>
      <c r="S364" t="s">
        <v>332</v>
      </c>
      <c r="T364">
        <v>87.515861469000001</v>
      </c>
    </row>
    <row r="365" spans="7:20">
      <c r="G365">
        <v>6.2582586329999996</v>
      </c>
      <c r="M365">
        <v>5.0583999869999996</v>
      </c>
      <c r="O365" t="e">
        <v>#N/A</v>
      </c>
      <c r="S365" t="s">
        <v>333</v>
      </c>
      <c r="T365">
        <v>88.515861469000001</v>
      </c>
    </row>
    <row r="366" spans="7:20">
      <c r="G366">
        <v>6.2913923699999996</v>
      </c>
      <c r="M366">
        <v>2.1344398419999999</v>
      </c>
      <c r="O366" t="e">
        <v>#N/A</v>
      </c>
      <c r="S366" t="s">
        <v>334</v>
      </c>
      <c r="T366">
        <v>89.515861469000001</v>
      </c>
    </row>
    <row r="367" spans="7:20">
      <c r="G367">
        <v>6.3054869519999999</v>
      </c>
      <c r="M367">
        <v>3.3330913959999999</v>
      </c>
      <c r="O367" t="e">
        <v>#N/A</v>
      </c>
      <c r="S367" t="s">
        <v>335</v>
      </c>
      <c r="T367">
        <v>90.515861469000001</v>
      </c>
    </row>
    <row r="368" spans="7:20">
      <c r="G368">
        <v>6.3593708720000004</v>
      </c>
      <c r="M368">
        <v>3.0471961040000002</v>
      </c>
      <c r="O368" t="e">
        <v>#N/A</v>
      </c>
      <c r="S368" t="s">
        <v>336</v>
      </c>
      <c r="T368">
        <v>91.515861469000001</v>
      </c>
    </row>
    <row r="369" spans="7:20">
      <c r="G369">
        <v>6.3936720029999998</v>
      </c>
      <c r="M369">
        <v>1.195429173</v>
      </c>
      <c r="O369" t="e">
        <v>#N/A</v>
      </c>
      <c r="S369" t="s">
        <v>337</v>
      </c>
      <c r="T369">
        <v>92.515861469000001</v>
      </c>
    </row>
    <row r="370" spans="7:20">
      <c r="G370">
        <v>6.4336187679999997</v>
      </c>
      <c r="M370">
        <v>2.8771290999999999</v>
      </c>
      <c r="O370" t="e">
        <v>#N/A</v>
      </c>
      <c r="S370" t="s">
        <v>338</v>
      </c>
      <c r="T370">
        <v>93.515861469000001</v>
      </c>
    </row>
    <row r="371" spans="7:20">
      <c r="G371">
        <v>6.4650031439999998</v>
      </c>
      <c r="M371">
        <v>2.5550594640000002</v>
      </c>
      <c r="O371" t="e">
        <v>#N/A</v>
      </c>
      <c r="S371" t="s">
        <v>339</v>
      </c>
      <c r="T371">
        <v>94.515861469000001</v>
      </c>
    </row>
    <row r="372" spans="7:20">
      <c r="G372">
        <v>6.5407541709999997</v>
      </c>
      <c r="M372">
        <v>2.911536366</v>
      </c>
      <c r="O372" t="e">
        <v>#N/A</v>
      </c>
      <c r="S372" t="s">
        <v>340</v>
      </c>
      <c r="T372">
        <v>95.515861469000001</v>
      </c>
    </row>
    <row r="373" spans="7:20">
      <c r="G373">
        <v>6.593158195</v>
      </c>
      <c r="M373">
        <v>3.7775842599999998</v>
      </c>
      <c r="O373" t="e">
        <v>#N/A</v>
      </c>
      <c r="S373" t="s">
        <v>341</v>
      </c>
      <c r="T373">
        <v>96.515861469000001</v>
      </c>
    </row>
    <row r="374" spans="7:20">
      <c r="G374">
        <v>6.6486539789999997</v>
      </c>
      <c r="M374">
        <v>8.5158614690000007</v>
      </c>
      <c r="O374" t="e">
        <v>#N/A</v>
      </c>
      <c r="S374" t="s">
        <v>342</v>
      </c>
      <c r="T374">
        <v>97.515861469000001</v>
      </c>
    </row>
    <row r="375" spans="7:20">
      <c r="G375">
        <v>6.6705446139999998</v>
      </c>
      <c r="M375">
        <v>1.976797417</v>
      </c>
      <c r="O375" t="e">
        <v>#N/A</v>
      </c>
      <c r="S375" t="s">
        <v>343</v>
      </c>
      <c r="T375">
        <v>98.515861469000001</v>
      </c>
    </row>
    <row r="376" spans="7:20">
      <c r="G376">
        <v>6.6904802749999996</v>
      </c>
      <c r="M376">
        <v>2.4460041970000002</v>
      </c>
      <c r="O376" t="e">
        <v>#N/A</v>
      </c>
      <c r="S376" t="s">
        <v>344</v>
      </c>
      <c r="T376">
        <v>99.515861469000001</v>
      </c>
    </row>
    <row r="377" spans="7:20">
      <c r="G377">
        <v>6.775858972</v>
      </c>
      <c r="M377">
        <v>2.2256880880000001</v>
      </c>
      <c r="O377" t="e">
        <v>#N/A</v>
      </c>
      <c r="S377" t="s">
        <v>345</v>
      </c>
      <c r="T377">
        <v>100.515861469</v>
      </c>
    </row>
    <row r="378" spans="7:20">
      <c r="G378">
        <v>6.8575820209999998</v>
      </c>
      <c r="M378">
        <v>2.8374290649999998</v>
      </c>
      <c r="O378" t="e">
        <v>#N/A</v>
      </c>
      <c r="S378" t="s">
        <v>346</v>
      </c>
      <c r="T378">
        <v>101.515861469</v>
      </c>
    </row>
    <row r="379" spans="7:20">
      <c r="G379">
        <v>6.8723245070000001</v>
      </c>
      <c r="M379">
        <v>4.8240909060000003</v>
      </c>
      <c r="O379" t="e">
        <v>#N/A</v>
      </c>
      <c r="S379" t="s">
        <v>347</v>
      </c>
      <c r="T379">
        <v>102.515861469</v>
      </c>
    </row>
    <row r="380" spans="7:20">
      <c r="G380">
        <v>6.9132505780000004</v>
      </c>
      <c r="M380">
        <v>3.5250147890000001</v>
      </c>
      <c r="O380" t="e">
        <v>#N/A</v>
      </c>
      <c r="S380" t="s">
        <v>348</v>
      </c>
      <c r="T380">
        <v>103.515861469</v>
      </c>
    </row>
    <row r="381" spans="7:20">
      <c r="G381">
        <v>6.9411478259999999</v>
      </c>
      <c r="M381">
        <v>3.8502688890000001</v>
      </c>
      <c r="O381" t="e">
        <v>#N/A</v>
      </c>
      <c r="S381" t="s">
        <v>349</v>
      </c>
      <c r="T381">
        <v>104.515861469</v>
      </c>
    </row>
    <row r="382" spans="7:20">
      <c r="G382">
        <v>7.0463453280000001</v>
      </c>
      <c r="M382">
        <v>2.5622391090000001</v>
      </c>
      <c r="O382" t="e">
        <v>#N/A</v>
      </c>
      <c r="S382" t="s">
        <v>350</v>
      </c>
      <c r="T382">
        <v>105.515861469</v>
      </c>
    </row>
    <row r="383" spans="7:20">
      <c r="G383">
        <v>7.1079184809999996</v>
      </c>
      <c r="M383">
        <v>2.4996472519999999</v>
      </c>
      <c r="O383" t="e">
        <v>#N/A</v>
      </c>
    </row>
    <row r="384" spans="7:20">
      <c r="G384">
        <v>7.115502384</v>
      </c>
      <c r="M384">
        <v>2.9267240819999998</v>
      </c>
      <c r="O384" t="e">
        <v>#N/A</v>
      </c>
    </row>
    <row r="385" spans="7:15">
      <c r="G385">
        <v>7.1598315689999996</v>
      </c>
      <c r="M385">
        <v>2.2203279660000002</v>
      </c>
      <c r="O385" t="e">
        <v>#N/A</v>
      </c>
    </row>
    <row r="386" spans="7:15">
      <c r="G386">
        <v>7.1707935059999999</v>
      </c>
      <c r="M386">
        <v>2.8947936479999998</v>
      </c>
      <c r="O386" t="e">
        <v>#N/A</v>
      </c>
    </row>
    <row r="387" spans="7:15">
      <c r="G387">
        <v>7.2664475910000004</v>
      </c>
      <c r="M387">
        <v>3.3939660470000002</v>
      </c>
      <c r="O387" t="e">
        <v>#N/A</v>
      </c>
    </row>
    <row r="388" spans="7:15">
      <c r="G388">
        <v>7.3035382640000002</v>
      </c>
      <c r="M388">
        <v>2.2158579070000002</v>
      </c>
      <c r="O388" t="e">
        <v>#N/A</v>
      </c>
    </row>
    <row r="389" spans="7:15">
      <c r="G389">
        <v>7.373032824</v>
      </c>
      <c r="M389">
        <v>6.1914114900000001</v>
      </c>
      <c r="O389" t="e">
        <v>#N/A</v>
      </c>
    </row>
    <row r="390" spans="7:15">
      <c r="G390">
        <v>7.4450316010000002</v>
      </c>
      <c r="M390">
        <v>3.4530319459999999</v>
      </c>
      <c r="O390" t="e">
        <v>#N/A</v>
      </c>
    </row>
    <row r="391" spans="7:15">
      <c r="G391">
        <v>7.4610396129999996</v>
      </c>
      <c r="M391">
        <v>4.8815864749999998</v>
      </c>
      <c r="O391" t="e">
        <v>#N/A</v>
      </c>
    </row>
    <row r="392" spans="7:15">
      <c r="G392">
        <v>7.4969400799999999</v>
      </c>
      <c r="M392">
        <v>3.1018515820000001</v>
      </c>
      <c r="O392" t="e">
        <v>#N/A</v>
      </c>
    </row>
    <row r="393" spans="7:15">
      <c r="G393">
        <v>7.5190189529999998</v>
      </c>
      <c r="M393">
        <v>2.7912239940000001</v>
      </c>
      <c r="O393" t="e">
        <v>#N/A</v>
      </c>
    </row>
    <row r="394" spans="7:15">
      <c r="G394">
        <v>7.534715007</v>
      </c>
      <c r="M394">
        <v>3.6741393260000001</v>
      </c>
      <c r="O394" t="e">
        <v>#N/A</v>
      </c>
    </row>
    <row r="395" spans="7:15">
      <c r="G395">
        <v>7.6160362629999998</v>
      </c>
      <c r="M395">
        <v>5.9808300729999999</v>
      </c>
      <c r="O395" t="e">
        <v>#N/A</v>
      </c>
    </row>
    <row r="396" spans="7:15">
      <c r="G396">
        <v>7.6937272879999998</v>
      </c>
      <c r="M396">
        <v>6.5407541709999997</v>
      </c>
      <c r="O396" t="e">
        <v>#N/A</v>
      </c>
    </row>
    <row r="397" spans="7:15">
      <c r="G397">
        <v>7.6993566449999999</v>
      </c>
      <c r="M397">
        <v>1.7779614619999999</v>
      </c>
      <c r="O397" t="e">
        <v>#N/A</v>
      </c>
    </row>
    <row r="398" spans="7:15">
      <c r="G398">
        <v>7.8163500839999998</v>
      </c>
      <c r="M398">
        <v>3.8193381500000001</v>
      </c>
      <c r="O398" t="e">
        <v>#N/A</v>
      </c>
    </row>
    <row r="399" spans="7:15">
      <c r="G399">
        <v>7.9628839640000004</v>
      </c>
      <c r="M399">
        <v>3.9439239000000001</v>
      </c>
      <c r="O399" t="e">
        <v>#N/A</v>
      </c>
    </row>
    <row r="400" spans="7:15">
      <c r="G400">
        <v>8.2373331039999993</v>
      </c>
      <c r="M400">
        <v>3.9399032429999998</v>
      </c>
      <c r="O400" t="e">
        <v>#N/A</v>
      </c>
    </row>
    <row r="401" spans="7:15">
      <c r="G401">
        <v>8.2766403729999993</v>
      </c>
      <c r="M401" t="s">
        <v>49</v>
      </c>
      <c r="O401" t="e">
        <v>#N/A</v>
      </c>
    </row>
    <row r="402" spans="7:15">
      <c r="G402">
        <v>8.5158614690000007</v>
      </c>
      <c r="M402" t="s">
        <v>49</v>
      </c>
      <c r="O402" t="e">
        <v>#N/A</v>
      </c>
    </row>
    <row r="403" spans="7:15">
      <c r="G403">
        <v>8.7033771180000006</v>
      </c>
      <c r="M403" t="s">
        <v>49</v>
      </c>
      <c r="O403" t="e">
        <v>#N/A</v>
      </c>
    </row>
    <row r="404" spans="7:15">
      <c r="G404">
        <v>8.7370546450000006</v>
      </c>
      <c r="M404" t="s">
        <v>49</v>
      </c>
      <c r="O404" t="e">
        <v>#N/A</v>
      </c>
    </row>
    <row r="405" spans="7:15">
      <c r="G405">
        <v>9.6133990550000004</v>
      </c>
      <c r="M405" t="s">
        <v>49</v>
      </c>
      <c r="O405" t="e">
        <v>#N/A</v>
      </c>
    </row>
    <row r="406" spans="7:15">
      <c r="M406" t="s">
        <v>49</v>
      </c>
      <c r="O406" t="e">
        <v>#N/A</v>
      </c>
    </row>
    <row r="407" spans="7:15">
      <c r="M407" t="s">
        <v>49</v>
      </c>
      <c r="O407" t="e">
        <v>#N/A</v>
      </c>
    </row>
    <row r="408" spans="7:15">
      <c r="M408" t="s">
        <v>49</v>
      </c>
      <c r="O408" t="e">
        <v>#N/A</v>
      </c>
    </row>
    <row r="409" spans="7:15">
      <c r="M409" t="s">
        <v>49</v>
      </c>
      <c r="O409" t="e">
        <v>#N/A</v>
      </c>
    </row>
    <row r="410" spans="7:15">
      <c r="M410" t="s">
        <v>49</v>
      </c>
      <c r="O410" t="e">
        <v>#N/A</v>
      </c>
    </row>
    <row r="411" spans="7:15">
      <c r="M411" t="s">
        <v>49</v>
      </c>
      <c r="O411" t="e">
        <v>#N/A</v>
      </c>
    </row>
    <row r="412" spans="7:15">
      <c r="M412" t="s">
        <v>49</v>
      </c>
      <c r="O412" t="e">
        <v>#N/A</v>
      </c>
    </row>
    <row r="413" spans="7:15">
      <c r="M413" t="s">
        <v>49</v>
      </c>
      <c r="O413" t="e">
        <v>#N/A</v>
      </c>
    </row>
    <row r="414" spans="7:15">
      <c r="M414" t="s">
        <v>49</v>
      </c>
      <c r="O414" t="e">
        <v>#N/A</v>
      </c>
    </row>
  </sheetData>
  <sortState ref="S217:T284">
    <sortCondition descending="1" ref="T217:T284"/>
  </sortState>
  <conditionalFormatting sqref="N2:N19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workbookViewId="0">
      <selection activeCell="A2" sqref="A2:B5"/>
    </sheetView>
  </sheetViews>
  <sheetFormatPr baseColWidth="10" defaultColWidth="11.1640625" defaultRowHeight="15" x14ac:dyDescent="0"/>
  <cols>
    <col min="2" max="2" width="18.6640625" customWidth="1"/>
  </cols>
  <sheetData>
    <row r="1" spans="1:2">
      <c r="A1" t="s">
        <v>159</v>
      </c>
      <c r="B1" t="s">
        <v>160</v>
      </c>
    </row>
    <row r="2" spans="1:2">
      <c r="A2" t="s">
        <v>13</v>
      </c>
      <c r="B2">
        <v>8.5158614690000007</v>
      </c>
    </row>
    <row r="3" spans="1:2">
      <c r="A3" t="s">
        <v>87</v>
      </c>
      <c r="B3">
        <v>8.2373331039999993</v>
      </c>
    </row>
    <row r="4" spans="1:2">
      <c r="A4" t="s">
        <v>80</v>
      </c>
      <c r="B4">
        <v>7.9628839640000004</v>
      </c>
    </row>
    <row r="5" spans="1:2">
      <c r="A5" t="s">
        <v>60</v>
      </c>
      <c r="B5">
        <v>7.8163500839999998</v>
      </c>
    </row>
    <row r="6" spans="1:2">
      <c r="A6" t="s">
        <v>86</v>
      </c>
      <c r="B6">
        <v>7.6937272879999998</v>
      </c>
    </row>
    <row r="7" spans="1:2">
      <c r="A7" t="s">
        <v>102</v>
      </c>
      <c r="B7">
        <v>7.6160362629999998</v>
      </c>
    </row>
    <row r="8" spans="1:2">
      <c r="A8" t="s">
        <v>101</v>
      </c>
      <c r="B8">
        <v>7.5190189529999998</v>
      </c>
    </row>
    <row r="9" spans="1:2">
      <c r="A9" t="s">
        <v>90</v>
      </c>
      <c r="B9">
        <v>7.4969400799999999</v>
      </c>
    </row>
    <row r="10" spans="1:2">
      <c r="A10" t="s">
        <v>53</v>
      </c>
      <c r="B10">
        <v>7.4610396129999996</v>
      </c>
    </row>
    <row r="11" spans="1:2">
      <c r="A11" t="s">
        <v>62</v>
      </c>
      <c r="B11">
        <v>7.3035382640000002</v>
      </c>
    </row>
    <row r="12" spans="1:2">
      <c r="A12" t="s">
        <v>95</v>
      </c>
      <c r="B12">
        <v>7.2664475910000004</v>
      </c>
    </row>
    <row r="13" spans="1:2">
      <c r="A13" t="s">
        <v>70</v>
      </c>
      <c r="B13">
        <v>7.1598315689999996</v>
      </c>
    </row>
    <row r="14" spans="1:2">
      <c r="A14" t="s">
        <v>69</v>
      </c>
      <c r="B14">
        <v>7.115502384</v>
      </c>
    </row>
    <row r="15" spans="1:2">
      <c r="A15" t="s">
        <v>40</v>
      </c>
      <c r="B15">
        <v>7.1079184809999996</v>
      </c>
    </row>
    <row r="16" spans="1:2">
      <c r="A16" t="s">
        <v>98</v>
      </c>
      <c r="B16">
        <v>7.0463453280000001</v>
      </c>
    </row>
    <row r="17" spans="1:2">
      <c r="A17" t="s">
        <v>51</v>
      </c>
      <c r="B17">
        <v>6.9411478259999999</v>
      </c>
    </row>
    <row r="18" spans="1:2">
      <c r="A18" t="s">
        <v>33</v>
      </c>
      <c r="B18">
        <v>6.9132505780000004</v>
      </c>
    </row>
    <row r="19" spans="1:2">
      <c r="A19" t="s">
        <v>74</v>
      </c>
      <c r="B19">
        <v>6.8575820209999998</v>
      </c>
    </row>
    <row r="20" spans="1:2">
      <c r="A20" t="s">
        <v>73</v>
      </c>
      <c r="B20">
        <v>6.775858972</v>
      </c>
    </row>
    <row r="21" spans="1:2">
      <c r="A21" t="s">
        <v>79</v>
      </c>
      <c r="B21">
        <v>6.6705446139999998</v>
      </c>
    </row>
    <row r="22" spans="1:2">
      <c r="A22" t="s">
        <v>47</v>
      </c>
      <c r="B22">
        <v>6.6486539789999997</v>
      </c>
    </row>
    <row r="23" spans="1:2">
      <c r="A23" t="s">
        <v>65</v>
      </c>
      <c r="B23">
        <v>6.593158195</v>
      </c>
    </row>
    <row r="24" spans="1:2">
      <c r="A24" t="s">
        <v>103</v>
      </c>
      <c r="B24">
        <v>6.5407541709999997</v>
      </c>
    </row>
    <row r="25" spans="1:2">
      <c r="A25" t="s">
        <v>20</v>
      </c>
      <c r="B25">
        <v>6.4336187679999997</v>
      </c>
    </row>
    <row r="26" spans="1:2">
      <c r="A26" t="s">
        <v>75</v>
      </c>
      <c r="B26">
        <v>6.3593708720000004</v>
      </c>
    </row>
    <row r="27" spans="1:2">
      <c r="A27" t="s">
        <v>100</v>
      </c>
      <c r="B27">
        <v>6.3054869519999999</v>
      </c>
    </row>
    <row r="28" spans="1:2">
      <c r="A28" t="s">
        <v>151</v>
      </c>
      <c r="B28">
        <v>6.2582586329999996</v>
      </c>
    </row>
    <row r="29" spans="1:2">
      <c r="A29" t="s">
        <v>77</v>
      </c>
      <c r="B29">
        <v>6.1914114900000001</v>
      </c>
    </row>
    <row r="30" spans="1:2">
      <c r="A30" t="s">
        <v>71</v>
      </c>
      <c r="B30">
        <v>6.0408504240000003</v>
      </c>
    </row>
    <row r="31" spans="1:2">
      <c r="A31" t="s">
        <v>108</v>
      </c>
      <c r="B31">
        <v>5.9808300729999999</v>
      </c>
    </row>
    <row r="32" spans="1:2">
      <c r="A32" t="s">
        <v>64</v>
      </c>
      <c r="B32">
        <v>5.9463761570000004</v>
      </c>
    </row>
    <row r="33" spans="1:2">
      <c r="A33" t="s">
        <v>38</v>
      </c>
      <c r="B33">
        <v>5.7792639110000001</v>
      </c>
    </row>
    <row r="34" spans="1:2">
      <c r="A34" t="s">
        <v>84</v>
      </c>
      <c r="B34">
        <v>5.7611105800000004</v>
      </c>
    </row>
    <row r="35" spans="1:2">
      <c r="A35" t="s">
        <v>89</v>
      </c>
      <c r="B35">
        <v>5.4796939</v>
      </c>
    </row>
    <row r="36" spans="1:2">
      <c r="A36" t="s">
        <v>157</v>
      </c>
      <c r="B36">
        <v>5.3718031020000003</v>
      </c>
    </row>
    <row r="37" spans="1:2">
      <c r="A37" t="s">
        <v>94</v>
      </c>
      <c r="B37">
        <v>5.352308871</v>
      </c>
    </row>
    <row r="38" spans="1:2">
      <c r="A38" t="s">
        <v>14</v>
      </c>
      <c r="B38">
        <v>5.2612536240000001</v>
      </c>
    </row>
    <row r="39" spans="1:2">
      <c r="A39" t="s">
        <v>140</v>
      </c>
      <c r="B39">
        <v>5.094083371</v>
      </c>
    </row>
    <row r="40" spans="1:2">
      <c r="A40" t="s">
        <v>37</v>
      </c>
      <c r="B40">
        <v>5.0583999869999996</v>
      </c>
    </row>
    <row r="41" spans="1:2">
      <c r="A41" t="s">
        <v>59</v>
      </c>
      <c r="B41">
        <v>5.0528239819999996</v>
      </c>
    </row>
    <row r="42" spans="1:2">
      <c r="A42" t="s">
        <v>91</v>
      </c>
      <c r="B42">
        <v>5.0501055050000003</v>
      </c>
    </row>
    <row r="43" spans="1:2">
      <c r="A43" t="s">
        <v>141</v>
      </c>
      <c r="B43">
        <v>5.0500755159999997</v>
      </c>
    </row>
    <row r="44" spans="1:2">
      <c r="A44" t="s">
        <v>83</v>
      </c>
      <c r="B44">
        <v>5.0434862020000004</v>
      </c>
    </row>
    <row r="45" spans="1:2">
      <c r="A45" t="s">
        <v>66</v>
      </c>
      <c r="B45">
        <v>4.9323638650000001</v>
      </c>
    </row>
    <row r="46" spans="1:2">
      <c r="A46" t="s">
        <v>128</v>
      </c>
      <c r="B46">
        <v>4.9046399919999999</v>
      </c>
    </row>
    <row r="47" spans="1:2">
      <c r="A47" t="s">
        <v>42</v>
      </c>
      <c r="B47">
        <v>4.8875617939999998</v>
      </c>
    </row>
    <row r="48" spans="1:2">
      <c r="A48" t="s">
        <v>82</v>
      </c>
      <c r="B48">
        <v>4.8815864749999998</v>
      </c>
    </row>
    <row r="49" spans="1:2">
      <c r="A49" t="s">
        <v>55</v>
      </c>
      <c r="B49">
        <v>4.8240909060000003</v>
      </c>
    </row>
    <row r="50" spans="1:2">
      <c r="A50" t="s">
        <v>122</v>
      </c>
      <c r="B50">
        <v>4.8084660929999998</v>
      </c>
    </row>
    <row r="51" spans="1:2">
      <c r="A51" t="s">
        <v>99</v>
      </c>
      <c r="B51">
        <v>4.742323002</v>
      </c>
    </row>
    <row r="52" spans="1:2">
      <c r="A52" t="s">
        <v>92</v>
      </c>
      <c r="B52">
        <v>4.719202159</v>
      </c>
    </row>
    <row r="53" spans="1:2">
      <c r="A53" t="s">
        <v>21</v>
      </c>
      <c r="B53">
        <v>4.5083614030000003</v>
      </c>
    </row>
    <row r="54" spans="1:2">
      <c r="A54" t="s">
        <v>28</v>
      </c>
      <c r="B54">
        <v>4.4386908549999999</v>
      </c>
    </row>
    <row r="55" spans="1:2">
      <c r="A55" t="s">
        <v>19</v>
      </c>
      <c r="B55">
        <v>4.3498816859999998</v>
      </c>
    </row>
    <row r="56" spans="1:2">
      <c r="A56" t="s">
        <v>36</v>
      </c>
      <c r="B56">
        <v>4.3051061190000004</v>
      </c>
    </row>
    <row r="57" spans="1:2">
      <c r="A57" t="s">
        <v>81</v>
      </c>
      <c r="B57">
        <v>4.3028302810000003</v>
      </c>
    </row>
    <row r="58" spans="1:2">
      <c r="A58" t="s">
        <v>30</v>
      </c>
      <c r="B58">
        <v>4.248420554</v>
      </c>
    </row>
    <row r="59" spans="1:2">
      <c r="A59" t="s">
        <v>68</v>
      </c>
      <c r="B59">
        <v>4.2159970639999997</v>
      </c>
    </row>
    <row r="60" spans="1:2">
      <c r="A60" t="s">
        <v>46</v>
      </c>
      <c r="B60">
        <v>4.2101474029999997</v>
      </c>
    </row>
    <row r="61" spans="1:2">
      <c r="A61" t="s">
        <v>76</v>
      </c>
      <c r="B61">
        <v>4.1806059109999998</v>
      </c>
    </row>
    <row r="62" spans="1:2">
      <c r="A62" t="s">
        <v>127</v>
      </c>
      <c r="B62">
        <v>4.0939217680000004</v>
      </c>
    </row>
    <row r="63" spans="1:2">
      <c r="A63" t="s">
        <v>136</v>
      </c>
      <c r="B63">
        <v>4.0846089460000004</v>
      </c>
    </row>
    <row r="64" spans="1:2">
      <c r="A64" t="s">
        <v>143</v>
      </c>
      <c r="B64">
        <v>4.0844645740000001</v>
      </c>
    </row>
    <row r="65" spans="1:2">
      <c r="A65" t="s">
        <v>156</v>
      </c>
      <c r="B65">
        <v>4.0690911950000004</v>
      </c>
    </row>
    <row r="66" spans="1:2">
      <c r="A66" t="s">
        <v>22</v>
      </c>
      <c r="B66">
        <v>4.0466778039999998</v>
      </c>
    </row>
    <row r="67" spans="1:2">
      <c r="A67" t="s">
        <v>124</v>
      </c>
      <c r="B67">
        <v>4.0311263720000001</v>
      </c>
    </row>
    <row r="68" spans="1:2">
      <c r="A68" t="s">
        <v>106</v>
      </c>
      <c r="B68">
        <v>3.9439239000000001</v>
      </c>
    </row>
    <row r="69" spans="1:2">
      <c r="A69" t="s">
        <v>34</v>
      </c>
      <c r="B69">
        <v>3.9207665020000002</v>
      </c>
    </row>
    <row r="70" spans="1:2">
      <c r="A70" t="s">
        <v>56</v>
      </c>
      <c r="B70">
        <v>3.8502688890000001</v>
      </c>
    </row>
    <row r="71" spans="1:2">
      <c r="A71" t="s">
        <v>145</v>
      </c>
      <c r="B71">
        <v>3.83709429</v>
      </c>
    </row>
    <row r="72" spans="1:2">
      <c r="A72" t="s">
        <v>105</v>
      </c>
      <c r="B72">
        <v>3.8193381500000001</v>
      </c>
    </row>
    <row r="73" spans="1:2">
      <c r="A73" t="s">
        <v>119</v>
      </c>
      <c r="B73">
        <v>3.8114250109999999</v>
      </c>
    </row>
    <row r="74" spans="1:2">
      <c r="A74" t="s">
        <v>12</v>
      </c>
      <c r="B74">
        <v>3.7775842599999998</v>
      </c>
    </row>
    <row r="75" spans="1:2">
      <c r="A75" t="s">
        <v>9</v>
      </c>
      <c r="B75">
        <v>3.7215741119999999</v>
      </c>
    </row>
    <row r="76" spans="1:2">
      <c r="A76" t="s">
        <v>97</v>
      </c>
      <c r="B76">
        <v>3.6741393260000001</v>
      </c>
    </row>
    <row r="77" spans="1:2">
      <c r="A77" t="s">
        <v>63</v>
      </c>
      <c r="B77">
        <v>3.6690441530000002</v>
      </c>
    </row>
    <row r="78" spans="1:2">
      <c r="A78" t="s">
        <v>109</v>
      </c>
      <c r="B78">
        <v>3.5546898389999999</v>
      </c>
    </row>
    <row r="79" spans="1:2">
      <c r="A79" t="s">
        <v>29</v>
      </c>
      <c r="B79">
        <v>3.5280863669999998</v>
      </c>
    </row>
    <row r="80" spans="1:2">
      <c r="A80" t="s">
        <v>16</v>
      </c>
      <c r="B80">
        <v>3.5250147890000001</v>
      </c>
    </row>
    <row r="81" spans="1:2">
      <c r="A81" t="s">
        <v>24</v>
      </c>
      <c r="B81">
        <v>3.5068845739999999</v>
      </c>
    </row>
    <row r="82" spans="1:2">
      <c r="A82" t="s">
        <v>35</v>
      </c>
      <c r="B82">
        <v>3.4903884230000002</v>
      </c>
    </row>
    <row r="83" spans="1:2">
      <c r="A83" t="s">
        <v>78</v>
      </c>
      <c r="B83">
        <v>3.4530319459999999</v>
      </c>
    </row>
    <row r="84" spans="1:2">
      <c r="A84" t="s">
        <v>133</v>
      </c>
      <c r="B84">
        <v>3.4216523670000001</v>
      </c>
    </row>
    <row r="85" spans="1:2">
      <c r="A85" t="s">
        <v>67</v>
      </c>
      <c r="B85">
        <v>3.3939660470000002</v>
      </c>
    </row>
    <row r="86" spans="1:2">
      <c r="A86" t="s">
        <v>147</v>
      </c>
      <c r="B86">
        <v>3.3776102680000002</v>
      </c>
    </row>
    <row r="87" spans="1:2">
      <c r="A87" t="s">
        <v>27</v>
      </c>
      <c r="B87">
        <v>3.3719629009999998</v>
      </c>
    </row>
    <row r="88" spans="1:2">
      <c r="A88" t="s">
        <v>39</v>
      </c>
      <c r="B88">
        <v>3.3330913959999999</v>
      </c>
    </row>
    <row r="89" spans="1:2">
      <c r="A89" t="s">
        <v>120</v>
      </c>
      <c r="B89">
        <v>3.3036998340000001</v>
      </c>
    </row>
    <row r="90" spans="1:2">
      <c r="A90" t="s">
        <v>138</v>
      </c>
      <c r="B90">
        <v>3.2863214510000001</v>
      </c>
    </row>
    <row r="91" spans="1:2">
      <c r="A91" t="s">
        <v>96</v>
      </c>
      <c r="B91">
        <v>3.2814885729999999</v>
      </c>
    </row>
    <row r="92" spans="1:2">
      <c r="A92" t="s">
        <v>155</v>
      </c>
      <c r="B92">
        <v>3.2160245340000002</v>
      </c>
    </row>
    <row r="93" spans="1:2">
      <c r="A93" t="s">
        <v>112</v>
      </c>
      <c r="B93">
        <v>3.1737576440000002</v>
      </c>
    </row>
    <row r="94" spans="1:2">
      <c r="A94" t="s">
        <v>150</v>
      </c>
      <c r="B94">
        <v>3.162425936</v>
      </c>
    </row>
    <row r="95" spans="1:2">
      <c r="A95" t="s">
        <v>154</v>
      </c>
      <c r="B95">
        <v>3.1356391600000002</v>
      </c>
    </row>
    <row r="96" spans="1:2">
      <c r="A96" t="s">
        <v>88</v>
      </c>
      <c r="B96">
        <v>3.1018515820000001</v>
      </c>
    </row>
    <row r="97" spans="1:2">
      <c r="A97" t="s">
        <v>118</v>
      </c>
      <c r="B97">
        <v>3.070460325</v>
      </c>
    </row>
    <row r="98" spans="1:2">
      <c r="A98" t="s">
        <v>85</v>
      </c>
      <c r="B98">
        <v>3.055126488</v>
      </c>
    </row>
    <row r="99" spans="1:2">
      <c r="A99" t="s">
        <v>135</v>
      </c>
      <c r="B99">
        <v>3.0494291379999998</v>
      </c>
    </row>
    <row r="100" spans="1:2">
      <c r="A100" t="s">
        <v>41</v>
      </c>
      <c r="B100">
        <v>3.0471961040000002</v>
      </c>
    </row>
    <row r="101" spans="1:2">
      <c r="A101" t="s">
        <v>123</v>
      </c>
      <c r="B101">
        <v>3.027307242</v>
      </c>
    </row>
    <row r="102" spans="1:2">
      <c r="A102" t="s">
        <v>149</v>
      </c>
      <c r="B102">
        <v>3.0159971149999998</v>
      </c>
    </row>
    <row r="103" spans="1:2">
      <c r="A103" t="s">
        <v>137</v>
      </c>
      <c r="B103">
        <v>2.968272614</v>
      </c>
    </row>
    <row r="104" spans="1:2">
      <c r="A104" t="s">
        <v>18</v>
      </c>
      <c r="B104">
        <v>2.9267240819999998</v>
      </c>
    </row>
    <row r="105" spans="1:2">
      <c r="A105" t="s">
        <v>45</v>
      </c>
      <c r="B105">
        <v>2.911536366</v>
      </c>
    </row>
    <row r="106" spans="1:2">
      <c r="A106" t="s">
        <v>61</v>
      </c>
      <c r="B106">
        <v>2.8947936479999998</v>
      </c>
    </row>
    <row r="107" spans="1:2">
      <c r="A107" t="s">
        <v>44</v>
      </c>
      <c r="B107">
        <v>2.8771290999999999</v>
      </c>
    </row>
    <row r="108" spans="1:2">
      <c r="A108" t="s">
        <v>152</v>
      </c>
      <c r="B108">
        <v>2.8734197099999998</v>
      </c>
    </row>
    <row r="109" spans="1:2">
      <c r="A109" t="s">
        <v>134</v>
      </c>
      <c r="B109">
        <v>2.849593295</v>
      </c>
    </row>
    <row r="110" spans="1:2">
      <c r="A110" t="s">
        <v>54</v>
      </c>
      <c r="B110">
        <v>2.8374290649999998</v>
      </c>
    </row>
    <row r="111" spans="1:2">
      <c r="A111" t="s">
        <v>131</v>
      </c>
      <c r="B111">
        <v>2.8271171650000002</v>
      </c>
    </row>
    <row r="112" spans="1:2">
      <c r="A112" t="s">
        <v>142</v>
      </c>
      <c r="B112">
        <v>2.822938481</v>
      </c>
    </row>
    <row r="113" spans="1:2">
      <c r="A113" t="s">
        <v>113</v>
      </c>
      <c r="B113">
        <v>2.7926720289999998</v>
      </c>
    </row>
    <row r="114" spans="1:2">
      <c r="A114" t="s">
        <v>93</v>
      </c>
      <c r="B114">
        <v>2.7912239940000001</v>
      </c>
    </row>
    <row r="115" spans="1:2">
      <c r="A115" t="s">
        <v>110</v>
      </c>
      <c r="B115">
        <v>2.7709693400000002</v>
      </c>
    </row>
    <row r="116" spans="1:2">
      <c r="A116" t="s">
        <v>130</v>
      </c>
      <c r="B116">
        <v>2.7684542539999999</v>
      </c>
    </row>
    <row r="117" spans="1:2">
      <c r="A117" t="s">
        <v>116</v>
      </c>
      <c r="B117">
        <v>2.7127826129999999</v>
      </c>
    </row>
    <row r="118" spans="1:2">
      <c r="A118" t="s">
        <v>57</v>
      </c>
      <c r="B118">
        <v>2.5622391090000001</v>
      </c>
    </row>
    <row r="119" spans="1:2">
      <c r="A119" t="s">
        <v>153</v>
      </c>
      <c r="B119">
        <v>2.5621135439999998</v>
      </c>
    </row>
    <row r="120" spans="1:2">
      <c r="A120" t="s">
        <v>11</v>
      </c>
      <c r="B120">
        <v>2.5550594640000002</v>
      </c>
    </row>
    <row r="121" spans="1:2">
      <c r="A121" t="s">
        <v>139</v>
      </c>
      <c r="B121">
        <v>2.5424363919999999</v>
      </c>
    </row>
    <row r="122" spans="1:2">
      <c r="A122" t="s">
        <v>25</v>
      </c>
      <c r="B122">
        <v>2.5248444170000002</v>
      </c>
    </row>
    <row r="123" spans="1:2">
      <c r="A123" t="s">
        <v>129</v>
      </c>
      <c r="B123">
        <v>2.5154894849999998</v>
      </c>
    </row>
    <row r="124" spans="1:2">
      <c r="A124" t="s">
        <v>8</v>
      </c>
      <c r="B124">
        <v>2.5093399559999998</v>
      </c>
    </row>
    <row r="125" spans="1:2">
      <c r="A125" t="s">
        <v>17</v>
      </c>
      <c r="B125">
        <v>2.4996472519999999</v>
      </c>
    </row>
    <row r="126" spans="1:2">
      <c r="A126" t="s">
        <v>26</v>
      </c>
      <c r="B126">
        <v>2.4591123760000002</v>
      </c>
    </row>
    <row r="127" spans="1:2">
      <c r="A127" t="s">
        <v>114</v>
      </c>
      <c r="B127">
        <v>2.4535807250000001</v>
      </c>
    </row>
    <row r="128" spans="1:2">
      <c r="A128" t="s">
        <v>52</v>
      </c>
      <c r="B128">
        <v>2.4460041970000002</v>
      </c>
    </row>
    <row r="129" spans="1:2">
      <c r="A129" t="s">
        <v>115</v>
      </c>
      <c r="B129">
        <v>2.344807817</v>
      </c>
    </row>
    <row r="130" spans="1:2">
      <c r="A130" t="s">
        <v>132</v>
      </c>
      <c r="B130">
        <v>2.3363143399999999</v>
      </c>
    </row>
    <row r="131" spans="1:2">
      <c r="A131" t="s">
        <v>121</v>
      </c>
      <c r="B131">
        <v>2.317789941</v>
      </c>
    </row>
    <row r="132" spans="1:2">
      <c r="A132" t="s">
        <v>31</v>
      </c>
      <c r="B132">
        <v>2.2990052269999999</v>
      </c>
    </row>
    <row r="133" spans="1:2">
      <c r="A133" t="s">
        <v>158</v>
      </c>
      <c r="B133">
        <v>2.2426812260000002</v>
      </c>
    </row>
    <row r="134" spans="1:2">
      <c r="A134" t="s">
        <v>15</v>
      </c>
      <c r="B134">
        <v>2.2256880880000001</v>
      </c>
    </row>
    <row r="135" spans="1:2">
      <c r="A135" t="s">
        <v>58</v>
      </c>
      <c r="B135">
        <v>2.2203279660000002</v>
      </c>
    </row>
    <row r="136" spans="1:2">
      <c r="A136" t="s">
        <v>72</v>
      </c>
      <c r="B136">
        <v>2.2158579070000002</v>
      </c>
    </row>
    <row r="137" spans="1:2">
      <c r="A137" t="s">
        <v>144</v>
      </c>
      <c r="B137">
        <v>2.214605132</v>
      </c>
    </row>
    <row r="138" spans="1:2">
      <c r="A138" t="s">
        <v>23</v>
      </c>
      <c r="B138">
        <v>2.1555573190000001</v>
      </c>
    </row>
    <row r="139" spans="1:2">
      <c r="A139" t="s">
        <v>10</v>
      </c>
      <c r="B139">
        <v>2.1344398419999999</v>
      </c>
    </row>
    <row r="140" spans="1:2">
      <c r="A140" t="s">
        <v>111</v>
      </c>
      <c r="B140">
        <v>2.0155211230000001</v>
      </c>
    </row>
    <row r="141" spans="1:2">
      <c r="A141" t="s">
        <v>126</v>
      </c>
      <c r="B141">
        <v>1.981863685</v>
      </c>
    </row>
    <row r="142" spans="1:2">
      <c r="A142" t="s">
        <v>50</v>
      </c>
      <c r="B142">
        <v>1.976797417</v>
      </c>
    </row>
    <row r="143" spans="1:2">
      <c r="A143" t="s">
        <v>32</v>
      </c>
      <c r="B143">
        <v>1.909052416</v>
      </c>
    </row>
    <row r="144" spans="1:2">
      <c r="A144" t="s">
        <v>146</v>
      </c>
      <c r="B144">
        <v>1.896563548</v>
      </c>
    </row>
    <row r="145" spans="1:2">
      <c r="A145" t="s">
        <v>104</v>
      </c>
      <c r="B145">
        <v>1.7779614619999999</v>
      </c>
    </row>
    <row r="146" spans="1:2">
      <c r="A146" t="s">
        <v>125</v>
      </c>
      <c r="B146">
        <v>1.5424716359999999</v>
      </c>
    </row>
    <row r="147" spans="1:2">
      <c r="A147" t="s">
        <v>43</v>
      </c>
      <c r="B147">
        <v>1.195429173</v>
      </c>
    </row>
    <row r="148" spans="1:2">
      <c r="A148" t="s">
        <v>117</v>
      </c>
      <c r="B148">
        <v>1.1646137969999999</v>
      </c>
    </row>
  </sheetData>
  <sortState ref="A2:B148">
    <sortCondition descending="1" ref="B2:B1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sqref="A1:C1048576"/>
    </sheetView>
  </sheetViews>
  <sheetFormatPr baseColWidth="10" defaultRowHeight="15" x14ac:dyDescent="0"/>
  <cols>
    <col min="2" max="2" width="33.83203125" customWidth="1"/>
    <col min="3" max="3" width="20" customWidth="1"/>
  </cols>
  <sheetData>
    <row r="1" spans="1:9">
      <c r="A1" t="s">
        <v>0</v>
      </c>
      <c r="B1" t="s">
        <v>356</v>
      </c>
      <c r="C1" t="s">
        <v>231</v>
      </c>
      <c r="F1" t="s">
        <v>232</v>
      </c>
      <c r="I1" t="s">
        <v>232</v>
      </c>
    </row>
    <row r="2" spans="1:9">
      <c r="A2" t="s">
        <v>190</v>
      </c>
      <c r="B2">
        <v>9.6133990550000004</v>
      </c>
      <c r="C2" t="s">
        <v>233</v>
      </c>
      <c r="F2" t="s">
        <v>232</v>
      </c>
      <c r="I2" t="s">
        <v>232</v>
      </c>
    </row>
    <row r="3" spans="1:9">
      <c r="A3" t="s">
        <v>208</v>
      </c>
      <c r="B3">
        <v>8.7370546450000006</v>
      </c>
      <c r="C3" t="s">
        <v>233</v>
      </c>
      <c r="F3" t="s">
        <v>232</v>
      </c>
      <c r="I3" t="s">
        <v>233</v>
      </c>
    </row>
    <row r="4" spans="1:9">
      <c r="A4" t="s">
        <v>200</v>
      </c>
      <c r="B4">
        <v>8.7033771180000006</v>
      </c>
      <c r="C4" t="s">
        <v>243</v>
      </c>
      <c r="F4" t="s">
        <v>232</v>
      </c>
      <c r="I4" t="s">
        <v>233</v>
      </c>
    </row>
    <row r="5" spans="1:9">
      <c r="A5" t="s">
        <v>13</v>
      </c>
      <c r="B5">
        <v>8.5158614690000007</v>
      </c>
      <c r="F5" t="s">
        <v>232</v>
      </c>
      <c r="I5" t="s">
        <v>233</v>
      </c>
    </row>
    <row r="6" spans="1:9">
      <c r="A6" t="s">
        <v>197</v>
      </c>
      <c r="B6">
        <v>8.2766403729999993</v>
      </c>
      <c r="C6" t="s">
        <v>252</v>
      </c>
      <c r="F6" t="s">
        <v>243</v>
      </c>
      <c r="I6" t="s">
        <v>233</v>
      </c>
    </row>
    <row r="7" spans="1:9">
      <c r="A7" t="s">
        <v>87</v>
      </c>
      <c r="B7">
        <v>8.2373331039999993</v>
      </c>
      <c r="C7" t="s">
        <v>233</v>
      </c>
      <c r="F7" t="s">
        <v>233</v>
      </c>
      <c r="I7" t="s">
        <v>233</v>
      </c>
    </row>
    <row r="8" spans="1:9">
      <c r="A8" t="s">
        <v>80</v>
      </c>
      <c r="B8">
        <v>7.9628839640000004</v>
      </c>
      <c r="C8" t="s">
        <v>233</v>
      </c>
      <c r="F8" t="s">
        <v>233</v>
      </c>
      <c r="I8" t="s">
        <v>233</v>
      </c>
    </row>
    <row r="9" spans="1:9">
      <c r="A9" t="s">
        <v>60</v>
      </c>
      <c r="B9">
        <v>7.8163500839999998</v>
      </c>
      <c r="C9" t="s">
        <v>250</v>
      </c>
      <c r="F9" t="s">
        <v>233</v>
      </c>
      <c r="I9" t="s">
        <v>244</v>
      </c>
    </row>
    <row r="10" spans="1:9">
      <c r="A10" t="s">
        <v>194</v>
      </c>
      <c r="B10">
        <v>7.6993566449999999</v>
      </c>
      <c r="C10" t="s">
        <v>233</v>
      </c>
      <c r="F10" t="s">
        <v>233</v>
      </c>
      <c r="I10" t="s">
        <v>245</v>
      </c>
    </row>
    <row r="11" spans="1:9">
      <c r="A11" t="s">
        <v>86</v>
      </c>
      <c r="B11">
        <v>7.6937272879999998</v>
      </c>
      <c r="C11" t="s">
        <v>232</v>
      </c>
      <c r="F11" t="s">
        <v>233</v>
      </c>
      <c r="I11" t="s">
        <v>246</v>
      </c>
    </row>
    <row r="12" spans="1:9">
      <c r="A12" t="s">
        <v>102</v>
      </c>
      <c r="B12">
        <v>7.6160362629999998</v>
      </c>
      <c r="C12" t="s">
        <v>233</v>
      </c>
      <c r="F12" t="s">
        <v>233</v>
      </c>
      <c r="I12" t="s">
        <v>239</v>
      </c>
    </row>
    <row r="13" spans="1:9">
      <c r="A13" t="s">
        <v>204</v>
      </c>
      <c r="B13">
        <v>7.534715007</v>
      </c>
      <c r="C13" t="s">
        <v>251</v>
      </c>
      <c r="F13" t="s">
        <v>233</v>
      </c>
      <c r="I13" t="s">
        <v>239</v>
      </c>
    </row>
    <row r="14" spans="1:9">
      <c r="A14" t="s">
        <v>101</v>
      </c>
      <c r="B14">
        <v>7.5190189529999998</v>
      </c>
      <c r="C14" t="s">
        <v>233</v>
      </c>
      <c r="F14" t="s">
        <v>233</v>
      </c>
      <c r="I14" t="s">
        <v>247</v>
      </c>
    </row>
    <row r="15" spans="1:9">
      <c r="A15" t="s">
        <v>90</v>
      </c>
      <c r="B15">
        <v>7.4969400799999999</v>
      </c>
      <c r="C15" t="s">
        <v>242</v>
      </c>
      <c r="F15" t="s">
        <v>233</v>
      </c>
      <c r="I15" t="s">
        <v>247</v>
      </c>
    </row>
    <row r="16" spans="1:9">
      <c r="A16" t="s">
        <v>53</v>
      </c>
      <c r="B16">
        <v>7.4610396129999996</v>
      </c>
      <c r="C16" t="s">
        <v>252</v>
      </c>
      <c r="F16" t="s">
        <v>233</v>
      </c>
      <c r="I16" t="s">
        <v>249</v>
      </c>
    </row>
    <row r="17" spans="1:9">
      <c r="A17" t="s">
        <v>203</v>
      </c>
      <c r="B17">
        <v>7.4450316010000002</v>
      </c>
      <c r="C17" t="s">
        <v>240</v>
      </c>
      <c r="F17" t="s">
        <v>233</v>
      </c>
      <c r="I17" t="s">
        <v>240</v>
      </c>
    </row>
    <row r="18" spans="1:9">
      <c r="A18" t="s">
        <v>207</v>
      </c>
      <c r="B18">
        <v>7.373032824</v>
      </c>
      <c r="C18" t="s">
        <v>233</v>
      </c>
      <c r="F18" t="s">
        <v>233</v>
      </c>
      <c r="I18" t="s">
        <v>251</v>
      </c>
    </row>
    <row r="19" spans="1:9">
      <c r="A19" t="s">
        <v>62</v>
      </c>
      <c r="B19">
        <v>7.3035382640000002</v>
      </c>
      <c r="C19" t="s">
        <v>252</v>
      </c>
      <c r="F19" t="s">
        <v>233</v>
      </c>
      <c r="I19" t="s">
        <v>242</v>
      </c>
    </row>
    <row r="20" spans="1:9">
      <c r="A20" t="s">
        <v>95</v>
      </c>
      <c r="B20">
        <v>7.2664475910000004</v>
      </c>
      <c r="C20" t="s">
        <v>233</v>
      </c>
      <c r="F20" t="s">
        <v>233</v>
      </c>
      <c r="I20" t="s">
        <v>242</v>
      </c>
    </row>
    <row r="21" spans="1:9">
      <c r="A21" t="s">
        <v>210</v>
      </c>
      <c r="B21">
        <v>7.1707935059999999</v>
      </c>
      <c r="C21" t="s">
        <v>233</v>
      </c>
      <c r="F21" t="s">
        <v>233</v>
      </c>
      <c r="I21" t="s">
        <v>242</v>
      </c>
    </row>
    <row r="22" spans="1:9">
      <c r="A22" t="s">
        <v>70</v>
      </c>
      <c r="B22">
        <v>7.1598315689999996</v>
      </c>
      <c r="C22" t="s">
        <v>233</v>
      </c>
      <c r="F22" t="s">
        <v>233</v>
      </c>
      <c r="I22" t="s">
        <v>242</v>
      </c>
    </row>
    <row r="23" spans="1:9">
      <c r="A23" t="s">
        <v>69</v>
      </c>
      <c r="B23">
        <v>7.115502384</v>
      </c>
      <c r="C23" t="s">
        <v>233</v>
      </c>
      <c r="F23" t="s">
        <v>233</v>
      </c>
      <c r="I23" t="s">
        <v>242</v>
      </c>
    </row>
    <row r="24" spans="1:9">
      <c r="A24" t="s">
        <v>40</v>
      </c>
      <c r="B24">
        <v>7.1079184809999996</v>
      </c>
      <c r="C24" t="s">
        <v>244</v>
      </c>
      <c r="F24" t="s">
        <v>233</v>
      </c>
      <c r="I24" t="s">
        <v>242</v>
      </c>
    </row>
    <row r="25" spans="1:9">
      <c r="A25" t="s">
        <v>98</v>
      </c>
      <c r="B25">
        <v>7.0463453280000001</v>
      </c>
      <c r="C25" t="s">
        <v>242</v>
      </c>
      <c r="F25" t="s">
        <v>233</v>
      </c>
      <c r="I25" t="s">
        <v>242</v>
      </c>
    </row>
    <row r="26" spans="1:9">
      <c r="A26" t="s">
        <v>51</v>
      </c>
      <c r="B26">
        <v>6.9411478259999999</v>
      </c>
      <c r="C26" t="s">
        <v>232</v>
      </c>
      <c r="F26" t="s">
        <v>233</v>
      </c>
      <c r="I26" t="s">
        <v>242</v>
      </c>
    </row>
    <row r="27" spans="1:9">
      <c r="A27" t="s">
        <v>33</v>
      </c>
      <c r="B27">
        <v>6.9132505780000004</v>
      </c>
      <c r="C27" t="s">
        <v>239</v>
      </c>
      <c r="F27" t="s">
        <v>233</v>
      </c>
      <c r="I27" t="s">
        <v>242</v>
      </c>
    </row>
    <row r="28" spans="1:9">
      <c r="A28" t="s">
        <v>206</v>
      </c>
      <c r="B28">
        <v>6.8723245070000001</v>
      </c>
      <c r="C28" t="s">
        <v>233</v>
      </c>
      <c r="F28" t="s">
        <v>233</v>
      </c>
      <c r="I28" t="s">
        <v>242</v>
      </c>
    </row>
    <row r="29" spans="1:9">
      <c r="A29" t="s">
        <v>74</v>
      </c>
      <c r="B29">
        <v>6.8575820209999998</v>
      </c>
      <c r="C29" t="s">
        <v>233</v>
      </c>
      <c r="F29" t="s">
        <v>233</v>
      </c>
      <c r="I29" t="s">
        <v>242</v>
      </c>
    </row>
    <row r="30" spans="1:9">
      <c r="A30" t="s">
        <v>73</v>
      </c>
      <c r="B30">
        <v>6.775858972</v>
      </c>
      <c r="C30" t="s">
        <v>242</v>
      </c>
      <c r="F30" t="s">
        <v>233</v>
      </c>
      <c r="I30" t="s">
        <v>242</v>
      </c>
    </row>
    <row r="31" spans="1:9">
      <c r="A31" t="s">
        <v>209</v>
      </c>
      <c r="B31">
        <v>6.6904802749999996</v>
      </c>
      <c r="C31" t="s">
        <v>233</v>
      </c>
      <c r="F31" t="s">
        <v>233</v>
      </c>
    </row>
    <row r="32" spans="1:9">
      <c r="A32" t="s">
        <v>79</v>
      </c>
      <c r="B32">
        <v>6.6705446139999998</v>
      </c>
      <c r="C32" t="s">
        <v>233</v>
      </c>
      <c r="F32" t="s">
        <v>233</v>
      </c>
    </row>
    <row r="33" spans="1:6">
      <c r="A33" t="s">
        <v>47</v>
      </c>
      <c r="B33">
        <v>6.6486539789999997</v>
      </c>
      <c r="C33" t="s">
        <v>252</v>
      </c>
      <c r="F33" t="s">
        <v>244</v>
      </c>
    </row>
    <row r="34" spans="1:6">
      <c r="A34" t="s">
        <v>65</v>
      </c>
      <c r="B34">
        <v>6.593158195</v>
      </c>
      <c r="C34" t="s">
        <v>232</v>
      </c>
      <c r="F34" t="s">
        <v>244</v>
      </c>
    </row>
    <row r="35" spans="1:6">
      <c r="A35" t="s">
        <v>103</v>
      </c>
      <c r="B35">
        <v>6.5407541709999997</v>
      </c>
      <c r="F35" t="s">
        <v>245</v>
      </c>
    </row>
    <row r="36" spans="1:6">
      <c r="A36" t="s">
        <v>202</v>
      </c>
      <c r="B36">
        <v>6.4650031439999998</v>
      </c>
      <c r="C36" t="s">
        <v>233</v>
      </c>
      <c r="F36" t="s">
        <v>246</v>
      </c>
    </row>
    <row r="37" spans="1:6">
      <c r="A37" t="s">
        <v>20</v>
      </c>
      <c r="B37">
        <v>6.4336187679999997</v>
      </c>
      <c r="C37" t="s">
        <v>239</v>
      </c>
      <c r="F37" t="s">
        <v>239</v>
      </c>
    </row>
    <row r="38" spans="1:6">
      <c r="A38" t="s">
        <v>188</v>
      </c>
      <c r="B38">
        <v>6.3936720029999998</v>
      </c>
      <c r="C38" t="s">
        <v>233</v>
      </c>
      <c r="F38" t="s">
        <v>239</v>
      </c>
    </row>
    <row r="39" spans="1:6">
      <c r="A39" t="s">
        <v>75</v>
      </c>
      <c r="B39">
        <v>6.3593708720000004</v>
      </c>
      <c r="C39" t="s">
        <v>233</v>
      </c>
      <c r="F39" t="s">
        <v>239</v>
      </c>
    </row>
    <row r="40" spans="1:6">
      <c r="A40" t="s">
        <v>100</v>
      </c>
      <c r="B40">
        <v>6.3054869519999999</v>
      </c>
      <c r="C40" t="s">
        <v>240</v>
      </c>
      <c r="F40" t="s">
        <v>239</v>
      </c>
    </row>
    <row r="41" spans="1:6">
      <c r="A41" t="s">
        <v>192</v>
      </c>
      <c r="B41">
        <v>6.2913923699999996</v>
      </c>
      <c r="C41" t="s">
        <v>233</v>
      </c>
      <c r="F41" t="s">
        <v>247</v>
      </c>
    </row>
    <row r="42" spans="1:6">
      <c r="A42" t="s">
        <v>151</v>
      </c>
      <c r="B42">
        <v>6.2582586329999996</v>
      </c>
      <c r="F42" t="s">
        <v>247</v>
      </c>
    </row>
    <row r="43" spans="1:6">
      <c r="A43" t="s">
        <v>77</v>
      </c>
      <c r="B43">
        <v>6.1914114900000001</v>
      </c>
      <c r="F43" t="s">
        <v>249</v>
      </c>
    </row>
    <row r="44" spans="1:6">
      <c r="A44" t="s">
        <v>196</v>
      </c>
      <c r="B44">
        <v>6.0674919730000001</v>
      </c>
      <c r="C44" t="s">
        <v>233</v>
      </c>
      <c r="F44" t="s">
        <v>250</v>
      </c>
    </row>
    <row r="45" spans="1:6">
      <c r="A45" t="s">
        <v>71</v>
      </c>
      <c r="B45">
        <v>6.0408504240000003</v>
      </c>
      <c r="C45" t="s">
        <v>233</v>
      </c>
      <c r="F45" t="s">
        <v>240</v>
      </c>
    </row>
    <row r="46" spans="1:6">
      <c r="A46" t="s">
        <v>108</v>
      </c>
      <c r="B46">
        <v>5.9808300729999999</v>
      </c>
      <c r="F46" t="s">
        <v>240</v>
      </c>
    </row>
    <row r="47" spans="1:6">
      <c r="A47" t="s">
        <v>64</v>
      </c>
      <c r="B47">
        <v>5.9463761570000004</v>
      </c>
      <c r="C47" t="s">
        <v>232</v>
      </c>
      <c r="F47" t="s">
        <v>240</v>
      </c>
    </row>
    <row r="48" spans="1:6">
      <c r="A48" t="s">
        <v>38</v>
      </c>
      <c r="B48">
        <v>5.7792639110000001</v>
      </c>
      <c r="C48" t="s">
        <v>249</v>
      </c>
      <c r="F48" t="s">
        <v>251</v>
      </c>
    </row>
    <row r="49" spans="1:6">
      <c r="A49" t="s">
        <v>84</v>
      </c>
      <c r="B49">
        <v>5.7611105800000004</v>
      </c>
      <c r="C49" t="s">
        <v>245</v>
      </c>
      <c r="F49" t="s">
        <v>251</v>
      </c>
    </row>
    <row r="50" spans="1:6">
      <c r="A50" t="s">
        <v>89</v>
      </c>
      <c r="B50">
        <v>5.4796939</v>
      </c>
      <c r="C50" t="s">
        <v>251</v>
      </c>
      <c r="F50" t="s">
        <v>252</v>
      </c>
    </row>
    <row r="51" spans="1:6">
      <c r="A51" t="s">
        <v>157</v>
      </c>
      <c r="B51">
        <v>5.3718031020000003</v>
      </c>
      <c r="F51" t="s">
        <v>252</v>
      </c>
    </row>
    <row r="52" spans="1:6">
      <c r="A52" t="s">
        <v>94</v>
      </c>
      <c r="B52">
        <v>5.352308871</v>
      </c>
      <c r="C52" t="s">
        <v>239</v>
      </c>
      <c r="F52" t="s">
        <v>252</v>
      </c>
    </row>
    <row r="53" spans="1:6">
      <c r="A53" t="s">
        <v>14</v>
      </c>
      <c r="B53">
        <v>5.2612536240000001</v>
      </c>
      <c r="C53" t="s">
        <v>242</v>
      </c>
      <c r="F53" t="s">
        <v>252</v>
      </c>
    </row>
    <row r="54" spans="1:6">
      <c r="A54" t="s">
        <v>140</v>
      </c>
      <c r="B54">
        <v>5.094083371</v>
      </c>
      <c r="C54" t="s">
        <v>242</v>
      </c>
      <c r="F54" t="s">
        <v>242</v>
      </c>
    </row>
    <row r="55" spans="1:6">
      <c r="A55" t="s">
        <v>37</v>
      </c>
      <c r="B55">
        <v>5.0583999869999996</v>
      </c>
      <c r="F55" t="s">
        <v>242</v>
      </c>
    </row>
    <row r="56" spans="1:6">
      <c r="A56" t="s">
        <v>59</v>
      </c>
      <c r="B56">
        <v>5.0528239819999996</v>
      </c>
      <c r="C56" t="s">
        <v>232</v>
      </c>
      <c r="F56" t="s">
        <v>242</v>
      </c>
    </row>
    <row r="57" spans="1:6">
      <c r="A57" t="s">
        <v>91</v>
      </c>
      <c r="B57">
        <v>5.0501055050000003</v>
      </c>
      <c r="C57" t="s">
        <v>233</v>
      </c>
      <c r="F57" t="s">
        <v>242</v>
      </c>
    </row>
    <row r="58" spans="1:6">
      <c r="A58" t="s">
        <v>141</v>
      </c>
      <c r="B58">
        <v>5.0500755159999997</v>
      </c>
      <c r="C58" t="s">
        <v>242</v>
      </c>
      <c r="F58" t="s">
        <v>242</v>
      </c>
    </row>
    <row r="59" spans="1:6">
      <c r="A59" t="s">
        <v>83</v>
      </c>
      <c r="B59">
        <v>5.0434862020000004</v>
      </c>
      <c r="C59" t="s">
        <v>247</v>
      </c>
      <c r="F59" t="s">
        <v>242</v>
      </c>
    </row>
    <row r="60" spans="1:6">
      <c r="A60" t="s">
        <v>189</v>
      </c>
      <c r="B60">
        <v>5.0379943120000004</v>
      </c>
      <c r="C60" t="s">
        <v>233</v>
      </c>
      <c r="F60" t="s">
        <v>242</v>
      </c>
    </row>
    <row r="61" spans="1:6">
      <c r="A61" t="s">
        <v>66</v>
      </c>
      <c r="B61">
        <v>4.9323638650000001</v>
      </c>
      <c r="C61" t="s">
        <v>242</v>
      </c>
      <c r="F61" t="s">
        <v>242</v>
      </c>
    </row>
    <row r="62" spans="1:6">
      <c r="A62" t="s">
        <v>128</v>
      </c>
      <c r="B62">
        <v>4.9046399919999999</v>
      </c>
      <c r="F62" t="s">
        <v>242</v>
      </c>
    </row>
    <row r="63" spans="1:6">
      <c r="A63" t="s">
        <v>42</v>
      </c>
      <c r="B63">
        <v>4.8875617939999998</v>
      </c>
      <c r="C63" t="s">
        <v>244</v>
      </c>
      <c r="F63" t="s">
        <v>242</v>
      </c>
    </row>
    <row r="64" spans="1:6">
      <c r="A64" t="s">
        <v>82</v>
      </c>
      <c r="B64">
        <v>4.8815864749999998</v>
      </c>
      <c r="F64" t="s">
        <v>242</v>
      </c>
    </row>
    <row r="65" spans="1:6">
      <c r="A65" t="s">
        <v>55</v>
      </c>
      <c r="B65">
        <v>4.8240909060000003</v>
      </c>
      <c r="F65" t="s">
        <v>242</v>
      </c>
    </row>
    <row r="66" spans="1:6">
      <c r="A66" t="s">
        <v>122</v>
      </c>
      <c r="B66">
        <v>4.8084660929999998</v>
      </c>
      <c r="F66" t="s">
        <v>242</v>
      </c>
    </row>
    <row r="67" spans="1:6">
      <c r="A67" t="s">
        <v>99</v>
      </c>
      <c r="B67">
        <v>4.742323002</v>
      </c>
      <c r="C67" t="s">
        <v>247</v>
      </c>
      <c r="F67" t="s">
        <v>242</v>
      </c>
    </row>
    <row r="68" spans="1:6">
      <c r="A68" t="s">
        <v>92</v>
      </c>
      <c r="B68">
        <v>4.719202159</v>
      </c>
      <c r="C68" t="s">
        <v>233</v>
      </c>
      <c r="F68" t="s">
        <v>242</v>
      </c>
    </row>
    <row r="69" spans="1:6">
      <c r="A69" t="s">
        <v>199</v>
      </c>
      <c r="B69">
        <v>4.5992997740000003</v>
      </c>
      <c r="C69" t="s">
        <v>240</v>
      </c>
    </row>
    <row r="70" spans="1:6">
      <c r="A70" t="s">
        <v>21</v>
      </c>
      <c r="B70">
        <v>4.5083614030000003</v>
      </c>
      <c r="C70" t="s">
        <v>242</v>
      </c>
    </row>
    <row r="71" spans="1:6">
      <c r="A71" t="s">
        <v>28</v>
      </c>
      <c r="B71">
        <v>4.4386908549999999</v>
      </c>
    </row>
    <row r="72" spans="1:6">
      <c r="A72" t="s">
        <v>19</v>
      </c>
      <c r="B72">
        <v>4.3498816859999998</v>
      </c>
      <c r="C72" t="s">
        <v>242</v>
      </c>
    </row>
    <row r="73" spans="1:6">
      <c r="A73" t="s">
        <v>36</v>
      </c>
      <c r="B73">
        <v>4.3051061190000004</v>
      </c>
      <c r="C73" t="s">
        <v>242</v>
      </c>
    </row>
    <row r="74" spans="1:6">
      <c r="A74" t="s">
        <v>81</v>
      </c>
      <c r="B74">
        <v>4.3028302810000003</v>
      </c>
      <c r="C74" t="s">
        <v>233</v>
      </c>
    </row>
    <row r="75" spans="1:6">
      <c r="A75" t="s">
        <v>30</v>
      </c>
      <c r="B75">
        <v>4.248420554</v>
      </c>
    </row>
    <row r="76" spans="1:6">
      <c r="A76" t="s">
        <v>68</v>
      </c>
      <c r="B76">
        <v>4.2159970639999997</v>
      </c>
      <c r="C76" t="s">
        <v>239</v>
      </c>
    </row>
    <row r="77" spans="1:6">
      <c r="A77" t="s">
        <v>46</v>
      </c>
      <c r="B77">
        <v>4.2101474029999997</v>
      </c>
      <c r="C77" t="s">
        <v>242</v>
      </c>
    </row>
    <row r="78" spans="1:6">
      <c r="A78" t="s">
        <v>186</v>
      </c>
      <c r="B78">
        <v>4.2004013540000003</v>
      </c>
      <c r="C78" t="s">
        <v>246</v>
      </c>
    </row>
    <row r="79" spans="1:6">
      <c r="A79" t="s">
        <v>76</v>
      </c>
      <c r="B79">
        <v>4.1806059109999998</v>
      </c>
      <c r="C79" t="s">
        <v>242</v>
      </c>
    </row>
    <row r="80" spans="1:6">
      <c r="A80" t="s">
        <v>127</v>
      </c>
      <c r="B80">
        <v>4.0939217680000004</v>
      </c>
    </row>
    <row r="81" spans="1:3">
      <c r="A81" t="s">
        <v>136</v>
      </c>
      <c r="B81">
        <v>4.0846089460000004</v>
      </c>
    </row>
    <row r="82" spans="1:3">
      <c r="A82" t="s">
        <v>143</v>
      </c>
      <c r="B82">
        <v>4.0844645740000001</v>
      </c>
    </row>
    <row r="83" spans="1:3">
      <c r="A83" t="s">
        <v>156</v>
      </c>
      <c r="B83">
        <v>4.0690911950000004</v>
      </c>
    </row>
    <row r="84" spans="1:3">
      <c r="A84" t="s">
        <v>22</v>
      </c>
      <c r="B84">
        <v>4.0466778039999998</v>
      </c>
    </row>
    <row r="85" spans="1:3">
      <c r="A85" t="s">
        <v>124</v>
      </c>
      <c r="B85">
        <v>4.0311263720000001</v>
      </c>
    </row>
    <row r="86" spans="1:3">
      <c r="A86" t="s">
        <v>106</v>
      </c>
      <c r="B86">
        <v>3.9439239000000001</v>
      </c>
    </row>
    <row r="87" spans="1:3">
      <c r="A87" t="s">
        <v>191</v>
      </c>
      <c r="B87">
        <v>3.9399032429999998</v>
      </c>
    </row>
    <row r="88" spans="1:3">
      <c r="A88" t="s">
        <v>34</v>
      </c>
      <c r="B88">
        <v>3.9207665020000002</v>
      </c>
    </row>
    <row r="89" spans="1:3">
      <c r="A89" t="s">
        <v>56</v>
      </c>
      <c r="B89">
        <v>3.8502688890000001</v>
      </c>
    </row>
    <row r="90" spans="1:3">
      <c r="A90" t="s">
        <v>145</v>
      </c>
      <c r="B90">
        <v>3.83709429</v>
      </c>
    </row>
    <row r="91" spans="1:3">
      <c r="A91" t="s">
        <v>105</v>
      </c>
      <c r="B91">
        <v>3.8193381500000001</v>
      </c>
    </row>
    <row r="92" spans="1:3">
      <c r="A92" t="s">
        <v>119</v>
      </c>
      <c r="B92">
        <v>3.8114250109999999</v>
      </c>
    </row>
    <row r="93" spans="1:3">
      <c r="A93" t="s">
        <v>12</v>
      </c>
      <c r="B93">
        <v>3.7775842599999998</v>
      </c>
    </row>
    <row r="94" spans="1:3">
      <c r="A94" t="s">
        <v>9</v>
      </c>
      <c r="B94">
        <v>3.7215741119999999</v>
      </c>
    </row>
    <row r="95" spans="1:3">
      <c r="A95" t="s">
        <v>97</v>
      </c>
      <c r="B95">
        <v>3.6741393260000001</v>
      </c>
    </row>
    <row r="96" spans="1:3">
      <c r="A96" t="s">
        <v>63</v>
      </c>
      <c r="B96">
        <v>3.6690441530000002</v>
      </c>
      <c r="C96" t="s">
        <v>242</v>
      </c>
    </row>
    <row r="97" spans="1:3">
      <c r="A97" t="s">
        <v>109</v>
      </c>
      <c r="B97">
        <v>3.5546898389999999</v>
      </c>
    </row>
    <row r="98" spans="1:3">
      <c r="A98" t="s">
        <v>29</v>
      </c>
      <c r="B98">
        <v>3.5280863669999998</v>
      </c>
    </row>
    <row r="99" spans="1:3">
      <c r="A99" t="s">
        <v>16</v>
      </c>
      <c r="B99">
        <v>3.5250147890000001</v>
      </c>
    </row>
    <row r="100" spans="1:3">
      <c r="A100" t="s">
        <v>24</v>
      </c>
      <c r="B100">
        <v>3.5068845739999999</v>
      </c>
    </row>
    <row r="101" spans="1:3">
      <c r="A101" t="s">
        <v>35</v>
      </c>
      <c r="B101">
        <v>3.4903884230000002</v>
      </c>
    </row>
    <row r="102" spans="1:3">
      <c r="A102" t="s">
        <v>78</v>
      </c>
      <c r="B102">
        <v>3.4530319459999999</v>
      </c>
    </row>
    <row r="103" spans="1:3">
      <c r="A103" t="s">
        <v>133</v>
      </c>
      <c r="B103">
        <v>3.4216523670000001</v>
      </c>
    </row>
    <row r="104" spans="1:3">
      <c r="A104" t="s">
        <v>67</v>
      </c>
      <c r="B104">
        <v>3.3939660470000002</v>
      </c>
    </row>
    <row r="105" spans="1:3">
      <c r="A105" t="s">
        <v>147</v>
      </c>
      <c r="B105">
        <v>3.3776102680000002</v>
      </c>
    </row>
    <row r="106" spans="1:3">
      <c r="A106" t="s">
        <v>27</v>
      </c>
      <c r="B106">
        <v>3.3719629009999998</v>
      </c>
    </row>
    <row r="107" spans="1:3">
      <c r="A107" t="s">
        <v>39</v>
      </c>
      <c r="B107">
        <v>3.3330913959999999</v>
      </c>
    </row>
    <row r="108" spans="1:3">
      <c r="A108" t="s">
        <v>120</v>
      </c>
      <c r="B108">
        <v>3.3036998340000001</v>
      </c>
    </row>
    <row r="109" spans="1:3">
      <c r="A109" t="s">
        <v>138</v>
      </c>
      <c r="B109">
        <v>3.2863214510000001</v>
      </c>
    </row>
    <row r="110" spans="1:3">
      <c r="A110" t="s">
        <v>96</v>
      </c>
      <c r="B110">
        <v>3.2814885729999999</v>
      </c>
      <c r="C110" t="s">
        <v>242</v>
      </c>
    </row>
    <row r="111" spans="1:3">
      <c r="A111" t="s">
        <v>155</v>
      </c>
      <c r="B111">
        <v>3.2160245340000002</v>
      </c>
    </row>
    <row r="112" spans="1:3">
      <c r="A112" t="s">
        <v>112</v>
      </c>
      <c r="B112">
        <v>3.1737576440000002</v>
      </c>
    </row>
    <row r="113" spans="1:3">
      <c r="A113" t="s">
        <v>150</v>
      </c>
      <c r="B113">
        <v>3.162425936</v>
      </c>
    </row>
    <row r="114" spans="1:3">
      <c r="A114" t="s">
        <v>154</v>
      </c>
      <c r="B114">
        <v>3.1356391600000002</v>
      </c>
    </row>
    <row r="115" spans="1:3">
      <c r="A115" t="s">
        <v>88</v>
      </c>
      <c r="B115">
        <v>3.1018515820000001</v>
      </c>
    </row>
    <row r="116" spans="1:3">
      <c r="A116" t="s">
        <v>118</v>
      </c>
      <c r="B116">
        <v>3.070460325</v>
      </c>
    </row>
    <row r="117" spans="1:3">
      <c r="A117" t="s">
        <v>85</v>
      </c>
      <c r="B117">
        <v>3.055126488</v>
      </c>
      <c r="C117" t="s">
        <v>242</v>
      </c>
    </row>
    <row r="118" spans="1:3">
      <c r="A118" t="s">
        <v>135</v>
      </c>
      <c r="B118">
        <v>3.0494291379999998</v>
      </c>
    </row>
    <row r="119" spans="1:3">
      <c r="A119" t="s">
        <v>41</v>
      </c>
      <c r="B119">
        <v>3.0471961040000002</v>
      </c>
    </row>
    <row r="120" spans="1:3">
      <c r="A120" t="s">
        <v>123</v>
      </c>
      <c r="B120">
        <v>3.027307242</v>
      </c>
    </row>
    <row r="121" spans="1:3">
      <c r="A121" t="s">
        <v>149</v>
      </c>
      <c r="B121">
        <v>3.0159971149999998</v>
      </c>
    </row>
    <row r="122" spans="1:3">
      <c r="A122" t="s">
        <v>137</v>
      </c>
      <c r="B122">
        <v>2.968272614</v>
      </c>
    </row>
    <row r="123" spans="1:3">
      <c r="A123" t="s">
        <v>18</v>
      </c>
      <c r="B123">
        <v>2.9267240819999998</v>
      </c>
    </row>
    <row r="124" spans="1:3">
      <c r="A124" t="s">
        <v>45</v>
      </c>
      <c r="B124">
        <v>2.911536366</v>
      </c>
    </row>
    <row r="125" spans="1:3">
      <c r="A125" t="s">
        <v>61</v>
      </c>
      <c r="B125">
        <v>2.8947936479999998</v>
      </c>
    </row>
    <row r="126" spans="1:3">
      <c r="A126" t="s">
        <v>44</v>
      </c>
      <c r="B126">
        <v>2.8771290999999999</v>
      </c>
    </row>
    <row r="127" spans="1:3">
      <c r="A127" t="s">
        <v>152</v>
      </c>
      <c r="B127">
        <v>2.8734197099999998</v>
      </c>
    </row>
    <row r="128" spans="1:3">
      <c r="A128" t="s">
        <v>134</v>
      </c>
      <c r="B128">
        <v>2.849593295</v>
      </c>
    </row>
    <row r="129" spans="1:2">
      <c r="A129" t="s">
        <v>54</v>
      </c>
      <c r="B129">
        <v>2.8374290649999998</v>
      </c>
    </row>
    <row r="130" spans="1:2">
      <c r="A130" t="s">
        <v>131</v>
      </c>
      <c r="B130">
        <v>2.8271171650000002</v>
      </c>
    </row>
    <row r="131" spans="1:2">
      <c r="A131" t="s">
        <v>142</v>
      </c>
      <c r="B131">
        <v>2.822938481</v>
      </c>
    </row>
    <row r="132" spans="1:2">
      <c r="A132" t="s">
        <v>113</v>
      </c>
      <c r="B132">
        <v>2.7926720289999998</v>
      </c>
    </row>
    <row r="133" spans="1:2">
      <c r="A133" t="s">
        <v>93</v>
      </c>
      <c r="B133">
        <v>2.7912239940000001</v>
      </c>
    </row>
    <row r="134" spans="1:2">
      <c r="A134" t="s">
        <v>110</v>
      </c>
      <c r="B134">
        <v>2.7709693400000002</v>
      </c>
    </row>
    <row r="135" spans="1:2">
      <c r="A135" t="s">
        <v>130</v>
      </c>
      <c r="B135">
        <v>2.7684542539999999</v>
      </c>
    </row>
    <row r="136" spans="1:2">
      <c r="A136" t="s">
        <v>116</v>
      </c>
      <c r="B136">
        <v>2.7127826129999999</v>
      </c>
    </row>
    <row r="137" spans="1:2">
      <c r="A137" t="s">
        <v>57</v>
      </c>
      <c r="B137">
        <v>2.5622391090000001</v>
      </c>
    </row>
    <row r="138" spans="1:2">
      <c r="A138" t="s">
        <v>153</v>
      </c>
      <c r="B138">
        <v>2.5621135439999998</v>
      </c>
    </row>
    <row r="139" spans="1:2">
      <c r="A139" t="s">
        <v>11</v>
      </c>
      <c r="B139">
        <v>2.5550594640000002</v>
      </c>
    </row>
    <row r="140" spans="1:2">
      <c r="A140" t="s">
        <v>139</v>
      </c>
      <c r="B140">
        <v>2.5424363919999999</v>
      </c>
    </row>
    <row r="141" spans="1:2">
      <c r="A141" t="s">
        <v>25</v>
      </c>
      <c r="B141">
        <v>2.5248444170000002</v>
      </c>
    </row>
    <row r="142" spans="1:2">
      <c r="A142" t="s">
        <v>129</v>
      </c>
      <c r="B142">
        <v>2.5154894849999998</v>
      </c>
    </row>
    <row r="143" spans="1:2">
      <c r="A143" t="s">
        <v>8</v>
      </c>
      <c r="B143">
        <v>2.5093399559999998</v>
      </c>
    </row>
    <row r="144" spans="1:2">
      <c r="A144" t="s">
        <v>17</v>
      </c>
      <c r="B144">
        <v>2.4996472519999999</v>
      </c>
    </row>
    <row r="145" spans="1:2">
      <c r="A145" t="s">
        <v>26</v>
      </c>
      <c r="B145">
        <v>2.4591123760000002</v>
      </c>
    </row>
    <row r="146" spans="1:2">
      <c r="A146" t="s">
        <v>114</v>
      </c>
      <c r="B146">
        <v>2.4535807250000001</v>
      </c>
    </row>
    <row r="147" spans="1:2">
      <c r="A147" t="s">
        <v>52</v>
      </c>
      <c r="B147">
        <v>2.4460041970000002</v>
      </c>
    </row>
    <row r="148" spans="1:2">
      <c r="A148" t="s">
        <v>115</v>
      </c>
      <c r="B148">
        <v>2.344807817</v>
      </c>
    </row>
    <row r="149" spans="1:2">
      <c r="A149" t="s">
        <v>132</v>
      </c>
      <c r="B149">
        <v>2.3363143399999999</v>
      </c>
    </row>
    <row r="150" spans="1:2">
      <c r="A150" t="s">
        <v>121</v>
      </c>
      <c r="B150">
        <v>2.317789941</v>
      </c>
    </row>
    <row r="151" spans="1:2">
      <c r="A151" t="s">
        <v>31</v>
      </c>
      <c r="B151">
        <v>2.2990052269999999</v>
      </c>
    </row>
    <row r="152" spans="1:2">
      <c r="A152" t="s">
        <v>158</v>
      </c>
      <c r="B152">
        <v>2.2426812260000002</v>
      </c>
    </row>
    <row r="153" spans="1:2">
      <c r="A153" t="s">
        <v>15</v>
      </c>
      <c r="B153">
        <v>2.2256880880000001</v>
      </c>
    </row>
    <row r="154" spans="1:2">
      <c r="A154" t="s">
        <v>58</v>
      </c>
      <c r="B154">
        <v>2.2203279660000002</v>
      </c>
    </row>
    <row r="155" spans="1:2">
      <c r="A155" t="s">
        <v>72</v>
      </c>
      <c r="B155">
        <v>2.2158579070000002</v>
      </c>
    </row>
    <row r="156" spans="1:2">
      <c r="A156" t="s">
        <v>144</v>
      </c>
      <c r="B156">
        <v>2.214605132</v>
      </c>
    </row>
    <row r="157" spans="1:2">
      <c r="A157" t="s">
        <v>23</v>
      </c>
      <c r="B157">
        <v>2.1555573190000001</v>
      </c>
    </row>
    <row r="158" spans="1:2">
      <c r="A158" t="s">
        <v>10</v>
      </c>
      <c r="B158">
        <v>2.1344398419999999</v>
      </c>
    </row>
    <row r="159" spans="1:2">
      <c r="A159" t="s">
        <v>111</v>
      </c>
      <c r="B159">
        <v>2.0155211230000001</v>
      </c>
    </row>
    <row r="160" spans="1:2">
      <c r="A160" t="s">
        <v>126</v>
      </c>
      <c r="B160">
        <v>1.981863685</v>
      </c>
    </row>
    <row r="161" spans="1:3">
      <c r="A161" t="s">
        <v>50</v>
      </c>
      <c r="B161">
        <v>1.976797417</v>
      </c>
    </row>
    <row r="162" spans="1:3">
      <c r="A162" t="s">
        <v>32</v>
      </c>
      <c r="B162">
        <v>1.909052416</v>
      </c>
    </row>
    <row r="163" spans="1:3">
      <c r="A163" t="s">
        <v>146</v>
      </c>
      <c r="B163">
        <v>1.896563548</v>
      </c>
    </row>
    <row r="164" spans="1:3">
      <c r="A164" t="s">
        <v>104</v>
      </c>
      <c r="B164">
        <v>1.7779614619999999</v>
      </c>
    </row>
    <row r="165" spans="1:3">
      <c r="A165" t="s">
        <v>125</v>
      </c>
      <c r="B165">
        <v>1.5424716359999999</v>
      </c>
    </row>
    <row r="166" spans="1:3">
      <c r="A166" t="s">
        <v>43</v>
      </c>
      <c r="B166">
        <v>1.195429173</v>
      </c>
    </row>
    <row r="167" spans="1:3">
      <c r="A167" t="s">
        <v>117</v>
      </c>
      <c r="B167">
        <v>1.1646137969999999</v>
      </c>
    </row>
    <row r="168" spans="1:3">
      <c r="A168" t="s">
        <v>148</v>
      </c>
      <c r="B168" t="s">
        <v>49</v>
      </c>
    </row>
    <row r="169" spans="1:3">
      <c r="A169" t="s">
        <v>48</v>
      </c>
      <c r="B169" t="s">
        <v>49</v>
      </c>
      <c r="C169" t="s">
        <v>242</v>
      </c>
    </row>
    <row r="170" spans="1:3">
      <c r="A170" t="s">
        <v>107</v>
      </c>
      <c r="B170" t="s">
        <v>49</v>
      </c>
    </row>
    <row r="171" spans="1:3">
      <c r="A171" t="s">
        <v>234</v>
      </c>
      <c r="B171" t="s">
        <v>49</v>
      </c>
      <c r="C171" t="s">
        <v>233</v>
      </c>
    </row>
    <row r="172" spans="1:3">
      <c r="A172" t="s">
        <v>241</v>
      </c>
      <c r="B172" t="s">
        <v>49</v>
      </c>
      <c r="C172" t="s">
        <v>240</v>
      </c>
    </row>
    <row r="173" spans="1:3">
      <c r="A173" t="s">
        <v>235</v>
      </c>
      <c r="B173" t="s">
        <v>49</v>
      </c>
      <c r="C173" t="s">
        <v>233</v>
      </c>
    </row>
    <row r="174" spans="1:3">
      <c r="A174" t="s">
        <v>236</v>
      </c>
      <c r="B174" t="s">
        <v>49</v>
      </c>
      <c r="C174" t="s">
        <v>233</v>
      </c>
    </row>
    <row r="175" spans="1:3">
      <c r="A175" t="s">
        <v>353</v>
      </c>
      <c r="B175" t="s">
        <v>49</v>
      </c>
    </row>
    <row r="176" spans="1:3">
      <c r="A176" t="s">
        <v>237</v>
      </c>
      <c r="B176" t="s">
        <v>49</v>
      </c>
      <c r="C176" t="s">
        <v>233</v>
      </c>
    </row>
    <row r="177" spans="1:3">
      <c r="A177" t="s">
        <v>354</v>
      </c>
      <c r="B177" t="s">
        <v>49</v>
      </c>
    </row>
    <row r="178" spans="1:3">
      <c r="A178" t="s">
        <v>238</v>
      </c>
      <c r="B178" t="s">
        <v>49</v>
      </c>
      <c r="C178" t="s">
        <v>233</v>
      </c>
    </row>
    <row r="179" spans="1:3">
      <c r="A179" t="s">
        <v>179</v>
      </c>
      <c r="B179" t="s">
        <v>49</v>
      </c>
      <c r="C179" t="s">
        <v>248</v>
      </c>
    </row>
    <row r="180" spans="1:3">
      <c r="A180" t="s">
        <v>182</v>
      </c>
      <c r="B180" t="s">
        <v>49</v>
      </c>
      <c r="C180" t="s">
        <v>245</v>
      </c>
    </row>
    <row r="181" spans="1:3">
      <c r="A181" t="s">
        <v>185</v>
      </c>
      <c r="B181" t="s">
        <v>49</v>
      </c>
      <c r="C181" t="s">
        <v>248</v>
      </c>
    </row>
    <row r="182" spans="1:3">
      <c r="A182" t="s">
        <v>211</v>
      </c>
      <c r="B182" t="s">
        <v>49</v>
      </c>
    </row>
    <row r="183" spans="1:3">
      <c r="A183" t="s">
        <v>212</v>
      </c>
      <c r="B183" t="s">
        <v>49</v>
      </c>
    </row>
    <row r="184" spans="1:3">
      <c r="A184" t="s">
        <v>213</v>
      </c>
      <c r="B184" t="s">
        <v>49</v>
      </c>
      <c r="C184" t="s">
        <v>233</v>
      </c>
    </row>
    <row r="185" spans="1:3">
      <c r="A185" t="s">
        <v>214</v>
      </c>
      <c r="B185" t="s">
        <v>49</v>
      </c>
      <c r="C185" t="s">
        <v>246</v>
      </c>
    </row>
    <row r="186" spans="1:3">
      <c r="A186" t="s">
        <v>215</v>
      </c>
      <c r="B186" t="s">
        <v>49</v>
      </c>
      <c r="C186" t="s">
        <v>233</v>
      </c>
    </row>
    <row r="187" spans="1:3">
      <c r="A187" t="s">
        <v>216</v>
      </c>
      <c r="B187" t="s">
        <v>49</v>
      </c>
      <c r="C187" t="s">
        <v>233</v>
      </c>
    </row>
    <row r="188" spans="1:3">
      <c r="A188" t="s">
        <v>217</v>
      </c>
      <c r="B188" t="s">
        <v>49</v>
      </c>
      <c r="C188" t="s">
        <v>233</v>
      </c>
    </row>
    <row r="189" spans="1:3">
      <c r="A189" t="s">
        <v>218</v>
      </c>
      <c r="B189" t="s">
        <v>49</v>
      </c>
    </row>
    <row r="190" spans="1:3">
      <c r="A190" t="s">
        <v>219</v>
      </c>
      <c r="B190" t="s">
        <v>49</v>
      </c>
      <c r="C190" t="s">
        <v>233</v>
      </c>
    </row>
    <row r="191" spans="1:3">
      <c r="A191" t="s">
        <v>220</v>
      </c>
      <c r="B191" t="s">
        <v>49</v>
      </c>
    </row>
    <row r="192" spans="1:3">
      <c r="A192" t="s">
        <v>221</v>
      </c>
      <c r="B192" t="s">
        <v>49</v>
      </c>
      <c r="C192" t="s">
        <v>233</v>
      </c>
    </row>
    <row r="193" spans="1:3">
      <c r="A193" t="s">
        <v>222</v>
      </c>
      <c r="B193" t="s">
        <v>49</v>
      </c>
      <c r="C193" t="s">
        <v>233</v>
      </c>
    </row>
    <row r="194" spans="1:3">
      <c r="A194" t="s">
        <v>223</v>
      </c>
      <c r="B194" t="s">
        <v>49</v>
      </c>
      <c r="C194" t="s">
        <v>233</v>
      </c>
    </row>
    <row r="195" spans="1:3">
      <c r="A195" t="s">
        <v>224</v>
      </c>
      <c r="B195" t="s">
        <v>49</v>
      </c>
      <c r="C195" t="s">
        <v>242</v>
      </c>
    </row>
    <row r="196" spans="1:3">
      <c r="A196" t="s">
        <v>226</v>
      </c>
      <c r="B196" t="s">
        <v>49</v>
      </c>
      <c r="C196" t="s">
        <v>233</v>
      </c>
    </row>
    <row r="197" spans="1:3">
      <c r="A197" t="s">
        <v>227</v>
      </c>
      <c r="B197" t="s">
        <v>49</v>
      </c>
      <c r="C197" t="s">
        <v>233</v>
      </c>
    </row>
    <row r="198" spans="1:3">
      <c r="A198" t="s">
        <v>228</v>
      </c>
      <c r="B198" t="s">
        <v>49</v>
      </c>
      <c r="C198" t="s">
        <v>233</v>
      </c>
    </row>
    <row r="199" spans="1:3">
      <c r="A199" t="s">
        <v>229</v>
      </c>
      <c r="B199" t="s">
        <v>49</v>
      </c>
      <c r="C199" t="s">
        <v>240</v>
      </c>
    </row>
  </sheetData>
  <sortState ref="I1:I74">
    <sortCondition ref="I1:I7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sqref="A1:A1048576"/>
    </sheetView>
  </sheetViews>
  <sheetFormatPr baseColWidth="10" defaultRowHeight="15" x14ac:dyDescent="0"/>
  <cols>
    <col min="2" max="2" width="13.6640625" bestFit="1" customWidth="1"/>
  </cols>
  <sheetData>
    <row r="1" spans="1:2">
      <c r="A1" t="s">
        <v>51</v>
      </c>
      <c r="B1" t="s">
        <v>232</v>
      </c>
    </row>
    <row r="2" spans="1:2">
      <c r="A2" t="s">
        <v>59</v>
      </c>
      <c r="B2" t="s">
        <v>232</v>
      </c>
    </row>
    <row r="3" spans="1:2">
      <c r="A3" t="s">
        <v>64</v>
      </c>
      <c r="B3" t="s">
        <v>232</v>
      </c>
    </row>
    <row r="4" spans="1:2">
      <c r="A4" t="s">
        <v>65</v>
      </c>
      <c r="B4" t="s">
        <v>232</v>
      </c>
    </row>
    <row r="5" spans="1:2">
      <c r="A5" t="s">
        <v>86</v>
      </c>
      <c r="B5" t="s">
        <v>232</v>
      </c>
    </row>
    <row r="6" spans="1:2">
      <c r="A6" t="s">
        <v>200</v>
      </c>
      <c r="B6" t="s">
        <v>243</v>
      </c>
    </row>
    <row r="7" spans="1:2">
      <c r="A7" t="s">
        <v>234</v>
      </c>
      <c r="B7" t="s">
        <v>233</v>
      </c>
    </row>
    <row r="8" spans="1:2">
      <c r="A8" t="s">
        <v>235</v>
      </c>
      <c r="B8" t="s">
        <v>233</v>
      </c>
    </row>
    <row r="9" spans="1:2">
      <c r="A9" t="s">
        <v>236</v>
      </c>
      <c r="B9" t="s">
        <v>233</v>
      </c>
    </row>
    <row r="10" spans="1:2">
      <c r="A10" t="s">
        <v>188</v>
      </c>
      <c r="B10" t="s">
        <v>233</v>
      </c>
    </row>
    <row r="11" spans="1:2">
      <c r="A11" t="s">
        <v>189</v>
      </c>
      <c r="B11" t="s">
        <v>233</v>
      </c>
    </row>
    <row r="12" spans="1:2">
      <c r="A12" t="s">
        <v>190</v>
      </c>
      <c r="B12" t="s">
        <v>233</v>
      </c>
    </row>
    <row r="13" spans="1:2">
      <c r="A13" t="s">
        <v>192</v>
      </c>
      <c r="B13" t="s">
        <v>233</v>
      </c>
    </row>
    <row r="14" spans="1:2">
      <c r="A14" t="s">
        <v>194</v>
      </c>
      <c r="B14" t="s">
        <v>233</v>
      </c>
    </row>
    <row r="15" spans="1:2">
      <c r="A15" t="s">
        <v>196</v>
      </c>
      <c r="B15" t="s">
        <v>233</v>
      </c>
    </row>
    <row r="16" spans="1:2">
      <c r="A16" t="s">
        <v>202</v>
      </c>
      <c r="B16" t="s">
        <v>233</v>
      </c>
    </row>
    <row r="17" spans="1:2">
      <c r="A17" t="s">
        <v>237</v>
      </c>
      <c r="B17" t="s">
        <v>233</v>
      </c>
    </row>
    <row r="18" spans="1:2">
      <c r="A18" t="s">
        <v>238</v>
      </c>
      <c r="B18" t="s">
        <v>233</v>
      </c>
    </row>
    <row r="19" spans="1:2">
      <c r="A19" t="s">
        <v>69</v>
      </c>
      <c r="B19" t="s">
        <v>233</v>
      </c>
    </row>
    <row r="20" spans="1:2">
      <c r="A20" t="s">
        <v>70</v>
      </c>
      <c r="B20" t="s">
        <v>233</v>
      </c>
    </row>
    <row r="21" spans="1:2">
      <c r="A21" t="s">
        <v>71</v>
      </c>
      <c r="B21" t="s">
        <v>233</v>
      </c>
    </row>
    <row r="22" spans="1:2">
      <c r="A22" t="s">
        <v>74</v>
      </c>
      <c r="B22" t="s">
        <v>233</v>
      </c>
    </row>
    <row r="23" spans="1:2">
      <c r="A23" t="s">
        <v>75</v>
      </c>
      <c r="B23" t="s">
        <v>233</v>
      </c>
    </row>
    <row r="24" spans="1:2">
      <c r="A24" t="s">
        <v>79</v>
      </c>
      <c r="B24" t="s">
        <v>233</v>
      </c>
    </row>
    <row r="25" spans="1:2">
      <c r="A25" t="s">
        <v>80</v>
      </c>
      <c r="B25" t="s">
        <v>233</v>
      </c>
    </row>
    <row r="26" spans="1:2">
      <c r="A26" t="s">
        <v>81</v>
      </c>
      <c r="B26" t="s">
        <v>233</v>
      </c>
    </row>
    <row r="27" spans="1:2">
      <c r="A27" t="s">
        <v>87</v>
      </c>
      <c r="B27" t="s">
        <v>233</v>
      </c>
    </row>
    <row r="28" spans="1:2">
      <c r="A28" t="s">
        <v>91</v>
      </c>
      <c r="B28" t="s">
        <v>233</v>
      </c>
    </row>
    <row r="29" spans="1:2">
      <c r="A29" t="s">
        <v>92</v>
      </c>
      <c r="B29" t="s">
        <v>233</v>
      </c>
    </row>
    <row r="30" spans="1:2">
      <c r="A30" t="s">
        <v>95</v>
      </c>
      <c r="B30" t="s">
        <v>233</v>
      </c>
    </row>
    <row r="31" spans="1:2">
      <c r="A31" t="s">
        <v>101</v>
      </c>
      <c r="B31" t="s">
        <v>233</v>
      </c>
    </row>
    <row r="32" spans="1:2">
      <c r="A32" t="s">
        <v>102</v>
      </c>
      <c r="B32" t="s">
        <v>233</v>
      </c>
    </row>
    <row r="33" spans="1:2">
      <c r="A33" t="s">
        <v>206</v>
      </c>
      <c r="B33" t="s">
        <v>233</v>
      </c>
    </row>
    <row r="34" spans="1:2">
      <c r="A34" t="s">
        <v>207</v>
      </c>
      <c r="B34" t="s">
        <v>233</v>
      </c>
    </row>
    <row r="35" spans="1:2">
      <c r="A35" t="s">
        <v>208</v>
      </c>
      <c r="B35" t="s">
        <v>233</v>
      </c>
    </row>
    <row r="36" spans="1:2">
      <c r="A36" t="s">
        <v>209</v>
      </c>
      <c r="B36" t="s">
        <v>233</v>
      </c>
    </row>
    <row r="37" spans="1:2">
      <c r="A37" t="s">
        <v>210</v>
      </c>
      <c r="B37" t="s">
        <v>233</v>
      </c>
    </row>
    <row r="38" spans="1:2">
      <c r="A38" t="s">
        <v>213</v>
      </c>
      <c r="B38" t="s">
        <v>233</v>
      </c>
    </row>
    <row r="39" spans="1:2">
      <c r="A39" t="s">
        <v>215</v>
      </c>
      <c r="B39" t="s">
        <v>233</v>
      </c>
    </row>
    <row r="40" spans="1:2">
      <c r="A40" t="s">
        <v>216</v>
      </c>
      <c r="B40" t="s">
        <v>233</v>
      </c>
    </row>
    <row r="41" spans="1:2">
      <c r="A41" t="s">
        <v>217</v>
      </c>
      <c r="B41" t="s">
        <v>233</v>
      </c>
    </row>
    <row r="42" spans="1:2">
      <c r="A42" t="s">
        <v>219</v>
      </c>
      <c r="B42" t="s">
        <v>233</v>
      </c>
    </row>
    <row r="43" spans="1:2">
      <c r="A43" t="s">
        <v>221</v>
      </c>
      <c r="B43" t="s">
        <v>233</v>
      </c>
    </row>
    <row r="44" spans="1:2">
      <c r="A44" t="s">
        <v>222</v>
      </c>
      <c r="B44" t="s">
        <v>233</v>
      </c>
    </row>
    <row r="45" spans="1:2">
      <c r="A45" t="s">
        <v>223</v>
      </c>
      <c r="B45" t="s">
        <v>233</v>
      </c>
    </row>
    <row r="46" spans="1:2">
      <c r="A46" t="s">
        <v>226</v>
      </c>
      <c r="B46" t="s">
        <v>233</v>
      </c>
    </row>
    <row r="47" spans="1:2">
      <c r="A47" t="s">
        <v>227</v>
      </c>
      <c r="B47" t="s">
        <v>233</v>
      </c>
    </row>
    <row r="48" spans="1:2">
      <c r="A48" t="s">
        <v>228</v>
      </c>
      <c r="B48" t="s">
        <v>233</v>
      </c>
    </row>
    <row r="49" spans="1:2">
      <c r="A49" t="s">
        <v>40</v>
      </c>
      <c r="B49" t="s">
        <v>244</v>
      </c>
    </row>
    <row r="50" spans="1:2">
      <c r="A50" t="s">
        <v>42</v>
      </c>
      <c r="B50" t="s">
        <v>244</v>
      </c>
    </row>
    <row r="51" spans="1:2">
      <c r="A51" t="s">
        <v>182</v>
      </c>
      <c r="B51" t="s">
        <v>245</v>
      </c>
    </row>
    <row r="52" spans="1:2">
      <c r="A52" t="s">
        <v>84</v>
      </c>
      <c r="B52" t="s">
        <v>245</v>
      </c>
    </row>
    <row r="53" spans="1:2">
      <c r="A53" t="s">
        <v>186</v>
      </c>
      <c r="B53" t="s">
        <v>246</v>
      </c>
    </row>
    <row r="54" spans="1:2">
      <c r="A54" t="s">
        <v>214</v>
      </c>
      <c r="B54" t="s">
        <v>246</v>
      </c>
    </row>
    <row r="55" spans="1:2">
      <c r="A55" t="s">
        <v>20</v>
      </c>
      <c r="B55" t="s">
        <v>239</v>
      </c>
    </row>
    <row r="56" spans="1:2">
      <c r="A56" t="s">
        <v>33</v>
      </c>
      <c r="B56" t="s">
        <v>239</v>
      </c>
    </row>
    <row r="57" spans="1:2">
      <c r="A57" t="s">
        <v>68</v>
      </c>
      <c r="B57" t="s">
        <v>239</v>
      </c>
    </row>
    <row r="58" spans="1:2">
      <c r="A58" t="s">
        <v>94</v>
      </c>
      <c r="B58" t="s">
        <v>239</v>
      </c>
    </row>
    <row r="59" spans="1:2">
      <c r="A59" t="s">
        <v>83</v>
      </c>
      <c r="B59" t="s">
        <v>247</v>
      </c>
    </row>
    <row r="60" spans="1:2">
      <c r="A60" t="s">
        <v>99</v>
      </c>
      <c r="B60" t="s">
        <v>247</v>
      </c>
    </row>
    <row r="61" spans="1:2">
      <c r="A61" t="s">
        <v>179</v>
      </c>
      <c r="B61" t="s">
        <v>248</v>
      </c>
    </row>
    <row r="62" spans="1:2">
      <c r="A62" t="s">
        <v>185</v>
      </c>
      <c r="B62" t="s">
        <v>248</v>
      </c>
    </row>
    <row r="63" spans="1:2">
      <c r="A63" t="s">
        <v>38</v>
      </c>
      <c r="B63" t="s">
        <v>249</v>
      </c>
    </row>
    <row r="64" spans="1:2">
      <c r="A64" t="s">
        <v>60</v>
      </c>
      <c r="B64" t="s">
        <v>250</v>
      </c>
    </row>
    <row r="65" spans="1:2">
      <c r="A65" t="s">
        <v>241</v>
      </c>
      <c r="B65" t="s">
        <v>240</v>
      </c>
    </row>
    <row r="66" spans="1:2">
      <c r="A66" t="s">
        <v>199</v>
      </c>
      <c r="B66" t="s">
        <v>240</v>
      </c>
    </row>
    <row r="67" spans="1:2">
      <c r="A67" t="s">
        <v>203</v>
      </c>
      <c r="B67" t="s">
        <v>240</v>
      </c>
    </row>
    <row r="68" spans="1:2">
      <c r="A68" t="s">
        <v>100</v>
      </c>
      <c r="B68" t="s">
        <v>240</v>
      </c>
    </row>
    <row r="69" spans="1:2">
      <c r="A69" t="s">
        <v>229</v>
      </c>
      <c r="B69" t="s">
        <v>240</v>
      </c>
    </row>
    <row r="70" spans="1:2">
      <c r="A70" t="s">
        <v>89</v>
      </c>
      <c r="B70" t="s">
        <v>251</v>
      </c>
    </row>
    <row r="71" spans="1:2">
      <c r="A71" t="s">
        <v>204</v>
      </c>
      <c r="B71" t="s">
        <v>251</v>
      </c>
    </row>
    <row r="72" spans="1:2">
      <c r="A72" t="s">
        <v>197</v>
      </c>
      <c r="B72" t="s">
        <v>252</v>
      </c>
    </row>
    <row r="73" spans="1:2">
      <c r="A73" t="s">
        <v>47</v>
      </c>
      <c r="B73" t="s">
        <v>252</v>
      </c>
    </row>
    <row r="74" spans="1:2">
      <c r="A74" t="s">
        <v>53</v>
      </c>
      <c r="B74" t="s">
        <v>252</v>
      </c>
    </row>
    <row r="75" spans="1:2">
      <c r="A75" t="s">
        <v>62</v>
      </c>
      <c r="B75" t="s">
        <v>252</v>
      </c>
    </row>
    <row r="76" spans="1:2">
      <c r="A76" t="s">
        <v>14</v>
      </c>
      <c r="B76" t="s">
        <v>242</v>
      </c>
    </row>
    <row r="77" spans="1:2">
      <c r="A77" t="s">
        <v>19</v>
      </c>
      <c r="B77" t="s">
        <v>242</v>
      </c>
    </row>
    <row r="78" spans="1:2">
      <c r="A78" t="s">
        <v>21</v>
      </c>
      <c r="B78" t="s">
        <v>242</v>
      </c>
    </row>
    <row r="79" spans="1:2">
      <c r="A79" t="s">
        <v>36</v>
      </c>
      <c r="B79" t="s">
        <v>242</v>
      </c>
    </row>
    <row r="80" spans="1:2">
      <c r="A80" t="s">
        <v>46</v>
      </c>
      <c r="B80" t="s">
        <v>242</v>
      </c>
    </row>
    <row r="81" spans="1:2">
      <c r="A81" t="s">
        <v>48</v>
      </c>
      <c r="B81" t="s">
        <v>242</v>
      </c>
    </row>
    <row r="82" spans="1:2">
      <c r="A82" t="s">
        <v>63</v>
      </c>
      <c r="B82" t="s">
        <v>242</v>
      </c>
    </row>
    <row r="83" spans="1:2">
      <c r="A83" t="s">
        <v>66</v>
      </c>
      <c r="B83" t="s">
        <v>242</v>
      </c>
    </row>
    <row r="84" spans="1:2">
      <c r="A84" t="s">
        <v>73</v>
      </c>
      <c r="B84" t="s">
        <v>242</v>
      </c>
    </row>
    <row r="85" spans="1:2">
      <c r="A85" t="s">
        <v>76</v>
      </c>
      <c r="B85" t="s">
        <v>242</v>
      </c>
    </row>
    <row r="86" spans="1:2">
      <c r="A86" t="s">
        <v>85</v>
      </c>
      <c r="B86" t="s">
        <v>242</v>
      </c>
    </row>
    <row r="87" spans="1:2">
      <c r="A87" t="s">
        <v>90</v>
      </c>
      <c r="B87" t="s">
        <v>242</v>
      </c>
    </row>
    <row r="88" spans="1:2">
      <c r="A88" t="s">
        <v>96</v>
      </c>
      <c r="B88" t="s">
        <v>242</v>
      </c>
    </row>
    <row r="89" spans="1:2">
      <c r="A89" t="s">
        <v>98</v>
      </c>
      <c r="B89" t="s">
        <v>242</v>
      </c>
    </row>
    <row r="90" spans="1:2">
      <c r="A90" t="s">
        <v>140</v>
      </c>
      <c r="B90" t="s">
        <v>242</v>
      </c>
    </row>
    <row r="91" spans="1:2">
      <c r="A91" t="s">
        <v>141</v>
      </c>
      <c r="B91" t="s">
        <v>242</v>
      </c>
    </row>
    <row r="92" spans="1:2">
      <c r="A92" t="s">
        <v>224</v>
      </c>
      <c r="B92" t="s">
        <v>242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zoomScale="90" zoomScaleNormal="90" zoomScalePageLayoutView="90" workbookViewId="0">
      <selection activeCell="C43" sqref="C43:C199"/>
    </sheetView>
  </sheetViews>
  <sheetFormatPr baseColWidth="10" defaultRowHeight="15" x14ac:dyDescent="0"/>
  <cols>
    <col min="3" max="3" width="16.33203125" customWidth="1"/>
    <col min="4" max="4" width="21.6640625" customWidth="1"/>
    <col min="5" max="5" width="14.83203125" customWidth="1"/>
    <col min="6" max="6" width="17.1640625" customWidth="1"/>
    <col min="7" max="8" width="11.6640625" customWidth="1"/>
    <col min="9" max="9" width="14.83203125" customWidth="1"/>
    <col min="10" max="10" width="29.33203125" customWidth="1"/>
    <col min="11" max="11" width="16.33203125" customWidth="1"/>
    <col min="12" max="12" width="16.1640625" customWidth="1"/>
  </cols>
  <sheetData>
    <row r="1" spans="1:13" ht="103" customHeight="1">
      <c r="A1" s="27" t="s">
        <v>161</v>
      </c>
      <c r="B1" s="27" t="s">
        <v>0</v>
      </c>
      <c r="C1" s="27" t="s">
        <v>5</v>
      </c>
      <c r="D1" s="27" t="s">
        <v>397</v>
      </c>
      <c r="E1" s="27" t="s">
        <v>394</v>
      </c>
      <c r="F1" s="29" t="s">
        <v>395</v>
      </c>
      <c r="G1" s="26" t="s">
        <v>396</v>
      </c>
      <c r="H1" s="26" t="s">
        <v>406</v>
      </c>
      <c r="I1" s="26" t="s">
        <v>393</v>
      </c>
      <c r="J1" s="26" t="s">
        <v>404</v>
      </c>
      <c r="K1" s="28"/>
    </row>
    <row r="2" spans="1:13">
      <c r="A2" s="10" t="s">
        <v>230</v>
      </c>
      <c r="B2" s="10" t="s">
        <v>190</v>
      </c>
      <c r="C2" s="12">
        <v>9.6133990550000004</v>
      </c>
      <c r="D2" s="10" t="s">
        <v>233</v>
      </c>
      <c r="E2" s="10" t="str">
        <f t="shared" ref="E2:E33" si="0">IF(D2&lt;&gt;"",VLOOKUP(D2,$L$10:$M$24,2,0),"")</f>
        <v>C580Y</v>
      </c>
      <c r="F2" s="10" t="s">
        <v>172</v>
      </c>
      <c r="G2" s="10" t="str">
        <f>IF(E2&lt;&gt;"",E2,IF(F2&lt;&gt;"",F2,""))</f>
        <v>C580Y</v>
      </c>
      <c r="H2" s="10" t="e">
        <f>VLOOKUP(B2,'K13 + another mutations'!$A$2:$A$30,1,0)</f>
        <v>#N/A</v>
      </c>
      <c r="I2" s="30">
        <f>VALUE(IF(AND(G2&lt;&gt;"",G2&lt;&gt;"WT"),MID(G2,2,LEN(G2)-2),""))</f>
        <v>580</v>
      </c>
      <c r="J2" s="10"/>
    </row>
    <row r="3" spans="1:13">
      <c r="A3" s="10" t="s">
        <v>230</v>
      </c>
      <c r="B3" s="10" t="s">
        <v>208</v>
      </c>
      <c r="C3" s="12">
        <v>8.7370546450000006</v>
      </c>
      <c r="D3" s="10" t="s">
        <v>233</v>
      </c>
      <c r="E3" s="10" t="str">
        <f t="shared" si="0"/>
        <v>C580Y</v>
      </c>
      <c r="F3" s="10" t="s">
        <v>172</v>
      </c>
      <c r="G3" s="10" t="str">
        <f t="shared" ref="G3:G66" si="1">IF(E3&lt;&gt;"",E3,IF(F3&lt;&gt;"",F3,""))</f>
        <v>C580Y</v>
      </c>
      <c r="H3" s="10" t="e">
        <f>VLOOKUP(B3,'K13 + another mutations'!$A$2:$A$30,1,0)</f>
        <v>#N/A</v>
      </c>
      <c r="I3" s="30">
        <f t="shared" ref="I3:I66" si="2">VALUE(IF(AND(G3&lt;&gt;"",G3&lt;&gt;"WT"),MID(G3,2,LEN(G3)-2),""))</f>
        <v>580</v>
      </c>
      <c r="J3" s="10"/>
    </row>
    <row r="4" spans="1:13">
      <c r="A4" s="10" t="s">
        <v>230</v>
      </c>
      <c r="B4" s="10" t="s">
        <v>200</v>
      </c>
      <c r="C4" s="12">
        <v>8.7033771180000006</v>
      </c>
      <c r="D4" s="10" t="s">
        <v>243</v>
      </c>
      <c r="E4" s="10" t="str">
        <f t="shared" si="0"/>
        <v>P667T</v>
      </c>
      <c r="F4" s="10" t="s">
        <v>201</v>
      </c>
      <c r="G4" s="10" t="str">
        <f t="shared" si="1"/>
        <v>P667T</v>
      </c>
      <c r="H4" s="10" t="e">
        <f>VLOOKUP(B4,'K13 + another mutations'!$A$2:$A$30,1,0)</f>
        <v>#N/A</v>
      </c>
      <c r="I4" s="30">
        <f t="shared" si="2"/>
        <v>667</v>
      </c>
      <c r="J4" s="10"/>
    </row>
    <row r="5" spans="1:13">
      <c r="A5" s="13" t="s">
        <v>163</v>
      </c>
      <c r="B5" s="13" t="s">
        <v>13</v>
      </c>
      <c r="C5" s="14">
        <v>8.5158614690000007</v>
      </c>
      <c r="D5" s="13"/>
      <c r="E5" s="10" t="str">
        <f t="shared" si="0"/>
        <v/>
      </c>
      <c r="F5" s="13"/>
      <c r="G5" s="10" t="str">
        <f t="shared" si="1"/>
        <v/>
      </c>
      <c r="H5" s="10" t="e">
        <f>VLOOKUP(B5,'K13 + another mutations'!$A$2:$A$30,1,0)</f>
        <v>#N/A</v>
      </c>
      <c r="I5" s="30" t="e">
        <f t="shared" si="2"/>
        <v>#VALUE!</v>
      </c>
      <c r="J5" s="10" t="s">
        <v>400</v>
      </c>
    </row>
    <row r="6" spans="1:13">
      <c r="A6" s="10" t="s">
        <v>230</v>
      </c>
      <c r="B6" s="10" t="s">
        <v>197</v>
      </c>
      <c r="C6" s="12">
        <v>8.2766403729999993</v>
      </c>
      <c r="D6" s="10" t="s">
        <v>252</v>
      </c>
      <c r="E6" s="10" t="str">
        <f t="shared" si="0"/>
        <v>P441L</v>
      </c>
      <c r="F6" s="10" t="s">
        <v>198</v>
      </c>
      <c r="G6" s="10" t="str">
        <f t="shared" si="1"/>
        <v>P441L</v>
      </c>
      <c r="H6" s="10" t="e">
        <f>VLOOKUP(B6,'K13 + another mutations'!$A$2:$A$30,1,0)</f>
        <v>#N/A</v>
      </c>
      <c r="I6" s="30">
        <f t="shared" si="2"/>
        <v>441</v>
      </c>
      <c r="J6" s="10"/>
    </row>
    <row r="7" spans="1:13">
      <c r="A7" s="10" t="s">
        <v>164</v>
      </c>
      <c r="B7" s="10" t="s">
        <v>87</v>
      </c>
      <c r="C7" s="12">
        <v>8.2373331039999993</v>
      </c>
      <c r="D7" s="10" t="s">
        <v>233</v>
      </c>
      <c r="E7" s="10" t="str">
        <f t="shared" si="0"/>
        <v>C580Y</v>
      </c>
      <c r="F7" s="10"/>
      <c r="G7" s="10" t="str">
        <f t="shared" si="1"/>
        <v>C580Y</v>
      </c>
      <c r="H7" s="10" t="str">
        <f>VLOOKUP(B7,'K13 + another mutations'!$A$2:$A$30,1,0)</f>
        <v>NHP4827</v>
      </c>
      <c r="I7" s="30">
        <f t="shared" si="2"/>
        <v>580</v>
      </c>
      <c r="J7" s="10"/>
    </row>
    <row r="8" spans="1:13">
      <c r="A8" s="10" t="s">
        <v>164</v>
      </c>
      <c r="B8" s="10" t="s">
        <v>80</v>
      </c>
      <c r="C8" s="12">
        <v>7.9628839640000004</v>
      </c>
      <c r="D8" s="10" t="s">
        <v>233</v>
      </c>
      <c r="E8" s="10" t="str">
        <f t="shared" si="0"/>
        <v>C580Y</v>
      </c>
      <c r="F8" s="10"/>
      <c r="G8" s="10" t="str">
        <f t="shared" si="1"/>
        <v>C580Y</v>
      </c>
      <c r="H8" s="10" t="e">
        <f>VLOOKUP(B8,'K13 + another mutations'!$A$2:$A$30,1,0)</f>
        <v>#N/A</v>
      </c>
      <c r="I8" s="30">
        <f t="shared" si="2"/>
        <v>580</v>
      </c>
      <c r="J8" s="10"/>
    </row>
    <row r="9" spans="1:13">
      <c r="A9" s="10" t="s">
        <v>163</v>
      </c>
      <c r="B9" s="10" t="s">
        <v>60</v>
      </c>
      <c r="C9" s="12">
        <v>7.8163500839999998</v>
      </c>
      <c r="D9" s="10" t="s">
        <v>250</v>
      </c>
      <c r="E9" s="10" t="str">
        <f t="shared" si="0"/>
        <v>M476I</v>
      </c>
      <c r="F9" s="10"/>
      <c r="G9" s="10" t="str">
        <f t="shared" si="1"/>
        <v>M476I</v>
      </c>
      <c r="H9" s="10" t="e">
        <f>VLOOKUP(B9,'K13 + another mutations'!$A$2:$A$30,1,0)</f>
        <v>#N/A</v>
      </c>
      <c r="I9" s="30">
        <f t="shared" si="2"/>
        <v>476</v>
      </c>
      <c r="J9" s="10"/>
      <c r="L9" s="7" t="s">
        <v>378</v>
      </c>
    </row>
    <row r="10" spans="1:13">
      <c r="A10" s="10" t="s">
        <v>230</v>
      </c>
      <c r="B10" s="10" t="s">
        <v>194</v>
      </c>
      <c r="C10" s="12">
        <v>7.6993566449999999</v>
      </c>
      <c r="D10" s="10" t="s">
        <v>233</v>
      </c>
      <c r="E10" s="10" t="str">
        <f t="shared" si="0"/>
        <v>C580Y</v>
      </c>
      <c r="F10" s="10" t="s">
        <v>172</v>
      </c>
      <c r="G10" s="10" t="str">
        <f t="shared" si="1"/>
        <v>C580Y</v>
      </c>
      <c r="H10" s="10" t="e">
        <f>VLOOKUP(B10,'K13 + another mutations'!$A$2:$A$30,1,0)</f>
        <v>#N/A</v>
      </c>
      <c r="I10" s="30">
        <f t="shared" si="2"/>
        <v>580</v>
      </c>
      <c r="J10" s="10"/>
      <c r="L10" s="21" t="s">
        <v>232</v>
      </c>
      <c r="M10" s="15" t="s">
        <v>372</v>
      </c>
    </row>
    <row r="11" spans="1:13">
      <c r="A11" s="10" t="s">
        <v>164</v>
      </c>
      <c r="B11" s="10" t="s">
        <v>86</v>
      </c>
      <c r="C11" s="12">
        <v>7.6937272879999998</v>
      </c>
      <c r="D11" s="10" t="s">
        <v>232</v>
      </c>
      <c r="E11" s="10" t="str">
        <f t="shared" si="0"/>
        <v>A675V</v>
      </c>
      <c r="F11" s="10"/>
      <c r="G11" s="10" t="str">
        <f t="shared" si="1"/>
        <v>A675V</v>
      </c>
      <c r="H11" s="10" t="str">
        <f>VLOOKUP(B11,'K13 + another mutations'!$A$2:$A$30,1,0)</f>
        <v>NHP4826</v>
      </c>
      <c r="I11" s="30">
        <f t="shared" si="2"/>
        <v>675</v>
      </c>
      <c r="J11" s="10"/>
      <c r="L11" s="21" t="s">
        <v>233</v>
      </c>
      <c r="M11" s="15" t="s">
        <v>172</v>
      </c>
    </row>
    <row r="12" spans="1:13">
      <c r="A12" s="10" t="s">
        <v>164</v>
      </c>
      <c r="B12" s="10" t="s">
        <v>102</v>
      </c>
      <c r="C12" s="12">
        <v>7.6160362629999998</v>
      </c>
      <c r="D12" s="10" t="s">
        <v>233</v>
      </c>
      <c r="E12" s="10" t="str">
        <f t="shared" si="0"/>
        <v>C580Y</v>
      </c>
      <c r="F12" s="10"/>
      <c r="G12" s="10" t="str">
        <f t="shared" si="1"/>
        <v>C580Y</v>
      </c>
      <c r="H12" s="10" t="str">
        <f>VLOOKUP(B12,'K13 + another mutations'!$A$2:$A$30,1,0)</f>
        <v>NHP4852</v>
      </c>
      <c r="I12" s="30">
        <f t="shared" si="2"/>
        <v>580</v>
      </c>
      <c r="J12" s="10"/>
      <c r="L12" s="21" t="s">
        <v>239</v>
      </c>
      <c r="M12" s="15" t="s">
        <v>373</v>
      </c>
    </row>
    <row r="13" spans="1:13">
      <c r="A13" s="10" t="s">
        <v>230</v>
      </c>
      <c r="B13" s="10" t="s">
        <v>204</v>
      </c>
      <c r="C13" s="12">
        <v>7.534715007</v>
      </c>
      <c r="D13" s="10" t="s">
        <v>251</v>
      </c>
      <c r="E13" s="10" t="str">
        <f t="shared" si="0"/>
        <v>F446I</v>
      </c>
      <c r="F13" s="10" t="s">
        <v>205</v>
      </c>
      <c r="G13" s="10" t="str">
        <f t="shared" si="1"/>
        <v>F446I</v>
      </c>
      <c r="H13" s="10" t="e">
        <f>VLOOKUP(B13,'K13 + another mutations'!$A$2:$A$30,1,0)</f>
        <v>#N/A</v>
      </c>
      <c r="I13" s="30">
        <f t="shared" si="2"/>
        <v>446</v>
      </c>
      <c r="J13" s="10"/>
      <c r="L13" s="21" t="s">
        <v>242</v>
      </c>
      <c r="M13" s="15" t="s">
        <v>225</v>
      </c>
    </row>
    <row r="14" spans="1:13">
      <c r="A14" s="10" t="s">
        <v>164</v>
      </c>
      <c r="B14" s="10" t="s">
        <v>101</v>
      </c>
      <c r="C14" s="12">
        <v>7.5190189529999998</v>
      </c>
      <c r="D14" s="10" t="s">
        <v>233</v>
      </c>
      <c r="E14" s="10" t="str">
        <f t="shared" si="0"/>
        <v>C580Y</v>
      </c>
      <c r="F14" s="10"/>
      <c r="G14" s="10" t="str">
        <f t="shared" si="1"/>
        <v>C580Y</v>
      </c>
      <c r="H14" s="10" t="str">
        <f>VLOOKUP(B14,'K13 + another mutations'!$A$2:$A$30,1,0)</f>
        <v>NHP4851</v>
      </c>
      <c r="I14" s="30">
        <f t="shared" si="2"/>
        <v>580</v>
      </c>
      <c r="J14" s="10"/>
      <c r="L14" s="21" t="s">
        <v>244</v>
      </c>
      <c r="M14" s="16" t="s">
        <v>374</v>
      </c>
    </row>
    <row r="15" spans="1:13">
      <c r="A15" s="10" t="s">
        <v>164</v>
      </c>
      <c r="B15" s="10" t="s">
        <v>90</v>
      </c>
      <c r="C15" s="12">
        <v>7.4969400799999999</v>
      </c>
      <c r="D15" s="10" t="s">
        <v>242</v>
      </c>
      <c r="E15" s="35" t="str">
        <f t="shared" si="0"/>
        <v>E252Q</v>
      </c>
      <c r="F15" s="10"/>
      <c r="G15" s="10" t="str">
        <f t="shared" si="1"/>
        <v>E252Q</v>
      </c>
      <c r="H15" s="10" t="str">
        <f>VLOOKUP(B15,'K13 + another mutations'!$A$2:$A$30,1,0)</f>
        <v>NHP4830</v>
      </c>
      <c r="I15" s="30">
        <f t="shared" si="2"/>
        <v>252</v>
      </c>
      <c r="J15" s="10"/>
      <c r="L15" s="21" t="s">
        <v>247</v>
      </c>
      <c r="M15" s="16" t="s">
        <v>375</v>
      </c>
    </row>
    <row r="16" spans="1:13">
      <c r="A16" s="10" t="s">
        <v>163</v>
      </c>
      <c r="B16" s="10" t="s">
        <v>53</v>
      </c>
      <c r="C16" s="12">
        <v>7.4610396129999996</v>
      </c>
      <c r="D16" s="10" t="s">
        <v>252</v>
      </c>
      <c r="E16" s="10" t="str">
        <f t="shared" si="0"/>
        <v>P441L</v>
      </c>
      <c r="F16" s="10"/>
      <c r="G16" s="10" t="str">
        <f t="shared" si="1"/>
        <v>P441L</v>
      </c>
      <c r="H16" s="10" t="e">
        <f>VLOOKUP(B16,'K13 + another mutations'!$A$2:$A$30,1,0)</f>
        <v>#N/A</v>
      </c>
      <c r="I16" s="30">
        <f t="shared" si="2"/>
        <v>441</v>
      </c>
      <c r="J16" s="10"/>
      <c r="L16" s="21" t="s">
        <v>249</v>
      </c>
      <c r="M16" s="16" t="s">
        <v>376</v>
      </c>
    </row>
    <row r="17" spans="1:13">
      <c r="A17" s="10" t="s">
        <v>230</v>
      </c>
      <c r="B17" s="10" t="s">
        <v>203</v>
      </c>
      <c r="C17" s="12">
        <v>7.4450316010000002</v>
      </c>
      <c r="D17" s="10" t="s">
        <v>240</v>
      </c>
      <c r="E17" s="10" t="str">
        <f t="shared" si="0"/>
        <v>N458Y</v>
      </c>
      <c r="F17" s="10" t="s">
        <v>174</v>
      </c>
      <c r="G17" s="10" t="str">
        <f t="shared" si="1"/>
        <v>N458Y</v>
      </c>
      <c r="H17" s="10" t="e">
        <f>VLOOKUP(B17,'K13 + another mutations'!$A$2:$A$30,1,0)</f>
        <v>#N/A</v>
      </c>
      <c r="I17" s="30">
        <f t="shared" si="2"/>
        <v>458</v>
      </c>
      <c r="J17" s="10"/>
      <c r="L17" s="15" t="s">
        <v>250</v>
      </c>
      <c r="M17" s="16" t="s">
        <v>377</v>
      </c>
    </row>
    <row r="18" spans="1:13">
      <c r="A18" s="10" t="s">
        <v>230</v>
      </c>
      <c r="B18" s="10" t="s">
        <v>207</v>
      </c>
      <c r="C18" s="12">
        <v>7.373032824</v>
      </c>
      <c r="D18" s="10" t="s">
        <v>233</v>
      </c>
      <c r="E18" s="10" t="str">
        <f t="shared" si="0"/>
        <v>C580Y</v>
      </c>
      <c r="F18" s="10" t="s">
        <v>172</v>
      </c>
      <c r="G18" s="10" t="str">
        <f t="shared" si="1"/>
        <v>C580Y</v>
      </c>
      <c r="H18" s="10" t="e">
        <f>VLOOKUP(B18,'K13 + another mutations'!$A$2:$A$30,1,0)</f>
        <v>#N/A</v>
      </c>
      <c r="I18" s="30">
        <f t="shared" si="2"/>
        <v>580</v>
      </c>
      <c r="J18" s="10"/>
      <c r="L18" s="10" t="s">
        <v>252</v>
      </c>
      <c r="M18" s="16" t="s">
        <v>198</v>
      </c>
    </row>
    <row r="19" spans="1:13">
      <c r="A19" s="10" t="s">
        <v>164</v>
      </c>
      <c r="B19" s="10" t="s">
        <v>62</v>
      </c>
      <c r="C19" s="12">
        <v>7.3035382640000002</v>
      </c>
      <c r="D19" s="10" t="s">
        <v>252</v>
      </c>
      <c r="E19" s="10" t="str">
        <f t="shared" si="0"/>
        <v>P441L</v>
      </c>
      <c r="F19" s="10"/>
      <c r="G19" s="10" t="str">
        <f t="shared" si="1"/>
        <v>P441L</v>
      </c>
      <c r="H19" s="10" t="str">
        <f>VLOOKUP(B19,'K13 + another mutations'!$A$2:$A$30,1,0)</f>
        <v>NHP4749</v>
      </c>
      <c r="I19" s="30">
        <f t="shared" si="2"/>
        <v>441</v>
      </c>
      <c r="J19" s="10"/>
      <c r="L19" s="10" t="s">
        <v>243</v>
      </c>
      <c r="M19" s="16" t="s">
        <v>201</v>
      </c>
    </row>
    <row r="20" spans="1:13">
      <c r="A20" s="10" t="s">
        <v>164</v>
      </c>
      <c r="B20" s="10" t="s">
        <v>95</v>
      </c>
      <c r="C20" s="12">
        <v>7.2664475910000004</v>
      </c>
      <c r="D20" s="10" t="s">
        <v>233</v>
      </c>
      <c r="E20" s="10" t="str">
        <f t="shared" si="0"/>
        <v>C580Y</v>
      </c>
      <c r="F20" s="10"/>
      <c r="G20" s="10" t="str">
        <f t="shared" si="1"/>
        <v>C580Y</v>
      </c>
      <c r="H20" s="10" t="e">
        <f>VLOOKUP(B20,'K13 + another mutations'!$A$2:$A$30,1,0)</f>
        <v>#N/A</v>
      </c>
      <c r="I20" s="30">
        <f t="shared" si="2"/>
        <v>580</v>
      </c>
      <c r="J20" s="10"/>
      <c r="L20" s="10" t="s">
        <v>251</v>
      </c>
      <c r="M20" s="16" t="s">
        <v>205</v>
      </c>
    </row>
    <row r="21" spans="1:13">
      <c r="A21" s="10" t="s">
        <v>230</v>
      </c>
      <c r="B21" s="10" t="s">
        <v>210</v>
      </c>
      <c r="C21" s="12">
        <v>7.1707935059999999</v>
      </c>
      <c r="D21" s="10" t="s">
        <v>233</v>
      </c>
      <c r="E21" s="10" t="str">
        <f t="shared" si="0"/>
        <v>C580Y</v>
      </c>
      <c r="F21" s="10" t="s">
        <v>172</v>
      </c>
      <c r="G21" s="10" t="str">
        <f t="shared" si="1"/>
        <v>C580Y</v>
      </c>
      <c r="H21" s="10" t="e">
        <f>VLOOKUP(B21,'K13 + another mutations'!$A$2:$A$30,1,0)</f>
        <v>#N/A</v>
      </c>
      <c r="I21" s="30">
        <f t="shared" si="2"/>
        <v>580</v>
      </c>
      <c r="J21" s="10"/>
      <c r="L21" s="10" t="s">
        <v>240</v>
      </c>
      <c r="M21" s="16" t="s">
        <v>174</v>
      </c>
    </row>
    <row r="22" spans="1:13">
      <c r="A22" s="10" t="s">
        <v>164</v>
      </c>
      <c r="B22" s="10" t="s">
        <v>70</v>
      </c>
      <c r="C22" s="12">
        <v>7.1598315689999996</v>
      </c>
      <c r="D22" s="10" t="s">
        <v>233</v>
      </c>
      <c r="E22" s="10" t="str">
        <f t="shared" si="0"/>
        <v>C580Y</v>
      </c>
      <c r="F22" s="10"/>
      <c r="G22" s="10" t="str">
        <f t="shared" si="1"/>
        <v>C580Y</v>
      </c>
      <c r="H22" s="10" t="e">
        <f>VLOOKUP(B22,'K13 + another mutations'!$A$2:$A$30,1,0)</f>
        <v>#N/A</v>
      </c>
      <c r="I22" s="30">
        <f t="shared" si="2"/>
        <v>580</v>
      </c>
      <c r="J22" s="10"/>
      <c r="L22" s="10" t="s">
        <v>245</v>
      </c>
      <c r="M22" s="16" t="s">
        <v>184</v>
      </c>
    </row>
    <row r="23" spans="1:13">
      <c r="A23" s="10" t="s">
        <v>164</v>
      </c>
      <c r="B23" s="10" t="s">
        <v>69</v>
      </c>
      <c r="C23" s="12">
        <v>7.115502384</v>
      </c>
      <c r="D23" s="10" t="s">
        <v>233</v>
      </c>
      <c r="E23" s="10" t="str">
        <f t="shared" si="0"/>
        <v>C580Y</v>
      </c>
      <c r="F23" s="10"/>
      <c r="G23" s="10" t="str">
        <f t="shared" si="1"/>
        <v>C580Y</v>
      </c>
      <c r="H23" s="10" t="str">
        <f>VLOOKUP(B23,'K13 + another mutations'!$A$2:$A$30,1,0)</f>
        <v>NHP4776</v>
      </c>
      <c r="I23" s="30">
        <f t="shared" si="2"/>
        <v>580</v>
      </c>
      <c r="J23" s="10"/>
      <c r="L23" s="10" t="s">
        <v>246</v>
      </c>
      <c r="M23" s="16" t="s">
        <v>187</v>
      </c>
    </row>
    <row r="24" spans="1:13">
      <c r="A24" s="10" t="s">
        <v>163</v>
      </c>
      <c r="B24" s="10" t="s">
        <v>40</v>
      </c>
      <c r="C24" s="12">
        <v>7.1079184809999996</v>
      </c>
      <c r="D24" s="10" t="s">
        <v>244</v>
      </c>
      <c r="E24" s="10" t="str">
        <f t="shared" si="0"/>
        <v>P574L</v>
      </c>
      <c r="F24" s="10"/>
      <c r="G24" s="10" t="str">
        <f t="shared" si="1"/>
        <v>P574L</v>
      </c>
      <c r="H24" s="10" t="e">
        <f>VLOOKUP(B24,'K13 + another mutations'!$A$2:$A$30,1,0)</f>
        <v>#N/A</v>
      </c>
      <c r="I24" s="30">
        <f t="shared" si="2"/>
        <v>574</v>
      </c>
      <c r="J24" s="10"/>
      <c r="L24" s="10" t="s">
        <v>248</v>
      </c>
      <c r="M24" s="16" t="s">
        <v>181</v>
      </c>
    </row>
    <row r="25" spans="1:13">
      <c r="A25" s="10" t="s">
        <v>164</v>
      </c>
      <c r="B25" s="10" t="s">
        <v>98</v>
      </c>
      <c r="C25" s="12">
        <v>7.0463453280000001</v>
      </c>
      <c r="D25" s="10" t="s">
        <v>242</v>
      </c>
      <c r="E25" s="35" t="str">
        <f t="shared" si="0"/>
        <v>E252Q</v>
      </c>
      <c r="F25" s="10"/>
      <c r="G25" s="10" t="str">
        <f t="shared" si="1"/>
        <v>E252Q</v>
      </c>
      <c r="H25" s="10" t="str">
        <f>VLOOKUP(B25,'K13 + another mutations'!$A$2:$A$30,1,0)</f>
        <v>NHP4847</v>
      </c>
      <c r="I25" s="30">
        <f t="shared" si="2"/>
        <v>252</v>
      </c>
      <c r="J25" s="10"/>
    </row>
    <row r="26" spans="1:13">
      <c r="A26" s="10" t="s">
        <v>163</v>
      </c>
      <c r="B26" s="10" t="s">
        <v>51</v>
      </c>
      <c r="C26" s="12">
        <v>6.9411478259999999</v>
      </c>
      <c r="D26" s="10" t="s">
        <v>232</v>
      </c>
      <c r="E26" s="10" t="str">
        <f t="shared" si="0"/>
        <v>A675V</v>
      </c>
      <c r="F26" s="10"/>
      <c r="G26" s="10" t="str">
        <f t="shared" si="1"/>
        <v>A675V</v>
      </c>
      <c r="H26" s="10" t="e">
        <f>VLOOKUP(B26,'K13 + another mutations'!$A$2:$A$30,1,0)</f>
        <v>#N/A</v>
      </c>
      <c r="I26" s="30">
        <f t="shared" si="2"/>
        <v>675</v>
      </c>
      <c r="J26" s="10"/>
    </row>
    <row r="27" spans="1:13">
      <c r="A27" s="10" t="s">
        <v>163</v>
      </c>
      <c r="B27" s="10" t="s">
        <v>33</v>
      </c>
      <c r="C27" s="12">
        <v>6.9132505780000004</v>
      </c>
      <c r="D27" s="10" t="s">
        <v>239</v>
      </c>
      <c r="E27" s="10" t="str">
        <f t="shared" si="0"/>
        <v>G538V</v>
      </c>
      <c r="F27" s="10"/>
      <c r="G27" s="10" t="str">
        <f t="shared" si="1"/>
        <v>G538V</v>
      </c>
      <c r="H27" s="10" t="e">
        <f>VLOOKUP(B27,'K13 + another mutations'!$A$2:$A$30,1,0)</f>
        <v>#N/A</v>
      </c>
      <c r="I27" s="30">
        <f t="shared" si="2"/>
        <v>538</v>
      </c>
      <c r="J27" s="10"/>
    </row>
    <row r="28" spans="1:13">
      <c r="A28" s="10" t="s">
        <v>230</v>
      </c>
      <c r="B28" s="10" t="s">
        <v>206</v>
      </c>
      <c r="C28" s="12">
        <v>6.8723245070000001</v>
      </c>
      <c r="D28" s="10" t="s">
        <v>233</v>
      </c>
      <c r="E28" s="10" t="str">
        <f t="shared" si="0"/>
        <v>C580Y</v>
      </c>
      <c r="F28" s="10" t="s">
        <v>172</v>
      </c>
      <c r="G28" s="10" t="str">
        <f t="shared" si="1"/>
        <v>C580Y</v>
      </c>
      <c r="H28" s="10" t="e">
        <f>VLOOKUP(B28,'K13 + another mutations'!$A$2:$A$30,1,0)</f>
        <v>#N/A</v>
      </c>
      <c r="I28" s="30">
        <f t="shared" si="2"/>
        <v>580</v>
      </c>
      <c r="J28" s="10"/>
    </row>
    <row r="29" spans="1:13">
      <c r="A29" s="10" t="s">
        <v>164</v>
      </c>
      <c r="B29" s="10" t="s">
        <v>74</v>
      </c>
      <c r="C29" s="12">
        <v>6.8575820209999998</v>
      </c>
      <c r="D29" s="10" t="s">
        <v>233</v>
      </c>
      <c r="E29" s="10" t="str">
        <f t="shared" si="0"/>
        <v>C580Y</v>
      </c>
      <c r="F29" s="10"/>
      <c r="G29" s="10" t="str">
        <f t="shared" si="1"/>
        <v>C580Y</v>
      </c>
      <c r="H29" s="10" t="e">
        <f>VLOOKUP(B29,'K13 + another mutations'!$A$2:$A$30,1,0)</f>
        <v>#N/A</v>
      </c>
      <c r="I29" s="30">
        <f t="shared" si="2"/>
        <v>580</v>
      </c>
      <c r="J29" s="10"/>
    </row>
    <row r="30" spans="1:13">
      <c r="A30" s="10" t="s">
        <v>164</v>
      </c>
      <c r="B30" s="10" t="s">
        <v>73</v>
      </c>
      <c r="C30" s="12">
        <v>6.775858972</v>
      </c>
      <c r="D30" s="10" t="s">
        <v>242</v>
      </c>
      <c r="E30" s="35" t="str">
        <f t="shared" si="0"/>
        <v>E252Q</v>
      </c>
      <c r="F30" s="10"/>
      <c r="G30" s="10" t="str">
        <f t="shared" si="1"/>
        <v>E252Q</v>
      </c>
      <c r="H30" s="10" t="e">
        <f>VLOOKUP(B30,'K13 + another mutations'!$A$2:$A$30,1,0)</f>
        <v>#N/A</v>
      </c>
      <c r="I30" s="30">
        <f t="shared" si="2"/>
        <v>252</v>
      </c>
      <c r="J30" s="10"/>
    </row>
    <row r="31" spans="1:13">
      <c r="A31" s="10" t="s">
        <v>230</v>
      </c>
      <c r="B31" s="10" t="s">
        <v>209</v>
      </c>
      <c r="C31" s="12">
        <v>6.6904802749999996</v>
      </c>
      <c r="D31" s="10" t="s">
        <v>233</v>
      </c>
      <c r="E31" s="10" t="str">
        <f t="shared" si="0"/>
        <v>C580Y</v>
      </c>
      <c r="F31" s="10" t="s">
        <v>172</v>
      </c>
      <c r="G31" s="10" t="str">
        <f t="shared" si="1"/>
        <v>C580Y</v>
      </c>
      <c r="H31" s="10" t="e">
        <f>VLOOKUP(B31,'K13 + another mutations'!$A$2:$A$30,1,0)</f>
        <v>#N/A</v>
      </c>
      <c r="I31" s="30">
        <f t="shared" si="2"/>
        <v>580</v>
      </c>
      <c r="J31" s="10"/>
    </row>
    <row r="32" spans="1:13">
      <c r="A32" s="10" t="s">
        <v>164</v>
      </c>
      <c r="B32" s="10" t="s">
        <v>79</v>
      </c>
      <c r="C32" s="12">
        <v>6.6705446139999998</v>
      </c>
      <c r="D32" s="10" t="s">
        <v>233</v>
      </c>
      <c r="E32" s="10" t="str">
        <f t="shared" si="0"/>
        <v>C580Y</v>
      </c>
      <c r="F32" s="10"/>
      <c r="G32" s="10" t="str">
        <f t="shared" si="1"/>
        <v>C580Y</v>
      </c>
      <c r="H32" s="10" t="str">
        <f>VLOOKUP(B32,'K13 + another mutations'!$A$2:$A$30,1,0)</f>
        <v>NHP4796</v>
      </c>
      <c r="I32" s="30">
        <f t="shared" si="2"/>
        <v>580</v>
      </c>
      <c r="J32" s="10"/>
    </row>
    <row r="33" spans="1:10">
      <c r="A33" s="10" t="s">
        <v>163</v>
      </c>
      <c r="B33" s="10" t="s">
        <v>47</v>
      </c>
      <c r="C33" s="12">
        <v>6.6486539789999997</v>
      </c>
      <c r="D33" s="10" t="s">
        <v>252</v>
      </c>
      <c r="E33" s="10" t="str">
        <f t="shared" si="0"/>
        <v>P441L</v>
      </c>
      <c r="F33" s="10"/>
      <c r="G33" s="10" t="str">
        <f t="shared" si="1"/>
        <v>P441L</v>
      </c>
      <c r="H33" s="10" t="e">
        <f>VLOOKUP(B33,'K13 + another mutations'!$A$2:$A$30,1,0)</f>
        <v>#N/A</v>
      </c>
      <c r="I33" s="30">
        <f t="shared" si="2"/>
        <v>441</v>
      </c>
      <c r="J33" s="10"/>
    </row>
    <row r="34" spans="1:10">
      <c r="A34" s="10" t="s">
        <v>164</v>
      </c>
      <c r="B34" s="10" t="s">
        <v>65</v>
      </c>
      <c r="C34" s="12">
        <v>6.593158195</v>
      </c>
      <c r="D34" s="10" t="s">
        <v>232</v>
      </c>
      <c r="E34" s="10" t="str">
        <f t="shared" ref="E34:E65" si="3">IF(D34&lt;&gt;"",VLOOKUP(D34,$L$10:$M$24,2,0),"")</f>
        <v>A675V</v>
      </c>
      <c r="F34" s="10"/>
      <c r="G34" s="10" t="str">
        <f t="shared" si="1"/>
        <v>A675V</v>
      </c>
      <c r="H34" s="10" t="str">
        <f>VLOOKUP(B34,'K13 + another mutations'!$A$2:$A$30,1,0)</f>
        <v>NHP4765</v>
      </c>
      <c r="I34" s="30">
        <f t="shared" si="2"/>
        <v>675</v>
      </c>
      <c r="J34" s="10"/>
    </row>
    <row r="35" spans="1:10">
      <c r="A35" s="13" t="s">
        <v>164</v>
      </c>
      <c r="B35" s="13" t="s">
        <v>103</v>
      </c>
      <c r="C35" s="14">
        <v>6.5407541709999997</v>
      </c>
      <c r="D35" s="13"/>
      <c r="E35" s="10" t="str">
        <f t="shared" si="3"/>
        <v/>
      </c>
      <c r="F35" s="13"/>
      <c r="G35" s="10" t="str">
        <f t="shared" si="1"/>
        <v/>
      </c>
      <c r="H35" s="10" t="e">
        <f>VLOOKUP(B35,'K13 + another mutations'!$A$2:$A$30,1,0)</f>
        <v>#N/A</v>
      </c>
      <c r="I35" s="30" t="e">
        <f t="shared" si="2"/>
        <v>#VALUE!</v>
      </c>
      <c r="J35" s="10" t="s">
        <v>401</v>
      </c>
    </row>
    <row r="36" spans="1:10">
      <c r="A36" s="10" t="s">
        <v>230</v>
      </c>
      <c r="B36" s="10" t="s">
        <v>202</v>
      </c>
      <c r="C36" s="12">
        <v>6.4650031439999998</v>
      </c>
      <c r="D36" s="10" t="s">
        <v>233</v>
      </c>
      <c r="E36" s="10" t="str">
        <f t="shared" si="3"/>
        <v>C580Y</v>
      </c>
      <c r="F36" s="10" t="s">
        <v>172</v>
      </c>
      <c r="G36" s="10" t="str">
        <f t="shared" si="1"/>
        <v>C580Y</v>
      </c>
      <c r="H36" s="10" t="e">
        <f>VLOOKUP(B36,'K13 + another mutations'!$A$2:$A$30,1,0)</f>
        <v>#N/A</v>
      </c>
      <c r="I36" s="30">
        <f t="shared" si="2"/>
        <v>580</v>
      </c>
      <c r="J36" s="10"/>
    </row>
    <row r="37" spans="1:10">
      <c r="A37" s="10" t="s">
        <v>164</v>
      </c>
      <c r="B37" s="10" t="s">
        <v>20</v>
      </c>
      <c r="C37" s="12">
        <v>6.4336187679999997</v>
      </c>
      <c r="D37" s="10" t="s">
        <v>239</v>
      </c>
      <c r="E37" s="10" t="str">
        <f t="shared" si="3"/>
        <v>G538V</v>
      </c>
      <c r="F37" s="10"/>
      <c r="G37" s="10" t="str">
        <f t="shared" si="1"/>
        <v>G538V</v>
      </c>
      <c r="H37" s="10" t="e">
        <f>VLOOKUP(B37,'K13 + another mutations'!$A$2:$A$30,1,0)</f>
        <v>#N/A</v>
      </c>
      <c r="I37" s="30">
        <f t="shared" si="2"/>
        <v>538</v>
      </c>
      <c r="J37" s="10"/>
    </row>
    <row r="38" spans="1:10">
      <c r="A38" s="10" t="s">
        <v>230</v>
      </c>
      <c r="B38" s="10" t="s">
        <v>188</v>
      </c>
      <c r="C38" s="12">
        <v>6.3936720029999998</v>
      </c>
      <c r="D38" s="10" t="s">
        <v>233</v>
      </c>
      <c r="E38" s="10" t="str">
        <f t="shared" si="3"/>
        <v>C580Y</v>
      </c>
      <c r="F38" s="10" t="s">
        <v>172</v>
      </c>
      <c r="G38" s="10" t="str">
        <f t="shared" si="1"/>
        <v>C580Y</v>
      </c>
      <c r="H38" s="10" t="e">
        <f>VLOOKUP(B38,'K13 + another mutations'!$A$2:$A$30,1,0)</f>
        <v>#N/A</v>
      </c>
      <c r="I38" s="30">
        <f t="shared" si="2"/>
        <v>580</v>
      </c>
      <c r="J38" s="10"/>
    </row>
    <row r="39" spans="1:10">
      <c r="A39" s="10" t="s">
        <v>164</v>
      </c>
      <c r="B39" s="10" t="s">
        <v>75</v>
      </c>
      <c r="C39" s="12">
        <v>6.3593708720000004</v>
      </c>
      <c r="D39" s="10" t="s">
        <v>233</v>
      </c>
      <c r="E39" s="10" t="str">
        <f t="shared" si="3"/>
        <v>C580Y</v>
      </c>
      <c r="F39" s="10"/>
      <c r="G39" s="10" t="str">
        <f t="shared" si="1"/>
        <v>C580Y</v>
      </c>
      <c r="H39" s="10" t="e">
        <f>VLOOKUP(B39,'K13 + another mutations'!$A$2:$A$30,1,0)</f>
        <v>#N/A</v>
      </c>
      <c r="I39" s="30">
        <f t="shared" si="2"/>
        <v>580</v>
      </c>
      <c r="J39" s="10"/>
    </row>
    <row r="40" spans="1:10">
      <c r="A40" s="10" t="s">
        <v>164</v>
      </c>
      <c r="B40" s="10" t="s">
        <v>100</v>
      </c>
      <c r="C40" s="12">
        <v>6.3054869519999999</v>
      </c>
      <c r="D40" s="10" t="s">
        <v>240</v>
      </c>
      <c r="E40" s="10" t="str">
        <f t="shared" si="3"/>
        <v>N458Y</v>
      </c>
      <c r="F40" s="10"/>
      <c r="G40" s="10" t="str">
        <f t="shared" si="1"/>
        <v>N458Y</v>
      </c>
      <c r="H40" s="10" t="e">
        <f>VLOOKUP(B40,'K13 + another mutations'!$A$2:$A$30,1,0)</f>
        <v>#N/A</v>
      </c>
      <c r="I40" s="30">
        <f t="shared" si="2"/>
        <v>458</v>
      </c>
      <c r="J40" s="10"/>
    </row>
    <row r="41" spans="1:10">
      <c r="A41" s="10" t="s">
        <v>230</v>
      </c>
      <c r="B41" s="10" t="s">
        <v>192</v>
      </c>
      <c r="C41" s="12">
        <v>6.2913923699999996</v>
      </c>
      <c r="D41" s="10" t="s">
        <v>233</v>
      </c>
      <c r="E41" s="10" t="str">
        <f t="shared" si="3"/>
        <v>C580Y</v>
      </c>
      <c r="F41" s="10" t="s">
        <v>172</v>
      </c>
      <c r="G41" s="10" t="str">
        <f t="shared" si="1"/>
        <v>C580Y</v>
      </c>
      <c r="H41" s="10" t="e">
        <f>VLOOKUP(B41,'K13 + another mutations'!$A$2:$A$30,1,0)</f>
        <v>#N/A</v>
      </c>
      <c r="I41" s="30">
        <f t="shared" si="2"/>
        <v>580</v>
      </c>
      <c r="J41" s="10"/>
    </row>
    <row r="42" spans="1:10" ht="28" customHeight="1">
      <c r="A42" s="13" t="s">
        <v>162</v>
      </c>
      <c r="B42" s="13" t="s">
        <v>151</v>
      </c>
      <c r="C42" s="14">
        <v>6.2582586329999996</v>
      </c>
      <c r="D42" s="13"/>
      <c r="E42" s="10" t="str">
        <f t="shared" si="3"/>
        <v/>
      </c>
      <c r="F42" s="13"/>
      <c r="G42" s="10" t="str">
        <f t="shared" si="1"/>
        <v/>
      </c>
      <c r="H42" s="10" t="e">
        <f>VLOOKUP(B42,'K13 + another mutations'!$A$2:$A$30,1,0)</f>
        <v>#N/A</v>
      </c>
      <c r="I42" s="30" t="e">
        <f t="shared" si="2"/>
        <v>#VALUE!</v>
      </c>
      <c r="J42" s="31" t="s">
        <v>399</v>
      </c>
    </row>
    <row r="43" spans="1:10">
      <c r="A43" s="13" t="s">
        <v>164</v>
      </c>
      <c r="B43" s="13" t="s">
        <v>77</v>
      </c>
      <c r="C43" s="14">
        <v>6.1914114900000001</v>
      </c>
      <c r="D43" s="13"/>
      <c r="E43" s="10" t="str">
        <f t="shared" si="3"/>
        <v/>
      </c>
      <c r="F43" s="13"/>
      <c r="G43" s="10" t="str">
        <f t="shared" si="1"/>
        <v/>
      </c>
      <c r="H43" s="10" t="e">
        <f>VLOOKUP(B43,'K13 + another mutations'!$A$2:$A$30,1,0)</f>
        <v>#N/A</v>
      </c>
      <c r="I43" s="30" t="e">
        <f t="shared" si="2"/>
        <v>#VALUE!</v>
      </c>
      <c r="J43" s="10" t="s">
        <v>402</v>
      </c>
    </row>
    <row r="44" spans="1:10">
      <c r="A44" s="10" t="s">
        <v>230</v>
      </c>
      <c r="B44" s="10" t="s">
        <v>196</v>
      </c>
      <c r="C44" s="12">
        <v>6.0674919730000001</v>
      </c>
      <c r="D44" s="10" t="s">
        <v>233</v>
      </c>
      <c r="E44" s="10" t="str">
        <f t="shared" si="3"/>
        <v>C580Y</v>
      </c>
      <c r="F44" s="10" t="s">
        <v>172</v>
      </c>
      <c r="G44" s="10" t="str">
        <f t="shared" si="1"/>
        <v>C580Y</v>
      </c>
      <c r="H44" s="10" t="e">
        <f>VLOOKUP(B44,'K13 + another mutations'!$A$2:$A$30,1,0)</f>
        <v>#N/A</v>
      </c>
      <c r="I44" s="30">
        <f t="shared" si="2"/>
        <v>580</v>
      </c>
      <c r="J44" s="10"/>
    </row>
    <row r="45" spans="1:10">
      <c r="A45" s="10" t="s">
        <v>164</v>
      </c>
      <c r="B45" s="10" t="s">
        <v>71</v>
      </c>
      <c r="C45" s="12">
        <v>6.0408504240000003</v>
      </c>
      <c r="D45" s="10" t="s">
        <v>233</v>
      </c>
      <c r="E45" s="10" t="str">
        <f t="shared" si="3"/>
        <v>C580Y</v>
      </c>
      <c r="F45" s="10"/>
      <c r="G45" s="10" t="str">
        <f t="shared" si="1"/>
        <v>C580Y</v>
      </c>
      <c r="H45" s="10" t="str">
        <f>VLOOKUP(B45,'K13 + another mutations'!$A$2:$A$30,1,0)</f>
        <v>NHP4779</v>
      </c>
      <c r="I45" s="30">
        <f t="shared" si="2"/>
        <v>580</v>
      </c>
      <c r="J45" s="10"/>
    </row>
    <row r="46" spans="1:10">
      <c r="A46" s="13" t="s">
        <v>164</v>
      </c>
      <c r="B46" s="13" t="s">
        <v>108</v>
      </c>
      <c r="C46" s="14">
        <v>5.9808300729999999</v>
      </c>
      <c r="D46" s="13"/>
      <c r="E46" s="10" t="str">
        <f t="shared" si="3"/>
        <v/>
      </c>
      <c r="F46" s="13"/>
      <c r="G46" s="10" t="str">
        <f t="shared" si="1"/>
        <v/>
      </c>
      <c r="H46" s="10" t="e">
        <f>VLOOKUP(B46,'K13 + another mutations'!$A$2:$A$30,1,0)</f>
        <v>#N/A</v>
      </c>
      <c r="I46" s="30" t="e">
        <f t="shared" si="2"/>
        <v>#VALUE!</v>
      </c>
      <c r="J46" s="11" t="s">
        <v>398</v>
      </c>
    </row>
    <row r="47" spans="1:10">
      <c r="A47" s="10" t="s">
        <v>164</v>
      </c>
      <c r="B47" s="10" t="s">
        <v>64</v>
      </c>
      <c r="C47" s="12">
        <v>5.9463761570000004</v>
      </c>
      <c r="D47" s="10" t="s">
        <v>232</v>
      </c>
      <c r="E47" s="10" t="str">
        <f t="shared" si="3"/>
        <v>A675V</v>
      </c>
      <c r="F47" s="10"/>
      <c r="G47" s="10" t="str">
        <f t="shared" si="1"/>
        <v>A675V</v>
      </c>
      <c r="H47" s="10" t="str">
        <f>VLOOKUP(B47,'K13 + another mutations'!$A$2:$A$30,1,0)</f>
        <v>NHP4764</v>
      </c>
      <c r="I47" s="30">
        <f t="shared" si="2"/>
        <v>675</v>
      </c>
      <c r="J47" s="10"/>
    </row>
    <row r="48" spans="1:10">
      <c r="A48" s="10" t="s">
        <v>163</v>
      </c>
      <c r="B48" s="10" t="s">
        <v>38</v>
      </c>
      <c r="C48" s="12">
        <v>5.7792639110000001</v>
      </c>
      <c r="D48" s="10" t="s">
        <v>249</v>
      </c>
      <c r="E48" s="10" t="str">
        <f t="shared" si="3"/>
        <v>S485N</v>
      </c>
      <c r="F48" s="10"/>
      <c r="G48" s="10" t="str">
        <f t="shared" si="1"/>
        <v>S485N</v>
      </c>
      <c r="H48" s="10" t="str">
        <f>VLOOKUP(B48,'K13 + another mutations'!$A$2:$A$30,1,0)</f>
        <v>NHP4203</v>
      </c>
      <c r="I48" s="30">
        <f t="shared" si="2"/>
        <v>485</v>
      </c>
      <c r="J48" s="10"/>
    </row>
    <row r="49" spans="1:10">
      <c r="A49" s="10" t="s">
        <v>164</v>
      </c>
      <c r="B49" s="10" t="s">
        <v>84</v>
      </c>
      <c r="C49" s="12">
        <v>5.7611105800000004</v>
      </c>
      <c r="D49" s="10" t="s">
        <v>245</v>
      </c>
      <c r="E49" s="10" t="str">
        <f t="shared" si="3"/>
        <v>R561H</v>
      </c>
      <c r="F49" s="10"/>
      <c r="G49" s="10" t="str">
        <f t="shared" si="1"/>
        <v>R561H</v>
      </c>
      <c r="H49" s="10" t="e">
        <f>VLOOKUP(B49,'K13 + another mutations'!$A$2:$A$30,1,0)</f>
        <v>#N/A</v>
      </c>
      <c r="I49" s="30">
        <f t="shared" si="2"/>
        <v>561</v>
      </c>
      <c r="J49" s="10"/>
    </row>
    <row r="50" spans="1:10">
      <c r="A50" s="10" t="s">
        <v>164</v>
      </c>
      <c r="B50" s="10" t="s">
        <v>89</v>
      </c>
      <c r="C50" s="12">
        <v>5.4796939</v>
      </c>
      <c r="D50" s="10" t="s">
        <v>251</v>
      </c>
      <c r="E50" s="10" t="str">
        <f t="shared" si="3"/>
        <v>F446I</v>
      </c>
      <c r="F50" s="10"/>
      <c r="G50" s="10" t="str">
        <f t="shared" si="1"/>
        <v>F446I</v>
      </c>
      <c r="H50" s="10" t="e">
        <f>VLOOKUP(B50,'K13 + another mutations'!$A$2:$A$30,1,0)</f>
        <v>#N/A</v>
      </c>
      <c r="I50" s="30">
        <f t="shared" si="2"/>
        <v>446</v>
      </c>
      <c r="J50" s="10"/>
    </row>
    <row r="51" spans="1:10">
      <c r="A51" s="10" t="s">
        <v>162</v>
      </c>
      <c r="B51" s="10" t="s">
        <v>157</v>
      </c>
      <c r="C51" s="12">
        <v>5.3718031020000003</v>
      </c>
      <c r="D51" s="10"/>
      <c r="E51" s="10" t="str">
        <f t="shared" si="3"/>
        <v/>
      </c>
      <c r="F51" s="10"/>
      <c r="G51" s="10" t="str">
        <f t="shared" si="1"/>
        <v/>
      </c>
      <c r="H51" s="10" t="e">
        <f>VLOOKUP(B51,'K13 + another mutations'!$A$2:$A$30,1,0)</f>
        <v>#N/A</v>
      </c>
      <c r="I51" s="30" t="e">
        <f t="shared" si="2"/>
        <v>#VALUE!</v>
      </c>
      <c r="J51" s="10"/>
    </row>
    <row r="52" spans="1:10">
      <c r="A52" s="10" t="s">
        <v>164</v>
      </c>
      <c r="B52" s="10" t="s">
        <v>94</v>
      </c>
      <c r="C52" s="12">
        <v>5.352308871</v>
      </c>
      <c r="D52" s="10" t="s">
        <v>239</v>
      </c>
      <c r="E52" s="10" t="str">
        <f t="shared" si="3"/>
        <v>G538V</v>
      </c>
      <c r="F52" s="10"/>
      <c r="G52" s="10" t="str">
        <f t="shared" si="1"/>
        <v>G538V</v>
      </c>
      <c r="H52" s="10" t="e">
        <f>VLOOKUP(B52,'K13 + another mutations'!$A$2:$A$30,1,0)</f>
        <v>#N/A</v>
      </c>
      <c r="I52" s="30">
        <f t="shared" si="2"/>
        <v>538</v>
      </c>
      <c r="J52" s="10"/>
    </row>
    <row r="53" spans="1:10">
      <c r="A53" s="10" t="s">
        <v>163</v>
      </c>
      <c r="B53" s="10" t="s">
        <v>14</v>
      </c>
      <c r="C53" s="12">
        <v>5.2612536240000001</v>
      </c>
      <c r="D53" s="10" t="s">
        <v>242</v>
      </c>
      <c r="E53" s="35" t="str">
        <f t="shared" si="3"/>
        <v>E252Q</v>
      </c>
      <c r="F53" s="10"/>
      <c r="G53" s="10" t="str">
        <f t="shared" si="1"/>
        <v>E252Q</v>
      </c>
      <c r="H53" s="10" t="str">
        <f>VLOOKUP(B53,'K13 + another mutations'!$A$2:$A$30,1,0)</f>
        <v>NHP3055</v>
      </c>
      <c r="I53" s="30">
        <f t="shared" si="2"/>
        <v>252</v>
      </c>
      <c r="J53" s="10"/>
    </row>
    <row r="54" spans="1:10">
      <c r="A54" s="10" t="s">
        <v>162</v>
      </c>
      <c r="B54" s="10" t="s">
        <v>140</v>
      </c>
      <c r="C54" s="12">
        <v>5.094083371</v>
      </c>
      <c r="D54" s="10" t="s">
        <v>242</v>
      </c>
      <c r="E54" s="10" t="str">
        <f t="shared" si="3"/>
        <v>E252Q</v>
      </c>
      <c r="F54" s="10"/>
      <c r="G54" s="10" t="str">
        <f t="shared" si="1"/>
        <v>E252Q</v>
      </c>
      <c r="H54" s="10" t="e">
        <f>VLOOKUP(B54,'K13 + another mutations'!$A$2:$A$30,1,0)</f>
        <v>#N/A</v>
      </c>
      <c r="I54" s="30">
        <f t="shared" si="2"/>
        <v>252</v>
      </c>
      <c r="J54" s="10"/>
    </row>
    <row r="55" spans="1:10">
      <c r="A55" s="10" t="s">
        <v>163</v>
      </c>
      <c r="B55" s="10" t="s">
        <v>37</v>
      </c>
      <c r="C55" s="12">
        <v>5.0583999869999996</v>
      </c>
      <c r="D55" s="10"/>
      <c r="E55" s="10" t="str">
        <f t="shared" si="3"/>
        <v/>
      </c>
      <c r="F55" s="10"/>
      <c r="G55" s="10" t="str">
        <f t="shared" si="1"/>
        <v/>
      </c>
      <c r="H55" s="10" t="e">
        <f>VLOOKUP(B55,'K13 + another mutations'!$A$2:$A$30,1,0)</f>
        <v>#N/A</v>
      </c>
      <c r="I55" s="30" t="e">
        <f t="shared" si="2"/>
        <v>#VALUE!</v>
      </c>
      <c r="J55" s="10"/>
    </row>
    <row r="56" spans="1:10">
      <c r="A56" s="10" t="s">
        <v>163</v>
      </c>
      <c r="B56" s="10" t="s">
        <v>59</v>
      </c>
      <c r="C56" s="12">
        <v>5.0528239819999996</v>
      </c>
      <c r="D56" s="10" t="s">
        <v>232</v>
      </c>
      <c r="E56" s="10" t="str">
        <f t="shared" si="3"/>
        <v>A675V</v>
      </c>
      <c r="F56" s="10"/>
      <c r="G56" s="10" t="str">
        <f t="shared" si="1"/>
        <v>A675V</v>
      </c>
      <c r="H56" s="10" t="e">
        <f>VLOOKUP(B56,'K13 + another mutations'!$A$2:$A$30,1,0)</f>
        <v>#N/A</v>
      </c>
      <c r="I56" s="30">
        <f t="shared" si="2"/>
        <v>675</v>
      </c>
      <c r="J56" s="10"/>
    </row>
    <row r="57" spans="1:10">
      <c r="A57" s="10" t="s">
        <v>164</v>
      </c>
      <c r="B57" s="10" t="s">
        <v>91</v>
      </c>
      <c r="C57" s="12">
        <v>5.0501055050000003</v>
      </c>
      <c r="D57" s="10" t="s">
        <v>233</v>
      </c>
      <c r="E57" s="10" t="str">
        <f t="shared" si="3"/>
        <v>C580Y</v>
      </c>
      <c r="F57" s="10"/>
      <c r="G57" s="10" t="str">
        <f t="shared" si="1"/>
        <v>C580Y</v>
      </c>
      <c r="H57" s="10" t="e">
        <f>VLOOKUP(B57,'K13 + another mutations'!$A$2:$A$30,1,0)</f>
        <v>#N/A</v>
      </c>
      <c r="I57" s="30">
        <f t="shared" si="2"/>
        <v>580</v>
      </c>
      <c r="J57" s="10"/>
    </row>
    <row r="58" spans="1:10">
      <c r="A58" s="10" t="s">
        <v>162</v>
      </c>
      <c r="B58" s="10" t="s">
        <v>141</v>
      </c>
      <c r="C58" s="12">
        <v>5.0500755159999997</v>
      </c>
      <c r="D58" s="10" t="s">
        <v>242</v>
      </c>
      <c r="E58" s="10" t="str">
        <f t="shared" si="3"/>
        <v>E252Q</v>
      </c>
      <c r="F58" s="10"/>
      <c r="G58" s="10" t="str">
        <f t="shared" si="1"/>
        <v>E252Q</v>
      </c>
      <c r="H58" s="10" t="e">
        <f>VLOOKUP(B58,'K13 + another mutations'!$A$2:$A$30,1,0)</f>
        <v>#N/A</v>
      </c>
      <c r="I58" s="30">
        <f t="shared" si="2"/>
        <v>252</v>
      </c>
      <c r="J58" s="10"/>
    </row>
    <row r="59" spans="1:10">
      <c r="A59" s="10" t="s">
        <v>164</v>
      </c>
      <c r="B59" s="10" t="s">
        <v>83</v>
      </c>
      <c r="C59" s="12">
        <v>5.0434862020000004</v>
      </c>
      <c r="D59" s="10" t="s">
        <v>247</v>
      </c>
      <c r="E59" s="10" t="str">
        <f t="shared" si="3"/>
        <v>N537I</v>
      </c>
      <c r="F59" s="10"/>
      <c r="G59" s="10" t="str">
        <f t="shared" si="1"/>
        <v>N537I</v>
      </c>
      <c r="H59" s="10" t="e">
        <f>VLOOKUP(B59,'K13 + another mutations'!$A$2:$A$30,1,0)</f>
        <v>#N/A</v>
      </c>
      <c r="I59" s="30">
        <f t="shared" si="2"/>
        <v>537</v>
      </c>
      <c r="J59" s="10"/>
    </row>
    <row r="60" spans="1:10">
      <c r="A60" s="10" t="s">
        <v>230</v>
      </c>
      <c r="B60" s="10" t="s">
        <v>189</v>
      </c>
      <c r="C60" s="12">
        <v>5.0379943120000004</v>
      </c>
      <c r="D60" s="10" t="s">
        <v>233</v>
      </c>
      <c r="E60" s="10" t="str">
        <f t="shared" si="3"/>
        <v>C580Y</v>
      </c>
      <c r="F60" s="10" t="s">
        <v>172</v>
      </c>
      <c r="G60" s="10" t="str">
        <f t="shared" si="1"/>
        <v>C580Y</v>
      </c>
      <c r="H60" s="10" t="e">
        <f>VLOOKUP(B60,'K13 + another mutations'!$A$2:$A$30,1,0)</f>
        <v>#N/A</v>
      </c>
      <c r="I60" s="30">
        <f t="shared" si="2"/>
        <v>580</v>
      </c>
      <c r="J60" s="10"/>
    </row>
    <row r="61" spans="1:10">
      <c r="A61" s="10" t="s">
        <v>164</v>
      </c>
      <c r="B61" s="10" t="s">
        <v>66</v>
      </c>
      <c r="C61" s="12">
        <v>4.9323638650000001</v>
      </c>
      <c r="D61" s="10" t="s">
        <v>242</v>
      </c>
      <c r="E61" s="10" t="str">
        <f t="shared" si="3"/>
        <v>E252Q</v>
      </c>
      <c r="F61" s="10"/>
      <c r="G61" s="10" t="str">
        <f t="shared" si="1"/>
        <v>E252Q</v>
      </c>
      <c r="H61" s="10" t="e">
        <f>VLOOKUP(B61,'K13 + another mutations'!$A$2:$A$30,1,0)</f>
        <v>#N/A</v>
      </c>
      <c r="I61" s="30">
        <f t="shared" si="2"/>
        <v>252</v>
      </c>
      <c r="J61" s="10"/>
    </row>
    <row r="62" spans="1:10">
      <c r="A62" s="10" t="s">
        <v>162</v>
      </c>
      <c r="B62" s="10" t="s">
        <v>128</v>
      </c>
      <c r="C62" s="12">
        <v>4.9046399919999999</v>
      </c>
      <c r="D62" s="10"/>
      <c r="E62" s="10" t="str">
        <f t="shared" si="3"/>
        <v/>
      </c>
      <c r="F62" s="10"/>
      <c r="G62" s="10" t="str">
        <f t="shared" si="1"/>
        <v/>
      </c>
      <c r="H62" s="10" t="e">
        <f>VLOOKUP(B62,'K13 + another mutations'!$A$2:$A$30,1,0)</f>
        <v>#N/A</v>
      </c>
      <c r="I62" s="30" t="e">
        <f t="shared" si="2"/>
        <v>#VALUE!</v>
      </c>
      <c r="J62" s="10"/>
    </row>
    <row r="63" spans="1:10">
      <c r="A63" s="10" t="s">
        <v>163</v>
      </c>
      <c r="B63" s="10" t="s">
        <v>42</v>
      </c>
      <c r="C63" s="12">
        <v>4.8875617939999998</v>
      </c>
      <c r="D63" s="10" t="s">
        <v>244</v>
      </c>
      <c r="E63" s="10" t="str">
        <f t="shared" si="3"/>
        <v>P574L</v>
      </c>
      <c r="F63" s="10"/>
      <c r="G63" s="10" t="str">
        <f t="shared" si="1"/>
        <v>P574L</v>
      </c>
      <c r="H63" s="10" t="e">
        <f>VLOOKUP(B63,'K13 + another mutations'!$A$2:$A$30,1,0)</f>
        <v>#N/A</v>
      </c>
      <c r="I63" s="30">
        <f t="shared" si="2"/>
        <v>574</v>
      </c>
      <c r="J63" s="10"/>
    </row>
    <row r="64" spans="1:10">
      <c r="A64" s="10" t="s">
        <v>164</v>
      </c>
      <c r="B64" s="10" t="s">
        <v>82</v>
      </c>
      <c r="C64" s="12">
        <v>4.8815864749999998</v>
      </c>
      <c r="D64" s="10"/>
      <c r="E64" s="10" t="str">
        <f t="shared" si="3"/>
        <v/>
      </c>
      <c r="F64" s="10"/>
      <c r="G64" s="10" t="str">
        <f t="shared" si="1"/>
        <v/>
      </c>
      <c r="H64" s="10" t="e">
        <f>VLOOKUP(B64,'K13 + another mutations'!$A$2:$A$30,1,0)</f>
        <v>#N/A</v>
      </c>
      <c r="I64" s="30" t="e">
        <f t="shared" si="2"/>
        <v>#VALUE!</v>
      </c>
      <c r="J64" s="10"/>
    </row>
    <row r="65" spans="1:10">
      <c r="A65" s="10" t="s">
        <v>163</v>
      </c>
      <c r="B65" s="10" t="s">
        <v>55</v>
      </c>
      <c r="C65" s="12">
        <v>4.8240909060000003</v>
      </c>
      <c r="D65" s="10"/>
      <c r="E65" s="10" t="str">
        <f t="shared" si="3"/>
        <v/>
      </c>
      <c r="F65" s="10"/>
      <c r="G65" s="10" t="str">
        <f t="shared" si="1"/>
        <v/>
      </c>
      <c r="H65" s="10" t="e">
        <f>VLOOKUP(B65,'K13 + another mutations'!$A$2:$A$30,1,0)</f>
        <v>#N/A</v>
      </c>
      <c r="I65" s="30" t="e">
        <f t="shared" si="2"/>
        <v>#VALUE!</v>
      </c>
      <c r="J65" s="10"/>
    </row>
    <row r="66" spans="1:10">
      <c r="A66" s="10" t="s">
        <v>162</v>
      </c>
      <c r="B66" s="10" t="s">
        <v>122</v>
      </c>
      <c r="C66" s="12">
        <v>4.8084660929999998</v>
      </c>
      <c r="D66" s="10"/>
      <c r="E66" s="10" t="str">
        <f t="shared" ref="E66:E97" si="4">IF(D66&lt;&gt;"",VLOOKUP(D66,$L$10:$M$24,2,0),"")</f>
        <v/>
      </c>
      <c r="F66" s="10"/>
      <c r="G66" s="10" t="str">
        <f t="shared" si="1"/>
        <v/>
      </c>
      <c r="H66" s="10" t="e">
        <f>VLOOKUP(B66,'K13 + another mutations'!$A$2:$A$30,1,0)</f>
        <v>#N/A</v>
      </c>
      <c r="I66" s="30" t="e">
        <f t="shared" si="2"/>
        <v>#VALUE!</v>
      </c>
      <c r="J66" s="10"/>
    </row>
    <row r="67" spans="1:10">
      <c r="A67" s="10" t="s">
        <v>164</v>
      </c>
      <c r="B67" s="10" t="s">
        <v>99</v>
      </c>
      <c r="C67" s="12">
        <v>4.742323002</v>
      </c>
      <c r="D67" s="10" t="s">
        <v>247</v>
      </c>
      <c r="E67" s="10" t="str">
        <f t="shared" si="4"/>
        <v>N537I</v>
      </c>
      <c r="F67" s="10"/>
      <c r="G67" s="10" t="str">
        <f t="shared" ref="G67:G130" si="5">IF(E67&lt;&gt;"",E67,IF(F67&lt;&gt;"",F67,""))</f>
        <v>N537I</v>
      </c>
      <c r="H67" s="10" t="e">
        <f>VLOOKUP(B67,'K13 + another mutations'!$A$2:$A$30,1,0)</f>
        <v>#N/A</v>
      </c>
      <c r="I67" s="30">
        <f t="shared" ref="I67:I130" si="6">VALUE(IF(AND(G67&lt;&gt;"",G67&lt;&gt;"WT"),MID(G67,2,LEN(G67)-2),""))</f>
        <v>537</v>
      </c>
      <c r="J67" s="10"/>
    </row>
    <row r="68" spans="1:10">
      <c r="A68" s="10" t="s">
        <v>164</v>
      </c>
      <c r="B68" s="10" t="s">
        <v>92</v>
      </c>
      <c r="C68" s="12">
        <v>4.719202159</v>
      </c>
      <c r="D68" s="10" t="s">
        <v>233</v>
      </c>
      <c r="E68" s="10" t="str">
        <f t="shared" si="4"/>
        <v>C580Y</v>
      </c>
      <c r="F68" s="10"/>
      <c r="G68" s="10" t="str">
        <f t="shared" si="5"/>
        <v>C580Y</v>
      </c>
      <c r="H68" s="10" t="e">
        <f>VLOOKUP(B68,'K13 + another mutations'!$A$2:$A$30,1,0)</f>
        <v>#N/A</v>
      </c>
      <c r="I68" s="30">
        <f t="shared" si="6"/>
        <v>580</v>
      </c>
      <c r="J68" s="10"/>
    </row>
    <row r="69" spans="1:10">
      <c r="A69" s="10" t="s">
        <v>230</v>
      </c>
      <c r="B69" s="10" t="s">
        <v>199</v>
      </c>
      <c r="C69" s="12">
        <v>4.5992997740000003</v>
      </c>
      <c r="D69" s="10" t="s">
        <v>240</v>
      </c>
      <c r="E69" s="10" t="str">
        <f t="shared" si="4"/>
        <v>N458Y</v>
      </c>
      <c r="F69" s="10" t="s">
        <v>174</v>
      </c>
      <c r="G69" s="10" t="str">
        <f t="shared" si="5"/>
        <v>N458Y</v>
      </c>
      <c r="H69" s="10" t="e">
        <f>VLOOKUP(B69,'K13 + another mutations'!$A$2:$A$30,1,0)</f>
        <v>#N/A</v>
      </c>
      <c r="I69" s="30">
        <f t="shared" si="6"/>
        <v>458</v>
      </c>
      <c r="J69" s="10"/>
    </row>
    <row r="70" spans="1:10">
      <c r="A70" s="10" t="s">
        <v>164</v>
      </c>
      <c r="B70" s="10" t="s">
        <v>21</v>
      </c>
      <c r="C70" s="12">
        <v>4.5083614030000003</v>
      </c>
      <c r="D70" s="10" t="s">
        <v>242</v>
      </c>
      <c r="E70" s="35" t="str">
        <f t="shared" si="4"/>
        <v>E252Q</v>
      </c>
      <c r="F70" s="10"/>
      <c r="G70" s="10" t="str">
        <f t="shared" si="5"/>
        <v>E252Q</v>
      </c>
      <c r="H70" s="10" t="e">
        <f>VLOOKUP(B70,'K13 + another mutations'!$A$2:$A$30,1,0)</f>
        <v>#N/A</v>
      </c>
      <c r="I70" s="30">
        <f t="shared" si="6"/>
        <v>252</v>
      </c>
      <c r="J70" s="10"/>
    </row>
    <row r="71" spans="1:10">
      <c r="A71" s="10" t="s">
        <v>163</v>
      </c>
      <c r="B71" s="10" t="s">
        <v>28</v>
      </c>
      <c r="C71" s="12">
        <v>4.4386908549999999</v>
      </c>
      <c r="D71" s="10"/>
      <c r="E71" s="10" t="str">
        <f t="shared" si="4"/>
        <v/>
      </c>
      <c r="F71" s="10"/>
      <c r="G71" s="10" t="str">
        <f t="shared" si="5"/>
        <v/>
      </c>
      <c r="H71" s="10" t="str">
        <f>VLOOKUP(B71,'K13 + another mutations'!$A$2:$A$30,1,0)</f>
        <v>NHP4123</v>
      </c>
      <c r="I71" s="30" t="e">
        <f t="shared" si="6"/>
        <v>#VALUE!</v>
      </c>
      <c r="J71" s="10"/>
    </row>
    <row r="72" spans="1:10">
      <c r="A72" s="10" t="s">
        <v>163</v>
      </c>
      <c r="B72" s="10" t="s">
        <v>19</v>
      </c>
      <c r="C72" s="12">
        <v>4.3498816859999998</v>
      </c>
      <c r="D72" s="10" t="s">
        <v>242</v>
      </c>
      <c r="E72" s="35" t="str">
        <f t="shared" si="4"/>
        <v>E252Q</v>
      </c>
      <c r="F72" s="10"/>
      <c r="G72" s="10" t="str">
        <f t="shared" si="5"/>
        <v>E252Q</v>
      </c>
      <c r="H72" s="10" t="e">
        <f>VLOOKUP(B72,'K13 + another mutations'!$A$2:$A$30,1,0)</f>
        <v>#N/A</v>
      </c>
      <c r="I72" s="30">
        <f t="shared" si="6"/>
        <v>252</v>
      </c>
      <c r="J72" s="10"/>
    </row>
    <row r="73" spans="1:10">
      <c r="A73" s="10" t="s">
        <v>163</v>
      </c>
      <c r="B73" s="10" t="s">
        <v>36</v>
      </c>
      <c r="C73" s="12">
        <v>4.3051061190000004</v>
      </c>
      <c r="D73" s="10" t="s">
        <v>242</v>
      </c>
      <c r="E73" s="35" t="str">
        <f t="shared" si="4"/>
        <v>E252Q</v>
      </c>
      <c r="F73" s="10"/>
      <c r="G73" s="10" t="str">
        <f t="shared" si="5"/>
        <v>E252Q</v>
      </c>
      <c r="H73" s="10" t="e">
        <f>VLOOKUP(B73,'K13 + another mutations'!$A$2:$A$30,1,0)</f>
        <v>#N/A</v>
      </c>
      <c r="I73" s="30">
        <f t="shared" si="6"/>
        <v>252</v>
      </c>
      <c r="J73" s="10"/>
    </row>
    <row r="74" spans="1:10">
      <c r="A74" s="10" t="s">
        <v>164</v>
      </c>
      <c r="B74" s="10" t="s">
        <v>81</v>
      </c>
      <c r="C74" s="12">
        <v>4.3028302810000003</v>
      </c>
      <c r="D74" s="10" t="s">
        <v>233</v>
      </c>
      <c r="E74" s="10" t="str">
        <f t="shared" si="4"/>
        <v>C580Y</v>
      </c>
      <c r="F74" s="10"/>
      <c r="G74" s="10" t="str">
        <f t="shared" si="5"/>
        <v>C580Y</v>
      </c>
      <c r="H74" s="10" t="e">
        <f>VLOOKUP(B74,'K13 + another mutations'!$A$2:$A$30,1,0)</f>
        <v>#N/A</v>
      </c>
      <c r="I74" s="30">
        <f t="shared" si="6"/>
        <v>580</v>
      </c>
      <c r="J74" s="10"/>
    </row>
    <row r="75" spans="1:10">
      <c r="A75" s="10" t="s">
        <v>163</v>
      </c>
      <c r="B75" s="10" t="s">
        <v>30</v>
      </c>
      <c r="C75" s="12">
        <v>4.248420554</v>
      </c>
      <c r="D75" s="10"/>
      <c r="E75" s="10" t="str">
        <f t="shared" si="4"/>
        <v/>
      </c>
      <c r="F75" s="10"/>
      <c r="G75" s="10" t="str">
        <f t="shared" si="5"/>
        <v/>
      </c>
      <c r="H75" s="10" t="e">
        <f>VLOOKUP(B75,'K13 + another mutations'!$A$2:$A$30,1,0)</f>
        <v>#N/A</v>
      </c>
      <c r="I75" s="30" t="e">
        <f t="shared" si="6"/>
        <v>#VALUE!</v>
      </c>
      <c r="J75" s="10"/>
    </row>
    <row r="76" spans="1:10">
      <c r="A76" s="10" t="s">
        <v>164</v>
      </c>
      <c r="B76" s="10" t="s">
        <v>68</v>
      </c>
      <c r="C76" s="12">
        <v>4.2159970639999997</v>
      </c>
      <c r="D76" s="10" t="s">
        <v>239</v>
      </c>
      <c r="E76" s="10" t="str">
        <f t="shared" si="4"/>
        <v>G538V</v>
      </c>
      <c r="F76" s="10"/>
      <c r="G76" s="10" t="str">
        <f t="shared" si="5"/>
        <v>G538V</v>
      </c>
      <c r="H76" s="10" t="e">
        <f>VLOOKUP(B76,'K13 + another mutations'!$A$2:$A$30,1,0)</f>
        <v>#N/A</v>
      </c>
      <c r="I76" s="30">
        <f t="shared" si="6"/>
        <v>538</v>
      </c>
      <c r="J76" s="10"/>
    </row>
    <row r="77" spans="1:10">
      <c r="A77" s="10" t="s">
        <v>163</v>
      </c>
      <c r="B77" s="10" t="s">
        <v>46</v>
      </c>
      <c r="C77" s="12">
        <v>4.2101474029999997</v>
      </c>
      <c r="D77" s="10" t="s">
        <v>242</v>
      </c>
      <c r="E77" s="35" t="str">
        <f t="shared" si="4"/>
        <v>E252Q</v>
      </c>
      <c r="F77" s="10"/>
      <c r="G77" s="10" t="str">
        <f t="shared" si="5"/>
        <v>E252Q</v>
      </c>
      <c r="H77" s="10" t="e">
        <f>VLOOKUP(B77,'K13 + another mutations'!$A$2:$A$30,1,0)</f>
        <v>#N/A</v>
      </c>
      <c r="I77" s="30">
        <f t="shared" si="6"/>
        <v>252</v>
      </c>
      <c r="J77" s="10"/>
    </row>
    <row r="78" spans="1:10">
      <c r="A78" s="10" t="s">
        <v>230</v>
      </c>
      <c r="B78" s="10" t="s">
        <v>186</v>
      </c>
      <c r="C78" s="12">
        <v>4.2004013540000003</v>
      </c>
      <c r="D78" s="10" t="s">
        <v>246</v>
      </c>
      <c r="E78" s="10" t="str">
        <f t="shared" si="4"/>
        <v>P553L</v>
      </c>
      <c r="F78" s="10" t="s">
        <v>187</v>
      </c>
      <c r="G78" s="10" t="str">
        <f t="shared" si="5"/>
        <v>P553L</v>
      </c>
      <c r="H78" s="10" t="e">
        <f>VLOOKUP(B78,'K13 + another mutations'!$A$2:$A$30,1,0)</f>
        <v>#N/A</v>
      </c>
      <c r="I78" s="30">
        <f t="shared" si="6"/>
        <v>553</v>
      </c>
      <c r="J78" s="10"/>
    </row>
    <row r="79" spans="1:10">
      <c r="A79" s="10" t="s">
        <v>164</v>
      </c>
      <c r="B79" s="10" t="s">
        <v>76</v>
      </c>
      <c r="C79" s="12">
        <v>4.1806059109999998</v>
      </c>
      <c r="D79" s="10" t="s">
        <v>242</v>
      </c>
      <c r="E79" s="35" t="str">
        <f t="shared" si="4"/>
        <v>E252Q</v>
      </c>
      <c r="F79" s="10"/>
      <c r="G79" s="10" t="str">
        <f t="shared" si="5"/>
        <v>E252Q</v>
      </c>
      <c r="H79" s="10" t="e">
        <f>VLOOKUP(B79,'K13 + another mutations'!$A$2:$A$30,1,0)</f>
        <v>#N/A</v>
      </c>
      <c r="I79" s="30">
        <f t="shared" si="6"/>
        <v>252</v>
      </c>
      <c r="J79" s="10"/>
    </row>
    <row r="80" spans="1:10">
      <c r="A80" s="10" t="s">
        <v>162</v>
      </c>
      <c r="B80" s="10" t="s">
        <v>127</v>
      </c>
      <c r="C80" s="12">
        <v>4.0939217680000004</v>
      </c>
      <c r="D80" s="10"/>
      <c r="E80" s="10" t="str">
        <f t="shared" si="4"/>
        <v/>
      </c>
      <c r="F80" s="10"/>
      <c r="G80" s="10" t="str">
        <f t="shared" si="5"/>
        <v/>
      </c>
      <c r="H80" s="10" t="e">
        <f>VLOOKUP(B80,'K13 + another mutations'!$A$2:$A$30,1,0)</f>
        <v>#N/A</v>
      </c>
      <c r="I80" s="30"/>
      <c r="J80" s="10"/>
    </row>
    <row r="81" spans="1:10">
      <c r="A81" s="10" t="s">
        <v>162</v>
      </c>
      <c r="B81" s="10" t="s">
        <v>136</v>
      </c>
      <c r="C81" s="12">
        <v>4.0846089460000004</v>
      </c>
      <c r="D81" s="10"/>
      <c r="E81" s="10" t="str">
        <f t="shared" si="4"/>
        <v/>
      </c>
      <c r="F81" s="10"/>
      <c r="G81" s="10" t="str">
        <f t="shared" si="5"/>
        <v/>
      </c>
      <c r="H81" s="10" t="e">
        <f>VLOOKUP(B81,'K13 + another mutations'!$A$2:$A$30,1,0)</f>
        <v>#N/A</v>
      </c>
      <c r="I81" s="30" t="e">
        <f t="shared" si="6"/>
        <v>#VALUE!</v>
      </c>
      <c r="J81" s="10"/>
    </row>
    <row r="82" spans="1:10">
      <c r="A82" s="10" t="s">
        <v>162</v>
      </c>
      <c r="B82" s="10" t="s">
        <v>143</v>
      </c>
      <c r="C82" s="12">
        <v>4.0844645740000001</v>
      </c>
      <c r="D82" s="10"/>
      <c r="E82" s="10" t="str">
        <f t="shared" si="4"/>
        <v/>
      </c>
      <c r="F82" s="10"/>
      <c r="G82" s="10" t="str">
        <f t="shared" si="5"/>
        <v/>
      </c>
      <c r="H82" s="10" t="e">
        <f>VLOOKUP(B82,'K13 + another mutations'!$A$2:$A$30,1,0)</f>
        <v>#N/A</v>
      </c>
      <c r="I82" s="30" t="e">
        <f t="shared" si="6"/>
        <v>#VALUE!</v>
      </c>
      <c r="J82" s="10"/>
    </row>
    <row r="83" spans="1:10">
      <c r="A83" s="10" t="s">
        <v>162</v>
      </c>
      <c r="B83" s="10" t="s">
        <v>156</v>
      </c>
      <c r="C83" s="12">
        <v>4.0690911950000004</v>
      </c>
      <c r="D83" s="10"/>
      <c r="E83" s="10" t="str">
        <f t="shared" si="4"/>
        <v/>
      </c>
      <c r="F83" s="10"/>
      <c r="G83" s="10" t="str">
        <f t="shared" si="5"/>
        <v/>
      </c>
      <c r="H83" s="10" t="e">
        <f>VLOOKUP(B83,'K13 + another mutations'!$A$2:$A$30,1,0)</f>
        <v>#N/A</v>
      </c>
      <c r="I83" s="30" t="e">
        <f t="shared" si="6"/>
        <v>#VALUE!</v>
      </c>
      <c r="J83" s="10"/>
    </row>
    <row r="84" spans="1:10">
      <c r="A84" s="10" t="s">
        <v>163</v>
      </c>
      <c r="B84" s="10" t="s">
        <v>22</v>
      </c>
      <c r="C84" s="12">
        <v>4.0466778039999998</v>
      </c>
      <c r="D84" s="10"/>
      <c r="E84" s="10" t="str">
        <f t="shared" si="4"/>
        <v/>
      </c>
      <c r="F84" s="10"/>
      <c r="G84" s="10" t="str">
        <f t="shared" si="5"/>
        <v/>
      </c>
      <c r="H84" s="10" t="e">
        <f>VLOOKUP(B84,'K13 + another mutations'!$A$2:$A$30,1,0)</f>
        <v>#N/A</v>
      </c>
      <c r="I84" s="30" t="e">
        <f t="shared" si="6"/>
        <v>#VALUE!</v>
      </c>
      <c r="J84" s="10"/>
    </row>
    <row r="85" spans="1:10">
      <c r="A85" s="10" t="s">
        <v>162</v>
      </c>
      <c r="B85" s="10" t="s">
        <v>124</v>
      </c>
      <c r="C85" s="12">
        <v>4.0311263720000001</v>
      </c>
      <c r="D85" s="10"/>
      <c r="E85" s="10" t="str">
        <f t="shared" si="4"/>
        <v/>
      </c>
      <c r="F85" s="10"/>
      <c r="G85" s="10" t="str">
        <f t="shared" si="5"/>
        <v/>
      </c>
      <c r="H85" s="10" t="e">
        <f>VLOOKUP(B85,'K13 + another mutations'!$A$2:$A$30,1,0)</f>
        <v>#N/A</v>
      </c>
      <c r="I85" s="30" t="e">
        <f t="shared" si="6"/>
        <v>#VALUE!</v>
      </c>
      <c r="J85" s="10"/>
    </row>
    <row r="86" spans="1:10">
      <c r="A86" s="10" t="s">
        <v>164</v>
      </c>
      <c r="B86" s="10" t="s">
        <v>106</v>
      </c>
      <c r="C86" s="12">
        <v>3.9439239000000001</v>
      </c>
      <c r="D86" s="10"/>
      <c r="E86" s="10" t="str">
        <f t="shared" si="4"/>
        <v/>
      </c>
      <c r="F86" s="10"/>
      <c r="G86" s="10" t="str">
        <f t="shared" si="5"/>
        <v/>
      </c>
      <c r="H86" s="10" t="e">
        <f>VLOOKUP(B86,'K13 + another mutations'!$A$2:$A$30,1,0)</f>
        <v>#N/A</v>
      </c>
      <c r="I86" s="30" t="e">
        <f t="shared" si="6"/>
        <v>#VALUE!</v>
      </c>
      <c r="J86" s="10"/>
    </row>
    <row r="87" spans="1:10">
      <c r="A87" s="10" t="s">
        <v>230</v>
      </c>
      <c r="B87" s="10" t="s">
        <v>191</v>
      </c>
      <c r="C87" s="12">
        <v>3.9399032429999998</v>
      </c>
      <c r="D87" s="10"/>
      <c r="E87" s="10" t="str">
        <f t="shared" si="4"/>
        <v/>
      </c>
      <c r="F87" s="10" t="s">
        <v>175</v>
      </c>
      <c r="G87" s="10" t="str">
        <f t="shared" si="5"/>
        <v>WT</v>
      </c>
      <c r="H87" s="10" t="e">
        <f>VLOOKUP(B87,'K13 + another mutations'!$A$2:$A$30,1,0)</f>
        <v>#N/A</v>
      </c>
      <c r="I87" s="30" t="e">
        <f t="shared" si="6"/>
        <v>#VALUE!</v>
      </c>
      <c r="J87" s="10"/>
    </row>
    <row r="88" spans="1:10">
      <c r="A88" s="10" t="s">
        <v>163</v>
      </c>
      <c r="B88" s="10" t="s">
        <v>34</v>
      </c>
      <c r="C88" s="12">
        <v>3.9207665020000002</v>
      </c>
      <c r="D88" s="10"/>
      <c r="E88" s="10" t="str">
        <f t="shared" si="4"/>
        <v/>
      </c>
      <c r="F88" s="10"/>
      <c r="G88" s="10" t="str">
        <f t="shared" si="5"/>
        <v/>
      </c>
      <c r="H88" s="10" t="e">
        <f>VLOOKUP(B88,'K13 + another mutations'!$A$2:$A$30,1,0)</f>
        <v>#N/A</v>
      </c>
      <c r="I88" s="30" t="e">
        <f t="shared" si="6"/>
        <v>#VALUE!</v>
      </c>
      <c r="J88" s="10"/>
    </row>
    <row r="89" spans="1:10">
      <c r="A89" s="10" t="s">
        <v>163</v>
      </c>
      <c r="B89" s="10" t="s">
        <v>56</v>
      </c>
      <c r="C89" s="12">
        <v>3.8502688890000001</v>
      </c>
      <c r="D89" s="10"/>
      <c r="E89" s="10" t="str">
        <f t="shared" si="4"/>
        <v/>
      </c>
      <c r="F89" s="10"/>
      <c r="G89" s="10" t="str">
        <f t="shared" si="5"/>
        <v/>
      </c>
      <c r="H89" s="10" t="e">
        <f>VLOOKUP(B89,'K13 + another mutations'!$A$2:$A$30,1,0)</f>
        <v>#N/A</v>
      </c>
      <c r="I89" s="30" t="e">
        <f t="shared" si="6"/>
        <v>#VALUE!</v>
      </c>
      <c r="J89" s="10"/>
    </row>
    <row r="90" spans="1:10">
      <c r="A90" s="10" t="s">
        <v>162</v>
      </c>
      <c r="B90" s="10" t="s">
        <v>145</v>
      </c>
      <c r="C90" s="12">
        <v>3.83709429</v>
      </c>
      <c r="D90" s="10"/>
      <c r="E90" s="10" t="str">
        <f t="shared" si="4"/>
        <v/>
      </c>
      <c r="F90" s="10"/>
      <c r="G90" s="10" t="str">
        <f t="shared" si="5"/>
        <v/>
      </c>
      <c r="H90" s="10" t="str">
        <f>VLOOKUP(B90,'K13 + another mutations'!$A$2:$A$30,1,0)</f>
        <v>OHP304</v>
      </c>
      <c r="I90" s="30" t="e">
        <f t="shared" si="6"/>
        <v>#VALUE!</v>
      </c>
      <c r="J90" s="10"/>
    </row>
    <row r="91" spans="1:10">
      <c r="A91" s="10" t="s">
        <v>164</v>
      </c>
      <c r="B91" s="10" t="s">
        <v>105</v>
      </c>
      <c r="C91" s="12">
        <v>3.8193381500000001</v>
      </c>
      <c r="D91" s="10"/>
      <c r="E91" s="10" t="str">
        <f t="shared" si="4"/>
        <v/>
      </c>
      <c r="F91" s="10"/>
      <c r="G91" s="10" t="str">
        <f t="shared" si="5"/>
        <v/>
      </c>
      <c r="H91" s="10" t="e">
        <f>VLOOKUP(B91,'K13 + another mutations'!$A$2:$A$30,1,0)</f>
        <v>#N/A</v>
      </c>
      <c r="I91" s="30" t="e">
        <f t="shared" si="6"/>
        <v>#VALUE!</v>
      </c>
      <c r="J91" s="10"/>
    </row>
    <row r="92" spans="1:10">
      <c r="A92" s="10" t="s">
        <v>162</v>
      </c>
      <c r="B92" s="10" t="s">
        <v>119</v>
      </c>
      <c r="C92" s="12">
        <v>3.8114250109999999</v>
      </c>
      <c r="D92" s="10"/>
      <c r="E92" s="10" t="str">
        <f t="shared" si="4"/>
        <v/>
      </c>
      <c r="F92" s="10"/>
      <c r="G92" s="10" t="str">
        <f t="shared" si="5"/>
        <v/>
      </c>
      <c r="H92" s="10" t="e">
        <f>VLOOKUP(B92,'K13 + another mutations'!$A$2:$A$30,1,0)</f>
        <v>#N/A</v>
      </c>
      <c r="I92" s="30" t="e">
        <f t="shared" si="6"/>
        <v>#VALUE!</v>
      </c>
      <c r="J92" s="10"/>
    </row>
    <row r="93" spans="1:10">
      <c r="A93" s="10" t="s">
        <v>163</v>
      </c>
      <c r="B93" s="10" t="s">
        <v>12</v>
      </c>
      <c r="C93" s="12">
        <v>3.7775842599999998</v>
      </c>
      <c r="D93" s="10"/>
      <c r="E93" s="10" t="str">
        <f t="shared" si="4"/>
        <v/>
      </c>
      <c r="F93" s="10"/>
      <c r="G93" s="10" t="str">
        <f t="shared" si="5"/>
        <v/>
      </c>
      <c r="H93" s="10" t="e">
        <f>VLOOKUP(B93,'K13 + another mutations'!$A$2:$A$30,1,0)</f>
        <v>#N/A</v>
      </c>
      <c r="I93" s="30" t="e">
        <f t="shared" si="6"/>
        <v>#VALUE!</v>
      </c>
      <c r="J93" s="10"/>
    </row>
    <row r="94" spans="1:10">
      <c r="A94" s="10" t="s">
        <v>163</v>
      </c>
      <c r="B94" s="10" t="s">
        <v>9</v>
      </c>
      <c r="C94" s="12">
        <v>3.7215741119999999</v>
      </c>
      <c r="D94" s="10"/>
      <c r="E94" s="10" t="str">
        <f t="shared" si="4"/>
        <v/>
      </c>
      <c r="F94" s="10"/>
      <c r="G94" s="10" t="str">
        <f t="shared" si="5"/>
        <v/>
      </c>
      <c r="H94" s="10" t="e">
        <f>VLOOKUP(B94,'K13 + another mutations'!$A$2:$A$30,1,0)</f>
        <v>#N/A</v>
      </c>
      <c r="I94" s="30" t="e">
        <f t="shared" si="6"/>
        <v>#VALUE!</v>
      </c>
      <c r="J94" s="10"/>
    </row>
    <row r="95" spans="1:10">
      <c r="A95" s="10" t="s">
        <v>164</v>
      </c>
      <c r="B95" s="10" t="s">
        <v>97</v>
      </c>
      <c r="C95" s="12">
        <v>3.6741393260000001</v>
      </c>
      <c r="D95" s="10"/>
      <c r="E95" s="10" t="str">
        <f t="shared" si="4"/>
        <v/>
      </c>
      <c r="F95" s="10"/>
      <c r="G95" s="10" t="str">
        <f t="shared" si="5"/>
        <v/>
      </c>
      <c r="H95" s="10" t="e">
        <f>VLOOKUP(B95,'K13 + another mutations'!$A$2:$A$30,1,0)</f>
        <v>#N/A</v>
      </c>
      <c r="I95" s="30" t="e">
        <f t="shared" si="6"/>
        <v>#VALUE!</v>
      </c>
      <c r="J95" s="10"/>
    </row>
    <row r="96" spans="1:10">
      <c r="A96" s="10" t="s">
        <v>164</v>
      </c>
      <c r="B96" s="10" t="s">
        <v>63</v>
      </c>
      <c r="C96" s="12">
        <v>3.6690441530000002</v>
      </c>
      <c r="D96" s="10" t="s">
        <v>242</v>
      </c>
      <c r="E96" s="35" t="str">
        <f t="shared" si="4"/>
        <v>E252Q</v>
      </c>
      <c r="F96" s="10"/>
      <c r="G96" s="10" t="str">
        <f t="shared" si="5"/>
        <v>E252Q</v>
      </c>
      <c r="H96" s="10" t="e">
        <f>VLOOKUP(B96,'K13 + another mutations'!$A$2:$A$30,1,0)</f>
        <v>#N/A</v>
      </c>
      <c r="I96" s="30">
        <f t="shared" si="6"/>
        <v>252</v>
      </c>
      <c r="J96" s="10"/>
    </row>
    <row r="97" spans="1:10">
      <c r="A97" s="10" t="s">
        <v>162</v>
      </c>
      <c r="B97" s="10" t="s">
        <v>109</v>
      </c>
      <c r="C97" s="12">
        <v>3.5546898389999999</v>
      </c>
      <c r="D97" s="10"/>
      <c r="E97" s="10" t="str">
        <f t="shared" si="4"/>
        <v/>
      </c>
      <c r="F97" s="10"/>
      <c r="G97" s="10" t="str">
        <f t="shared" si="5"/>
        <v/>
      </c>
      <c r="H97" s="10" t="e">
        <f>VLOOKUP(B97,'K13 + another mutations'!$A$2:$A$30,1,0)</f>
        <v>#N/A</v>
      </c>
      <c r="I97" s="30" t="e">
        <f t="shared" si="6"/>
        <v>#VALUE!</v>
      </c>
      <c r="J97" s="10"/>
    </row>
    <row r="98" spans="1:10">
      <c r="A98" s="10" t="s">
        <v>163</v>
      </c>
      <c r="B98" s="10" t="s">
        <v>29</v>
      </c>
      <c r="C98" s="12">
        <v>3.5280863669999998</v>
      </c>
      <c r="D98" s="10"/>
      <c r="E98" s="10" t="str">
        <f t="shared" ref="E98:E129" si="7">IF(D98&lt;&gt;"",VLOOKUP(D98,$L$10:$M$24,2,0),"")</f>
        <v/>
      </c>
      <c r="F98" s="10"/>
      <c r="G98" s="10" t="str">
        <f t="shared" si="5"/>
        <v/>
      </c>
      <c r="H98" s="10" t="e">
        <f>VLOOKUP(B98,'K13 + another mutations'!$A$2:$A$30,1,0)</f>
        <v>#N/A</v>
      </c>
      <c r="I98" s="30" t="e">
        <f t="shared" si="6"/>
        <v>#VALUE!</v>
      </c>
      <c r="J98" s="10"/>
    </row>
    <row r="99" spans="1:10">
      <c r="A99" s="10" t="s">
        <v>163</v>
      </c>
      <c r="B99" s="10" t="s">
        <v>16</v>
      </c>
      <c r="C99" s="12">
        <v>3.5250147890000001</v>
      </c>
      <c r="D99" s="10"/>
      <c r="E99" s="10" t="str">
        <f t="shared" si="7"/>
        <v/>
      </c>
      <c r="F99" s="10"/>
      <c r="G99" s="10" t="str">
        <f t="shared" si="5"/>
        <v/>
      </c>
      <c r="H99" s="10" t="e">
        <f>VLOOKUP(B99,'K13 + another mutations'!$A$2:$A$30,1,0)</f>
        <v>#N/A</v>
      </c>
      <c r="I99" s="30" t="e">
        <f t="shared" si="6"/>
        <v>#VALUE!</v>
      </c>
      <c r="J99" s="10"/>
    </row>
    <row r="100" spans="1:10">
      <c r="A100" s="10" t="s">
        <v>163</v>
      </c>
      <c r="B100" s="10" t="s">
        <v>24</v>
      </c>
      <c r="C100" s="12">
        <v>3.5068845739999999</v>
      </c>
      <c r="D100" s="10"/>
      <c r="E100" s="10" t="str">
        <f t="shared" si="7"/>
        <v/>
      </c>
      <c r="F100" s="10"/>
      <c r="G100" s="10" t="str">
        <f t="shared" si="5"/>
        <v/>
      </c>
      <c r="H100" s="10" t="e">
        <f>VLOOKUP(B100,'K13 + another mutations'!$A$2:$A$30,1,0)</f>
        <v>#N/A</v>
      </c>
      <c r="I100" s="30" t="e">
        <f t="shared" si="6"/>
        <v>#VALUE!</v>
      </c>
      <c r="J100" s="10"/>
    </row>
    <row r="101" spans="1:10">
      <c r="A101" s="10" t="s">
        <v>163</v>
      </c>
      <c r="B101" s="10" t="s">
        <v>35</v>
      </c>
      <c r="C101" s="12">
        <v>3.4903884230000002</v>
      </c>
      <c r="D101" s="10"/>
      <c r="E101" s="10" t="str">
        <f t="shared" si="7"/>
        <v/>
      </c>
      <c r="F101" s="10"/>
      <c r="G101" s="10" t="str">
        <f t="shared" si="5"/>
        <v/>
      </c>
      <c r="H101" s="10" t="e">
        <f>VLOOKUP(B101,'K13 + another mutations'!$A$2:$A$30,1,0)</f>
        <v>#N/A</v>
      </c>
      <c r="I101" s="30" t="e">
        <f t="shared" si="6"/>
        <v>#VALUE!</v>
      </c>
      <c r="J101" s="10"/>
    </row>
    <row r="102" spans="1:10">
      <c r="A102" s="10" t="s">
        <v>164</v>
      </c>
      <c r="B102" s="10" t="s">
        <v>78</v>
      </c>
      <c r="C102" s="12">
        <v>3.4530319459999999</v>
      </c>
      <c r="D102" s="10"/>
      <c r="E102" s="10" t="str">
        <f t="shared" si="7"/>
        <v/>
      </c>
      <c r="F102" s="10"/>
      <c r="G102" s="10" t="str">
        <f t="shared" si="5"/>
        <v/>
      </c>
      <c r="H102" s="10" t="e">
        <f>VLOOKUP(B102,'K13 + another mutations'!$A$2:$A$30,1,0)</f>
        <v>#N/A</v>
      </c>
      <c r="I102" s="30" t="e">
        <f t="shared" si="6"/>
        <v>#VALUE!</v>
      </c>
      <c r="J102" s="10"/>
    </row>
    <row r="103" spans="1:10">
      <c r="A103" s="10" t="s">
        <v>162</v>
      </c>
      <c r="B103" s="10" t="s">
        <v>133</v>
      </c>
      <c r="C103" s="12">
        <v>3.4216523670000001</v>
      </c>
      <c r="D103" s="10"/>
      <c r="E103" s="10" t="str">
        <f t="shared" si="7"/>
        <v/>
      </c>
      <c r="F103" s="10"/>
      <c r="G103" s="10" t="str">
        <f t="shared" si="5"/>
        <v/>
      </c>
      <c r="H103" s="10" t="e">
        <f>VLOOKUP(B103,'K13 + another mutations'!$A$2:$A$30,1,0)</f>
        <v>#N/A</v>
      </c>
      <c r="I103" s="30" t="e">
        <f t="shared" si="6"/>
        <v>#VALUE!</v>
      </c>
      <c r="J103" s="10"/>
    </row>
    <row r="104" spans="1:10">
      <c r="A104" s="10" t="s">
        <v>164</v>
      </c>
      <c r="B104" s="10" t="s">
        <v>67</v>
      </c>
      <c r="C104" s="12">
        <v>3.3939660470000002</v>
      </c>
      <c r="D104" s="10"/>
      <c r="E104" s="10" t="str">
        <f t="shared" si="7"/>
        <v/>
      </c>
      <c r="F104" s="10"/>
      <c r="G104" s="10" t="str">
        <f t="shared" si="5"/>
        <v/>
      </c>
      <c r="H104" s="10" t="str">
        <f>VLOOKUP(B104,'K13 + another mutations'!$A$2:$A$30,1,0)</f>
        <v>NHP4773</v>
      </c>
      <c r="I104" s="30" t="e">
        <f t="shared" si="6"/>
        <v>#VALUE!</v>
      </c>
      <c r="J104" s="10"/>
    </row>
    <row r="105" spans="1:10">
      <c r="A105" s="10" t="s">
        <v>162</v>
      </c>
      <c r="B105" s="10" t="s">
        <v>147</v>
      </c>
      <c r="C105" s="12">
        <v>3.3776102680000002</v>
      </c>
      <c r="D105" s="10"/>
      <c r="E105" s="10" t="str">
        <f t="shared" si="7"/>
        <v/>
      </c>
      <c r="F105" s="10"/>
      <c r="G105" s="10" t="str">
        <f t="shared" si="5"/>
        <v/>
      </c>
      <c r="H105" s="10" t="str">
        <f>VLOOKUP(B105,'K13 + another mutations'!$A$2:$A$30,1,0)</f>
        <v>OHP337</v>
      </c>
      <c r="I105" s="30" t="e">
        <f t="shared" si="6"/>
        <v>#VALUE!</v>
      </c>
      <c r="J105" s="10"/>
    </row>
    <row r="106" spans="1:10">
      <c r="A106" s="10" t="s">
        <v>163</v>
      </c>
      <c r="B106" s="10" t="s">
        <v>27</v>
      </c>
      <c r="C106" s="12">
        <v>3.3719629009999998</v>
      </c>
      <c r="D106" s="10"/>
      <c r="E106" s="10" t="str">
        <f t="shared" si="7"/>
        <v/>
      </c>
      <c r="F106" s="10"/>
      <c r="G106" s="10" t="str">
        <f t="shared" si="5"/>
        <v/>
      </c>
      <c r="H106" s="10" t="e">
        <f>VLOOKUP(B106,'K13 + another mutations'!$A$2:$A$30,1,0)</f>
        <v>#N/A</v>
      </c>
      <c r="I106" s="30" t="e">
        <f t="shared" si="6"/>
        <v>#VALUE!</v>
      </c>
      <c r="J106" s="10"/>
    </row>
    <row r="107" spans="1:10">
      <c r="A107" s="10" t="s">
        <v>163</v>
      </c>
      <c r="B107" s="10" t="s">
        <v>39</v>
      </c>
      <c r="C107" s="12">
        <v>3.3330913959999999</v>
      </c>
      <c r="D107" s="10"/>
      <c r="E107" s="10" t="str">
        <f t="shared" si="7"/>
        <v/>
      </c>
      <c r="F107" s="10"/>
      <c r="G107" s="10" t="str">
        <f t="shared" si="5"/>
        <v/>
      </c>
      <c r="H107" s="10" t="e">
        <f>VLOOKUP(B107,'K13 + another mutations'!$A$2:$A$30,1,0)</f>
        <v>#N/A</v>
      </c>
      <c r="I107" s="30" t="e">
        <f t="shared" si="6"/>
        <v>#VALUE!</v>
      </c>
      <c r="J107" s="10"/>
    </row>
    <row r="108" spans="1:10">
      <c r="A108" s="10" t="s">
        <v>162</v>
      </c>
      <c r="B108" s="10" t="s">
        <v>120</v>
      </c>
      <c r="C108" s="12">
        <v>3.3036998340000001</v>
      </c>
      <c r="D108" s="10"/>
      <c r="E108" s="10" t="str">
        <f t="shared" si="7"/>
        <v/>
      </c>
      <c r="F108" s="10"/>
      <c r="G108" s="10" t="str">
        <f t="shared" si="5"/>
        <v/>
      </c>
      <c r="H108" s="10" t="e">
        <f>VLOOKUP(B108,'K13 + another mutations'!$A$2:$A$30,1,0)</f>
        <v>#N/A</v>
      </c>
      <c r="I108" s="30" t="e">
        <f t="shared" si="6"/>
        <v>#VALUE!</v>
      </c>
      <c r="J108" s="10"/>
    </row>
    <row r="109" spans="1:10">
      <c r="A109" s="10" t="s">
        <v>162</v>
      </c>
      <c r="B109" s="10" t="s">
        <v>138</v>
      </c>
      <c r="C109" s="12">
        <v>3.2863214510000001</v>
      </c>
      <c r="D109" s="10"/>
      <c r="E109" s="10" t="str">
        <f t="shared" si="7"/>
        <v/>
      </c>
      <c r="F109" s="10"/>
      <c r="G109" s="10" t="str">
        <f t="shared" si="5"/>
        <v/>
      </c>
      <c r="H109" s="10" t="e">
        <f>VLOOKUP(B109,'K13 + another mutations'!$A$2:$A$30,1,0)</f>
        <v>#N/A</v>
      </c>
      <c r="I109" s="30" t="e">
        <f t="shared" si="6"/>
        <v>#VALUE!</v>
      </c>
      <c r="J109" s="10"/>
    </row>
    <row r="110" spans="1:10">
      <c r="A110" s="10" t="s">
        <v>164</v>
      </c>
      <c r="B110" s="10" t="s">
        <v>96</v>
      </c>
      <c r="C110" s="12">
        <v>3.2814885729999999</v>
      </c>
      <c r="D110" s="10" t="s">
        <v>242</v>
      </c>
      <c r="E110" s="35" t="str">
        <f t="shared" si="7"/>
        <v>E252Q</v>
      </c>
      <c r="F110" s="10"/>
      <c r="G110" s="10" t="str">
        <f t="shared" si="5"/>
        <v>E252Q</v>
      </c>
      <c r="H110" s="10" t="e">
        <f>VLOOKUP(B110,'K13 + another mutations'!$A$2:$A$30,1,0)</f>
        <v>#N/A</v>
      </c>
      <c r="I110" s="30">
        <f t="shared" si="6"/>
        <v>252</v>
      </c>
      <c r="J110" s="10"/>
    </row>
    <row r="111" spans="1:10">
      <c r="A111" s="10" t="s">
        <v>162</v>
      </c>
      <c r="B111" s="10" t="s">
        <v>155</v>
      </c>
      <c r="C111" s="12">
        <v>3.2160245340000002</v>
      </c>
      <c r="D111" s="10"/>
      <c r="E111" s="10" t="str">
        <f t="shared" si="7"/>
        <v/>
      </c>
      <c r="F111" s="10"/>
      <c r="G111" s="10" t="str">
        <f t="shared" si="5"/>
        <v/>
      </c>
      <c r="H111" s="10" t="e">
        <f>VLOOKUP(B111,'K13 + another mutations'!$A$2:$A$30,1,0)</f>
        <v>#N/A</v>
      </c>
      <c r="I111" s="30" t="e">
        <f t="shared" si="6"/>
        <v>#VALUE!</v>
      </c>
      <c r="J111" s="10"/>
    </row>
    <row r="112" spans="1:10">
      <c r="A112" s="10" t="s">
        <v>162</v>
      </c>
      <c r="B112" s="10" t="s">
        <v>112</v>
      </c>
      <c r="C112" s="12">
        <v>3.1737576440000002</v>
      </c>
      <c r="D112" s="10"/>
      <c r="E112" s="10" t="str">
        <f t="shared" si="7"/>
        <v/>
      </c>
      <c r="F112" s="10"/>
      <c r="G112" s="10" t="str">
        <f t="shared" si="5"/>
        <v/>
      </c>
      <c r="H112" s="10" t="e">
        <f>VLOOKUP(B112,'K13 + another mutations'!$A$2:$A$30,1,0)</f>
        <v>#N/A</v>
      </c>
      <c r="I112" s="30" t="e">
        <f t="shared" si="6"/>
        <v>#VALUE!</v>
      </c>
      <c r="J112" s="10"/>
    </row>
    <row r="113" spans="1:10">
      <c r="A113" s="10" t="s">
        <v>162</v>
      </c>
      <c r="B113" s="10" t="s">
        <v>150</v>
      </c>
      <c r="C113" s="12">
        <v>3.162425936</v>
      </c>
      <c r="D113" s="10"/>
      <c r="E113" s="10" t="str">
        <f t="shared" si="7"/>
        <v/>
      </c>
      <c r="F113" s="10"/>
      <c r="G113" s="10" t="str">
        <f t="shared" si="5"/>
        <v/>
      </c>
      <c r="H113" s="10" t="e">
        <f>VLOOKUP(B113,'K13 + another mutations'!$A$2:$A$30,1,0)</f>
        <v>#N/A</v>
      </c>
      <c r="I113" s="30" t="e">
        <f t="shared" si="6"/>
        <v>#VALUE!</v>
      </c>
      <c r="J113" s="10"/>
    </row>
    <row r="114" spans="1:10">
      <c r="A114" s="10" t="s">
        <v>162</v>
      </c>
      <c r="B114" s="10" t="s">
        <v>154</v>
      </c>
      <c r="C114" s="12">
        <v>3.1356391600000002</v>
      </c>
      <c r="D114" s="10"/>
      <c r="E114" s="10" t="str">
        <f t="shared" si="7"/>
        <v/>
      </c>
      <c r="F114" s="10"/>
      <c r="G114" s="10" t="str">
        <f t="shared" si="5"/>
        <v/>
      </c>
      <c r="H114" s="10" t="str">
        <f>VLOOKUP(B114,'K13 + another mutations'!$A$2:$A$30,1,0)</f>
        <v>OHP355</v>
      </c>
      <c r="I114" s="30" t="e">
        <f t="shared" si="6"/>
        <v>#VALUE!</v>
      </c>
      <c r="J114" s="10"/>
    </row>
    <row r="115" spans="1:10">
      <c r="A115" s="10" t="s">
        <v>164</v>
      </c>
      <c r="B115" s="10" t="s">
        <v>88</v>
      </c>
      <c r="C115" s="12">
        <v>3.1018515820000001</v>
      </c>
      <c r="D115" s="10"/>
      <c r="E115" s="10" t="str">
        <f t="shared" si="7"/>
        <v/>
      </c>
      <c r="F115" s="10"/>
      <c r="G115" s="10" t="str">
        <f t="shared" si="5"/>
        <v/>
      </c>
      <c r="H115" s="10" t="e">
        <f>VLOOKUP(B115,'K13 + another mutations'!$A$2:$A$30,1,0)</f>
        <v>#N/A</v>
      </c>
      <c r="I115" s="30" t="e">
        <f t="shared" si="6"/>
        <v>#VALUE!</v>
      </c>
      <c r="J115" s="10"/>
    </row>
    <row r="116" spans="1:10">
      <c r="A116" s="10" t="s">
        <v>162</v>
      </c>
      <c r="B116" s="10" t="s">
        <v>118</v>
      </c>
      <c r="C116" s="12">
        <v>3.070460325</v>
      </c>
      <c r="D116" s="10"/>
      <c r="E116" s="10" t="str">
        <f t="shared" si="7"/>
        <v/>
      </c>
      <c r="F116" s="10"/>
      <c r="G116" s="10" t="str">
        <f t="shared" si="5"/>
        <v/>
      </c>
      <c r="H116" s="10" t="e">
        <f>VLOOKUP(B116,'K13 + another mutations'!$A$2:$A$30,1,0)</f>
        <v>#N/A</v>
      </c>
      <c r="I116" s="30" t="e">
        <f t="shared" si="6"/>
        <v>#VALUE!</v>
      </c>
      <c r="J116" s="10"/>
    </row>
    <row r="117" spans="1:10">
      <c r="A117" s="10" t="s">
        <v>164</v>
      </c>
      <c r="B117" s="10" t="s">
        <v>85</v>
      </c>
      <c r="C117" s="12">
        <v>3.055126488</v>
      </c>
      <c r="D117" s="10" t="s">
        <v>242</v>
      </c>
      <c r="E117" s="35" t="str">
        <f t="shared" si="7"/>
        <v>E252Q</v>
      </c>
      <c r="F117" s="10"/>
      <c r="G117" s="10" t="str">
        <f t="shared" si="5"/>
        <v>E252Q</v>
      </c>
      <c r="H117" s="10" t="e">
        <f>VLOOKUP(B117,'K13 + another mutations'!$A$2:$A$30,1,0)</f>
        <v>#N/A</v>
      </c>
      <c r="I117" s="30">
        <f t="shared" si="6"/>
        <v>252</v>
      </c>
      <c r="J117" s="10"/>
    </row>
    <row r="118" spans="1:10">
      <c r="A118" s="10" t="s">
        <v>162</v>
      </c>
      <c r="B118" s="10" t="s">
        <v>135</v>
      </c>
      <c r="C118" s="12">
        <v>3.0494291379999998</v>
      </c>
      <c r="D118" s="10"/>
      <c r="E118" s="10" t="str">
        <f t="shared" si="7"/>
        <v/>
      </c>
      <c r="F118" s="10"/>
      <c r="G118" s="10" t="str">
        <f t="shared" si="5"/>
        <v/>
      </c>
      <c r="H118" s="10" t="e">
        <f>VLOOKUP(B118,'K13 + another mutations'!$A$2:$A$30,1,0)</f>
        <v>#N/A</v>
      </c>
      <c r="I118" s="30" t="e">
        <f t="shared" si="6"/>
        <v>#VALUE!</v>
      </c>
      <c r="J118" s="10"/>
    </row>
    <row r="119" spans="1:10">
      <c r="A119" s="10" t="s">
        <v>163</v>
      </c>
      <c r="B119" s="10" t="s">
        <v>41</v>
      </c>
      <c r="C119" s="12">
        <v>3.0471961040000002</v>
      </c>
      <c r="D119" s="10"/>
      <c r="E119" s="10" t="str">
        <f t="shared" si="7"/>
        <v/>
      </c>
      <c r="F119" s="10"/>
      <c r="G119" s="10" t="str">
        <f t="shared" si="5"/>
        <v/>
      </c>
      <c r="H119" s="10" t="e">
        <f>VLOOKUP(B119,'K13 + another mutations'!$A$2:$A$30,1,0)</f>
        <v>#N/A</v>
      </c>
      <c r="I119" s="30" t="e">
        <f t="shared" si="6"/>
        <v>#VALUE!</v>
      </c>
      <c r="J119" s="10"/>
    </row>
    <row r="120" spans="1:10">
      <c r="A120" s="10" t="s">
        <v>162</v>
      </c>
      <c r="B120" s="10" t="s">
        <v>123</v>
      </c>
      <c r="C120" s="12">
        <v>3.027307242</v>
      </c>
      <c r="D120" s="10"/>
      <c r="E120" s="10" t="str">
        <f t="shared" si="7"/>
        <v/>
      </c>
      <c r="F120" s="10"/>
      <c r="G120" s="10" t="str">
        <f t="shared" si="5"/>
        <v/>
      </c>
      <c r="H120" s="10" t="e">
        <f>VLOOKUP(B120,'K13 + another mutations'!$A$2:$A$30,1,0)</f>
        <v>#N/A</v>
      </c>
      <c r="I120" s="30" t="e">
        <f t="shared" si="6"/>
        <v>#VALUE!</v>
      </c>
      <c r="J120" s="10"/>
    </row>
    <row r="121" spans="1:10">
      <c r="A121" s="10" t="s">
        <v>162</v>
      </c>
      <c r="B121" s="10" t="s">
        <v>149</v>
      </c>
      <c r="C121" s="12">
        <v>3.0159971149999998</v>
      </c>
      <c r="D121" s="10"/>
      <c r="E121" s="10" t="str">
        <f t="shared" si="7"/>
        <v/>
      </c>
      <c r="F121" s="10"/>
      <c r="G121" s="10" t="str">
        <f t="shared" si="5"/>
        <v/>
      </c>
      <c r="H121" s="10" t="e">
        <f>VLOOKUP(B121,'K13 + another mutations'!$A$2:$A$30,1,0)</f>
        <v>#N/A</v>
      </c>
      <c r="I121" s="30" t="e">
        <f t="shared" si="6"/>
        <v>#VALUE!</v>
      </c>
      <c r="J121" s="10"/>
    </row>
    <row r="122" spans="1:10">
      <c r="A122" s="10" t="s">
        <v>162</v>
      </c>
      <c r="B122" s="10" t="s">
        <v>137</v>
      </c>
      <c r="C122" s="12">
        <v>2.968272614</v>
      </c>
      <c r="D122" s="10"/>
      <c r="E122" s="10" t="str">
        <f t="shared" si="7"/>
        <v/>
      </c>
      <c r="F122" s="10"/>
      <c r="G122" s="10" t="str">
        <f t="shared" si="5"/>
        <v/>
      </c>
      <c r="H122" s="10" t="str">
        <f>VLOOKUP(B122,'K13 + another mutations'!$A$2:$A$30,1,0)</f>
        <v>OHP277</v>
      </c>
      <c r="I122" s="30" t="e">
        <f t="shared" si="6"/>
        <v>#VALUE!</v>
      </c>
      <c r="J122" s="10"/>
    </row>
    <row r="123" spans="1:10">
      <c r="A123" s="10" t="s">
        <v>163</v>
      </c>
      <c r="B123" s="10" t="s">
        <v>18</v>
      </c>
      <c r="C123" s="12">
        <v>2.9267240819999998</v>
      </c>
      <c r="D123" s="10"/>
      <c r="E123" s="10" t="str">
        <f t="shared" si="7"/>
        <v/>
      </c>
      <c r="F123" s="10"/>
      <c r="G123" s="10" t="str">
        <f t="shared" si="5"/>
        <v/>
      </c>
      <c r="H123" s="10" t="e">
        <f>VLOOKUP(B123,'K13 + another mutations'!$A$2:$A$30,1,0)</f>
        <v>#N/A</v>
      </c>
      <c r="I123" s="30" t="e">
        <f t="shared" si="6"/>
        <v>#VALUE!</v>
      </c>
      <c r="J123" s="10"/>
    </row>
    <row r="124" spans="1:10">
      <c r="A124" s="10" t="s">
        <v>163</v>
      </c>
      <c r="B124" s="10" t="s">
        <v>45</v>
      </c>
      <c r="C124" s="12">
        <v>2.911536366</v>
      </c>
      <c r="D124" s="10"/>
      <c r="E124" s="10" t="str">
        <f t="shared" si="7"/>
        <v/>
      </c>
      <c r="F124" s="10"/>
      <c r="G124" s="10" t="str">
        <f t="shared" si="5"/>
        <v/>
      </c>
      <c r="H124" s="10" t="e">
        <f>VLOOKUP(B124,'K13 + another mutations'!$A$2:$A$30,1,0)</f>
        <v>#N/A</v>
      </c>
      <c r="I124" s="30" t="e">
        <f t="shared" si="6"/>
        <v>#VALUE!</v>
      </c>
      <c r="J124" s="10"/>
    </row>
    <row r="125" spans="1:10">
      <c r="A125" s="10" t="s">
        <v>164</v>
      </c>
      <c r="B125" s="10" t="s">
        <v>61</v>
      </c>
      <c r="C125" s="12">
        <v>2.8947936479999998</v>
      </c>
      <c r="D125" s="10"/>
      <c r="E125" s="10" t="str">
        <f t="shared" si="7"/>
        <v/>
      </c>
      <c r="F125" s="10"/>
      <c r="G125" s="10" t="str">
        <f t="shared" si="5"/>
        <v/>
      </c>
      <c r="H125" s="10" t="e">
        <f>VLOOKUP(B125,'K13 + another mutations'!$A$2:$A$30,1,0)</f>
        <v>#N/A</v>
      </c>
      <c r="I125" s="30" t="e">
        <f t="shared" si="6"/>
        <v>#VALUE!</v>
      </c>
      <c r="J125" s="10"/>
    </row>
    <row r="126" spans="1:10">
      <c r="A126" s="10" t="s">
        <v>163</v>
      </c>
      <c r="B126" s="10" t="s">
        <v>44</v>
      </c>
      <c r="C126" s="12">
        <v>2.8771290999999999</v>
      </c>
      <c r="D126" s="10"/>
      <c r="E126" s="10" t="str">
        <f t="shared" si="7"/>
        <v/>
      </c>
      <c r="F126" s="10"/>
      <c r="G126" s="10" t="str">
        <f t="shared" si="5"/>
        <v/>
      </c>
      <c r="H126" s="10" t="e">
        <f>VLOOKUP(B126,'K13 + another mutations'!$A$2:$A$30,1,0)</f>
        <v>#N/A</v>
      </c>
      <c r="I126" s="30" t="e">
        <f t="shared" si="6"/>
        <v>#VALUE!</v>
      </c>
      <c r="J126" s="10"/>
    </row>
    <row r="127" spans="1:10">
      <c r="A127" s="10" t="s">
        <v>162</v>
      </c>
      <c r="B127" s="10" t="s">
        <v>152</v>
      </c>
      <c r="C127" s="12">
        <v>2.8734197099999998</v>
      </c>
      <c r="D127" s="10"/>
      <c r="E127" s="10" t="str">
        <f t="shared" si="7"/>
        <v/>
      </c>
      <c r="F127" s="10"/>
      <c r="G127" s="10" t="str">
        <f t="shared" si="5"/>
        <v/>
      </c>
      <c r="H127" s="10" t="e">
        <f>VLOOKUP(B127,'K13 + another mutations'!$A$2:$A$30,1,0)</f>
        <v>#N/A</v>
      </c>
      <c r="I127" s="30" t="e">
        <f t="shared" si="6"/>
        <v>#VALUE!</v>
      </c>
      <c r="J127" s="10"/>
    </row>
    <row r="128" spans="1:10">
      <c r="A128" s="10" t="s">
        <v>162</v>
      </c>
      <c r="B128" s="10" t="s">
        <v>134</v>
      </c>
      <c r="C128" s="12">
        <v>2.849593295</v>
      </c>
      <c r="D128" s="10"/>
      <c r="E128" s="10" t="str">
        <f t="shared" si="7"/>
        <v/>
      </c>
      <c r="F128" s="10"/>
      <c r="G128" s="10" t="str">
        <f t="shared" si="5"/>
        <v/>
      </c>
      <c r="H128" s="10" t="str">
        <f>VLOOKUP(B128,'K13 + another mutations'!$A$2:$A$30,1,0)</f>
        <v>OHP263</v>
      </c>
      <c r="I128" s="30" t="e">
        <f t="shared" si="6"/>
        <v>#VALUE!</v>
      </c>
      <c r="J128" s="10"/>
    </row>
    <row r="129" spans="1:10">
      <c r="A129" s="10" t="s">
        <v>163</v>
      </c>
      <c r="B129" s="10" t="s">
        <v>54</v>
      </c>
      <c r="C129" s="12">
        <v>2.8374290649999998</v>
      </c>
      <c r="D129" s="10"/>
      <c r="E129" s="10" t="str">
        <f t="shared" si="7"/>
        <v/>
      </c>
      <c r="F129" s="10"/>
      <c r="G129" s="10" t="str">
        <f t="shared" si="5"/>
        <v/>
      </c>
      <c r="H129" s="10" t="e">
        <f>VLOOKUP(B129,'K13 + another mutations'!$A$2:$A$30,1,0)</f>
        <v>#N/A</v>
      </c>
      <c r="I129" s="30" t="e">
        <f t="shared" si="6"/>
        <v>#VALUE!</v>
      </c>
      <c r="J129" s="10"/>
    </row>
    <row r="130" spans="1:10">
      <c r="A130" s="10" t="s">
        <v>162</v>
      </c>
      <c r="B130" s="10" t="s">
        <v>131</v>
      </c>
      <c r="C130" s="12">
        <v>2.8271171650000002</v>
      </c>
      <c r="D130" s="10"/>
      <c r="E130" s="10" t="str">
        <f t="shared" ref="E130:E161" si="8">IF(D130&lt;&gt;"",VLOOKUP(D130,$L$10:$M$24,2,0),"")</f>
        <v/>
      </c>
      <c r="F130" s="10"/>
      <c r="G130" s="10" t="str">
        <f t="shared" si="5"/>
        <v/>
      </c>
      <c r="H130" s="10" t="e">
        <f>VLOOKUP(B130,'K13 + another mutations'!$A$2:$A$30,1,0)</f>
        <v>#N/A</v>
      </c>
      <c r="I130" s="30" t="e">
        <f t="shared" si="6"/>
        <v>#VALUE!</v>
      </c>
      <c r="J130" s="10"/>
    </row>
    <row r="131" spans="1:10">
      <c r="A131" s="10" t="s">
        <v>162</v>
      </c>
      <c r="B131" s="10" t="s">
        <v>142</v>
      </c>
      <c r="C131" s="12">
        <v>2.822938481</v>
      </c>
      <c r="D131" s="10"/>
      <c r="E131" s="10" t="str">
        <f t="shared" si="8"/>
        <v/>
      </c>
      <c r="F131" s="10"/>
      <c r="G131" s="10" t="str">
        <f t="shared" ref="G131:G194" si="9">IF(E131&lt;&gt;"",E131,IF(F131&lt;&gt;"",F131,""))</f>
        <v/>
      </c>
      <c r="H131" s="10" t="e">
        <f>VLOOKUP(B131,'K13 + another mutations'!$A$2:$A$30,1,0)</f>
        <v>#N/A</v>
      </c>
      <c r="I131" s="30" t="e">
        <f t="shared" ref="I131:I194" si="10">VALUE(IF(AND(G131&lt;&gt;"",G131&lt;&gt;"WT"),MID(G131,2,LEN(G131)-2),""))</f>
        <v>#VALUE!</v>
      </c>
      <c r="J131" s="10"/>
    </row>
    <row r="132" spans="1:10">
      <c r="A132" s="10" t="s">
        <v>162</v>
      </c>
      <c r="B132" s="10" t="s">
        <v>113</v>
      </c>
      <c r="C132" s="12">
        <v>2.7926720289999998</v>
      </c>
      <c r="D132" s="10"/>
      <c r="E132" s="10" t="str">
        <f t="shared" si="8"/>
        <v/>
      </c>
      <c r="F132" s="10"/>
      <c r="G132" s="10" t="str">
        <f t="shared" si="9"/>
        <v/>
      </c>
      <c r="H132" s="10" t="e">
        <f>VLOOKUP(B132,'K13 + another mutations'!$A$2:$A$30,1,0)</f>
        <v>#N/A</v>
      </c>
      <c r="I132" s="30" t="e">
        <f t="shared" si="10"/>
        <v>#VALUE!</v>
      </c>
      <c r="J132" s="10"/>
    </row>
    <row r="133" spans="1:10">
      <c r="A133" s="10" t="s">
        <v>164</v>
      </c>
      <c r="B133" s="10" t="s">
        <v>93</v>
      </c>
      <c r="C133" s="12">
        <v>2.7912239940000001</v>
      </c>
      <c r="D133" s="10"/>
      <c r="E133" s="10" t="str">
        <f t="shared" si="8"/>
        <v/>
      </c>
      <c r="F133" s="10"/>
      <c r="G133" s="10" t="str">
        <f t="shared" si="9"/>
        <v/>
      </c>
      <c r="H133" s="10" t="e">
        <f>VLOOKUP(B133,'K13 + another mutations'!$A$2:$A$30,1,0)</f>
        <v>#N/A</v>
      </c>
      <c r="I133" s="30" t="e">
        <f t="shared" si="10"/>
        <v>#VALUE!</v>
      </c>
      <c r="J133" s="10"/>
    </row>
    <row r="134" spans="1:10">
      <c r="A134" s="10" t="s">
        <v>162</v>
      </c>
      <c r="B134" s="10" t="s">
        <v>110</v>
      </c>
      <c r="C134" s="12">
        <v>2.7709693400000002</v>
      </c>
      <c r="D134" s="10"/>
      <c r="E134" s="10" t="str">
        <f t="shared" si="8"/>
        <v/>
      </c>
      <c r="F134" s="10"/>
      <c r="G134" s="10" t="str">
        <f t="shared" si="9"/>
        <v/>
      </c>
      <c r="H134" s="10" t="str">
        <f>VLOOKUP(B134,'K13 + another mutations'!$A$2:$A$30,1,0)</f>
        <v>OHP111</v>
      </c>
      <c r="I134" s="30" t="e">
        <f t="shared" si="10"/>
        <v>#VALUE!</v>
      </c>
      <c r="J134" s="10"/>
    </row>
    <row r="135" spans="1:10">
      <c r="A135" s="10" t="s">
        <v>162</v>
      </c>
      <c r="B135" s="10" t="s">
        <v>130</v>
      </c>
      <c r="C135" s="12">
        <v>2.7684542539999999</v>
      </c>
      <c r="D135" s="10"/>
      <c r="E135" s="10" t="str">
        <f t="shared" si="8"/>
        <v/>
      </c>
      <c r="F135" s="10"/>
      <c r="G135" s="10" t="str">
        <f t="shared" si="9"/>
        <v/>
      </c>
      <c r="H135" s="10" t="e">
        <f>VLOOKUP(B135,'K13 + another mutations'!$A$2:$A$30,1,0)</f>
        <v>#N/A</v>
      </c>
      <c r="I135" s="30" t="e">
        <f t="shared" si="10"/>
        <v>#VALUE!</v>
      </c>
      <c r="J135" s="10"/>
    </row>
    <row r="136" spans="1:10">
      <c r="A136" s="10" t="s">
        <v>162</v>
      </c>
      <c r="B136" s="10" t="s">
        <v>116</v>
      </c>
      <c r="C136" s="12">
        <v>2.7127826129999999</v>
      </c>
      <c r="D136" s="10"/>
      <c r="E136" s="10" t="str">
        <f t="shared" si="8"/>
        <v/>
      </c>
      <c r="F136" s="10"/>
      <c r="G136" s="10" t="str">
        <f t="shared" si="9"/>
        <v/>
      </c>
      <c r="H136" s="10" t="str">
        <f>VLOOKUP(B136,'K13 + another mutations'!$A$2:$A$30,1,0)</f>
        <v>OHP133</v>
      </c>
      <c r="I136" s="30" t="e">
        <f t="shared" si="10"/>
        <v>#VALUE!</v>
      </c>
      <c r="J136" s="10"/>
    </row>
    <row r="137" spans="1:10">
      <c r="A137" s="10" t="s">
        <v>163</v>
      </c>
      <c r="B137" s="10" t="s">
        <v>57</v>
      </c>
      <c r="C137" s="12">
        <v>2.5622391090000001</v>
      </c>
      <c r="D137" s="10"/>
      <c r="E137" s="10" t="str">
        <f t="shared" si="8"/>
        <v/>
      </c>
      <c r="F137" s="10"/>
      <c r="G137" s="10" t="str">
        <f t="shared" si="9"/>
        <v/>
      </c>
      <c r="H137" s="10" t="e">
        <f>VLOOKUP(B137,'K13 + another mutations'!$A$2:$A$30,1,0)</f>
        <v>#N/A</v>
      </c>
      <c r="I137" s="30" t="e">
        <f t="shared" si="10"/>
        <v>#VALUE!</v>
      </c>
      <c r="J137" s="10"/>
    </row>
    <row r="138" spans="1:10">
      <c r="A138" s="10" t="s">
        <v>162</v>
      </c>
      <c r="B138" s="10" t="s">
        <v>153</v>
      </c>
      <c r="C138" s="12">
        <v>2.5621135439999998</v>
      </c>
      <c r="D138" s="10"/>
      <c r="E138" s="10" t="str">
        <f t="shared" si="8"/>
        <v/>
      </c>
      <c r="F138" s="10"/>
      <c r="G138" s="10" t="str">
        <f t="shared" si="9"/>
        <v/>
      </c>
      <c r="H138" s="10" t="e">
        <f>VLOOKUP(B138,'K13 + another mutations'!$A$2:$A$30,1,0)</f>
        <v>#N/A</v>
      </c>
      <c r="I138" s="30" t="e">
        <f t="shared" si="10"/>
        <v>#VALUE!</v>
      </c>
      <c r="J138" s="10"/>
    </row>
    <row r="139" spans="1:10">
      <c r="A139" s="10" t="s">
        <v>163</v>
      </c>
      <c r="B139" s="10" t="s">
        <v>11</v>
      </c>
      <c r="C139" s="12">
        <v>2.5550594640000002</v>
      </c>
      <c r="D139" s="10"/>
      <c r="E139" s="10" t="str">
        <f t="shared" si="8"/>
        <v/>
      </c>
      <c r="F139" s="10"/>
      <c r="G139" s="10" t="str">
        <f t="shared" si="9"/>
        <v/>
      </c>
      <c r="H139" s="10" t="e">
        <f>VLOOKUP(B139,'K13 + another mutations'!$A$2:$A$30,1,0)</f>
        <v>#N/A</v>
      </c>
      <c r="I139" s="30" t="e">
        <f t="shared" si="10"/>
        <v>#VALUE!</v>
      </c>
      <c r="J139" s="10"/>
    </row>
    <row r="140" spans="1:10">
      <c r="A140" s="10" t="s">
        <v>162</v>
      </c>
      <c r="B140" s="10" t="s">
        <v>139</v>
      </c>
      <c r="C140" s="12">
        <v>2.5424363919999999</v>
      </c>
      <c r="D140" s="10"/>
      <c r="E140" s="10" t="str">
        <f t="shared" si="8"/>
        <v/>
      </c>
      <c r="F140" s="10"/>
      <c r="G140" s="10" t="str">
        <f t="shared" si="9"/>
        <v/>
      </c>
      <c r="H140" s="10" t="e">
        <f>VLOOKUP(B140,'K13 + another mutations'!$A$2:$A$30,1,0)</f>
        <v>#N/A</v>
      </c>
      <c r="I140" s="30" t="e">
        <f t="shared" si="10"/>
        <v>#VALUE!</v>
      </c>
      <c r="J140" s="10"/>
    </row>
    <row r="141" spans="1:10">
      <c r="A141" s="10" t="s">
        <v>163</v>
      </c>
      <c r="B141" s="10" t="s">
        <v>25</v>
      </c>
      <c r="C141" s="12">
        <v>2.5248444170000002</v>
      </c>
      <c r="D141" s="10"/>
      <c r="E141" s="10" t="str">
        <f t="shared" si="8"/>
        <v/>
      </c>
      <c r="F141" s="10"/>
      <c r="G141" s="10" t="str">
        <f t="shared" si="9"/>
        <v/>
      </c>
      <c r="H141" s="10" t="str">
        <f>VLOOKUP(B141,'K13 + another mutations'!$A$2:$A$30,1,0)</f>
        <v>NHP4101</v>
      </c>
      <c r="I141" s="30" t="e">
        <f t="shared" si="10"/>
        <v>#VALUE!</v>
      </c>
      <c r="J141" s="10"/>
    </row>
    <row r="142" spans="1:10">
      <c r="A142" s="10" t="s">
        <v>162</v>
      </c>
      <c r="B142" s="10" t="s">
        <v>129</v>
      </c>
      <c r="C142" s="12">
        <v>2.5154894849999998</v>
      </c>
      <c r="D142" s="10"/>
      <c r="E142" s="10" t="str">
        <f t="shared" si="8"/>
        <v/>
      </c>
      <c r="F142" s="10"/>
      <c r="G142" s="10" t="str">
        <f t="shared" si="9"/>
        <v/>
      </c>
      <c r="H142" s="10" t="e">
        <f>VLOOKUP(B142,'K13 + another mutations'!$A$2:$A$30,1,0)</f>
        <v>#N/A</v>
      </c>
      <c r="I142" s="30" t="e">
        <f t="shared" si="10"/>
        <v>#VALUE!</v>
      </c>
      <c r="J142" s="10"/>
    </row>
    <row r="143" spans="1:10">
      <c r="A143" s="10" t="s">
        <v>163</v>
      </c>
      <c r="B143" s="10" t="s">
        <v>8</v>
      </c>
      <c r="C143" s="12">
        <v>2.5093399559999998</v>
      </c>
      <c r="D143" s="10"/>
      <c r="E143" s="10" t="str">
        <f t="shared" si="8"/>
        <v/>
      </c>
      <c r="F143" s="10"/>
      <c r="G143" s="10" t="str">
        <f t="shared" si="9"/>
        <v/>
      </c>
      <c r="H143" s="10" t="e">
        <f>VLOOKUP(B143,'K13 + another mutations'!$A$2:$A$30,1,0)</f>
        <v>#N/A</v>
      </c>
      <c r="I143" s="30" t="e">
        <f t="shared" si="10"/>
        <v>#VALUE!</v>
      </c>
      <c r="J143" s="10"/>
    </row>
    <row r="144" spans="1:10">
      <c r="A144" s="10" t="s">
        <v>163</v>
      </c>
      <c r="B144" s="10" t="s">
        <v>17</v>
      </c>
      <c r="C144" s="12">
        <v>2.4996472519999999</v>
      </c>
      <c r="D144" s="10"/>
      <c r="E144" s="10" t="str">
        <f t="shared" si="8"/>
        <v/>
      </c>
      <c r="F144" s="10"/>
      <c r="G144" s="10" t="str">
        <f t="shared" si="9"/>
        <v/>
      </c>
      <c r="H144" s="10" t="e">
        <f>VLOOKUP(B144,'K13 + another mutations'!$A$2:$A$30,1,0)</f>
        <v>#N/A</v>
      </c>
      <c r="I144" s="30" t="e">
        <f t="shared" si="10"/>
        <v>#VALUE!</v>
      </c>
      <c r="J144" s="10"/>
    </row>
    <row r="145" spans="1:10">
      <c r="A145" s="10" t="s">
        <v>163</v>
      </c>
      <c r="B145" s="10" t="s">
        <v>26</v>
      </c>
      <c r="C145" s="12">
        <v>2.4591123760000002</v>
      </c>
      <c r="D145" s="10"/>
      <c r="E145" s="10" t="str">
        <f t="shared" si="8"/>
        <v/>
      </c>
      <c r="F145" s="10"/>
      <c r="G145" s="10" t="str">
        <f t="shared" si="9"/>
        <v/>
      </c>
      <c r="H145" s="10" t="e">
        <f>VLOOKUP(B145,'K13 + another mutations'!$A$2:$A$30,1,0)</f>
        <v>#N/A</v>
      </c>
      <c r="I145" s="30" t="e">
        <f t="shared" si="10"/>
        <v>#VALUE!</v>
      </c>
      <c r="J145" s="10"/>
    </row>
    <row r="146" spans="1:10">
      <c r="A146" s="10" t="s">
        <v>162</v>
      </c>
      <c r="B146" s="10" t="s">
        <v>114</v>
      </c>
      <c r="C146" s="12">
        <v>2.4535807250000001</v>
      </c>
      <c r="D146" s="10"/>
      <c r="E146" s="10" t="str">
        <f t="shared" si="8"/>
        <v/>
      </c>
      <c r="F146" s="10"/>
      <c r="G146" s="10" t="str">
        <f t="shared" si="9"/>
        <v/>
      </c>
      <c r="H146" s="10" t="str">
        <f>VLOOKUP(B146,'K13 + another mutations'!$A$2:$A$30,1,0)</f>
        <v>OHP124</v>
      </c>
      <c r="I146" s="30" t="e">
        <f t="shared" si="10"/>
        <v>#VALUE!</v>
      </c>
      <c r="J146" s="10"/>
    </row>
    <row r="147" spans="1:10">
      <c r="A147" s="10" t="s">
        <v>163</v>
      </c>
      <c r="B147" s="10" t="s">
        <v>52</v>
      </c>
      <c r="C147" s="12">
        <v>2.4460041970000002</v>
      </c>
      <c r="D147" s="10"/>
      <c r="E147" s="10" t="str">
        <f t="shared" si="8"/>
        <v/>
      </c>
      <c r="F147" s="10"/>
      <c r="G147" s="10" t="str">
        <f t="shared" si="9"/>
        <v/>
      </c>
      <c r="H147" s="10" t="e">
        <f>VLOOKUP(B147,'K13 + another mutations'!$A$2:$A$30,1,0)</f>
        <v>#N/A</v>
      </c>
      <c r="I147" s="30" t="e">
        <f t="shared" si="10"/>
        <v>#VALUE!</v>
      </c>
      <c r="J147" s="10"/>
    </row>
    <row r="148" spans="1:10">
      <c r="A148" s="10" t="s">
        <v>162</v>
      </c>
      <c r="B148" s="10" t="s">
        <v>115</v>
      </c>
      <c r="C148" s="12">
        <v>2.344807817</v>
      </c>
      <c r="D148" s="10"/>
      <c r="E148" s="10" t="str">
        <f t="shared" si="8"/>
        <v/>
      </c>
      <c r="F148" s="10"/>
      <c r="G148" s="10" t="str">
        <f t="shared" si="9"/>
        <v/>
      </c>
      <c r="H148" s="10" t="e">
        <f>VLOOKUP(B148,'K13 + another mutations'!$A$2:$A$30,1,0)</f>
        <v>#N/A</v>
      </c>
      <c r="I148" s="30" t="e">
        <f t="shared" si="10"/>
        <v>#VALUE!</v>
      </c>
      <c r="J148" s="10"/>
    </row>
    <row r="149" spans="1:10">
      <c r="A149" s="10" t="s">
        <v>162</v>
      </c>
      <c r="B149" s="10" t="s">
        <v>132</v>
      </c>
      <c r="C149" s="12">
        <v>2.3363143399999999</v>
      </c>
      <c r="D149" s="10"/>
      <c r="E149" s="10" t="str">
        <f t="shared" si="8"/>
        <v/>
      </c>
      <c r="F149" s="10"/>
      <c r="G149" s="10" t="str">
        <f t="shared" si="9"/>
        <v/>
      </c>
      <c r="H149" s="10" t="e">
        <f>VLOOKUP(B149,'K13 + another mutations'!$A$2:$A$30,1,0)</f>
        <v>#N/A</v>
      </c>
      <c r="I149" s="30" t="e">
        <f t="shared" si="10"/>
        <v>#VALUE!</v>
      </c>
      <c r="J149" s="10"/>
    </row>
    <row r="150" spans="1:10">
      <c r="A150" s="10" t="s">
        <v>162</v>
      </c>
      <c r="B150" s="10" t="s">
        <v>121</v>
      </c>
      <c r="C150" s="12">
        <v>2.317789941</v>
      </c>
      <c r="D150" s="10"/>
      <c r="E150" s="10" t="str">
        <f t="shared" si="8"/>
        <v/>
      </c>
      <c r="F150" s="10"/>
      <c r="G150" s="10" t="str">
        <f t="shared" si="9"/>
        <v/>
      </c>
      <c r="H150" s="10" t="e">
        <f>VLOOKUP(B150,'K13 + another mutations'!$A$2:$A$30,1,0)</f>
        <v>#N/A</v>
      </c>
      <c r="I150" s="30" t="e">
        <f t="shared" si="10"/>
        <v>#VALUE!</v>
      </c>
      <c r="J150" s="10"/>
    </row>
    <row r="151" spans="1:10">
      <c r="A151" s="10" t="s">
        <v>163</v>
      </c>
      <c r="B151" s="10" t="s">
        <v>31</v>
      </c>
      <c r="C151" s="12">
        <v>2.2990052269999999</v>
      </c>
      <c r="D151" s="10"/>
      <c r="E151" s="10" t="str">
        <f t="shared" si="8"/>
        <v/>
      </c>
      <c r="F151" s="10"/>
      <c r="G151" s="10" t="str">
        <f t="shared" si="9"/>
        <v/>
      </c>
      <c r="H151" s="10" t="str">
        <f>VLOOKUP(B151,'K13 + another mutations'!$A$2:$A$30,1,0)</f>
        <v>NHP4155</v>
      </c>
      <c r="I151" s="30" t="e">
        <f t="shared" si="10"/>
        <v>#VALUE!</v>
      </c>
      <c r="J151" s="10"/>
    </row>
    <row r="152" spans="1:10">
      <c r="A152" s="10" t="s">
        <v>162</v>
      </c>
      <c r="B152" s="10" t="s">
        <v>158</v>
      </c>
      <c r="C152" s="12">
        <v>2.2426812260000002</v>
      </c>
      <c r="D152" s="10"/>
      <c r="E152" s="10" t="str">
        <f t="shared" si="8"/>
        <v/>
      </c>
      <c r="F152" s="10"/>
      <c r="G152" s="10" t="str">
        <f t="shared" si="9"/>
        <v/>
      </c>
      <c r="H152" s="10" t="e">
        <f>VLOOKUP(B152,'K13 + another mutations'!$A$2:$A$30,1,0)</f>
        <v>#N/A</v>
      </c>
      <c r="I152" s="30" t="e">
        <f t="shared" si="10"/>
        <v>#VALUE!</v>
      </c>
      <c r="J152" s="10"/>
    </row>
    <row r="153" spans="1:10">
      <c r="A153" s="10" t="s">
        <v>163</v>
      </c>
      <c r="B153" s="10" t="s">
        <v>15</v>
      </c>
      <c r="C153" s="12">
        <v>2.2256880880000001</v>
      </c>
      <c r="D153" s="10"/>
      <c r="E153" s="10" t="str">
        <f t="shared" si="8"/>
        <v/>
      </c>
      <c r="F153" s="10"/>
      <c r="G153" s="10" t="str">
        <f t="shared" si="9"/>
        <v/>
      </c>
      <c r="H153" s="10" t="e">
        <f>VLOOKUP(B153,'K13 + another mutations'!$A$2:$A$30,1,0)</f>
        <v>#N/A</v>
      </c>
      <c r="I153" s="30" t="e">
        <f t="shared" si="10"/>
        <v>#VALUE!</v>
      </c>
      <c r="J153" s="10"/>
    </row>
    <row r="154" spans="1:10">
      <c r="A154" s="10" t="s">
        <v>163</v>
      </c>
      <c r="B154" s="10" t="s">
        <v>58</v>
      </c>
      <c r="C154" s="12">
        <v>2.2203279660000002</v>
      </c>
      <c r="D154" s="10"/>
      <c r="E154" s="10" t="str">
        <f t="shared" si="8"/>
        <v/>
      </c>
      <c r="F154" s="10"/>
      <c r="G154" s="10" t="str">
        <f t="shared" si="9"/>
        <v/>
      </c>
      <c r="H154" s="10" t="e">
        <f>VLOOKUP(B154,'K13 + another mutations'!$A$2:$A$30,1,0)</f>
        <v>#N/A</v>
      </c>
      <c r="I154" s="30" t="e">
        <f t="shared" si="10"/>
        <v>#VALUE!</v>
      </c>
      <c r="J154" s="10"/>
    </row>
    <row r="155" spans="1:10">
      <c r="A155" s="10" t="s">
        <v>164</v>
      </c>
      <c r="B155" s="10" t="s">
        <v>72</v>
      </c>
      <c r="C155" s="12">
        <v>2.2158579070000002</v>
      </c>
      <c r="D155" s="10"/>
      <c r="E155" s="10" t="str">
        <f t="shared" si="8"/>
        <v/>
      </c>
      <c r="F155" s="10"/>
      <c r="G155" s="10" t="str">
        <f t="shared" si="9"/>
        <v/>
      </c>
      <c r="H155" s="10" t="e">
        <f>VLOOKUP(B155,'K13 + another mutations'!$A$2:$A$30,1,0)</f>
        <v>#N/A</v>
      </c>
      <c r="I155" s="30" t="e">
        <f t="shared" si="10"/>
        <v>#VALUE!</v>
      </c>
      <c r="J155" s="10"/>
    </row>
    <row r="156" spans="1:10">
      <c r="A156" s="10" t="s">
        <v>162</v>
      </c>
      <c r="B156" s="10" t="s">
        <v>144</v>
      </c>
      <c r="C156" s="12">
        <v>2.214605132</v>
      </c>
      <c r="D156" s="10"/>
      <c r="E156" s="10" t="str">
        <f t="shared" si="8"/>
        <v/>
      </c>
      <c r="F156" s="10"/>
      <c r="G156" s="10" t="str">
        <f t="shared" si="9"/>
        <v/>
      </c>
      <c r="H156" s="10" t="str">
        <f>VLOOKUP(B156,'K13 + another mutations'!$A$2:$A$30,1,0)</f>
        <v>OHP300</v>
      </c>
      <c r="I156" s="30" t="e">
        <f t="shared" si="10"/>
        <v>#VALUE!</v>
      </c>
      <c r="J156" s="10"/>
    </row>
    <row r="157" spans="1:10">
      <c r="A157" s="10" t="s">
        <v>163</v>
      </c>
      <c r="B157" s="10" t="s">
        <v>23</v>
      </c>
      <c r="C157" s="12">
        <v>2.1555573190000001</v>
      </c>
      <c r="D157" s="10"/>
      <c r="E157" s="10" t="str">
        <f t="shared" si="8"/>
        <v/>
      </c>
      <c r="F157" s="10"/>
      <c r="G157" s="10" t="str">
        <f t="shared" si="9"/>
        <v/>
      </c>
      <c r="H157" s="10" t="e">
        <f>VLOOKUP(B157,'K13 + another mutations'!$A$2:$A$30,1,0)</f>
        <v>#N/A</v>
      </c>
      <c r="I157" s="30" t="e">
        <f t="shared" si="10"/>
        <v>#VALUE!</v>
      </c>
      <c r="J157" s="10"/>
    </row>
    <row r="158" spans="1:10">
      <c r="A158" s="10" t="s">
        <v>163</v>
      </c>
      <c r="B158" s="10" t="s">
        <v>10</v>
      </c>
      <c r="C158" s="12">
        <v>2.1344398419999999</v>
      </c>
      <c r="D158" s="10"/>
      <c r="E158" s="10" t="str">
        <f t="shared" si="8"/>
        <v/>
      </c>
      <c r="F158" s="10"/>
      <c r="G158" s="10" t="str">
        <f t="shared" si="9"/>
        <v/>
      </c>
      <c r="H158" s="10" t="e">
        <f>VLOOKUP(B158,'K13 + another mutations'!$A$2:$A$30,1,0)</f>
        <v>#N/A</v>
      </c>
      <c r="I158" s="30" t="e">
        <f t="shared" si="10"/>
        <v>#VALUE!</v>
      </c>
      <c r="J158" s="10"/>
    </row>
    <row r="159" spans="1:10">
      <c r="A159" s="10" t="s">
        <v>162</v>
      </c>
      <c r="B159" s="10" t="s">
        <v>111</v>
      </c>
      <c r="C159" s="12">
        <v>2.0155211230000001</v>
      </c>
      <c r="D159" s="10"/>
      <c r="E159" s="10" t="str">
        <f t="shared" si="8"/>
        <v/>
      </c>
      <c r="F159" s="10"/>
      <c r="G159" s="10" t="str">
        <f t="shared" si="9"/>
        <v/>
      </c>
      <c r="H159" s="10" t="e">
        <f>VLOOKUP(B159,'K13 + another mutations'!$A$2:$A$30,1,0)</f>
        <v>#N/A</v>
      </c>
      <c r="I159" s="30" t="e">
        <f t="shared" si="10"/>
        <v>#VALUE!</v>
      </c>
      <c r="J159" s="10"/>
    </row>
    <row r="160" spans="1:10">
      <c r="A160" s="10" t="s">
        <v>162</v>
      </c>
      <c r="B160" s="10" t="s">
        <v>126</v>
      </c>
      <c r="C160" s="12">
        <v>1.981863685</v>
      </c>
      <c r="D160" s="10"/>
      <c r="E160" s="10" t="str">
        <f t="shared" si="8"/>
        <v/>
      </c>
      <c r="F160" s="10"/>
      <c r="G160" s="10" t="str">
        <f t="shared" si="9"/>
        <v/>
      </c>
      <c r="H160" s="10" t="e">
        <f>VLOOKUP(B160,'K13 + another mutations'!$A$2:$A$30,1,0)</f>
        <v>#N/A</v>
      </c>
      <c r="I160" s="30" t="e">
        <f t="shared" si="10"/>
        <v>#VALUE!</v>
      </c>
      <c r="J160" s="10"/>
    </row>
    <row r="161" spans="1:10">
      <c r="A161" s="10" t="s">
        <v>163</v>
      </c>
      <c r="B161" s="10" t="s">
        <v>50</v>
      </c>
      <c r="C161" s="12">
        <v>1.976797417</v>
      </c>
      <c r="D161" s="10"/>
      <c r="E161" s="10" t="str">
        <f t="shared" si="8"/>
        <v/>
      </c>
      <c r="F161" s="10"/>
      <c r="G161" s="10" t="str">
        <f t="shared" si="9"/>
        <v/>
      </c>
      <c r="H161" s="10" t="e">
        <f>VLOOKUP(B161,'K13 + another mutations'!$A$2:$A$30,1,0)</f>
        <v>#N/A</v>
      </c>
      <c r="I161" s="30" t="e">
        <f t="shared" si="10"/>
        <v>#VALUE!</v>
      </c>
      <c r="J161" s="10"/>
    </row>
    <row r="162" spans="1:10">
      <c r="A162" s="10" t="s">
        <v>163</v>
      </c>
      <c r="B162" s="10" t="s">
        <v>32</v>
      </c>
      <c r="C162" s="12">
        <v>1.909052416</v>
      </c>
      <c r="D162" s="10"/>
      <c r="E162" s="10" t="str">
        <f t="shared" ref="E162:E193" si="11">IF(D162&lt;&gt;"",VLOOKUP(D162,$L$10:$M$24,2,0),"")</f>
        <v/>
      </c>
      <c r="F162" s="10"/>
      <c r="G162" s="10" t="str">
        <f t="shared" si="9"/>
        <v/>
      </c>
      <c r="H162" s="10" t="e">
        <f>VLOOKUP(B162,'K13 + another mutations'!$A$2:$A$30,1,0)</f>
        <v>#N/A</v>
      </c>
      <c r="I162" s="30" t="e">
        <f t="shared" si="10"/>
        <v>#VALUE!</v>
      </c>
      <c r="J162" s="10"/>
    </row>
    <row r="163" spans="1:10">
      <c r="A163" s="10" t="s">
        <v>162</v>
      </c>
      <c r="B163" s="10" t="s">
        <v>146</v>
      </c>
      <c r="C163" s="12">
        <v>1.896563548</v>
      </c>
      <c r="D163" s="10"/>
      <c r="E163" s="10" t="str">
        <f t="shared" si="11"/>
        <v/>
      </c>
      <c r="F163" s="10"/>
      <c r="G163" s="10" t="str">
        <f t="shared" si="9"/>
        <v/>
      </c>
      <c r="H163" s="10" t="e">
        <f>VLOOKUP(B163,'K13 + another mutations'!$A$2:$A$30,1,0)</f>
        <v>#N/A</v>
      </c>
      <c r="I163" s="30" t="e">
        <f t="shared" si="10"/>
        <v>#VALUE!</v>
      </c>
      <c r="J163" s="10"/>
    </row>
    <row r="164" spans="1:10">
      <c r="A164" s="10" t="s">
        <v>164</v>
      </c>
      <c r="B164" s="10" t="s">
        <v>104</v>
      </c>
      <c r="C164" s="12">
        <v>1.7779614619999999</v>
      </c>
      <c r="D164" s="10"/>
      <c r="E164" s="10" t="str">
        <f t="shared" si="11"/>
        <v/>
      </c>
      <c r="F164" s="10"/>
      <c r="G164" s="10" t="str">
        <f t="shared" si="9"/>
        <v/>
      </c>
      <c r="H164" s="10" t="str">
        <f>VLOOKUP(B164,'K13 + another mutations'!$A$2:$A$30,1,0)</f>
        <v>NHP4854</v>
      </c>
      <c r="I164" s="30" t="e">
        <f t="shared" si="10"/>
        <v>#VALUE!</v>
      </c>
      <c r="J164" s="10"/>
    </row>
    <row r="165" spans="1:10">
      <c r="A165" s="10" t="s">
        <v>162</v>
      </c>
      <c r="B165" s="10" t="s">
        <v>125</v>
      </c>
      <c r="C165" s="12">
        <v>1.5424716359999999</v>
      </c>
      <c r="D165" s="10"/>
      <c r="E165" s="10" t="str">
        <f t="shared" si="11"/>
        <v/>
      </c>
      <c r="F165" s="10"/>
      <c r="G165" s="10" t="str">
        <f t="shared" si="9"/>
        <v/>
      </c>
      <c r="H165" s="10" t="str">
        <f>VLOOKUP(B165,'K13 + another mutations'!$A$2:$A$30,1,0)</f>
        <v>OHP182</v>
      </c>
      <c r="I165" s="30" t="e">
        <f t="shared" si="10"/>
        <v>#VALUE!</v>
      </c>
      <c r="J165" s="10"/>
    </row>
    <row r="166" spans="1:10">
      <c r="A166" s="10" t="s">
        <v>163</v>
      </c>
      <c r="B166" s="10" t="s">
        <v>43</v>
      </c>
      <c r="C166" s="12">
        <v>1.195429173</v>
      </c>
      <c r="D166" s="10"/>
      <c r="E166" s="10" t="str">
        <f t="shared" si="11"/>
        <v/>
      </c>
      <c r="F166" s="10"/>
      <c r="G166" s="10" t="str">
        <f t="shared" si="9"/>
        <v/>
      </c>
      <c r="H166" s="10" t="e">
        <f>VLOOKUP(B166,'K13 + another mutations'!$A$2:$A$30,1,0)</f>
        <v>#N/A</v>
      </c>
      <c r="I166" s="30" t="e">
        <f t="shared" si="10"/>
        <v>#VALUE!</v>
      </c>
      <c r="J166" s="10"/>
    </row>
    <row r="167" spans="1:10">
      <c r="A167" s="10" t="s">
        <v>162</v>
      </c>
      <c r="B167" s="10" t="s">
        <v>117</v>
      </c>
      <c r="C167" s="12">
        <v>1.1646137969999999</v>
      </c>
      <c r="D167" s="10"/>
      <c r="E167" s="10" t="str">
        <f t="shared" si="11"/>
        <v/>
      </c>
      <c r="F167" s="10"/>
      <c r="G167" s="10" t="str">
        <f t="shared" si="9"/>
        <v/>
      </c>
      <c r="H167" s="10" t="e">
        <f>VLOOKUP(B167,'K13 + another mutations'!$A$2:$A$30,1,0)</f>
        <v>#N/A</v>
      </c>
      <c r="I167" s="30" t="e">
        <f t="shared" si="10"/>
        <v>#VALUE!</v>
      </c>
      <c r="J167" s="10"/>
    </row>
    <row r="168" spans="1:10">
      <c r="A168" s="10" t="s">
        <v>230</v>
      </c>
      <c r="B168" s="10" t="s">
        <v>234</v>
      </c>
      <c r="C168" s="12"/>
      <c r="D168" s="10" t="s">
        <v>233</v>
      </c>
      <c r="E168" s="10" t="str">
        <f t="shared" si="11"/>
        <v>C580Y</v>
      </c>
      <c r="F168" s="10" t="s">
        <v>172</v>
      </c>
      <c r="G168" s="10" t="str">
        <f t="shared" si="9"/>
        <v>C580Y</v>
      </c>
      <c r="H168" s="10" t="e">
        <f>VLOOKUP(B168,'K13 + another mutations'!$A$2:$A$30,1,0)</f>
        <v>#N/A</v>
      </c>
      <c r="I168" s="30">
        <f t="shared" si="10"/>
        <v>580</v>
      </c>
      <c r="J168" s="10"/>
    </row>
    <row r="169" spans="1:10">
      <c r="A169" s="10" t="s">
        <v>230</v>
      </c>
      <c r="B169" s="10" t="s">
        <v>241</v>
      </c>
      <c r="C169" s="12"/>
      <c r="D169" s="10" t="s">
        <v>240</v>
      </c>
      <c r="E169" s="10" t="str">
        <f t="shared" si="11"/>
        <v>N458Y</v>
      </c>
      <c r="F169" s="10" t="s">
        <v>174</v>
      </c>
      <c r="G169" s="10" t="str">
        <f t="shared" si="9"/>
        <v>N458Y</v>
      </c>
      <c r="H169" s="10" t="e">
        <f>VLOOKUP(B169,'K13 + another mutations'!$A$2:$A$30,1,0)</f>
        <v>#N/A</v>
      </c>
      <c r="I169" s="30">
        <f t="shared" si="10"/>
        <v>458</v>
      </c>
      <c r="J169" s="10"/>
    </row>
    <row r="170" spans="1:10">
      <c r="A170" s="10" t="s">
        <v>230</v>
      </c>
      <c r="B170" s="10" t="s">
        <v>235</v>
      </c>
      <c r="C170" s="12"/>
      <c r="D170" s="10" t="s">
        <v>233</v>
      </c>
      <c r="E170" s="10" t="str">
        <f t="shared" si="11"/>
        <v>C580Y</v>
      </c>
      <c r="F170" s="10" t="s">
        <v>172</v>
      </c>
      <c r="G170" s="10" t="str">
        <f t="shared" si="9"/>
        <v>C580Y</v>
      </c>
      <c r="H170" s="10" t="e">
        <f>VLOOKUP(B170,'K13 + another mutations'!$A$2:$A$30,1,0)</f>
        <v>#N/A</v>
      </c>
      <c r="I170" s="30">
        <f t="shared" si="10"/>
        <v>580</v>
      </c>
      <c r="J170" s="10"/>
    </row>
    <row r="171" spans="1:10">
      <c r="A171" s="10" t="s">
        <v>230</v>
      </c>
      <c r="B171" s="10" t="s">
        <v>236</v>
      </c>
      <c r="C171" s="12"/>
      <c r="D171" s="10" t="s">
        <v>233</v>
      </c>
      <c r="E171" s="10" t="str">
        <f t="shared" si="11"/>
        <v>C580Y</v>
      </c>
      <c r="F171" s="10" t="s">
        <v>172</v>
      </c>
      <c r="G171" s="10" t="str">
        <f t="shared" si="9"/>
        <v>C580Y</v>
      </c>
      <c r="H171" s="10" t="e">
        <f>VLOOKUP(B171,'K13 + another mutations'!$A$2:$A$30,1,0)</f>
        <v>#N/A</v>
      </c>
      <c r="I171" s="30">
        <f t="shared" si="10"/>
        <v>580</v>
      </c>
      <c r="J171" s="10"/>
    </row>
    <row r="172" spans="1:10">
      <c r="A172" s="10" t="s">
        <v>230</v>
      </c>
      <c r="B172" s="10" t="s">
        <v>353</v>
      </c>
      <c r="C172" s="12"/>
      <c r="D172" s="10"/>
      <c r="E172" s="10" t="str">
        <f t="shared" si="11"/>
        <v/>
      </c>
      <c r="F172" s="10" t="s">
        <v>175</v>
      </c>
      <c r="G172" s="10" t="str">
        <f t="shared" si="9"/>
        <v>WT</v>
      </c>
      <c r="H172" s="10" t="e">
        <f>VLOOKUP(B172,'K13 + another mutations'!$A$2:$A$30,1,0)</f>
        <v>#N/A</v>
      </c>
      <c r="I172" s="30" t="e">
        <f t="shared" si="10"/>
        <v>#VALUE!</v>
      </c>
      <c r="J172" s="10"/>
    </row>
    <row r="173" spans="1:10">
      <c r="A173" s="10" t="s">
        <v>230</v>
      </c>
      <c r="B173" s="10" t="s">
        <v>237</v>
      </c>
      <c r="C173" s="12"/>
      <c r="D173" s="10" t="s">
        <v>233</v>
      </c>
      <c r="E173" s="10" t="str">
        <f t="shared" si="11"/>
        <v>C580Y</v>
      </c>
      <c r="F173" s="10" t="s">
        <v>172</v>
      </c>
      <c r="G173" s="10" t="str">
        <f t="shared" si="9"/>
        <v>C580Y</v>
      </c>
      <c r="H173" s="10" t="e">
        <f>VLOOKUP(B173,'K13 + another mutations'!$A$2:$A$30,1,0)</f>
        <v>#N/A</v>
      </c>
      <c r="I173" s="30">
        <f t="shared" si="10"/>
        <v>580</v>
      </c>
      <c r="J173" s="10"/>
    </row>
    <row r="174" spans="1:10">
      <c r="A174" s="22" t="s">
        <v>230</v>
      </c>
      <c r="B174" s="22" t="s">
        <v>354</v>
      </c>
      <c r="C174" s="23"/>
      <c r="D174" s="22"/>
      <c r="E174" s="22" t="str">
        <f t="shared" si="11"/>
        <v/>
      </c>
      <c r="F174" s="22" t="s">
        <v>177</v>
      </c>
      <c r="G174" s="10" t="str">
        <f t="shared" si="9"/>
        <v>P527H</v>
      </c>
      <c r="H174" s="10" t="e">
        <f>VLOOKUP(B174,'K13 + another mutations'!$A$2:$A$30,1,0)</f>
        <v>#N/A</v>
      </c>
      <c r="I174" s="30">
        <f t="shared" si="10"/>
        <v>527</v>
      </c>
      <c r="J174" s="10"/>
    </row>
    <row r="175" spans="1:10">
      <c r="A175" s="10" t="s">
        <v>230</v>
      </c>
      <c r="B175" s="10" t="s">
        <v>238</v>
      </c>
      <c r="C175" s="12"/>
      <c r="D175" s="10" t="s">
        <v>233</v>
      </c>
      <c r="E175" s="10" t="str">
        <f t="shared" si="11"/>
        <v>C580Y</v>
      </c>
      <c r="F175" s="10" t="s">
        <v>172</v>
      </c>
      <c r="G175" s="10" t="str">
        <f t="shared" si="9"/>
        <v>C580Y</v>
      </c>
      <c r="H175" s="10" t="e">
        <f>VLOOKUP(B175,'K13 + another mutations'!$A$2:$A$30,1,0)</f>
        <v>#N/A</v>
      </c>
      <c r="I175" s="30">
        <f t="shared" si="10"/>
        <v>580</v>
      </c>
      <c r="J175" s="10"/>
    </row>
    <row r="176" spans="1:10">
      <c r="A176" s="10" t="s">
        <v>230</v>
      </c>
      <c r="B176" s="10" t="s">
        <v>179</v>
      </c>
      <c r="C176" s="12"/>
      <c r="D176" s="10" t="s">
        <v>248</v>
      </c>
      <c r="E176" s="10" t="str">
        <f t="shared" si="11"/>
        <v>G533A</v>
      </c>
      <c r="F176" s="10" t="s">
        <v>181</v>
      </c>
      <c r="G176" s="10" t="str">
        <f t="shared" si="9"/>
        <v>G533A</v>
      </c>
      <c r="H176" s="10" t="e">
        <f>VLOOKUP(B176,'K13 + another mutations'!$A$2:$A$30,1,0)</f>
        <v>#N/A</v>
      </c>
      <c r="I176" s="30">
        <f t="shared" si="10"/>
        <v>533</v>
      </c>
      <c r="J176" s="10"/>
    </row>
    <row r="177" spans="1:10">
      <c r="A177" s="10" t="s">
        <v>230</v>
      </c>
      <c r="B177" s="10" t="s">
        <v>182</v>
      </c>
      <c r="C177" s="12"/>
      <c r="D177" s="10" t="s">
        <v>245</v>
      </c>
      <c r="E177" s="10" t="str">
        <f t="shared" si="11"/>
        <v>R561H</v>
      </c>
      <c r="F177" s="10" t="s">
        <v>184</v>
      </c>
      <c r="G177" s="10" t="str">
        <f t="shared" si="9"/>
        <v>R561H</v>
      </c>
      <c r="H177" s="10" t="e">
        <f>VLOOKUP(B177,'K13 + another mutations'!$A$2:$A$30,1,0)</f>
        <v>#N/A</v>
      </c>
      <c r="I177" s="30">
        <f t="shared" si="10"/>
        <v>561</v>
      </c>
      <c r="J177" s="10"/>
    </row>
    <row r="178" spans="1:10">
      <c r="A178" s="10" t="s">
        <v>230</v>
      </c>
      <c r="B178" s="10" t="s">
        <v>185</v>
      </c>
      <c r="C178" s="12"/>
      <c r="D178" s="10" t="s">
        <v>248</v>
      </c>
      <c r="E178" s="10" t="str">
        <f t="shared" si="11"/>
        <v>G533A</v>
      </c>
      <c r="F178" s="10" t="s">
        <v>181</v>
      </c>
      <c r="G178" s="10" t="str">
        <f t="shared" si="9"/>
        <v>G533A</v>
      </c>
      <c r="H178" s="10" t="e">
        <f>VLOOKUP(B178,'K13 + another mutations'!$A$2:$A$30,1,0)</f>
        <v>#N/A</v>
      </c>
      <c r="I178" s="30">
        <f t="shared" si="10"/>
        <v>533</v>
      </c>
      <c r="J178" s="10"/>
    </row>
    <row r="179" spans="1:10">
      <c r="A179" s="22" t="s">
        <v>230</v>
      </c>
      <c r="B179" s="22" t="s">
        <v>211</v>
      </c>
      <c r="C179" s="23"/>
      <c r="D179" s="22"/>
      <c r="E179" s="22" t="str">
        <f t="shared" si="11"/>
        <v/>
      </c>
      <c r="F179" s="22" t="s">
        <v>198</v>
      </c>
      <c r="G179" s="10" t="str">
        <f t="shared" si="9"/>
        <v>P441L</v>
      </c>
      <c r="H179" s="10" t="e">
        <f>VLOOKUP(B179,'K13 + another mutations'!$A$2:$A$30,1,0)</f>
        <v>#N/A</v>
      </c>
      <c r="I179" s="30">
        <f t="shared" si="10"/>
        <v>441</v>
      </c>
      <c r="J179" s="10"/>
    </row>
    <row r="180" spans="1:10">
      <c r="A180" s="10" t="s">
        <v>230</v>
      </c>
      <c r="B180" s="10" t="s">
        <v>212</v>
      </c>
      <c r="C180" s="12"/>
      <c r="D180" s="10"/>
      <c r="E180" s="10" t="str">
        <f t="shared" si="11"/>
        <v/>
      </c>
      <c r="F180" s="10" t="s">
        <v>175</v>
      </c>
      <c r="G180" s="10" t="str">
        <f t="shared" si="9"/>
        <v>WT</v>
      </c>
      <c r="H180" s="10" t="e">
        <f>VLOOKUP(B180,'K13 + another mutations'!$A$2:$A$30,1,0)</f>
        <v>#N/A</v>
      </c>
      <c r="I180" s="30" t="e">
        <f t="shared" si="10"/>
        <v>#VALUE!</v>
      </c>
      <c r="J180" s="10"/>
    </row>
    <row r="181" spans="1:10">
      <c r="A181" s="10" t="s">
        <v>230</v>
      </c>
      <c r="B181" s="10" t="s">
        <v>213</v>
      </c>
      <c r="C181" s="12"/>
      <c r="D181" s="10" t="s">
        <v>233</v>
      </c>
      <c r="E181" s="10" t="str">
        <f t="shared" si="11"/>
        <v>C580Y</v>
      </c>
      <c r="F181" s="10" t="s">
        <v>172</v>
      </c>
      <c r="G181" s="10" t="str">
        <f t="shared" si="9"/>
        <v>C580Y</v>
      </c>
      <c r="H181" s="10" t="e">
        <f>VLOOKUP(B181,'K13 + another mutations'!$A$2:$A$30,1,0)</f>
        <v>#N/A</v>
      </c>
      <c r="I181" s="30">
        <f t="shared" si="10"/>
        <v>580</v>
      </c>
      <c r="J181" s="10"/>
    </row>
    <row r="182" spans="1:10">
      <c r="A182" s="10" t="s">
        <v>230</v>
      </c>
      <c r="B182" s="10" t="s">
        <v>214</v>
      </c>
      <c r="C182" s="12"/>
      <c r="D182" s="10" t="s">
        <v>246</v>
      </c>
      <c r="E182" s="10" t="str">
        <f t="shared" si="11"/>
        <v>P553L</v>
      </c>
      <c r="F182" s="10" t="s">
        <v>187</v>
      </c>
      <c r="G182" s="10" t="str">
        <f t="shared" si="9"/>
        <v>P553L</v>
      </c>
      <c r="H182" s="10" t="e">
        <f>VLOOKUP(B182,'K13 + another mutations'!$A$2:$A$30,1,0)</f>
        <v>#N/A</v>
      </c>
      <c r="I182" s="30">
        <f t="shared" si="10"/>
        <v>553</v>
      </c>
      <c r="J182" s="10"/>
    </row>
    <row r="183" spans="1:10">
      <c r="A183" s="10" t="s">
        <v>230</v>
      </c>
      <c r="B183" s="10" t="s">
        <v>215</v>
      </c>
      <c r="C183" s="12"/>
      <c r="D183" s="10" t="s">
        <v>233</v>
      </c>
      <c r="E183" s="10" t="str">
        <f t="shared" si="11"/>
        <v>C580Y</v>
      </c>
      <c r="F183" s="10" t="s">
        <v>172</v>
      </c>
      <c r="G183" s="10" t="str">
        <f t="shared" si="9"/>
        <v>C580Y</v>
      </c>
      <c r="H183" s="10" t="e">
        <f>VLOOKUP(B183,'K13 + another mutations'!$A$2:$A$30,1,0)</f>
        <v>#N/A</v>
      </c>
      <c r="I183" s="30">
        <f t="shared" si="10"/>
        <v>580</v>
      </c>
      <c r="J183" s="10"/>
    </row>
    <row r="184" spans="1:10">
      <c r="A184" s="10" t="s">
        <v>230</v>
      </c>
      <c r="B184" s="10" t="s">
        <v>216</v>
      </c>
      <c r="C184" s="12"/>
      <c r="D184" s="10" t="s">
        <v>233</v>
      </c>
      <c r="E184" s="10" t="str">
        <f t="shared" si="11"/>
        <v>C580Y</v>
      </c>
      <c r="F184" s="10" t="s">
        <v>172</v>
      </c>
      <c r="G184" s="10" t="str">
        <f t="shared" si="9"/>
        <v>C580Y</v>
      </c>
      <c r="H184" s="10" t="e">
        <f>VLOOKUP(B184,'K13 + another mutations'!$A$2:$A$30,1,0)</f>
        <v>#N/A</v>
      </c>
      <c r="I184" s="30">
        <f t="shared" si="10"/>
        <v>580</v>
      </c>
      <c r="J184" s="10"/>
    </row>
    <row r="185" spans="1:10">
      <c r="A185" s="10" t="s">
        <v>230</v>
      </c>
      <c r="B185" s="10" t="s">
        <v>217</v>
      </c>
      <c r="C185" s="12"/>
      <c r="D185" s="10" t="s">
        <v>233</v>
      </c>
      <c r="E185" s="10" t="str">
        <f t="shared" si="11"/>
        <v>C580Y</v>
      </c>
      <c r="F185" s="10" t="s">
        <v>172</v>
      </c>
      <c r="G185" s="10" t="str">
        <f t="shared" si="9"/>
        <v>C580Y</v>
      </c>
      <c r="H185" s="10" t="e">
        <f>VLOOKUP(B185,'K13 + another mutations'!$A$2:$A$30,1,0)</f>
        <v>#N/A</v>
      </c>
      <c r="I185" s="30">
        <f t="shared" si="10"/>
        <v>580</v>
      </c>
      <c r="J185" s="10"/>
    </row>
    <row r="186" spans="1:10">
      <c r="A186" s="10" t="s">
        <v>230</v>
      </c>
      <c r="B186" s="10" t="s">
        <v>218</v>
      </c>
      <c r="C186" s="12"/>
      <c r="D186" s="10"/>
      <c r="E186" s="10" t="str">
        <f t="shared" si="11"/>
        <v/>
      </c>
      <c r="F186" s="10" t="s">
        <v>175</v>
      </c>
      <c r="G186" s="10" t="str">
        <f t="shared" si="9"/>
        <v>WT</v>
      </c>
      <c r="H186" s="10" t="e">
        <f>VLOOKUP(B186,'K13 + another mutations'!$A$2:$A$30,1,0)</f>
        <v>#N/A</v>
      </c>
      <c r="I186" s="30" t="e">
        <f t="shared" si="10"/>
        <v>#VALUE!</v>
      </c>
      <c r="J186" s="10"/>
    </row>
    <row r="187" spans="1:10">
      <c r="A187" s="10" t="s">
        <v>230</v>
      </c>
      <c r="B187" s="10" t="s">
        <v>219</v>
      </c>
      <c r="C187" s="12"/>
      <c r="D187" s="10" t="s">
        <v>233</v>
      </c>
      <c r="E187" s="10" t="str">
        <f t="shared" si="11"/>
        <v>C580Y</v>
      </c>
      <c r="F187" s="10" t="s">
        <v>172</v>
      </c>
      <c r="G187" s="10" t="str">
        <f t="shared" si="9"/>
        <v>C580Y</v>
      </c>
      <c r="H187" s="10" t="e">
        <f>VLOOKUP(B187,'K13 + another mutations'!$A$2:$A$30,1,0)</f>
        <v>#N/A</v>
      </c>
      <c r="I187" s="30">
        <f t="shared" si="10"/>
        <v>580</v>
      </c>
      <c r="J187" s="10"/>
    </row>
    <row r="188" spans="1:10">
      <c r="A188" s="22" t="s">
        <v>230</v>
      </c>
      <c r="B188" s="22" t="s">
        <v>220</v>
      </c>
      <c r="C188" s="23"/>
      <c r="D188" s="22"/>
      <c r="E188" s="22" t="str">
        <f t="shared" si="11"/>
        <v/>
      </c>
      <c r="F188" s="22" t="s">
        <v>172</v>
      </c>
      <c r="G188" s="10" t="str">
        <f t="shared" si="9"/>
        <v>C580Y</v>
      </c>
      <c r="H188" s="10" t="e">
        <f>VLOOKUP(B188,'K13 + another mutations'!$A$2:$A$30,1,0)</f>
        <v>#N/A</v>
      </c>
      <c r="I188" s="30">
        <f t="shared" si="10"/>
        <v>580</v>
      </c>
      <c r="J188" s="10"/>
    </row>
    <row r="189" spans="1:10">
      <c r="A189" s="10" t="s">
        <v>230</v>
      </c>
      <c r="B189" s="10" t="s">
        <v>221</v>
      </c>
      <c r="C189" s="12"/>
      <c r="D189" s="10" t="s">
        <v>233</v>
      </c>
      <c r="E189" s="10" t="str">
        <f t="shared" si="11"/>
        <v>C580Y</v>
      </c>
      <c r="F189" s="10" t="s">
        <v>172</v>
      </c>
      <c r="G189" s="10" t="str">
        <f t="shared" si="9"/>
        <v>C580Y</v>
      </c>
      <c r="H189" s="10" t="e">
        <f>VLOOKUP(B189,'K13 + another mutations'!$A$2:$A$30,1,0)</f>
        <v>#N/A</v>
      </c>
      <c r="I189" s="30">
        <f t="shared" si="10"/>
        <v>580</v>
      </c>
      <c r="J189" s="10"/>
    </row>
    <row r="190" spans="1:10">
      <c r="A190" s="10" t="s">
        <v>230</v>
      </c>
      <c r="B190" s="10" t="s">
        <v>222</v>
      </c>
      <c r="C190" s="12"/>
      <c r="D190" s="10" t="s">
        <v>233</v>
      </c>
      <c r="E190" s="10" t="str">
        <f t="shared" si="11"/>
        <v>C580Y</v>
      </c>
      <c r="F190" s="10" t="s">
        <v>172</v>
      </c>
      <c r="G190" s="10" t="str">
        <f t="shared" si="9"/>
        <v>C580Y</v>
      </c>
      <c r="H190" s="10" t="e">
        <f>VLOOKUP(B190,'K13 + another mutations'!$A$2:$A$30,1,0)</f>
        <v>#N/A</v>
      </c>
      <c r="I190" s="30">
        <f t="shared" si="10"/>
        <v>580</v>
      </c>
      <c r="J190" s="10"/>
    </row>
    <row r="191" spans="1:10">
      <c r="A191" s="10" t="s">
        <v>230</v>
      </c>
      <c r="B191" s="10" t="s">
        <v>223</v>
      </c>
      <c r="C191" s="12"/>
      <c r="D191" s="10" t="s">
        <v>233</v>
      </c>
      <c r="E191" s="10" t="str">
        <f t="shared" si="11"/>
        <v>C580Y</v>
      </c>
      <c r="F191" s="10" t="s">
        <v>172</v>
      </c>
      <c r="G191" s="10" t="str">
        <f t="shared" si="9"/>
        <v>C580Y</v>
      </c>
      <c r="H191" s="10" t="e">
        <f>VLOOKUP(B191,'K13 + another mutations'!$A$2:$A$30,1,0)</f>
        <v>#N/A</v>
      </c>
      <c r="I191" s="30">
        <f t="shared" si="10"/>
        <v>580</v>
      </c>
      <c r="J191" s="10"/>
    </row>
    <row r="192" spans="1:10">
      <c r="A192" s="10" t="s">
        <v>230</v>
      </c>
      <c r="B192" s="10" t="s">
        <v>224</v>
      </c>
      <c r="C192" s="12"/>
      <c r="D192" s="10" t="s">
        <v>242</v>
      </c>
      <c r="E192" s="10" t="str">
        <f t="shared" si="11"/>
        <v>E252Q</v>
      </c>
      <c r="F192" s="10" t="s">
        <v>225</v>
      </c>
      <c r="G192" s="10" t="str">
        <f t="shared" si="9"/>
        <v>E252Q</v>
      </c>
      <c r="H192" s="10" t="e">
        <f>VLOOKUP(B192,'K13 + another mutations'!$A$2:$A$30,1,0)</f>
        <v>#N/A</v>
      </c>
      <c r="I192" s="30">
        <f t="shared" si="10"/>
        <v>252</v>
      </c>
      <c r="J192" s="10"/>
    </row>
    <row r="193" spans="1:10">
      <c r="A193" s="10" t="s">
        <v>230</v>
      </c>
      <c r="B193" s="10" t="s">
        <v>226</v>
      </c>
      <c r="C193" s="12"/>
      <c r="D193" s="10" t="s">
        <v>233</v>
      </c>
      <c r="E193" s="10" t="str">
        <f t="shared" si="11"/>
        <v>C580Y</v>
      </c>
      <c r="F193" s="10" t="s">
        <v>172</v>
      </c>
      <c r="G193" s="10" t="str">
        <f t="shared" si="9"/>
        <v>C580Y</v>
      </c>
      <c r="H193" s="10" t="e">
        <f>VLOOKUP(B193,'K13 + another mutations'!$A$2:$A$30,1,0)</f>
        <v>#N/A</v>
      </c>
      <c r="I193" s="30">
        <f t="shared" si="10"/>
        <v>580</v>
      </c>
      <c r="J193" s="10"/>
    </row>
    <row r="194" spans="1:10">
      <c r="A194" s="10" t="s">
        <v>230</v>
      </c>
      <c r="B194" s="10" t="s">
        <v>227</v>
      </c>
      <c r="C194" s="12"/>
      <c r="D194" s="10" t="s">
        <v>233</v>
      </c>
      <c r="E194" s="10" t="str">
        <f t="shared" ref="E194:E199" si="12">IF(D194&lt;&gt;"",VLOOKUP(D194,$L$10:$M$24,2,0),"")</f>
        <v>C580Y</v>
      </c>
      <c r="F194" s="10" t="s">
        <v>172</v>
      </c>
      <c r="G194" s="10" t="str">
        <f t="shared" si="9"/>
        <v>C580Y</v>
      </c>
      <c r="H194" s="10" t="e">
        <f>VLOOKUP(B194,'K13 + another mutations'!$A$2:$A$30,1,0)</f>
        <v>#N/A</v>
      </c>
      <c r="I194" s="30">
        <f t="shared" si="10"/>
        <v>580</v>
      </c>
      <c r="J194" s="10"/>
    </row>
    <row r="195" spans="1:10">
      <c r="A195" s="10" t="s">
        <v>230</v>
      </c>
      <c r="B195" s="10" t="s">
        <v>228</v>
      </c>
      <c r="C195" s="12"/>
      <c r="D195" s="10" t="s">
        <v>233</v>
      </c>
      <c r="E195" s="10" t="str">
        <f t="shared" si="12"/>
        <v>C580Y</v>
      </c>
      <c r="F195" s="10" t="s">
        <v>172</v>
      </c>
      <c r="G195" s="10" t="str">
        <f t="shared" ref="G195:G199" si="13">IF(E195&lt;&gt;"",E195,IF(F195&lt;&gt;"",F195,""))</f>
        <v>C580Y</v>
      </c>
      <c r="H195" s="10" t="e">
        <f>VLOOKUP(B195,'K13 + another mutations'!$A$2:$A$30,1,0)</f>
        <v>#N/A</v>
      </c>
      <c r="I195" s="30">
        <f t="shared" ref="I195:I198" si="14">VALUE(IF(AND(G195&lt;&gt;"",G195&lt;&gt;"WT"),MID(G195,2,LEN(G195)-2),""))</f>
        <v>580</v>
      </c>
      <c r="J195" s="10"/>
    </row>
    <row r="196" spans="1:10">
      <c r="A196" s="10" t="s">
        <v>230</v>
      </c>
      <c r="B196" s="10" t="s">
        <v>229</v>
      </c>
      <c r="C196" s="12"/>
      <c r="D196" s="10" t="s">
        <v>240</v>
      </c>
      <c r="E196" s="10" t="str">
        <f t="shared" si="12"/>
        <v>N458Y</v>
      </c>
      <c r="F196" s="10" t="s">
        <v>174</v>
      </c>
      <c r="G196" s="10" t="str">
        <f t="shared" si="13"/>
        <v>N458Y</v>
      </c>
      <c r="H196" s="10" t="e">
        <f>VLOOKUP(B196,'K13 + another mutations'!$A$2:$A$30,1,0)</f>
        <v>#N/A</v>
      </c>
      <c r="I196" s="30">
        <f t="shared" si="14"/>
        <v>458</v>
      </c>
      <c r="J196" s="10"/>
    </row>
    <row r="197" spans="1:10">
      <c r="A197" s="10" t="s">
        <v>162</v>
      </c>
      <c r="B197" s="10" t="s">
        <v>148</v>
      </c>
      <c r="C197" s="12"/>
      <c r="D197" s="10"/>
      <c r="E197" s="10" t="str">
        <f t="shared" si="12"/>
        <v/>
      </c>
      <c r="F197" s="10"/>
      <c r="G197" s="10" t="str">
        <f t="shared" si="13"/>
        <v/>
      </c>
      <c r="H197" s="10" t="e">
        <f>VLOOKUP(B197,'K13 + another mutations'!$A$2:$A$30,1,0)</f>
        <v>#N/A</v>
      </c>
      <c r="I197" s="30" t="e">
        <f t="shared" si="14"/>
        <v>#VALUE!</v>
      </c>
      <c r="J197" s="10"/>
    </row>
    <row r="198" spans="1:10">
      <c r="A198" s="10" t="s">
        <v>163</v>
      </c>
      <c r="B198" s="10" t="s">
        <v>48</v>
      </c>
      <c r="C198" s="12"/>
      <c r="D198" s="10" t="s">
        <v>242</v>
      </c>
      <c r="E198" s="10" t="str">
        <f t="shared" si="12"/>
        <v>E252Q</v>
      </c>
      <c r="F198" s="10"/>
      <c r="G198" s="10" t="str">
        <f t="shared" si="13"/>
        <v>E252Q</v>
      </c>
      <c r="H198" s="10" t="e">
        <f>VLOOKUP(B198,'K13 + another mutations'!$A$2:$A$30,1,0)</f>
        <v>#N/A</v>
      </c>
      <c r="I198" s="30">
        <f t="shared" si="14"/>
        <v>252</v>
      </c>
      <c r="J198" s="10"/>
    </row>
    <row r="199" spans="1:10">
      <c r="A199" s="10" t="s">
        <v>164</v>
      </c>
      <c r="B199" s="10" t="s">
        <v>107</v>
      </c>
      <c r="C199" s="12"/>
      <c r="D199" s="10"/>
      <c r="E199" s="10" t="str">
        <f t="shared" si="12"/>
        <v/>
      </c>
      <c r="F199" s="10"/>
      <c r="G199" s="10" t="str">
        <f t="shared" si="13"/>
        <v/>
      </c>
      <c r="H199" s="10" t="e">
        <f>VLOOKUP(B199,'K13 + another mutations'!$A$2:$A$30,1,0)</f>
        <v>#N/A</v>
      </c>
      <c r="I199" s="30">
        <v>726</v>
      </c>
      <c r="J199" s="10"/>
    </row>
  </sheetData>
  <sortState ref="A2:E199">
    <sortCondition descending="1" ref="C2:C199"/>
  </sortState>
  <pageMargins left="0.75" right="0.75" top="1" bottom="1" header="0.5" footer="0.5"/>
  <pageSetup orientation="portrait" horizontalDpi="4294967292" verticalDpi="4294967292"/>
  <ignoredErrors>
    <ignoredError sqref="G5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zoomScale="80" zoomScaleNormal="80" zoomScalePageLayoutView="80" workbookViewId="0">
      <selection activeCell="B52" sqref="B52"/>
    </sheetView>
  </sheetViews>
  <sheetFormatPr baseColWidth="10" defaultRowHeight="15" x14ac:dyDescent="0"/>
  <cols>
    <col min="3" max="3" width="16.33203125" customWidth="1"/>
    <col min="4" max="4" width="21.6640625" customWidth="1"/>
    <col min="5" max="16" width="14.83203125" customWidth="1"/>
    <col min="17" max="17" width="17.1640625" customWidth="1"/>
    <col min="18" max="18" width="16.6640625" customWidth="1"/>
    <col min="19" max="19" width="14.83203125" customWidth="1"/>
    <col min="20" max="20" width="29.33203125" customWidth="1"/>
    <col min="21" max="21" width="16.33203125" customWidth="1"/>
    <col min="22" max="22" width="16.1640625" customWidth="1"/>
  </cols>
  <sheetData>
    <row r="1" spans="1:23" ht="103" customHeight="1">
      <c r="A1" s="27" t="s">
        <v>161</v>
      </c>
      <c r="B1" s="27" t="s">
        <v>0</v>
      </c>
      <c r="C1" s="27" t="s">
        <v>5</v>
      </c>
      <c r="D1" s="27" t="s">
        <v>397</v>
      </c>
      <c r="E1" s="27" t="s">
        <v>394</v>
      </c>
      <c r="F1" s="32" t="s">
        <v>405</v>
      </c>
      <c r="G1" s="32"/>
      <c r="H1" s="32"/>
      <c r="I1" s="32"/>
      <c r="J1" s="32" t="s">
        <v>411</v>
      </c>
      <c r="K1" s="32" t="s">
        <v>410</v>
      </c>
      <c r="L1" s="32" t="s">
        <v>414</v>
      </c>
      <c r="M1" s="32" t="s">
        <v>405</v>
      </c>
      <c r="N1" s="32" t="s">
        <v>411</v>
      </c>
      <c r="O1" s="32" t="s">
        <v>410</v>
      </c>
      <c r="P1" s="32" t="s">
        <v>412</v>
      </c>
      <c r="Q1" s="29" t="s">
        <v>395</v>
      </c>
      <c r="R1" s="26" t="s">
        <v>396</v>
      </c>
      <c r="S1" s="26" t="s">
        <v>393</v>
      </c>
      <c r="T1" s="26" t="s">
        <v>404</v>
      </c>
      <c r="U1" s="28"/>
    </row>
    <row r="2" spans="1:23">
      <c r="A2" s="10" t="s">
        <v>164</v>
      </c>
      <c r="B2" s="10" t="s">
        <v>87</v>
      </c>
      <c r="C2" s="12">
        <v>8.2373331039999993</v>
      </c>
      <c r="D2" s="10" t="s">
        <v>233</v>
      </c>
      <c r="E2" s="10" t="str">
        <f t="shared" ref="E2:E33" si="0">IF(D2&lt;&gt;"",VLOOKUP(D2,$V$10:$W$24,2,0),"")</f>
        <v>C580Y</v>
      </c>
      <c r="F2" s="10">
        <v>1</v>
      </c>
      <c r="G2" s="10"/>
      <c r="H2" s="10"/>
      <c r="I2" s="10"/>
      <c r="J2" s="10">
        <v>1</v>
      </c>
      <c r="K2" s="10">
        <v>0</v>
      </c>
      <c r="L2" s="10">
        <v>1</v>
      </c>
      <c r="M2" s="10" t="str">
        <f>VLOOKUP(B2,'K13 + another mutations'!$A$2:$A$30,1,0)</f>
        <v>NHP4827</v>
      </c>
      <c r="N2" s="10" t="str">
        <f>VLOOKUP($B2,'K13 + another mutations'!$E$2:$E$100,1,0)</f>
        <v>NHP4827</v>
      </c>
      <c r="O2" s="10" t="e">
        <f>VLOOKUP($B2,'K13 + another mutations'!$F$2:$F$100,1,0)</f>
        <v>#N/A</v>
      </c>
      <c r="P2" s="10" t="str">
        <f>VLOOKUP($B2,'K13 + another mutations'!G$2:G$100,1,0)</f>
        <v>NHP4827</v>
      </c>
      <c r="Q2" s="10"/>
      <c r="R2" s="10" t="str">
        <f t="shared" ref="R2:R33" si="1">IF(E2&lt;&gt;"",E2,IF(Q2&lt;&gt;"",Q2,""))</f>
        <v>C580Y</v>
      </c>
      <c r="S2" s="30">
        <f t="shared" ref="S2:S33" si="2">VALUE(IF(AND(R2&lt;&gt;"",R2&lt;&gt;"WT"),MID(R2,2,LEN(R2)-2),""))</f>
        <v>580</v>
      </c>
      <c r="T2" s="10"/>
    </row>
    <row r="3" spans="1:23">
      <c r="A3" s="10" t="s">
        <v>164</v>
      </c>
      <c r="B3" s="10" t="s">
        <v>80</v>
      </c>
      <c r="C3" s="12">
        <v>7.9628839640000004</v>
      </c>
      <c r="D3" s="10" t="s">
        <v>233</v>
      </c>
      <c r="E3" s="10" t="str">
        <f t="shared" si="0"/>
        <v>C580Y</v>
      </c>
      <c r="F3" s="10" t="s">
        <v>415</v>
      </c>
      <c r="G3" s="10"/>
      <c r="H3" s="10"/>
      <c r="I3" s="10"/>
      <c r="J3" s="10">
        <v>0</v>
      </c>
      <c r="K3" s="10">
        <v>0</v>
      </c>
      <c r="L3" s="10">
        <v>0</v>
      </c>
      <c r="M3" s="10" t="e">
        <f>VLOOKUP(B3,'K13 + another mutations'!$A$2:$A$30,1,0)</f>
        <v>#N/A</v>
      </c>
      <c r="N3" s="10" t="e">
        <f>VLOOKUP($B3,'K13 + another mutations'!$E$2:$E$100,1,0)</f>
        <v>#N/A</v>
      </c>
      <c r="O3" s="10" t="e">
        <f>VLOOKUP($B3,'K13 + another mutations'!$F$2:$F$100,1,0)</f>
        <v>#N/A</v>
      </c>
      <c r="P3" s="10" t="e">
        <f>VLOOKUP($B3,'K13 + another mutations'!G$2:G$100,1,0)</f>
        <v>#N/A</v>
      </c>
      <c r="Q3" s="10"/>
      <c r="R3" s="10" t="str">
        <f t="shared" si="1"/>
        <v>C580Y</v>
      </c>
      <c r="S3" s="30">
        <f t="shared" si="2"/>
        <v>580</v>
      </c>
      <c r="T3" s="10"/>
    </row>
    <row r="4" spans="1:23">
      <c r="A4" s="10" t="s">
        <v>163</v>
      </c>
      <c r="B4" s="10" t="s">
        <v>60</v>
      </c>
      <c r="C4" s="12">
        <v>7.8163500839999998</v>
      </c>
      <c r="D4" s="10" t="s">
        <v>250</v>
      </c>
      <c r="E4" s="10" t="str">
        <f t="shared" si="0"/>
        <v>M476I</v>
      </c>
      <c r="F4" s="10">
        <v>0</v>
      </c>
      <c r="G4" s="10"/>
      <c r="H4" s="10"/>
      <c r="I4" s="10"/>
      <c r="J4" s="10">
        <v>0</v>
      </c>
      <c r="K4" s="10">
        <v>0</v>
      </c>
      <c r="L4" s="10">
        <v>1</v>
      </c>
      <c r="M4" s="10" t="e">
        <f>VLOOKUP(B4,'K13 + another mutations'!$A$2:$A$30,1,0)</f>
        <v>#N/A</v>
      </c>
      <c r="N4" s="10" t="e">
        <f>VLOOKUP($B4,'K13 + another mutations'!$E$2:$E$100,1,0)</f>
        <v>#N/A</v>
      </c>
      <c r="O4" s="10" t="e">
        <f>VLOOKUP($B4,'K13 + another mutations'!$F$2:$F$100,1,0)</f>
        <v>#N/A</v>
      </c>
      <c r="P4" s="10" t="str">
        <f>VLOOKUP($B4,'K13 + another mutations'!G$2:G$100,1,0)</f>
        <v>NHP4374</v>
      </c>
      <c r="Q4" s="10"/>
      <c r="R4" s="10" t="str">
        <f t="shared" si="1"/>
        <v>M476I</v>
      </c>
      <c r="S4" s="30">
        <f t="shared" si="2"/>
        <v>476</v>
      </c>
      <c r="T4" s="10"/>
    </row>
    <row r="5" spans="1:23">
      <c r="A5" s="10" t="s">
        <v>164</v>
      </c>
      <c r="B5" s="10" t="s">
        <v>86</v>
      </c>
      <c r="C5" s="12">
        <v>7.6937272879999998</v>
      </c>
      <c r="D5" s="10" t="s">
        <v>232</v>
      </c>
      <c r="E5" s="10" t="str">
        <f t="shared" si="0"/>
        <v>A675V</v>
      </c>
      <c r="F5" s="10">
        <v>1</v>
      </c>
      <c r="G5" s="10"/>
      <c r="H5" s="10"/>
      <c r="I5" s="10"/>
      <c r="J5" s="10">
        <v>1</v>
      </c>
      <c r="K5" s="10">
        <v>0</v>
      </c>
      <c r="L5" s="10">
        <v>1</v>
      </c>
      <c r="M5" s="10" t="str">
        <f>VLOOKUP(B5,'K13 + another mutations'!$A$2:$A$30,1,0)</f>
        <v>NHP4826</v>
      </c>
      <c r="N5" s="10" t="str">
        <f>VLOOKUP($B5,'K13 + another mutations'!$E$2:$E$100,1,0)</f>
        <v>NHP4826</v>
      </c>
      <c r="O5" s="10" t="e">
        <f>VLOOKUP($B5,'K13 + another mutations'!$F$2:$F$100,1,0)</f>
        <v>#N/A</v>
      </c>
      <c r="P5" s="10" t="str">
        <f>VLOOKUP($B5,'K13 + another mutations'!G$2:G$100,1,0)</f>
        <v>NHP4826</v>
      </c>
      <c r="Q5" s="10"/>
      <c r="R5" s="10" t="str">
        <f t="shared" si="1"/>
        <v>A675V</v>
      </c>
      <c r="S5" s="30">
        <f t="shared" si="2"/>
        <v>675</v>
      </c>
      <c r="T5" s="10"/>
    </row>
    <row r="6" spans="1:23">
      <c r="A6" s="10" t="s">
        <v>164</v>
      </c>
      <c r="B6" s="10" t="s">
        <v>102</v>
      </c>
      <c r="C6" s="12">
        <v>7.6160362629999998</v>
      </c>
      <c r="D6" s="10" t="s">
        <v>233</v>
      </c>
      <c r="E6" s="10" t="str">
        <f t="shared" si="0"/>
        <v>C580Y</v>
      </c>
      <c r="F6" s="10">
        <v>1</v>
      </c>
      <c r="G6" s="10"/>
      <c r="H6" s="10"/>
      <c r="I6" s="10"/>
      <c r="J6" s="10">
        <v>1</v>
      </c>
      <c r="K6" s="10">
        <v>0</v>
      </c>
      <c r="L6" s="10">
        <v>1</v>
      </c>
      <c r="M6" s="10" t="str">
        <f>VLOOKUP(B6,'K13 + another mutations'!$A$2:$A$30,1,0)</f>
        <v>NHP4852</v>
      </c>
      <c r="N6" s="10" t="str">
        <f>VLOOKUP($B6,'K13 + another mutations'!$E$2:$E$100,1,0)</f>
        <v>NHP4852</v>
      </c>
      <c r="O6" s="10" t="e">
        <f>VLOOKUP($B6,'K13 + another mutations'!$F$2:$F$100,1,0)</f>
        <v>#N/A</v>
      </c>
      <c r="P6" s="10" t="str">
        <f>VLOOKUP($B6,'K13 + another mutations'!G$2:G$100,1,0)</f>
        <v>NHP4852</v>
      </c>
      <c r="Q6" s="10"/>
      <c r="R6" s="10" t="str">
        <f t="shared" si="1"/>
        <v>C580Y</v>
      </c>
      <c r="S6" s="30">
        <f t="shared" si="2"/>
        <v>580</v>
      </c>
      <c r="T6" s="10"/>
    </row>
    <row r="7" spans="1:23">
      <c r="A7" s="10" t="s">
        <v>164</v>
      </c>
      <c r="B7" s="10" t="s">
        <v>101</v>
      </c>
      <c r="C7" s="12">
        <v>7.5190189529999998</v>
      </c>
      <c r="D7" s="10" t="s">
        <v>233</v>
      </c>
      <c r="E7" s="10" t="str">
        <f t="shared" si="0"/>
        <v>C580Y</v>
      </c>
      <c r="F7" s="10">
        <v>1</v>
      </c>
      <c r="G7" s="10"/>
      <c r="H7" s="10"/>
      <c r="I7" s="10"/>
      <c r="J7" s="10">
        <v>0</v>
      </c>
      <c r="K7" s="10">
        <v>0</v>
      </c>
      <c r="L7" s="10">
        <v>0</v>
      </c>
      <c r="M7" s="10" t="str">
        <f>VLOOKUP(B7,'K13 + another mutations'!$A$2:$A$30,1,0)</f>
        <v>NHP4851</v>
      </c>
      <c r="N7" s="10" t="e">
        <f>VLOOKUP($B7,'K13 + another mutations'!$E$2:$E$100,1,0)</f>
        <v>#N/A</v>
      </c>
      <c r="O7" s="10" t="e">
        <f>VLOOKUP($B7,'K13 + another mutations'!$F$2:$F$100,1,0)</f>
        <v>#N/A</v>
      </c>
      <c r="P7" s="10" t="e">
        <f>VLOOKUP($B7,'K13 + another mutations'!G$2:G$100,1,0)</f>
        <v>#N/A</v>
      </c>
      <c r="Q7" s="10"/>
      <c r="R7" s="10" t="str">
        <f t="shared" si="1"/>
        <v>C580Y</v>
      </c>
      <c r="S7" s="30">
        <f t="shared" si="2"/>
        <v>580</v>
      </c>
      <c r="T7" s="10"/>
    </row>
    <row r="8" spans="1:23">
      <c r="A8" s="10" t="s">
        <v>164</v>
      </c>
      <c r="B8" s="10" t="s">
        <v>90</v>
      </c>
      <c r="C8" s="12">
        <v>7.4969400799999999</v>
      </c>
      <c r="D8" s="10" t="s">
        <v>242</v>
      </c>
      <c r="E8" s="34" t="str">
        <f t="shared" si="0"/>
        <v>E252Q</v>
      </c>
      <c r="F8" s="10">
        <v>1</v>
      </c>
      <c r="G8" s="10"/>
      <c r="H8" s="10"/>
      <c r="I8" s="10"/>
      <c r="J8" s="10">
        <v>0</v>
      </c>
      <c r="K8" s="10">
        <v>0</v>
      </c>
      <c r="L8" s="10">
        <v>0</v>
      </c>
      <c r="M8" s="10" t="str">
        <f>VLOOKUP(B8,'K13 + another mutations'!$A$2:$A$30,1,0)</f>
        <v>NHP4830</v>
      </c>
      <c r="N8" s="10" t="e">
        <f>VLOOKUP($B8,'K13 + another mutations'!$E$2:$E$100,1,0)</f>
        <v>#N/A</v>
      </c>
      <c r="O8" s="10" t="e">
        <f>VLOOKUP($B8,'K13 + another mutations'!$F$2:$F$100,1,0)</f>
        <v>#N/A</v>
      </c>
      <c r="P8" s="10" t="e">
        <f>VLOOKUP($B8,'K13 + another mutations'!G$2:G$100,1,0)</f>
        <v>#N/A</v>
      </c>
      <c r="Q8" s="10"/>
      <c r="R8" s="10" t="str">
        <f t="shared" si="1"/>
        <v>E252Q</v>
      </c>
      <c r="S8" s="30">
        <f t="shared" si="2"/>
        <v>252</v>
      </c>
      <c r="T8" s="10"/>
    </row>
    <row r="9" spans="1:23">
      <c r="A9" s="10" t="s">
        <v>163</v>
      </c>
      <c r="B9" s="10" t="s">
        <v>53</v>
      </c>
      <c r="C9" s="12">
        <v>7.4610396129999996</v>
      </c>
      <c r="D9" s="10" t="s">
        <v>252</v>
      </c>
      <c r="E9" s="10" t="str">
        <f t="shared" si="0"/>
        <v>P441L</v>
      </c>
      <c r="F9" s="10">
        <v>0</v>
      </c>
      <c r="G9" s="10"/>
      <c r="H9" s="10"/>
      <c r="I9" s="10"/>
      <c r="J9" s="10">
        <v>0</v>
      </c>
      <c r="K9" s="10">
        <v>0</v>
      </c>
      <c r="L9" s="10">
        <v>0</v>
      </c>
      <c r="M9" s="10" t="e">
        <f>VLOOKUP(B9,'K13 + another mutations'!$A$2:$A$30,1,0)</f>
        <v>#N/A</v>
      </c>
      <c r="N9" s="10" t="e">
        <f>VLOOKUP($B9,'K13 + another mutations'!$E$2:$E$100,1,0)</f>
        <v>#N/A</v>
      </c>
      <c r="O9" s="10" t="e">
        <f>VLOOKUP($B9,'K13 + another mutations'!$F$2:$F$100,1,0)</f>
        <v>#N/A</v>
      </c>
      <c r="P9" s="10" t="e">
        <f>VLOOKUP($B9,'K13 + another mutations'!G$2:G$100,1,0)</f>
        <v>#N/A</v>
      </c>
      <c r="Q9" s="10"/>
      <c r="R9" s="10" t="str">
        <f t="shared" si="1"/>
        <v>P441L</v>
      </c>
      <c r="S9" s="30">
        <f t="shared" si="2"/>
        <v>441</v>
      </c>
      <c r="T9" s="10"/>
      <c r="V9" s="7" t="s">
        <v>378</v>
      </c>
    </row>
    <row r="10" spans="1:23">
      <c r="A10" s="10" t="s">
        <v>164</v>
      </c>
      <c r="B10" s="10" t="s">
        <v>62</v>
      </c>
      <c r="C10" s="12">
        <v>7.3035382640000002</v>
      </c>
      <c r="D10" s="10" t="s">
        <v>252</v>
      </c>
      <c r="E10" s="10" t="str">
        <f t="shared" si="0"/>
        <v>P441L</v>
      </c>
      <c r="F10" s="10">
        <v>1</v>
      </c>
      <c r="G10" s="10"/>
      <c r="H10" s="10"/>
      <c r="I10" s="10"/>
      <c r="J10" s="10">
        <v>0</v>
      </c>
      <c r="K10" s="10">
        <v>0</v>
      </c>
      <c r="L10" s="10">
        <v>0</v>
      </c>
      <c r="M10" s="10" t="str">
        <f>VLOOKUP(B10,'K13 + another mutations'!$A$2:$A$30,1,0)</f>
        <v>NHP4749</v>
      </c>
      <c r="N10" s="10" t="e">
        <f>VLOOKUP($B10,'K13 + another mutations'!$E$2:$E$100,1,0)</f>
        <v>#N/A</v>
      </c>
      <c r="O10" s="10" t="e">
        <f>VLOOKUP($B10,'K13 + another mutations'!$F$2:$F$100,1,0)</f>
        <v>#N/A</v>
      </c>
      <c r="P10" s="10" t="e">
        <f>VLOOKUP($B10,'K13 + another mutations'!G$2:G$100,1,0)</f>
        <v>#N/A</v>
      </c>
      <c r="Q10" s="10"/>
      <c r="R10" s="10" t="str">
        <f t="shared" si="1"/>
        <v>P441L</v>
      </c>
      <c r="S10" s="30">
        <f t="shared" si="2"/>
        <v>441</v>
      </c>
      <c r="T10" s="10"/>
      <c r="V10" s="21" t="s">
        <v>232</v>
      </c>
      <c r="W10" s="15" t="s">
        <v>372</v>
      </c>
    </row>
    <row r="11" spans="1:23">
      <c r="A11" s="10" t="s">
        <v>164</v>
      </c>
      <c r="B11" s="10" t="s">
        <v>95</v>
      </c>
      <c r="C11" s="12">
        <v>7.2664475910000004</v>
      </c>
      <c r="D11" s="10" t="s">
        <v>233</v>
      </c>
      <c r="E11" s="10" t="str">
        <f t="shared" si="0"/>
        <v>C580Y</v>
      </c>
      <c r="F11" s="10">
        <v>0</v>
      </c>
      <c r="G11" s="10"/>
      <c r="H11" s="10"/>
      <c r="I11" s="10"/>
      <c r="J11" s="10">
        <v>1</v>
      </c>
      <c r="K11" s="10">
        <v>0</v>
      </c>
      <c r="L11" s="10">
        <v>0</v>
      </c>
      <c r="M11" s="10" t="e">
        <f>VLOOKUP(B11,'K13 + another mutations'!$A$2:$A$30,1,0)</f>
        <v>#N/A</v>
      </c>
      <c r="N11" s="10" t="str">
        <f>VLOOKUP($B11,'K13 + another mutations'!$E$2:$E$100,1,0)</f>
        <v>NHP4840</v>
      </c>
      <c r="O11" s="10" t="e">
        <f>VLOOKUP($B11,'K13 + another mutations'!$F$2:$F$100,1,0)</f>
        <v>#N/A</v>
      </c>
      <c r="P11" s="10" t="e">
        <f>VLOOKUP($B11,'K13 + another mutations'!G$2:G$100,1,0)</f>
        <v>#N/A</v>
      </c>
      <c r="Q11" s="10"/>
      <c r="R11" s="10" t="str">
        <f t="shared" si="1"/>
        <v>C580Y</v>
      </c>
      <c r="S11" s="30">
        <f t="shared" si="2"/>
        <v>580</v>
      </c>
      <c r="T11" s="10"/>
      <c r="V11" s="21" t="s">
        <v>233</v>
      </c>
      <c r="W11" s="15" t="s">
        <v>172</v>
      </c>
    </row>
    <row r="12" spans="1:23">
      <c r="A12" s="10" t="s">
        <v>164</v>
      </c>
      <c r="B12" s="10" t="s">
        <v>70</v>
      </c>
      <c r="C12" s="12">
        <v>7.1598315689999996</v>
      </c>
      <c r="D12" s="10" t="s">
        <v>233</v>
      </c>
      <c r="E12" s="10" t="str">
        <f t="shared" si="0"/>
        <v>C580Y</v>
      </c>
      <c r="F12" s="10">
        <v>0</v>
      </c>
      <c r="G12" s="10"/>
      <c r="H12" s="10"/>
      <c r="I12" s="10"/>
      <c r="J12" s="10">
        <v>1</v>
      </c>
      <c r="K12" s="10">
        <v>0</v>
      </c>
      <c r="L12" s="10">
        <v>0</v>
      </c>
      <c r="M12" s="10" t="e">
        <f>VLOOKUP(B12,'K13 + another mutations'!$A$2:$A$30,1,0)</f>
        <v>#N/A</v>
      </c>
      <c r="N12" s="10" t="str">
        <f>VLOOKUP($B12,'K13 + another mutations'!$E$2:$E$100,1,0)</f>
        <v>NHP4778</v>
      </c>
      <c r="O12" s="10" t="e">
        <f>VLOOKUP($B12,'K13 + another mutations'!$F$2:$F$100,1,0)</f>
        <v>#N/A</v>
      </c>
      <c r="P12" s="10" t="e">
        <f>VLOOKUP($B12,'K13 + another mutations'!G$2:G$100,1,0)</f>
        <v>#N/A</v>
      </c>
      <c r="Q12" s="10"/>
      <c r="R12" s="10" t="str">
        <f t="shared" si="1"/>
        <v>C580Y</v>
      </c>
      <c r="S12" s="30">
        <f t="shared" si="2"/>
        <v>580</v>
      </c>
      <c r="T12" s="10"/>
      <c r="V12" s="21" t="s">
        <v>239</v>
      </c>
      <c r="W12" s="15" t="s">
        <v>373</v>
      </c>
    </row>
    <row r="13" spans="1:23">
      <c r="A13" s="10" t="s">
        <v>164</v>
      </c>
      <c r="B13" s="10" t="s">
        <v>69</v>
      </c>
      <c r="C13" s="12">
        <v>7.115502384</v>
      </c>
      <c r="D13" s="10" t="s">
        <v>233</v>
      </c>
      <c r="E13" s="10" t="str">
        <f t="shared" si="0"/>
        <v>C580Y</v>
      </c>
      <c r="F13" s="10">
        <v>1</v>
      </c>
      <c r="G13" s="10"/>
      <c r="H13" s="10"/>
      <c r="I13" s="10"/>
      <c r="J13" s="10">
        <v>1</v>
      </c>
      <c r="K13" s="10">
        <v>0</v>
      </c>
      <c r="L13" s="10">
        <v>1</v>
      </c>
      <c r="M13" s="10" t="str">
        <f>VLOOKUP(B13,'K13 + another mutations'!$A$2:$A$30,1,0)</f>
        <v>NHP4776</v>
      </c>
      <c r="N13" s="10" t="str">
        <f>VLOOKUP($B13,'K13 + another mutations'!$E$2:$E$100,1,0)</f>
        <v>NHP4776</v>
      </c>
      <c r="O13" s="10" t="e">
        <f>VLOOKUP($B13,'K13 + another mutations'!$F$2:$F$100,1,0)</f>
        <v>#N/A</v>
      </c>
      <c r="P13" s="10" t="str">
        <f>VLOOKUP($B13,'K13 + another mutations'!G$2:G$100,1,0)</f>
        <v>NHP4776</v>
      </c>
      <c r="Q13" s="10"/>
      <c r="R13" s="10" t="str">
        <f t="shared" si="1"/>
        <v>C580Y</v>
      </c>
      <c r="S13" s="30">
        <f t="shared" si="2"/>
        <v>580</v>
      </c>
      <c r="T13" s="10"/>
      <c r="V13" s="21" t="s">
        <v>242</v>
      </c>
      <c r="W13" s="15" t="s">
        <v>225</v>
      </c>
    </row>
    <row r="14" spans="1:23">
      <c r="A14" s="10" t="s">
        <v>163</v>
      </c>
      <c r="B14" s="10" t="s">
        <v>40</v>
      </c>
      <c r="C14" s="12">
        <v>7.1079184809999996</v>
      </c>
      <c r="D14" s="10" t="s">
        <v>244</v>
      </c>
      <c r="E14" s="10" t="str">
        <f t="shared" si="0"/>
        <v>P574L</v>
      </c>
      <c r="F14" s="10">
        <v>0</v>
      </c>
      <c r="G14" s="10"/>
      <c r="H14" s="10"/>
      <c r="I14" s="10"/>
      <c r="J14" s="10">
        <v>0</v>
      </c>
      <c r="K14" s="10">
        <v>0</v>
      </c>
      <c r="L14" s="10">
        <v>0</v>
      </c>
      <c r="M14" s="10" t="e">
        <f>VLOOKUP(B14,'K13 + another mutations'!$A$2:$A$30,1,0)</f>
        <v>#N/A</v>
      </c>
      <c r="N14" s="10" t="e">
        <f>VLOOKUP($B14,'K13 + another mutations'!$E$2:$E$100,1,0)</f>
        <v>#N/A</v>
      </c>
      <c r="O14" s="10" t="e">
        <f>VLOOKUP($B14,'K13 + another mutations'!$F$2:$F$100,1,0)</f>
        <v>#N/A</v>
      </c>
      <c r="P14" s="10" t="e">
        <f>VLOOKUP($B14,'K13 + another mutations'!G$2:G$100,1,0)</f>
        <v>#N/A</v>
      </c>
      <c r="Q14" s="10"/>
      <c r="R14" s="10" t="str">
        <f t="shared" si="1"/>
        <v>P574L</v>
      </c>
      <c r="S14" s="30">
        <f t="shared" si="2"/>
        <v>574</v>
      </c>
      <c r="T14" s="10"/>
      <c r="V14" s="21" t="s">
        <v>244</v>
      </c>
      <c r="W14" s="16" t="s">
        <v>374</v>
      </c>
    </row>
    <row r="15" spans="1:23">
      <c r="A15" s="10" t="s">
        <v>164</v>
      </c>
      <c r="B15" s="10" t="s">
        <v>98</v>
      </c>
      <c r="C15" s="12">
        <v>7.0463453280000001</v>
      </c>
      <c r="D15" s="10" t="s">
        <v>242</v>
      </c>
      <c r="E15" s="34" t="str">
        <f t="shared" si="0"/>
        <v>E252Q</v>
      </c>
      <c r="F15" s="10">
        <v>1</v>
      </c>
      <c r="G15" s="10"/>
      <c r="H15" s="10"/>
      <c r="I15" s="10"/>
      <c r="J15" s="10">
        <v>1</v>
      </c>
      <c r="K15" s="10">
        <v>0</v>
      </c>
      <c r="L15" s="10">
        <v>0</v>
      </c>
      <c r="M15" s="10" t="str">
        <f>VLOOKUP(B15,'K13 + another mutations'!$A$2:$A$30,1,0)</f>
        <v>NHP4847</v>
      </c>
      <c r="N15" s="10" t="str">
        <f>VLOOKUP($B15,'K13 + another mutations'!$E$2:$E$100,1,0)</f>
        <v>NHP4847</v>
      </c>
      <c r="O15" s="10" t="e">
        <f>VLOOKUP($B15,'K13 + another mutations'!$F$2:$F$100,1,0)</f>
        <v>#N/A</v>
      </c>
      <c r="P15" s="10" t="e">
        <f>VLOOKUP($B15,'K13 + another mutations'!G$2:G$100,1,0)</f>
        <v>#N/A</v>
      </c>
      <c r="Q15" s="10"/>
      <c r="R15" s="10" t="str">
        <f t="shared" si="1"/>
        <v>E252Q</v>
      </c>
      <c r="S15" s="30">
        <f t="shared" si="2"/>
        <v>252</v>
      </c>
      <c r="T15" s="10"/>
      <c r="V15" s="21" t="s">
        <v>247</v>
      </c>
      <c r="W15" s="16" t="s">
        <v>375</v>
      </c>
    </row>
    <row r="16" spans="1:23">
      <c r="A16" s="10" t="s">
        <v>163</v>
      </c>
      <c r="B16" s="10" t="s">
        <v>51</v>
      </c>
      <c r="C16" s="12">
        <v>6.9411478259999999</v>
      </c>
      <c r="D16" s="10" t="s">
        <v>232</v>
      </c>
      <c r="E16" s="10" t="str">
        <f t="shared" si="0"/>
        <v>A675V</v>
      </c>
      <c r="F16" s="10">
        <v>0</v>
      </c>
      <c r="G16" s="10"/>
      <c r="H16" s="10"/>
      <c r="I16" s="10"/>
      <c r="J16" s="10">
        <v>1</v>
      </c>
      <c r="K16" s="10">
        <v>0</v>
      </c>
      <c r="L16" s="10">
        <v>0</v>
      </c>
      <c r="M16" s="10" t="e">
        <f>VLOOKUP(B16,'K13 + another mutations'!$A$2:$A$30,1,0)</f>
        <v>#N/A</v>
      </c>
      <c r="N16" s="10" t="str">
        <f>VLOOKUP($B16,'K13 + another mutations'!$E$2:$E$100,1,0)</f>
        <v>NHP4303</v>
      </c>
      <c r="O16" s="10" t="e">
        <f>VLOOKUP($B16,'K13 + another mutations'!$F$2:$F$100,1,0)</f>
        <v>#N/A</v>
      </c>
      <c r="P16" s="10" t="e">
        <f>VLOOKUP($B16,'K13 + another mutations'!G$2:G$100,1,0)</f>
        <v>#N/A</v>
      </c>
      <c r="Q16" s="10"/>
      <c r="R16" s="10" t="str">
        <f t="shared" si="1"/>
        <v>A675V</v>
      </c>
      <c r="S16" s="30">
        <f t="shared" si="2"/>
        <v>675</v>
      </c>
      <c r="T16" s="10"/>
      <c r="V16" s="21" t="s">
        <v>249</v>
      </c>
      <c r="W16" s="16" t="s">
        <v>376</v>
      </c>
    </row>
    <row r="17" spans="1:23">
      <c r="A17" s="10" t="s">
        <v>163</v>
      </c>
      <c r="B17" s="10" t="s">
        <v>33</v>
      </c>
      <c r="C17" s="12">
        <v>6.9132505780000004</v>
      </c>
      <c r="D17" s="10" t="s">
        <v>239</v>
      </c>
      <c r="E17" s="10" t="str">
        <f t="shared" si="0"/>
        <v>G538V</v>
      </c>
      <c r="F17" s="10">
        <v>0</v>
      </c>
      <c r="G17" s="10"/>
      <c r="H17" s="10"/>
      <c r="I17" s="10"/>
      <c r="J17" s="10">
        <v>0</v>
      </c>
      <c r="K17" s="10">
        <v>0</v>
      </c>
      <c r="L17" s="10">
        <v>0</v>
      </c>
      <c r="M17" s="10" t="e">
        <f>VLOOKUP(B17,'K13 + another mutations'!$A$2:$A$30,1,0)</f>
        <v>#N/A</v>
      </c>
      <c r="N17" s="10" t="e">
        <f>VLOOKUP($B17,'K13 + another mutations'!$E$2:$E$100,1,0)</f>
        <v>#N/A</v>
      </c>
      <c r="O17" s="10" t="e">
        <f>VLOOKUP($B17,'K13 + another mutations'!$F$2:$F$100,1,0)</f>
        <v>#N/A</v>
      </c>
      <c r="P17" s="10" t="e">
        <f>VLOOKUP($B17,'K13 + another mutations'!G$2:G$100,1,0)</f>
        <v>#N/A</v>
      </c>
      <c r="Q17" s="10"/>
      <c r="R17" s="10" t="str">
        <f t="shared" si="1"/>
        <v>G538V</v>
      </c>
      <c r="S17" s="30">
        <f t="shared" si="2"/>
        <v>538</v>
      </c>
      <c r="T17" s="10"/>
      <c r="V17" s="15" t="s">
        <v>250</v>
      </c>
      <c r="W17" s="16" t="s">
        <v>377</v>
      </c>
    </row>
    <row r="18" spans="1:23">
      <c r="A18" s="10" t="s">
        <v>164</v>
      </c>
      <c r="B18" s="10" t="s">
        <v>74</v>
      </c>
      <c r="C18" s="12">
        <v>6.8575820209999998</v>
      </c>
      <c r="D18" s="10" t="s">
        <v>233</v>
      </c>
      <c r="E18" s="10" t="str">
        <f t="shared" si="0"/>
        <v>C580Y</v>
      </c>
      <c r="F18" s="10">
        <v>0</v>
      </c>
      <c r="G18" s="10"/>
      <c r="H18" s="10"/>
      <c r="I18" s="10"/>
      <c r="J18" s="10">
        <v>1</v>
      </c>
      <c r="K18" s="10">
        <v>0</v>
      </c>
      <c r="L18" s="10">
        <v>0</v>
      </c>
      <c r="M18" s="10" t="e">
        <f>VLOOKUP(B18,'K13 + another mutations'!$A$2:$A$30,1,0)</f>
        <v>#N/A</v>
      </c>
      <c r="N18" s="10" t="str">
        <f>VLOOKUP($B18,'K13 + another mutations'!$E$2:$E$100,1,0)</f>
        <v>NHP4782</v>
      </c>
      <c r="O18" s="10" t="e">
        <f>VLOOKUP($B18,'K13 + another mutations'!$F$2:$F$100,1,0)</f>
        <v>#N/A</v>
      </c>
      <c r="P18" s="10" t="e">
        <f>VLOOKUP($B18,'K13 + another mutations'!G$2:G$100,1,0)</f>
        <v>#N/A</v>
      </c>
      <c r="Q18" s="10"/>
      <c r="R18" s="10" t="str">
        <f t="shared" si="1"/>
        <v>C580Y</v>
      </c>
      <c r="S18" s="30">
        <f t="shared" si="2"/>
        <v>580</v>
      </c>
      <c r="T18" s="10"/>
      <c r="V18" s="10" t="s">
        <v>252</v>
      </c>
      <c r="W18" s="16" t="s">
        <v>198</v>
      </c>
    </row>
    <row r="19" spans="1:23">
      <c r="A19" s="10" t="s">
        <v>164</v>
      </c>
      <c r="B19" s="10" t="s">
        <v>73</v>
      </c>
      <c r="C19" s="12">
        <v>6.775858972</v>
      </c>
      <c r="D19" s="10" t="s">
        <v>242</v>
      </c>
      <c r="E19" s="34" t="str">
        <f t="shared" si="0"/>
        <v>E252Q</v>
      </c>
      <c r="F19" s="10">
        <v>0</v>
      </c>
      <c r="G19" s="10"/>
      <c r="H19" s="10"/>
      <c r="I19" s="10"/>
      <c r="J19" s="10">
        <v>0</v>
      </c>
      <c r="K19" s="10">
        <v>0</v>
      </c>
      <c r="L19" s="10">
        <v>0</v>
      </c>
      <c r="M19" s="10" t="e">
        <f>VLOOKUP(B19,'K13 + another mutations'!$A$2:$A$30,1,0)</f>
        <v>#N/A</v>
      </c>
      <c r="N19" s="10" t="e">
        <f>VLOOKUP($B19,'K13 + another mutations'!$E$2:$E$100,1,0)</f>
        <v>#N/A</v>
      </c>
      <c r="O19" s="10" t="e">
        <f>VLOOKUP($B19,'K13 + another mutations'!$F$2:$F$100,1,0)</f>
        <v>#N/A</v>
      </c>
      <c r="P19" s="10" t="e">
        <f>VLOOKUP($B19,'K13 + another mutations'!G$2:G$100,1,0)</f>
        <v>#N/A</v>
      </c>
      <c r="Q19" s="10"/>
      <c r="R19" s="10" t="str">
        <f t="shared" si="1"/>
        <v>E252Q</v>
      </c>
      <c r="S19" s="30">
        <f t="shared" si="2"/>
        <v>252</v>
      </c>
      <c r="T19" s="10"/>
      <c r="V19" s="10" t="s">
        <v>243</v>
      </c>
      <c r="W19" s="16" t="s">
        <v>201</v>
      </c>
    </row>
    <row r="20" spans="1:23">
      <c r="A20" s="10" t="s">
        <v>164</v>
      </c>
      <c r="B20" s="10" t="s">
        <v>79</v>
      </c>
      <c r="C20" s="12">
        <v>6.6705446139999998</v>
      </c>
      <c r="D20" s="10" t="s">
        <v>233</v>
      </c>
      <c r="E20" s="10" t="str">
        <f t="shared" si="0"/>
        <v>C580Y</v>
      </c>
      <c r="F20" s="10">
        <v>1</v>
      </c>
      <c r="G20" s="10"/>
      <c r="H20" s="10"/>
      <c r="I20" s="10"/>
      <c r="J20" s="10">
        <v>1</v>
      </c>
      <c r="K20" s="10">
        <v>0</v>
      </c>
      <c r="L20" s="10">
        <v>1</v>
      </c>
      <c r="M20" s="10" t="str">
        <f>VLOOKUP(B20,'K13 + another mutations'!$A$2:$A$30,1,0)</f>
        <v>NHP4796</v>
      </c>
      <c r="N20" s="10" t="str">
        <f>VLOOKUP($B20,'K13 + another mutations'!$E$2:$E$100,1,0)</f>
        <v>NHP4796</v>
      </c>
      <c r="O20" s="10" t="e">
        <f>VLOOKUP($B20,'K13 + another mutations'!$F$2:$F$100,1,0)</f>
        <v>#N/A</v>
      </c>
      <c r="P20" s="10" t="str">
        <f>VLOOKUP($B20,'K13 + another mutations'!G$2:G$100,1,0)</f>
        <v>NHP4796</v>
      </c>
      <c r="Q20" s="10"/>
      <c r="R20" s="10" t="str">
        <f t="shared" si="1"/>
        <v>C580Y</v>
      </c>
      <c r="S20" s="30">
        <f t="shared" si="2"/>
        <v>580</v>
      </c>
      <c r="T20" s="10"/>
      <c r="V20" s="10" t="s">
        <v>251</v>
      </c>
      <c r="W20" s="16" t="s">
        <v>205</v>
      </c>
    </row>
    <row r="21" spans="1:23">
      <c r="A21" s="10" t="s">
        <v>163</v>
      </c>
      <c r="B21" s="10" t="s">
        <v>47</v>
      </c>
      <c r="C21" s="12">
        <v>6.6486539789999997</v>
      </c>
      <c r="D21" s="10" t="s">
        <v>252</v>
      </c>
      <c r="E21" s="10" t="str">
        <f t="shared" si="0"/>
        <v>P441L</v>
      </c>
      <c r="F21" s="10">
        <v>0</v>
      </c>
      <c r="G21" s="10"/>
      <c r="H21" s="10"/>
      <c r="I21" s="10"/>
      <c r="J21" s="10">
        <v>1</v>
      </c>
      <c r="K21" s="10">
        <v>0</v>
      </c>
      <c r="L21" s="10">
        <v>0</v>
      </c>
      <c r="M21" s="10" t="e">
        <f>VLOOKUP(B21,'K13 + another mutations'!$A$2:$A$30,1,0)</f>
        <v>#N/A</v>
      </c>
      <c r="N21" s="10" t="str">
        <f>VLOOKUP($B21,'K13 + another mutations'!$E$2:$E$100,1,0)</f>
        <v>NHP4278</v>
      </c>
      <c r="O21" s="10" t="e">
        <f>VLOOKUP($B21,'K13 + another mutations'!$F$2:$F$100,1,0)</f>
        <v>#N/A</v>
      </c>
      <c r="P21" s="10" t="e">
        <f>VLOOKUP($B21,'K13 + another mutations'!G$2:G$100,1,0)</f>
        <v>#N/A</v>
      </c>
      <c r="Q21" s="10"/>
      <c r="R21" s="10" t="str">
        <f t="shared" si="1"/>
        <v>P441L</v>
      </c>
      <c r="S21" s="30">
        <f t="shared" si="2"/>
        <v>441</v>
      </c>
      <c r="T21" s="10"/>
      <c r="V21" s="10" t="s">
        <v>240</v>
      </c>
      <c r="W21" s="16" t="s">
        <v>174</v>
      </c>
    </row>
    <row r="22" spans="1:23">
      <c r="A22" s="10" t="s">
        <v>164</v>
      </c>
      <c r="B22" s="10" t="s">
        <v>65</v>
      </c>
      <c r="C22" s="12">
        <v>6.593158195</v>
      </c>
      <c r="D22" s="10" t="s">
        <v>232</v>
      </c>
      <c r="E22" s="10" t="str">
        <f t="shared" si="0"/>
        <v>A675V</v>
      </c>
      <c r="F22" s="10">
        <v>1</v>
      </c>
      <c r="G22" s="10"/>
      <c r="H22" s="10"/>
      <c r="I22" s="10"/>
      <c r="J22" s="10">
        <v>1</v>
      </c>
      <c r="K22" s="10">
        <v>0</v>
      </c>
      <c r="L22" s="10">
        <v>1</v>
      </c>
      <c r="M22" s="10" t="str">
        <f>VLOOKUP(B22,'K13 + another mutations'!$A$2:$A$30,1,0)</f>
        <v>NHP4765</v>
      </c>
      <c r="N22" s="10" t="str">
        <f>VLOOKUP($B22,'K13 + another mutations'!$E$2:$E$100,1,0)</f>
        <v>NHP4765</v>
      </c>
      <c r="O22" s="10" t="e">
        <f>VLOOKUP($B22,'K13 + another mutations'!$F$2:$F$100,1,0)</f>
        <v>#N/A</v>
      </c>
      <c r="P22" s="10" t="str">
        <f>VLOOKUP($B22,'K13 + another mutations'!G$2:G$100,1,0)</f>
        <v>NHP4765</v>
      </c>
      <c r="Q22" s="10"/>
      <c r="R22" s="10" t="str">
        <f t="shared" si="1"/>
        <v>A675V</v>
      </c>
      <c r="S22" s="30">
        <f t="shared" si="2"/>
        <v>675</v>
      </c>
      <c r="T22" s="10"/>
      <c r="V22" s="10" t="s">
        <v>245</v>
      </c>
      <c r="W22" s="16" t="s">
        <v>184</v>
      </c>
    </row>
    <row r="23" spans="1:23">
      <c r="A23" s="10" t="s">
        <v>164</v>
      </c>
      <c r="B23" s="10" t="s">
        <v>20</v>
      </c>
      <c r="C23" s="12">
        <v>6.4336187679999997</v>
      </c>
      <c r="D23" s="10" t="s">
        <v>239</v>
      </c>
      <c r="E23" s="10" t="str">
        <f t="shared" si="0"/>
        <v>G538V</v>
      </c>
      <c r="F23" s="10">
        <v>0</v>
      </c>
      <c r="G23" s="10"/>
      <c r="H23" s="10"/>
      <c r="I23" s="10"/>
      <c r="J23" s="10">
        <v>0</v>
      </c>
      <c r="K23" s="10">
        <v>0</v>
      </c>
      <c r="L23" s="10">
        <v>0</v>
      </c>
      <c r="M23" s="10" t="e">
        <f>VLOOKUP(B23,'K13 + another mutations'!$A$2:$A$30,1,0)</f>
        <v>#N/A</v>
      </c>
      <c r="N23" s="10" t="e">
        <f>VLOOKUP($B23,'K13 + another mutations'!$E$2:$E$100,1,0)</f>
        <v>#N/A</v>
      </c>
      <c r="O23" s="10" t="e">
        <f>VLOOKUP($B23,'K13 + another mutations'!$F$2:$F$100,1,0)</f>
        <v>#N/A</v>
      </c>
      <c r="P23" s="10" t="e">
        <f>VLOOKUP($B23,'K13 + another mutations'!G$2:G$100,1,0)</f>
        <v>#N/A</v>
      </c>
      <c r="Q23" s="10"/>
      <c r="R23" s="10" t="str">
        <f t="shared" si="1"/>
        <v>G538V</v>
      </c>
      <c r="S23" s="30">
        <f t="shared" si="2"/>
        <v>538</v>
      </c>
      <c r="T23" s="10"/>
      <c r="V23" s="10" t="s">
        <v>246</v>
      </c>
      <c r="W23" s="16" t="s">
        <v>187</v>
      </c>
    </row>
    <row r="24" spans="1:23">
      <c r="A24" s="10" t="s">
        <v>164</v>
      </c>
      <c r="B24" s="10" t="s">
        <v>75</v>
      </c>
      <c r="C24" s="12">
        <v>6.3593708720000004</v>
      </c>
      <c r="D24" s="10" t="s">
        <v>233</v>
      </c>
      <c r="E24" s="10" t="str">
        <f t="shared" si="0"/>
        <v>C580Y</v>
      </c>
      <c r="F24" s="10">
        <v>0</v>
      </c>
      <c r="G24" s="10"/>
      <c r="H24" s="10"/>
      <c r="I24" s="10"/>
      <c r="J24" s="10">
        <v>1</v>
      </c>
      <c r="K24" s="10">
        <v>0</v>
      </c>
      <c r="L24" s="10">
        <v>0</v>
      </c>
      <c r="M24" s="10" t="e">
        <f>VLOOKUP(B24,'K13 + another mutations'!$A$2:$A$30,1,0)</f>
        <v>#N/A</v>
      </c>
      <c r="N24" s="10" t="str">
        <f>VLOOKUP($B24,'K13 + another mutations'!$E$2:$E$100,1,0)</f>
        <v>NHP4783</v>
      </c>
      <c r="O24" s="10" t="e">
        <f>VLOOKUP($B24,'K13 + another mutations'!$F$2:$F$100,1,0)</f>
        <v>#N/A</v>
      </c>
      <c r="P24" s="10" t="e">
        <f>VLOOKUP($B24,'K13 + another mutations'!G$2:G$100,1,0)</f>
        <v>#N/A</v>
      </c>
      <c r="Q24" s="10"/>
      <c r="R24" s="10" t="str">
        <f t="shared" si="1"/>
        <v>C580Y</v>
      </c>
      <c r="S24" s="30">
        <f t="shared" si="2"/>
        <v>580</v>
      </c>
      <c r="T24" s="10"/>
      <c r="V24" s="10" t="s">
        <v>248</v>
      </c>
      <c r="W24" s="16" t="s">
        <v>181</v>
      </c>
    </row>
    <row r="25" spans="1:23">
      <c r="A25" s="10" t="s">
        <v>164</v>
      </c>
      <c r="B25" s="10" t="s">
        <v>100</v>
      </c>
      <c r="C25" s="12">
        <v>6.3054869519999999</v>
      </c>
      <c r="D25" s="10" t="s">
        <v>240</v>
      </c>
      <c r="E25" s="10" t="str">
        <f t="shared" si="0"/>
        <v>N458Y</v>
      </c>
      <c r="F25" s="10">
        <v>0</v>
      </c>
      <c r="G25" s="10"/>
      <c r="H25" s="10"/>
      <c r="I25" s="10"/>
      <c r="J25" s="10">
        <v>0</v>
      </c>
      <c r="K25" s="10">
        <v>0</v>
      </c>
      <c r="L25" s="10">
        <v>0</v>
      </c>
      <c r="M25" s="10" t="e">
        <f>VLOOKUP(B25,'K13 + another mutations'!$A$2:$A$30,1,0)</f>
        <v>#N/A</v>
      </c>
      <c r="N25" s="10" t="e">
        <f>VLOOKUP($B25,'K13 + another mutations'!$E$2:$E$100,1,0)</f>
        <v>#N/A</v>
      </c>
      <c r="O25" s="10" t="e">
        <f>VLOOKUP($B25,'K13 + another mutations'!$F$2:$F$100,1,0)</f>
        <v>#N/A</v>
      </c>
      <c r="P25" s="10" t="e">
        <f>VLOOKUP($B25,'K13 + another mutations'!G$2:G$100,1,0)</f>
        <v>#N/A</v>
      </c>
      <c r="Q25" s="10"/>
      <c r="R25" s="10" t="str">
        <f t="shared" si="1"/>
        <v>N458Y</v>
      </c>
      <c r="S25" s="30">
        <f t="shared" si="2"/>
        <v>458</v>
      </c>
      <c r="T25" s="10"/>
    </row>
    <row r="26" spans="1:23">
      <c r="A26" s="10" t="s">
        <v>164</v>
      </c>
      <c r="B26" s="10" t="s">
        <v>71</v>
      </c>
      <c r="C26" s="12">
        <v>6.0408504240000003</v>
      </c>
      <c r="D26" s="10" t="s">
        <v>233</v>
      </c>
      <c r="E26" s="10" t="str">
        <f t="shared" si="0"/>
        <v>C580Y</v>
      </c>
      <c r="F26" s="10">
        <v>1</v>
      </c>
      <c r="G26" s="10"/>
      <c r="H26" s="10"/>
      <c r="I26" s="10"/>
      <c r="J26" s="10">
        <v>0</v>
      </c>
      <c r="K26" s="10">
        <v>0</v>
      </c>
      <c r="L26" s="10">
        <v>0</v>
      </c>
      <c r="M26" s="10" t="str">
        <f>VLOOKUP(B26,'K13 + another mutations'!$A$2:$A$30,1,0)</f>
        <v>NHP4779</v>
      </c>
      <c r="N26" s="10" t="e">
        <f>VLOOKUP($B26,'K13 + another mutations'!$E$2:$E$100,1,0)</f>
        <v>#N/A</v>
      </c>
      <c r="O26" s="10" t="e">
        <f>VLOOKUP($B26,'K13 + another mutations'!$F$2:$F$100,1,0)</f>
        <v>#N/A</v>
      </c>
      <c r="P26" s="10" t="e">
        <f>VLOOKUP($B26,'K13 + another mutations'!G$2:G$100,1,0)</f>
        <v>#N/A</v>
      </c>
      <c r="Q26" s="10"/>
      <c r="R26" s="10" t="str">
        <f t="shared" si="1"/>
        <v>C580Y</v>
      </c>
      <c r="S26" s="30">
        <f t="shared" si="2"/>
        <v>580</v>
      </c>
      <c r="T26" s="10"/>
    </row>
    <row r="27" spans="1:23">
      <c r="A27" s="10" t="s">
        <v>164</v>
      </c>
      <c r="B27" s="10" t="s">
        <v>64</v>
      </c>
      <c r="C27" s="12">
        <v>5.9463761570000004</v>
      </c>
      <c r="D27" s="10" t="s">
        <v>232</v>
      </c>
      <c r="E27" s="10" t="str">
        <f t="shared" si="0"/>
        <v>A675V</v>
      </c>
      <c r="F27" s="10">
        <v>1</v>
      </c>
      <c r="G27" s="10"/>
      <c r="H27" s="10"/>
      <c r="I27" s="10"/>
      <c r="J27" s="10">
        <v>0</v>
      </c>
      <c r="K27" s="10">
        <v>0</v>
      </c>
      <c r="L27" s="10">
        <v>0</v>
      </c>
      <c r="M27" s="10" t="str">
        <f>VLOOKUP(B27,'K13 + another mutations'!$A$2:$A$30,1,0)</f>
        <v>NHP4764</v>
      </c>
      <c r="N27" s="10" t="e">
        <f>VLOOKUP($B27,'K13 + another mutations'!$E$2:$E$100,1,0)</f>
        <v>#N/A</v>
      </c>
      <c r="O27" s="10" t="e">
        <f>VLOOKUP($B27,'K13 + another mutations'!$F$2:$F$100,1,0)</f>
        <v>#N/A</v>
      </c>
      <c r="P27" s="10" t="e">
        <f>VLOOKUP($B27,'K13 + another mutations'!G$2:G$100,1,0)</f>
        <v>#N/A</v>
      </c>
      <c r="Q27" s="10"/>
      <c r="R27" s="10" t="str">
        <f t="shared" si="1"/>
        <v>A675V</v>
      </c>
      <c r="S27" s="30">
        <f t="shared" si="2"/>
        <v>675</v>
      </c>
      <c r="T27" s="10"/>
    </row>
    <row r="28" spans="1:23">
      <c r="A28" s="10" t="s">
        <v>163</v>
      </c>
      <c r="B28" s="10" t="s">
        <v>38</v>
      </c>
      <c r="C28" s="12">
        <v>5.7792639110000001</v>
      </c>
      <c r="D28" s="10" t="s">
        <v>249</v>
      </c>
      <c r="E28" s="10" t="str">
        <f t="shared" si="0"/>
        <v>S485N</v>
      </c>
      <c r="F28" s="10">
        <v>1</v>
      </c>
      <c r="G28" s="10"/>
      <c r="H28" s="10"/>
      <c r="I28" s="10"/>
      <c r="J28" s="10">
        <v>1</v>
      </c>
      <c r="K28" s="10">
        <v>0</v>
      </c>
      <c r="L28" s="10">
        <v>0</v>
      </c>
      <c r="M28" s="10" t="str">
        <f>VLOOKUP(B28,'K13 + another mutations'!$A$2:$A$30,1,0)</f>
        <v>NHP4203</v>
      </c>
      <c r="N28" s="10" t="str">
        <f>VLOOKUP($B28,'K13 + another mutations'!$E$2:$E$100,1,0)</f>
        <v>NHP4203</v>
      </c>
      <c r="O28" s="10" t="e">
        <f>VLOOKUP($B28,'K13 + another mutations'!$F$2:$F$100,1,0)</f>
        <v>#N/A</v>
      </c>
      <c r="P28" s="10" t="e">
        <f>VLOOKUP($B28,'K13 + another mutations'!G$2:G$100,1,0)</f>
        <v>#N/A</v>
      </c>
      <c r="Q28" s="10"/>
      <c r="R28" s="10" t="str">
        <f t="shared" si="1"/>
        <v>S485N</v>
      </c>
      <c r="S28" s="30">
        <f t="shared" si="2"/>
        <v>485</v>
      </c>
      <c r="T28" s="10"/>
    </row>
    <row r="29" spans="1:23">
      <c r="A29" s="10" t="s">
        <v>164</v>
      </c>
      <c r="B29" s="10" t="s">
        <v>84</v>
      </c>
      <c r="C29" s="12">
        <v>5.7611105800000004</v>
      </c>
      <c r="D29" s="10" t="s">
        <v>245</v>
      </c>
      <c r="E29" s="10" t="str">
        <f t="shared" si="0"/>
        <v>R561H</v>
      </c>
      <c r="F29" s="10">
        <v>0</v>
      </c>
      <c r="G29" s="10"/>
      <c r="H29" s="10"/>
      <c r="I29" s="10"/>
      <c r="J29" s="10">
        <v>0</v>
      </c>
      <c r="K29" s="10">
        <v>0</v>
      </c>
      <c r="L29" s="10">
        <v>0</v>
      </c>
      <c r="M29" s="10" t="e">
        <f>VLOOKUP(B29,'K13 + another mutations'!$A$2:$A$30,1,0)</f>
        <v>#N/A</v>
      </c>
      <c r="N29" s="10" t="e">
        <f>VLOOKUP($B29,'K13 + another mutations'!$E$2:$E$100,1,0)</f>
        <v>#N/A</v>
      </c>
      <c r="O29" s="10" t="e">
        <f>VLOOKUP($B29,'K13 + another mutations'!$F$2:$F$100,1,0)</f>
        <v>#N/A</v>
      </c>
      <c r="P29" s="10" t="e">
        <f>VLOOKUP($B29,'K13 + another mutations'!G$2:G$100,1,0)</f>
        <v>#N/A</v>
      </c>
      <c r="Q29" s="10"/>
      <c r="R29" s="10" t="str">
        <f t="shared" si="1"/>
        <v>R561H</v>
      </c>
      <c r="S29" s="30">
        <f t="shared" si="2"/>
        <v>561</v>
      </c>
      <c r="T29" s="10"/>
    </row>
    <row r="30" spans="1:23">
      <c r="A30" s="10" t="s">
        <v>164</v>
      </c>
      <c r="B30" s="10" t="s">
        <v>89</v>
      </c>
      <c r="C30" s="12">
        <v>5.4796939</v>
      </c>
      <c r="D30" s="10" t="s">
        <v>251</v>
      </c>
      <c r="E30" s="10" t="str">
        <f t="shared" si="0"/>
        <v>F446I</v>
      </c>
      <c r="F30" s="10">
        <v>0</v>
      </c>
      <c r="G30" s="10"/>
      <c r="H30" s="10"/>
      <c r="I30" s="10"/>
      <c r="J30" s="10">
        <v>0</v>
      </c>
      <c r="K30" s="10">
        <v>0</v>
      </c>
      <c r="L30" s="10">
        <v>0</v>
      </c>
      <c r="M30" s="10" t="e">
        <f>VLOOKUP(B30,'K13 + another mutations'!$A$2:$A$30,1,0)</f>
        <v>#N/A</v>
      </c>
      <c r="N30" s="10" t="e">
        <f>VLOOKUP($B30,'K13 + another mutations'!$E$2:$E$100,1,0)</f>
        <v>#N/A</v>
      </c>
      <c r="O30" s="10" t="e">
        <f>VLOOKUP($B30,'K13 + another mutations'!$F$2:$F$100,1,0)</f>
        <v>#N/A</v>
      </c>
      <c r="P30" s="10" t="e">
        <f>VLOOKUP($B30,'K13 + another mutations'!G$2:G$100,1,0)</f>
        <v>#N/A</v>
      </c>
      <c r="Q30" s="10"/>
      <c r="R30" s="10" t="str">
        <f t="shared" si="1"/>
        <v>F446I</v>
      </c>
      <c r="S30" s="30">
        <f t="shared" si="2"/>
        <v>446</v>
      </c>
      <c r="T30" s="10"/>
    </row>
    <row r="31" spans="1:23">
      <c r="A31" s="10" t="s">
        <v>164</v>
      </c>
      <c r="B31" s="10" t="s">
        <v>94</v>
      </c>
      <c r="C31" s="12">
        <v>5.352308871</v>
      </c>
      <c r="D31" s="10" t="s">
        <v>239</v>
      </c>
      <c r="E31" s="10" t="str">
        <f t="shared" si="0"/>
        <v>G538V</v>
      </c>
      <c r="F31" s="10">
        <v>0</v>
      </c>
      <c r="G31" s="10"/>
      <c r="H31" s="10"/>
      <c r="I31" s="10"/>
      <c r="J31" s="10">
        <v>0</v>
      </c>
      <c r="K31" s="10">
        <v>0</v>
      </c>
      <c r="L31" s="10">
        <v>0</v>
      </c>
      <c r="M31" s="10" t="e">
        <f>VLOOKUP(B31,'K13 + another mutations'!$A$2:$A$30,1,0)</f>
        <v>#N/A</v>
      </c>
      <c r="N31" s="10" t="e">
        <f>VLOOKUP($B31,'K13 + another mutations'!$E$2:$E$100,1,0)</f>
        <v>#N/A</v>
      </c>
      <c r="O31" s="10" t="e">
        <f>VLOOKUP($B31,'K13 + another mutations'!$F$2:$F$100,1,0)</f>
        <v>#N/A</v>
      </c>
      <c r="P31" s="10" t="e">
        <f>VLOOKUP($B31,'K13 + another mutations'!G$2:G$100,1,0)</f>
        <v>#N/A</v>
      </c>
      <c r="Q31" s="10"/>
      <c r="R31" s="10" t="str">
        <f t="shared" si="1"/>
        <v>G538V</v>
      </c>
      <c r="S31" s="30">
        <f t="shared" si="2"/>
        <v>538</v>
      </c>
      <c r="T31" s="10"/>
    </row>
    <row r="32" spans="1:23">
      <c r="A32" s="10" t="s">
        <v>163</v>
      </c>
      <c r="B32" s="10" t="s">
        <v>14</v>
      </c>
      <c r="C32" s="12">
        <v>5.2612536240000001</v>
      </c>
      <c r="D32" s="10" t="s">
        <v>242</v>
      </c>
      <c r="E32" s="34" t="str">
        <f t="shared" si="0"/>
        <v>E252Q</v>
      </c>
      <c r="F32" s="10">
        <v>1</v>
      </c>
      <c r="G32" s="10"/>
      <c r="H32" s="10"/>
      <c r="I32" s="10"/>
      <c r="J32" s="10">
        <v>0</v>
      </c>
      <c r="K32" s="10">
        <v>0</v>
      </c>
      <c r="L32" s="10">
        <v>0</v>
      </c>
      <c r="M32" s="10" t="str">
        <f>VLOOKUP($B32,'K13 + another mutations'!$A$2:$A$30,1,0)</f>
        <v>NHP3055</v>
      </c>
      <c r="N32" s="10" t="e">
        <f>VLOOKUP($B32,'K13 + another mutations'!$E$2:$E$100,1,0)</f>
        <v>#N/A</v>
      </c>
      <c r="O32" s="10" t="e">
        <f>VLOOKUP($B32,'K13 + another mutations'!$F$2:$F$100,1,0)</f>
        <v>#N/A</v>
      </c>
      <c r="P32" s="10" t="e">
        <f>VLOOKUP($B32,'K13 + another mutations'!G$2:G$100,1,0)</f>
        <v>#N/A</v>
      </c>
      <c r="Q32" s="10"/>
      <c r="R32" s="10" t="str">
        <f t="shared" si="1"/>
        <v>E252Q</v>
      </c>
      <c r="S32" s="30">
        <f t="shared" si="2"/>
        <v>252</v>
      </c>
      <c r="T32" s="10"/>
    </row>
    <row r="33" spans="1:20">
      <c r="A33" s="10" t="s">
        <v>162</v>
      </c>
      <c r="B33" s="10" t="s">
        <v>140</v>
      </c>
      <c r="C33" s="12">
        <v>5.094083371</v>
      </c>
      <c r="D33" s="10" t="s">
        <v>242</v>
      </c>
      <c r="E33" s="34" t="str">
        <f t="shared" si="0"/>
        <v>E252Q</v>
      </c>
      <c r="F33" s="10">
        <v>0</v>
      </c>
      <c r="G33" s="10"/>
      <c r="H33" s="10"/>
      <c r="I33" s="10"/>
      <c r="J33" s="10">
        <v>0</v>
      </c>
      <c r="K33" s="10">
        <v>0</v>
      </c>
      <c r="L33" s="10">
        <v>0</v>
      </c>
      <c r="M33" s="10" t="e">
        <f>VLOOKUP(B33,'K13 + another mutations'!$A$2:$A$30,1,0)</f>
        <v>#N/A</v>
      </c>
      <c r="N33" s="10" t="e">
        <f>VLOOKUP($B33,'K13 + another mutations'!$E$2:$E$100,1,0)</f>
        <v>#N/A</v>
      </c>
      <c r="O33" s="10" t="e">
        <f>VLOOKUP($B33,'K13 + another mutations'!$F$2:$F$100,1,0)</f>
        <v>#N/A</v>
      </c>
      <c r="P33" s="10" t="e">
        <f>VLOOKUP($B33,'K13 + another mutations'!G$2:G$100,1,0)</f>
        <v>#N/A</v>
      </c>
      <c r="Q33" s="10"/>
      <c r="R33" s="10" t="str">
        <f t="shared" si="1"/>
        <v>E252Q</v>
      </c>
      <c r="S33" s="30">
        <f t="shared" si="2"/>
        <v>252</v>
      </c>
      <c r="T33" s="10"/>
    </row>
    <row r="34" spans="1:20">
      <c r="A34" s="10" t="s">
        <v>163</v>
      </c>
      <c r="B34" s="10" t="s">
        <v>59</v>
      </c>
      <c r="C34" s="12">
        <v>5.0528239819999996</v>
      </c>
      <c r="D34" s="10" t="s">
        <v>232</v>
      </c>
      <c r="E34" s="10" t="str">
        <f t="shared" ref="E34:E52" si="3">IF(D34&lt;&gt;"",VLOOKUP(D34,$V$10:$W$24,2,0),"")</f>
        <v>A675V</v>
      </c>
      <c r="F34" s="10">
        <v>0</v>
      </c>
      <c r="G34" s="10"/>
      <c r="H34" s="10"/>
      <c r="I34" s="10"/>
      <c r="J34" s="10">
        <v>0</v>
      </c>
      <c r="K34" s="10">
        <v>0</v>
      </c>
      <c r="L34" s="10">
        <v>0</v>
      </c>
      <c r="M34" s="10" t="e">
        <f>VLOOKUP(B34,'K13 + another mutations'!$A$2:$A$30,1,0)</f>
        <v>#N/A</v>
      </c>
      <c r="N34" s="10" t="e">
        <f>VLOOKUP($B34,'K13 + another mutations'!$E$2:$E$100,1,0)</f>
        <v>#N/A</v>
      </c>
      <c r="O34" s="10" t="e">
        <f>VLOOKUP($B34,'K13 + another mutations'!$F$2:$F$100,1,0)</f>
        <v>#N/A</v>
      </c>
      <c r="P34" s="10" t="e">
        <f>VLOOKUP($B34,'K13 + another mutations'!G$2:G$100,1,0)</f>
        <v>#N/A</v>
      </c>
      <c r="Q34" s="10"/>
      <c r="R34" s="10" t="str">
        <f t="shared" ref="R34:R52" si="4">IF(E34&lt;&gt;"",E34,IF(Q34&lt;&gt;"",Q34,""))</f>
        <v>A675V</v>
      </c>
      <c r="S34" s="30">
        <f t="shared" ref="S34:S52" si="5">VALUE(IF(AND(R34&lt;&gt;"",R34&lt;&gt;"WT"),MID(R34,2,LEN(R34)-2),""))</f>
        <v>675</v>
      </c>
      <c r="T34" s="10"/>
    </row>
    <row r="35" spans="1:20">
      <c r="A35" s="10" t="s">
        <v>164</v>
      </c>
      <c r="B35" s="10" t="s">
        <v>91</v>
      </c>
      <c r="C35" s="12">
        <v>5.0501055050000003</v>
      </c>
      <c r="D35" s="10" t="s">
        <v>233</v>
      </c>
      <c r="E35" s="10" t="str">
        <f t="shared" si="3"/>
        <v>C580Y</v>
      </c>
      <c r="F35" s="10">
        <v>0</v>
      </c>
      <c r="G35" s="10"/>
      <c r="H35" s="10"/>
      <c r="I35" s="10"/>
      <c r="J35" s="10">
        <v>0</v>
      </c>
      <c r="K35" s="10">
        <v>0</v>
      </c>
      <c r="L35" s="10">
        <v>0</v>
      </c>
      <c r="M35" s="10" t="e">
        <f>VLOOKUP(B35,'K13 + another mutations'!$A$2:$A$30,1,0)</f>
        <v>#N/A</v>
      </c>
      <c r="N35" s="10" t="e">
        <f>VLOOKUP($B35,'K13 + another mutations'!$E$2:$E$100,1,0)</f>
        <v>#N/A</v>
      </c>
      <c r="O35" s="10" t="e">
        <f>VLOOKUP($B35,'K13 + another mutations'!$F$2:$F$100,1,0)</f>
        <v>#N/A</v>
      </c>
      <c r="P35" s="10" t="e">
        <f>VLOOKUP($B35,'K13 + another mutations'!G$2:G$100,1,0)</f>
        <v>#N/A</v>
      </c>
      <c r="Q35" s="10"/>
      <c r="R35" s="10" t="str">
        <f t="shared" si="4"/>
        <v>C580Y</v>
      </c>
      <c r="S35" s="30">
        <f t="shared" si="5"/>
        <v>580</v>
      </c>
      <c r="T35" s="10"/>
    </row>
    <row r="36" spans="1:20">
      <c r="A36" s="10" t="s">
        <v>162</v>
      </c>
      <c r="B36" s="10" t="s">
        <v>141</v>
      </c>
      <c r="C36" s="12">
        <v>5.0500755159999997</v>
      </c>
      <c r="D36" s="10" t="s">
        <v>242</v>
      </c>
      <c r="E36" s="34" t="str">
        <f t="shared" si="3"/>
        <v>E252Q</v>
      </c>
      <c r="F36" s="10">
        <v>0</v>
      </c>
      <c r="G36" s="10"/>
      <c r="H36" s="10"/>
      <c r="I36" s="10"/>
      <c r="J36" s="10">
        <v>0</v>
      </c>
      <c r="K36" s="10">
        <v>0</v>
      </c>
      <c r="L36" s="10">
        <v>0</v>
      </c>
      <c r="M36" s="10" t="e">
        <f>VLOOKUP(B36,'K13 + another mutations'!$A$2:$A$30,1,0)</f>
        <v>#N/A</v>
      </c>
      <c r="N36" s="10" t="e">
        <f>VLOOKUP($B36,'K13 + another mutations'!$E$2:$E$100,1,0)</f>
        <v>#N/A</v>
      </c>
      <c r="O36" s="10" t="e">
        <f>VLOOKUP($B36,'K13 + another mutations'!$F$2:$F$100,1,0)</f>
        <v>#N/A</v>
      </c>
      <c r="P36" s="10" t="e">
        <f>VLOOKUP($B36,'K13 + another mutations'!G$2:G$100,1,0)</f>
        <v>#N/A</v>
      </c>
      <c r="Q36" s="10"/>
      <c r="R36" s="10" t="str">
        <f t="shared" si="4"/>
        <v>E252Q</v>
      </c>
      <c r="S36" s="30">
        <f t="shared" si="5"/>
        <v>252</v>
      </c>
      <c r="T36" s="10"/>
    </row>
    <row r="37" spans="1:20">
      <c r="A37" s="10" t="s">
        <v>164</v>
      </c>
      <c r="B37" s="10" t="s">
        <v>83</v>
      </c>
      <c r="C37" s="12">
        <v>5.0434862020000004</v>
      </c>
      <c r="D37" s="10" t="s">
        <v>247</v>
      </c>
      <c r="E37" s="10" t="str">
        <f t="shared" si="3"/>
        <v>N537I</v>
      </c>
      <c r="F37" s="10">
        <v>0</v>
      </c>
      <c r="G37" s="10"/>
      <c r="H37" s="10"/>
      <c r="I37" s="10"/>
      <c r="J37" s="10">
        <v>0</v>
      </c>
      <c r="K37" s="10">
        <v>1</v>
      </c>
      <c r="L37" s="10">
        <v>0</v>
      </c>
      <c r="M37" s="10" t="e">
        <f>VLOOKUP(B37,'K13 + another mutations'!$A$2:$A$30,1,0)</f>
        <v>#N/A</v>
      </c>
      <c r="N37" s="10" t="e">
        <f>VLOOKUP($B37,'K13 + another mutations'!$E$2:$E$100,1,0)</f>
        <v>#N/A</v>
      </c>
      <c r="O37" s="10" t="str">
        <f>VLOOKUP($B37,'K13 + another mutations'!$F$2:$F$100,1,0)</f>
        <v>NHP4810</v>
      </c>
      <c r="P37" s="10" t="e">
        <f>VLOOKUP($B37,'K13 + another mutations'!G$2:G$100,1,0)</f>
        <v>#N/A</v>
      </c>
      <c r="Q37" s="10"/>
      <c r="R37" s="10" t="str">
        <f t="shared" si="4"/>
        <v>N537I</v>
      </c>
      <c r="S37" s="30">
        <f t="shared" si="5"/>
        <v>537</v>
      </c>
      <c r="T37" s="10"/>
    </row>
    <row r="38" spans="1:20">
      <c r="A38" s="10" t="s">
        <v>164</v>
      </c>
      <c r="B38" s="10" t="s">
        <v>66</v>
      </c>
      <c r="C38" s="12">
        <v>4.9323638650000001</v>
      </c>
      <c r="D38" s="10" t="s">
        <v>242</v>
      </c>
      <c r="E38" s="34" t="str">
        <f t="shared" si="3"/>
        <v>E252Q</v>
      </c>
      <c r="F38" s="10">
        <v>0</v>
      </c>
      <c r="G38" s="10"/>
      <c r="H38" s="10"/>
      <c r="I38" s="10"/>
      <c r="J38" s="10">
        <v>0</v>
      </c>
      <c r="K38" s="10">
        <v>0</v>
      </c>
      <c r="L38" s="10">
        <v>0</v>
      </c>
      <c r="M38" s="10" t="e">
        <f>VLOOKUP(B38,'K13 + another mutations'!$A$2:$A$30,1,0)</f>
        <v>#N/A</v>
      </c>
      <c r="N38" s="10" t="e">
        <f>VLOOKUP($B38,'K13 + another mutations'!$E$2:$E$100,1,0)</f>
        <v>#N/A</v>
      </c>
      <c r="O38" s="10" t="e">
        <f>VLOOKUP($B38,'K13 + another mutations'!$F$2:$F$100,1,0)</f>
        <v>#N/A</v>
      </c>
      <c r="P38" s="10" t="e">
        <f>VLOOKUP($B38,'K13 + another mutations'!G$2:G$100,1,0)</f>
        <v>#N/A</v>
      </c>
      <c r="Q38" s="10"/>
      <c r="R38" s="10" t="str">
        <f t="shared" si="4"/>
        <v>E252Q</v>
      </c>
      <c r="S38" s="30">
        <f t="shared" si="5"/>
        <v>252</v>
      </c>
      <c r="T38" s="10"/>
    </row>
    <row r="39" spans="1:20">
      <c r="A39" s="10" t="s">
        <v>163</v>
      </c>
      <c r="B39" s="10" t="s">
        <v>42</v>
      </c>
      <c r="C39" s="12">
        <v>4.8875617939999998</v>
      </c>
      <c r="D39" s="10" t="s">
        <v>244</v>
      </c>
      <c r="E39" s="10" t="str">
        <f t="shared" si="3"/>
        <v>P574L</v>
      </c>
      <c r="F39" s="10">
        <v>0</v>
      </c>
      <c r="G39" s="10"/>
      <c r="H39" s="10"/>
      <c r="I39" s="10"/>
      <c r="J39" s="10">
        <v>0</v>
      </c>
      <c r="K39" s="10">
        <v>0</v>
      </c>
      <c r="L39" s="10">
        <v>0</v>
      </c>
      <c r="M39" s="10" t="e">
        <f>VLOOKUP(B39,'K13 + another mutations'!$A$2:$A$30,1,0)</f>
        <v>#N/A</v>
      </c>
      <c r="N39" s="10" t="e">
        <f>VLOOKUP($B39,'K13 + another mutations'!$E$2:$E$100,1,0)</f>
        <v>#N/A</v>
      </c>
      <c r="O39" s="10" t="e">
        <f>VLOOKUP($B39,'K13 + another mutations'!$F$2:$F$100,1,0)</f>
        <v>#N/A</v>
      </c>
      <c r="P39" s="10" t="e">
        <f>VLOOKUP($B39,'K13 + another mutations'!G$2:G$100,1,0)</f>
        <v>#N/A</v>
      </c>
      <c r="Q39" s="10"/>
      <c r="R39" s="10" t="str">
        <f t="shared" si="4"/>
        <v>P574L</v>
      </c>
      <c r="S39" s="30">
        <f t="shared" si="5"/>
        <v>574</v>
      </c>
      <c r="T39" s="10"/>
    </row>
    <row r="40" spans="1:20">
      <c r="A40" s="10" t="s">
        <v>164</v>
      </c>
      <c r="B40" s="10" t="s">
        <v>99</v>
      </c>
      <c r="C40" s="12">
        <v>4.742323002</v>
      </c>
      <c r="D40" s="10" t="s">
        <v>247</v>
      </c>
      <c r="E40" s="10" t="str">
        <f t="shared" si="3"/>
        <v>N537I</v>
      </c>
      <c r="F40" s="10">
        <v>0</v>
      </c>
      <c r="G40" s="10"/>
      <c r="H40" s="10"/>
      <c r="I40" s="10"/>
      <c r="J40" s="10">
        <v>0</v>
      </c>
      <c r="K40" s="10">
        <v>1</v>
      </c>
      <c r="L40" s="10">
        <v>0</v>
      </c>
      <c r="M40" s="10" t="e">
        <f>VLOOKUP(B40,'K13 + another mutations'!$A$2:$A$30,1,0)</f>
        <v>#N/A</v>
      </c>
      <c r="N40" s="10" t="e">
        <f>VLOOKUP($B40,'K13 + another mutations'!$E$2:$E$100,1,0)</f>
        <v>#N/A</v>
      </c>
      <c r="O40" s="10" t="str">
        <f>VLOOKUP($B40,'K13 + another mutations'!$F$2:$F$100,1,0)</f>
        <v>NHP4848</v>
      </c>
      <c r="P40" s="10" t="e">
        <f>VLOOKUP($B40,'K13 + another mutations'!G$2:G$100,1,0)</f>
        <v>#N/A</v>
      </c>
      <c r="Q40" s="10"/>
      <c r="R40" s="10" t="str">
        <f t="shared" si="4"/>
        <v>N537I</v>
      </c>
      <c r="S40" s="30">
        <f t="shared" si="5"/>
        <v>537</v>
      </c>
      <c r="T40" s="10"/>
    </row>
    <row r="41" spans="1:20">
      <c r="A41" s="10" t="s">
        <v>164</v>
      </c>
      <c r="B41" s="10" t="s">
        <v>92</v>
      </c>
      <c r="C41" s="12">
        <v>4.719202159</v>
      </c>
      <c r="D41" s="10" t="s">
        <v>233</v>
      </c>
      <c r="E41" s="10" t="str">
        <f t="shared" si="3"/>
        <v>C580Y</v>
      </c>
      <c r="F41" s="10">
        <v>0</v>
      </c>
      <c r="G41" s="10"/>
      <c r="H41" s="10"/>
      <c r="I41" s="10"/>
      <c r="J41" s="10">
        <v>1</v>
      </c>
      <c r="K41" s="10">
        <v>0</v>
      </c>
      <c r="L41" s="10">
        <v>0</v>
      </c>
      <c r="M41" s="10" t="e">
        <f>VLOOKUP(B41,'K13 + another mutations'!$A$2:$A$30,1,0)</f>
        <v>#N/A</v>
      </c>
      <c r="N41" s="10" t="str">
        <f>VLOOKUP($B41,'K13 + another mutations'!$E$2:$E$100,1,0)</f>
        <v>NHP4834</v>
      </c>
      <c r="O41" s="10" t="e">
        <f>VLOOKUP($B41,'K13 + another mutations'!$F$2:$F$100,1,0)</f>
        <v>#N/A</v>
      </c>
      <c r="P41" s="10" t="e">
        <f>VLOOKUP($B41,'K13 + another mutations'!G$2:G$100,1,0)</f>
        <v>#N/A</v>
      </c>
      <c r="Q41" s="10"/>
      <c r="R41" s="10" t="str">
        <f t="shared" si="4"/>
        <v>C580Y</v>
      </c>
      <c r="S41" s="30">
        <f t="shared" si="5"/>
        <v>580</v>
      </c>
      <c r="T41" s="10"/>
    </row>
    <row r="42" spans="1:20" ht="28" customHeight="1">
      <c r="A42" s="10" t="s">
        <v>164</v>
      </c>
      <c r="B42" s="10" t="s">
        <v>21</v>
      </c>
      <c r="C42" s="12">
        <v>4.5083614030000003</v>
      </c>
      <c r="D42" s="10" t="s">
        <v>242</v>
      </c>
      <c r="E42" s="34" t="str">
        <f t="shared" si="3"/>
        <v>E252Q</v>
      </c>
      <c r="F42" s="10">
        <v>0</v>
      </c>
      <c r="G42" s="10"/>
      <c r="H42" s="10"/>
      <c r="I42" s="10"/>
      <c r="J42" s="10">
        <v>0</v>
      </c>
      <c r="K42" s="10">
        <v>0</v>
      </c>
      <c r="L42" s="10">
        <v>0</v>
      </c>
      <c r="M42" s="10" t="e">
        <f>VLOOKUP(B42,'K13 + another mutations'!$A$2:$A$30,1,0)</f>
        <v>#N/A</v>
      </c>
      <c r="N42" s="10" t="e">
        <f>VLOOKUP($B42,'K13 + another mutations'!$E$2:$E$100,1,0)</f>
        <v>#N/A</v>
      </c>
      <c r="O42" s="10" t="e">
        <f>VLOOKUP($B42,'K13 + another mutations'!$F$2:$F$100,1,0)</f>
        <v>#N/A</v>
      </c>
      <c r="P42" s="10" t="e">
        <f>VLOOKUP($B42,'K13 + another mutations'!G$2:G$100,1,0)</f>
        <v>#N/A</v>
      </c>
      <c r="Q42" s="10"/>
      <c r="R42" s="10" t="str">
        <f t="shared" si="4"/>
        <v>E252Q</v>
      </c>
      <c r="S42" s="30">
        <f t="shared" si="5"/>
        <v>252</v>
      </c>
      <c r="T42" s="10"/>
    </row>
    <row r="43" spans="1:20">
      <c r="A43" s="10" t="s">
        <v>163</v>
      </c>
      <c r="B43" s="10" t="s">
        <v>19</v>
      </c>
      <c r="C43" s="12">
        <v>4.3498816859999998</v>
      </c>
      <c r="D43" s="10" t="s">
        <v>242</v>
      </c>
      <c r="E43" s="34" t="str">
        <f t="shared" si="3"/>
        <v>E252Q</v>
      </c>
      <c r="F43" s="10">
        <v>0</v>
      </c>
      <c r="G43" s="10"/>
      <c r="H43" s="10"/>
      <c r="I43" s="10"/>
      <c r="J43" s="10">
        <v>0</v>
      </c>
      <c r="K43" s="10">
        <v>1</v>
      </c>
      <c r="L43" s="10">
        <v>0</v>
      </c>
      <c r="M43" s="10" t="e">
        <f>VLOOKUP(B43,'K13 + another mutations'!$A$2:$A$30,1,0)</f>
        <v>#N/A</v>
      </c>
      <c r="N43" s="10" t="e">
        <f>VLOOKUP($B43,'K13 + another mutations'!$E$2:$E$100,1,0)</f>
        <v>#N/A</v>
      </c>
      <c r="O43" s="10" t="str">
        <f>VLOOKUP($B43,'K13 + another mutations'!$F$2:$F$100,1,0)</f>
        <v>NHP3068</v>
      </c>
      <c r="P43" s="10" t="e">
        <f>VLOOKUP($B43,'K13 + another mutations'!G$2:G$100,1,0)</f>
        <v>#N/A</v>
      </c>
      <c r="Q43" s="10"/>
      <c r="R43" s="10" t="str">
        <f t="shared" si="4"/>
        <v>E252Q</v>
      </c>
      <c r="S43" s="30">
        <f t="shared" si="5"/>
        <v>252</v>
      </c>
      <c r="T43" s="10"/>
    </row>
    <row r="44" spans="1:20">
      <c r="A44" s="10" t="s">
        <v>163</v>
      </c>
      <c r="B44" s="10" t="s">
        <v>36</v>
      </c>
      <c r="C44" s="12">
        <v>4.3051061190000004</v>
      </c>
      <c r="D44" s="10" t="s">
        <v>242</v>
      </c>
      <c r="E44" s="34" t="str">
        <f t="shared" si="3"/>
        <v>E252Q</v>
      </c>
      <c r="F44" s="10">
        <v>0</v>
      </c>
      <c r="G44" s="10"/>
      <c r="H44" s="10"/>
      <c r="I44" s="10"/>
      <c r="J44" s="10">
        <v>0</v>
      </c>
      <c r="K44" s="10">
        <v>1</v>
      </c>
      <c r="L44" s="10">
        <v>0</v>
      </c>
      <c r="M44" s="10" t="e">
        <f>VLOOKUP(B44,'K13 + another mutations'!$A$2:$A$30,1,0)</f>
        <v>#N/A</v>
      </c>
      <c r="N44" s="10" t="e">
        <f>VLOOKUP($B44,'K13 + another mutations'!$E$2:$E$100,1,0)</f>
        <v>#N/A</v>
      </c>
      <c r="O44" s="10" t="str">
        <f>VLOOKUP($B44,'K13 + another mutations'!$F$2:$F$100,1,0)</f>
        <v>NHP4193</v>
      </c>
      <c r="P44" s="10" t="e">
        <f>VLOOKUP($B44,'K13 + another mutations'!G$2:G$100,1,0)</f>
        <v>#N/A</v>
      </c>
      <c r="Q44" s="10"/>
      <c r="R44" s="10" t="str">
        <f t="shared" si="4"/>
        <v>E252Q</v>
      </c>
      <c r="S44" s="30">
        <f t="shared" si="5"/>
        <v>252</v>
      </c>
      <c r="T44" s="10"/>
    </row>
    <row r="45" spans="1:20">
      <c r="A45" s="10" t="s">
        <v>164</v>
      </c>
      <c r="B45" s="10" t="s">
        <v>81</v>
      </c>
      <c r="C45" s="12">
        <v>4.3028302810000003</v>
      </c>
      <c r="D45" s="10" t="s">
        <v>233</v>
      </c>
      <c r="E45" s="10" t="str">
        <f t="shared" si="3"/>
        <v>C580Y</v>
      </c>
      <c r="F45" s="10">
        <v>0</v>
      </c>
      <c r="G45" s="10"/>
      <c r="H45" s="10"/>
      <c r="I45" s="10"/>
      <c r="J45" s="10">
        <v>0</v>
      </c>
      <c r="K45" s="10">
        <v>0</v>
      </c>
      <c r="L45" s="10">
        <v>0</v>
      </c>
      <c r="M45" s="10" t="e">
        <f>VLOOKUP(B45,'K13 + another mutations'!$A$2:$A$30,1,0)</f>
        <v>#N/A</v>
      </c>
      <c r="N45" s="10" t="e">
        <f>VLOOKUP($B45,'K13 + another mutations'!$E$2:$E$100,1,0)</f>
        <v>#N/A</v>
      </c>
      <c r="O45" s="10" t="e">
        <f>VLOOKUP($B45,'K13 + another mutations'!$F$2:$F$100,1,0)</f>
        <v>#N/A</v>
      </c>
      <c r="P45" s="10" t="e">
        <f>VLOOKUP($B45,'K13 + another mutations'!G$2:G$100,1,0)</f>
        <v>#N/A</v>
      </c>
      <c r="Q45" s="10"/>
      <c r="R45" s="10" t="str">
        <f t="shared" si="4"/>
        <v>C580Y</v>
      </c>
      <c r="S45" s="30">
        <f t="shared" si="5"/>
        <v>580</v>
      </c>
      <c r="T45" s="10"/>
    </row>
    <row r="46" spans="1:20">
      <c r="A46" s="10" t="s">
        <v>164</v>
      </c>
      <c r="B46" s="10" t="s">
        <v>68</v>
      </c>
      <c r="C46" s="12">
        <v>4.2159970639999997</v>
      </c>
      <c r="D46" s="10" t="s">
        <v>239</v>
      </c>
      <c r="E46" s="10" t="str">
        <f t="shared" si="3"/>
        <v>G538V</v>
      </c>
      <c r="F46" s="10">
        <v>0</v>
      </c>
      <c r="G46" s="10"/>
      <c r="H46" s="10"/>
      <c r="I46" s="10"/>
      <c r="J46" s="10">
        <v>0</v>
      </c>
      <c r="K46" s="10">
        <v>1</v>
      </c>
      <c r="L46" s="10">
        <v>0</v>
      </c>
      <c r="M46" s="10" t="e">
        <f>VLOOKUP(B46,'K13 + another mutations'!$A$2:$A$30,1,0)</f>
        <v>#N/A</v>
      </c>
      <c r="N46" s="10" t="e">
        <f>VLOOKUP($B46,'K13 + another mutations'!$E$2:$E$100,1,0)</f>
        <v>#N/A</v>
      </c>
      <c r="O46" s="10" t="str">
        <f>VLOOKUP($B46,'K13 + another mutations'!$F$2:$F$100,1,0)</f>
        <v>NHP4775</v>
      </c>
      <c r="P46" s="10" t="e">
        <f>VLOOKUP($B46,'K13 + another mutations'!G$2:G$100,1,0)</f>
        <v>#N/A</v>
      </c>
      <c r="Q46" s="10"/>
      <c r="R46" s="10" t="str">
        <f t="shared" si="4"/>
        <v>G538V</v>
      </c>
      <c r="S46" s="30">
        <f t="shared" si="5"/>
        <v>538</v>
      </c>
      <c r="T46" s="10"/>
    </row>
    <row r="47" spans="1:20">
      <c r="A47" s="10" t="s">
        <v>163</v>
      </c>
      <c r="B47" s="10" t="s">
        <v>46</v>
      </c>
      <c r="C47" s="12">
        <v>4.2101474029999997</v>
      </c>
      <c r="D47" s="10" t="s">
        <v>242</v>
      </c>
      <c r="E47" s="34" t="str">
        <f t="shared" si="3"/>
        <v>E252Q</v>
      </c>
      <c r="F47" s="10">
        <v>0</v>
      </c>
      <c r="G47" s="10"/>
      <c r="H47" s="10"/>
      <c r="I47" s="10"/>
      <c r="J47" s="10">
        <v>0</v>
      </c>
      <c r="K47" s="10">
        <v>0</v>
      </c>
      <c r="L47" s="10">
        <v>0</v>
      </c>
      <c r="M47" s="10" t="e">
        <f>VLOOKUP(B47,'K13 + another mutations'!$A$2:$A$30,1,0)</f>
        <v>#N/A</v>
      </c>
      <c r="N47" s="10" t="e">
        <f>VLOOKUP($B47,'K13 + another mutations'!$E$2:$E$100,1,0)</f>
        <v>#N/A</v>
      </c>
      <c r="O47" s="10" t="e">
        <f>VLOOKUP($B47,'K13 + another mutations'!$F$2:$F$100,1,0)</f>
        <v>#N/A</v>
      </c>
      <c r="P47" s="10" t="e">
        <f>VLOOKUP($B47,'K13 + another mutations'!G$2:G$100,1,0)</f>
        <v>#N/A</v>
      </c>
      <c r="Q47" s="10"/>
      <c r="R47" s="10" t="str">
        <f t="shared" si="4"/>
        <v>E252Q</v>
      </c>
      <c r="S47" s="30">
        <f t="shared" si="5"/>
        <v>252</v>
      </c>
      <c r="T47" s="10"/>
    </row>
    <row r="48" spans="1:20">
      <c r="A48" s="10" t="s">
        <v>164</v>
      </c>
      <c r="B48" s="10" t="s">
        <v>76</v>
      </c>
      <c r="C48" s="12">
        <v>4.1806059109999998</v>
      </c>
      <c r="D48" s="10" t="s">
        <v>242</v>
      </c>
      <c r="E48" s="34" t="str">
        <f t="shared" si="3"/>
        <v>E252Q</v>
      </c>
      <c r="F48" s="10">
        <v>0</v>
      </c>
      <c r="G48" s="10"/>
      <c r="H48" s="10"/>
      <c r="I48" s="10"/>
      <c r="J48" s="10">
        <v>0</v>
      </c>
      <c r="K48" s="10">
        <v>0</v>
      </c>
      <c r="L48" s="10">
        <v>0</v>
      </c>
      <c r="M48" s="10" t="e">
        <f>VLOOKUP(B48,'K13 + another mutations'!$A$2:$A$30,1,0)</f>
        <v>#N/A</v>
      </c>
      <c r="N48" s="10" t="e">
        <f>VLOOKUP($B48,'K13 + another mutations'!$E$2:$E$100,1,0)</f>
        <v>#N/A</v>
      </c>
      <c r="O48" s="10" t="e">
        <f>VLOOKUP($B48,'K13 + another mutations'!$F$2:$F$100,1,0)</f>
        <v>#N/A</v>
      </c>
      <c r="P48" s="10" t="e">
        <f>VLOOKUP($B48,'K13 + another mutations'!G$2:G$100,1,0)</f>
        <v>#N/A</v>
      </c>
      <c r="Q48" s="10"/>
      <c r="R48" s="10" t="str">
        <f t="shared" si="4"/>
        <v>E252Q</v>
      </c>
      <c r="S48" s="30">
        <f t="shared" si="5"/>
        <v>252</v>
      </c>
      <c r="T48" s="10"/>
    </row>
    <row r="49" spans="1:20">
      <c r="A49" s="10" t="s">
        <v>164</v>
      </c>
      <c r="B49" s="10" t="s">
        <v>63</v>
      </c>
      <c r="C49" s="12">
        <v>3.6690441530000002</v>
      </c>
      <c r="D49" s="10" t="s">
        <v>242</v>
      </c>
      <c r="E49" s="34" t="str">
        <f t="shared" si="3"/>
        <v>E252Q</v>
      </c>
      <c r="F49" s="10">
        <v>0</v>
      </c>
      <c r="G49" s="10"/>
      <c r="H49" s="10"/>
      <c r="I49" s="10"/>
      <c r="J49" s="10">
        <v>0</v>
      </c>
      <c r="K49" s="10">
        <v>1</v>
      </c>
      <c r="L49" s="10">
        <v>0</v>
      </c>
      <c r="M49" s="10" t="e">
        <f>VLOOKUP(B49,'K13 + another mutations'!$A$2:$A$30,1,0)</f>
        <v>#N/A</v>
      </c>
      <c r="N49" s="10" t="e">
        <f>VLOOKUP($B49,'K13 + another mutations'!$E$2:$E$100,1,0)</f>
        <v>#N/A</v>
      </c>
      <c r="O49" s="10" t="str">
        <f>VLOOKUP($B49,'K13 + another mutations'!$F$2:$F$100,1,0)</f>
        <v>NHP4761</v>
      </c>
      <c r="P49" s="10" t="e">
        <f>VLOOKUP($B49,'K13 + another mutations'!G$2:G$100,1,0)</f>
        <v>#N/A</v>
      </c>
      <c r="Q49" s="10"/>
      <c r="R49" s="10" t="str">
        <f t="shared" si="4"/>
        <v>E252Q</v>
      </c>
      <c r="S49" s="30">
        <f t="shared" si="5"/>
        <v>252</v>
      </c>
      <c r="T49" s="10"/>
    </row>
    <row r="50" spans="1:20">
      <c r="A50" s="10" t="s">
        <v>164</v>
      </c>
      <c r="B50" s="10" t="s">
        <v>96</v>
      </c>
      <c r="C50" s="12">
        <v>3.2814885729999999</v>
      </c>
      <c r="D50" s="10" t="s">
        <v>242</v>
      </c>
      <c r="E50" s="34" t="str">
        <f t="shared" si="3"/>
        <v>E252Q</v>
      </c>
      <c r="F50" s="10">
        <v>0</v>
      </c>
      <c r="G50" s="10"/>
      <c r="H50" s="10"/>
      <c r="I50" s="10"/>
      <c r="J50" s="10">
        <v>0</v>
      </c>
      <c r="K50" s="10">
        <v>1</v>
      </c>
      <c r="L50" s="10">
        <v>0</v>
      </c>
      <c r="M50" s="10" t="e">
        <f>VLOOKUP(B50,'K13 + another mutations'!$A$2:$A$30,1,0)</f>
        <v>#N/A</v>
      </c>
      <c r="N50" s="10" t="e">
        <f>VLOOKUP($B50,'K13 + another mutations'!$E$2:$E$100,1,0)</f>
        <v>#N/A</v>
      </c>
      <c r="O50" s="10" t="str">
        <f>VLOOKUP($B50,'K13 + another mutations'!$F$2:$F$100,1,0)</f>
        <v>NHP4841</v>
      </c>
      <c r="P50" s="10" t="e">
        <f>VLOOKUP($B50,'K13 + another mutations'!G$2:G$100,1,0)</f>
        <v>#N/A</v>
      </c>
      <c r="Q50" s="10"/>
      <c r="R50" s="10" t="str">
        <f t="shared" si="4"/>
        <v>E252Q</v>
      </c>
      <c r="S50" s="30">
        <f t="shared" si="5"/>
        <v>252</v>
      </c>
      <c r="T50" s="10"/>
    </row>
    <row r="51" spans="1:20">
      <c r="A51" s="10" t="s">
        <v>164</v>
      </c>
      <c r="B51" s="10" t="s">
        <v>85</v>
      </c>
      <c r="C51" s="12">
        <v>3.055126488</v>
      </c>
      <c r="D51" s="10" t="s">
        <v>242</v>
      </c>
      <c r="E51" s="34" t="str">
        <f t="shared" si="3"/>
        <v>E252Q</v>
      </c>
      <c r="F51" s="10">
        <v>0</v>
      </c>
      <c r="G51" s="10"/>
      <c r="H51" s="10"/>
      <c r="I51" s="10"/>
      <c r="J51" s="10">
        <v>0</v>
      </c>
      <c r="K51" s="10">
        <v>1</v>
      </c>
      <c r="L51" s="10">
        <v>0</v>
      </c>
      <c r="M51" s="10" t="e">
        <f>VLOOKUP(B51,'K13 + another mutations'!$A$2:$A$30,1,0)</f>
        <v>#N/A</v>
      </c>
      <c r="N51" s="10" t="e">
        <f>VLOOKUP($B51,'K13 + another mutations'!$E$2:$E$100,1,0)</f>
        <v>#N/A</v>
      </c>
      <c r="O51" s="10" t="str">
        <f>VLOOKUP($B51,'K13 + another mutations'!$F$2:$F$100,1,0)</f>
        <v>NHP4815</v>
      </c>
      <c r="P51" s="10" t="e">
        <f>VLOOKUP($B51,'K13 + another mutations'!G$2:G$100,1,0)</f>
        <v>#N/A</v>
      </c>
      <c r="Q51" s="10"/>
      <c r="R51" s="10" t="str">
        <f t="shared" si="4"/>
        <v>E252Q</v>
      </c>
      <c r="S51" s="30">
        <f t="shared" si="5"/>
        <v>252</v>
      </c>
      <c r="T51" s="10"/>
    </row>
    <row r="52" spans="1:20">
      <c r="A52" s="10" t="s">
        <v>163</v>
      </c>
      <c r="B52" s="10" t="s">
        <v>48</v>
      </c>
      <c r="C52" s="12"/>
      <c r="D52" s="10" t="s">
        <v>242</v>
      </c>
      <c r="E52" s="34" t="str">
        <f t="shared" si="3"/>
        <v>E252Q</v>
      </c>
      <c r="F52" s="10">
        <v>0</v>
      </c>
      <c r="G52" s="10"/>
      <c r="H52" s="10"/>
      <c r="I52" s="10"/>
      <c r="J52" s="10">
        <v>1</v>
      </c>
      <c r="K52" s="10">
        <v>0</v>
      </c>
      <c r="L52" s="10">
        <v>0</v>
      </c>
      <c r="M52" s="10" t="e">
        <f>VLOOKUP(B52,'K13 + another mutations'!$A$2:$A$30,1,0)</f>
        <v>#N/A</v>
      </c>
      <c r="N52" s="10" t="str">
        <f>VLOOKUP($B52,'K13 + another mutations'!$E$2:$E$100,1,0)</f>
        <v>NHP4290</v>
      </c>
      <c r="O52" s="10" t="e">
        <f>VLOOKUP($B52,'K13 + another mutations'!$F$2:$F$100,1,0)</f>
        <v>#N/A</v>
      </c>
      <c r="P52" s="10" t="e">
        <f>VLOOKUP($B52,'K13 + another mutations'!G$2:G$100,1,0)</f>
        <v>#N/A</v>
      </c>
      <c r="Q52" s="10"/>
      <c r="R52" s="10" t="str">
        <f t="shared" si="4"/>
        <v>E252Q</v>
      </c>
      <c r="S52" s="30">
        <f t="shared" si="5"/>
        <v>252</v>
      </c>
      <c r="T52" s="10"/>
    </row>
    <row r="55" spans="1:20">
      <c r="M55" t="s">
        <v>405</v>
      </c>
    </row>
    <row r="56" spans="1:20">
      <c r="B56" s="10">
        <v>1</v>
      </c>
      <c r="C56" s="10">
        <v>5.9463761570000004</v>
      </c>
      <c r="D56" s="10" t="s">
        <v>232</v>
      </c>
      <c r="E56" s="10" t="s">
        <v>372</v>
      </c>
      <c r="F56" s="10"/>
      <c r="G56" s="10"/>
      <c r="H56" s="10"/>
      <c r="I56" s="10"/>
      <c r="J56" s="10"/>
      <c r="K56" s="10"/>
      <c r="L56" s="10"/>
      <c r="M56" s="10">
        <v>1</v>
      </c>
      <c r="N56" s="33"/>
      <c r="O56" s="33"/>
      <c r="P56" s="33"/>
    </row>
    <row r="57" spans="1:20">
      <c r="B57" s="10">
        <v>1</v>
      </c>
      <c r="C57" s="10">
        <v>6.593158195</v>
      </c>
      <c r="D57" s="10" t="s">
        <v>232</v>
      </c>
      <c r="E57" s="10" t="s">
        <v>372</v>
      </c>
      <c r="F57" s="10"/>
      <c r="G57" s="10"/>
      <c r="H57" s="10"/>
      <c r="I57" s="10"/>
      <c r="J57" s="10"/>
      <c r="K57" s="10"/>
      <c r="L57" s="10"/>
      <c r="M57" s="10">
        <v>1</v>
      </c>
      <c r="N57" s="33"/>
      <c r="O57" s="33"/>
      <c r="P57" s="33"/>
    </row>
    <row r="58" spans="1:20">
      <c r="B58" s="10">
        <v>1</v>
      </c>
      <c r="C58" s="10">
        <v>7.6937272879999998</v>
      </c>
      <c r="D58" s="10" t="s">
        <v>232</v>
      </c>
      <c r="E58" s="10" t="s">
        <v>372</v>
      </c>
      <c r="F58" s="10"/>
      <c r="G58" s="10"/>
      <c r="H58" s="10"/>
      <c r="I58" s="10"/>
      <c r="J58" s="10"/>
      <c r="K58" s="10"/>
      <c r="L58" s="10"/>
      <c r="M58" s="10">
        <v>1</v>
      </c>
      <c r="N58" s="33"/>
      <c r="O58" s="33"/>
      <c r="P58" s="33"/>
    </row>
    <row r="59" spans="1:20">
      <c r="B59" s="10">
        <v>2</v>
      </c>
      <c r="C59" s="10">
        <v>6.9411478259999999</v>
      </c>
      <c r="D59" s="10" t="s">
        <v>232</v>
      </c>
      <c r="E59" s="10" t="s">
        <v>372</v>
      </c>
      <c r="F59" s="10"/>
      <c r="G59" s="10"/>
      <c r="H59" s="10"/>
      <c r="I59" s="10"/>
      <c r="J59" s="10"/>
      <c r="K59" s="10"/>
      <c r="L59" s="10"/>
      <c r="M59" s="10">
        <v>2</v>
      </c>
      <c r="N59" s="33"/>
      <c r="O59" s="33"/>
      <c r="P59" s="33"/>
    </row>
    <row r="60" spans="1:20">
      <c r="B60" s="10">
        <v>2</v>
      </c>
      <c r="C60" s="10">
        <v>5.0528239819999996</v>
      </c>
      <c r="D60" s="10" t="s">
        <v>232</v>
      </c>
      <c r="E60" s="10" t="s">
        <v>372</v>
      </c>
      <c r="F60" s="10"/>
      <c r="G60" s="10"/>
      <c r="H60" s="10"/>
      <c r="I60" s="10"/>
      <c r="J60" s="10"/>
      <c r="K60" s="10"/>
      <c r="L60" s="10"/>
      <c r="M60" s="10">
        <v>2</v>
      </c>
      <c r="N60" s="33"/>
      <c r="O60" s="33"/>
      <c r="P60" s="33"/>
    </row>
    <row r="61" spans="1:20">
      <c r="B61" s="10">
        <v>3</v>
      </c>
      <c r="C61" s="10">
        <v>7.115502384</v>
      </c>
      <c r="D61" s="10" t="s">
        <v>233</v>
      </c>
      <c r="E61" s="10" t="s">
        <v>172</v>
      </c>
      <c r="F61" s="10"/>
      <c r="G61" s="10"/>
      <c r="H61" s="10"/>
      <c r="I61" s="10"/>
      <c r="J61" s="10"/>
      <c r="K61" s="10"/>
      <c r="L61" s="10"/>
      <c r="M61" s="10">
        <v>1</v>
      </c>
      <c r="N61" s="33"/>
      <c r="O61" s="33"/>
      <c r="P61" s="33"/>
    </row>
    <row r="62" spans="1:20">
      <c r="B62" s="10">
        <v>3</v>
      </c>
      <c r="C62" s="10">
        <v>6.0408504240000003</v>
      </c>
      <c r="D62" s="10" t="s">
        <v>233</v>
      </c>
      <c r="E62" s="10" t="s">
        <v>172</v>
      </c>
      <c r="F62" s="10"/>
      <c r="G62" s="10"/>
      <c r="H62" s="10"/>
      <c r="I62" s="10"/>
      <c r="J62" s="10"/>
      <c r="K62" s="10"/>
      <c r="L62" s="10"/>
      <c r="M62" s="10">
        <v>1</v>
      </c>
      <c r="N62" s="33"/>
      <c r="O62" s="33"/>
      <c r="P62" s="33"/>
    </row>
    <row r="63" spans="1:20">
      <c r="B63" s="10">
        <v>3</v>
      </c>
      <c r="C63" s="10">
        <v>6.6705446139999998</v>
      </c>
      <c r="D63" s="10" t="s">
        <v>233</v>
      </c>
      <c r="E63" s="10" t="s">
        <v>172</v>
      </c>
      <c r="F63" s="10"/>
      <c r="G63" s="10"/>
      <c r="H63" s="10"/>
      <c r="I63" s="10"/>
      <c r="J63" s="10"/>
      <c r="K63" s="10"/>
      <c r="L63" s="10"/>
      <c r="M63" s="10">
        <v>1</v>
      </c>
      <c r="N63" s="33"/>
      <c r="O63" s="33"/>
      <c r="P63" s="33"/>
    </row>
    <row r="64" spans="1:20">
      <c r="B64" s="10">
        <v>3</v>
      </c>
      <c r="C64" s="10">
        <v>8.2373331039999993</v>
      </c>
      <c r="D64" s="10" t="s">
        <v>233</v>
      </c>
      <c r="E64" s="10" t="s">
        <v>172</v>
      </c>
      <c r="F64" s="10"/>
      <c r="G64" s="10"/>
      <c r="H64" s="10"/>
      <c r="I64" s="10"/>
      <c r="J64" s="10"/>
      <c r="K64" s="10"/>
      <c r="L64" s="10"/>
      <c r="M64" s="10">
        <v>1</v>
      </c>
      <c r="N64" s="33"/>
      <c r="O64" s="33"/>
      <c r="P64" s="33"/>
    </row>
    <row r="65" spans="2:16">
      <c r="B65" s="10">
        <v>3</v>
      </c>
      <c r="C65" s="10">
        <v>7.5190189529999998</v>
      </c>
      <c r="D65" s="10" t="s">
        <v>233</v>
      </c>
      <c r="E65" s="10" t="s">
        <v>172</v>
      </c>
      <c r="F65" s="10"/>
      <c r="G65" s="10"/>
      <c r="H65" s="10"/>
      <c r="I65" s="10"/>
      <c r="J65" s="10"/>
      <c r="K65" s="10"/>
      <c r="L65" s="10"/>
      <c r="M65" s="10">
        <v>1</v>
      </c>
      <c r="N65" s="33"/>
      <c r="O65" s="33"/>
      <c r="P65" s="33"/>
    </row>
    <row r="66" spans="2:16">
      <c r="B66" s="10">
        <v>3</v>
      </c>
      <c r="C66" s="10">
        <v>7.6160362629999998</v>
      </c>
      <c r="D66" s="10" t="s">
        <v>233</v>
      </c>
      <c r="E66" s="10" t="s">
        <v>172</v>
      </c>
      <c r="F66" s="10"/>
      <c r="G66" s="10"/>
      <c r="H66" s="10"/>
      <c r="I66" s="10"/>
      <c r="J66" s="10"/>
      <c r="K66" s="10"/>
      <c r="L66" s="10"/>
      <c r="M66" s="10">
        <v>1</v>
      </c>
      <c r="N66" s="33"/>
      <c r="O66" s="33"/>
      <c r="P66" s="33"/>
    </row>
    <row r="67" spans="2:16">
      <c r="B67" s="10">
        <v>4</v>
      </c>
      <c r="C67" s="10">
        <v>7.9628839640000004</v>
      </c>
      <c r="D67" s="10" t="s">
        <v>233</v>
      </c>
      <c r="E67" s="10" t="s">
        <v>172</v>
      </c>
      <c r="F67" s="10"/>
      <c r="G67" s="10"/>
      <c r="H67" s="10"/>
      <c r="I67" s="10"/>
      <c r="J67" s="10"/>
      <c r="K67" s="10"/>
      <c r="L67" s="10"/>
      <c r="M67" s="10">
        <v>2</v>
      </c>
      <c r="N67" s="33"/>
      <c r="O67" s="33"/>
      <c r="P67" s="33"/>
    </row>
    <row r="68" spans="2:16">
      <c r="B68" s="10">
        <v>4</v>
      </c>
      <c r="C68" s="10">
        <v>7.2664475910000004</v>
      </c>
      <c r="D68" s="10" t="s">
        <v>233</v>
      </c>
      <c r="E68" s="10" t="s">
        <v>172</v>
      </c>
      <c r="F68" s="10"/>
      <c r="G68" s="10"/>
      <c r="H68" s="10"/>
      <c r="I68" s="10"/>
      <c r="J68" s="10"/>
      <c r="K68" s="10"/>
      <c r="L68" s="10"/>
      <c r="M68" s="10">
        <v>2</v>
      </c>
      <c r="N68" s="33"/>
      <c r="O68" s="33"/>
      <c r="P68" s="33"/>
    </row>
    <row r="69" spans="2:16">
      <c r="B69" s="10">
        <v>4</v>
      </c>
      <c r="C69" s="10">
        <v>7.1598315689999996</v>
      </c>
      <c r="D69" s="10" t="s">
        <v>233</v>
      </c>
      <c r="E69" s="10" t="s">
        <v>172</v>
      </c>
      <c r="F69" s="10"/>
      <c r="G69" s="10"/>
      <c r="H69" s="10"/>
      <c r="I69" s="10"/>
      <c r="J69" s="10"/>
      <c r="K69" s="10"/>
      <c r="L69" s="10"/>
      <c r="M69" s="10">
        <v>2</v>
      </c>
      <c r="N69" s="33"/>
      <c r="O69" s="33"/>
      <c r="P69" s="33"/>
    </row>
    <row r="70" spans="2:16">
      <c r="B70" s="10">
        <v>4</v>
      </c>
      <c r="C70" s="10">
        <v>6.8575820209999998</v>
      </c>
      <c r="D70" s="10" t="s">
        <v>233</v>
      </c>
      <c r="E70" s="10" t="s">
        <v>172</v>
      </c>
      <c r="F70" s="10"/>
      <c r="G70" s="10"/>
      <c r="H70" s="10"/>
      <c r="I70" s="10"/>
      <c r="J70" s="10"/>
      <c r="K70" s="10"/>
      <c r="L70" s="10"/>
      <c r="M70" s="10">
        <v>2</v>
      </c>
      <c r="N70" s="33"/>
      <c r="O70" s="33"/>
      <c r="P70" s="33"/>
    </row>
    <row r="71" spans="2:16">
      <c r="B71" s="10">
        <v>4</v>
      </c>
      <c r="C71" s="10">
        <v>6.3593708720000004</v>
      </c>
      <c r="D71" s="10" t="s">
        <v>233</v>
      </c>
      <c r="E71" s="10" t="s">
        <v>172</v>
      </c>
      <c r="F71" s="10"/>
      <c r="G71" s="10"/>
      <c r="H71" s="10"/>
      <c r="I71" s="10"/>
      <c r="J71" s="10"/>
      <c r="K71" s="10"/>
      <c r="L71" s="10"/>
      <c r="M71" s="10">
        <v>2</v>
      </c>
      <c r="N71" s="33"/>
      <c r="O71" s="33"/>
      <c r="P71" s="33"/>
    </row>
    <row r="72" spans="2:16">
      <c r="B72" s="10">
        <v>4</v>
      </c>
      <c r="C72" s="10">
        <v>5.0501055050000003</v>
      </c>
      <c r="D72" s="10" t="s">
        <v>233</v>
      </c>
      <c r="E72" s="10" t="s">
        <v>172</v>
      </c>
      <c r="F72" s="10"/>
      <c r="G72" s="10"/>
      <c r="H72" s="10"/>
      <c r="I72" s="10"/>
      <c r="J72" s="10"/>
      <c r="K72" s="10"/>
      <c r="L72" s="10"/>
      <c r="M72" s="10">
        <v>2</v>
      </c>
      <c r="N72" s="33"/>
      <c r="O72" s="33"/>
      <c r="P72" s="33"/>
    </row>
    <row r="73" spans="2:16">
      <c r="B73" s="10">
        <v>4</v>
      </c>
      <c r="C73" s="10">
        <v>4.719202159</v>
      </c>
      <c r="D73" s="10" t="s">
        <v>233</v>
      </c>
      <c r="E73" s="10" t="s">
        <v>172</v>
      </c>
      <c r="F73" s="10"/>
      <c r="G73" s="10"/>
      <c r="H73" s="10"/>
      <c r="I73" s="10"/>
      <c r="J73" s="10"/>
      <c r="K73" s="10"/>
      <c r="L73" s="10"/>
      <c r="M73" s="10">
        <v>2</v>
      </c>
      <c r="N73" s="33"/>
      <c r="O73" s="33"/>
      <c r="P73" s="33"/>
    </row>
    <row r="74" spans="2:16">
      <c r="B74" s="10">
        <v>4</v>
      </c>
      <c r="C74" s="10">
        <v>4.3028302810000003</v>
      </c>
      <c r="D74" s="10" t="s">
        <v>233</v>
      </c>
      <c r="E74" s="10" t="s">
        <v>172</v>
      </c>
      <c r="F74" s="10"/>
      <c r="G74" s="10"/>
      <c r="H74" s="10"/>
      <c r="I74" s="10"/>
      <c r="J74" s="10"/>
      <c r="K74" s="10"/>
      <c r="L74" s="10"/>
      <c r="M74" s="10">
        <v>2</v>
      </c>
      <c r="N74" s="33"/>
      <c r="O74" s="33"/>
      <c r="P74" s="33"/>
    </row>
    <row r="75" spans="2:16">
      <c r="B75" s="10">
        <v>5</v>
      </c>
      <c r="C75" s="10">
        <v>5.2612536240000001</v>
      </c>
      <c r="D75" s="10" t="s">
        <v>242</v>
      </c>
      <c r="E75" s="10" t="s">
        <v>225</v>
      </c>
      <c r="F75" s="10"/>
      <c r="G75" s="10"/>
      <c r="H75" s="10"/>
      <c r="I75" s="10"/>
      <c r="J75" s="10"/>
      <c r="K75" s="10"/>
      <c r="L75" s="10"/>
      <c r="M75" s="10">
        <v>1</v>
      </c>
      <c r="N75" s="33"/>
      <c r="O75" s="33"/>
      <c r="P75" s="33"/>
    </row>
    <row r="76" spans="2:16">
      <c r="B76" s="10">
        <v>5</v>
      </c>
      <c r="C76" s="10">
        <v>7.4969400799999999</v>
      </c>
      <c r="D76" s="10" t="s">
        <v>242</v>
      </c>
      <c r="E76" s="10" t="s">
        <v>225</v>
      </c>
      <c r="F76" s="10"/>
      <c r="G76" s="10"/>
      <c r="H76" s="10"/>
      <c r="I76" s="10"/>
      <c r="J76" s="10"/>
      <c r="K76" s="10"/>
      <c r="L76" s="10"/>
      <c r="M76" s="10">
        <v>1</v>
      </c>
      <c r="N76" s="33"/>
      <c r="O76" s="33"/>
      <c r="P76" s="33"/>
    </row>
    <row r="77" spans="2:16">
      <c r="B77" s="10">
        <v>5</v>
      </c>
      <c r="C77" s="10">
        <v>7.0463453280000001</v>
      </c>
      <c r="D77" s="10" t="s">
        <v>242</v>
      </c>
      <c r="E77" s="10" t="s">
        <v>225</v>
      </c>
      <c r="F77" s="10"/>
      <c r="G77" s="10"/>
      <c r="H77" s="10"/>
      <c r="I77" s="10"/>
      <c r="J77" s="10"/>
      <c r="K77" s="10"/>
      <c r="L77" s="10"/>
      <c r="M77" s="10">
        <v>1</v>
      </c>
      <c r="N77" s="33"/>
      <c r="O77" s="33"/>
      <c r="P77" s="33"/>
    </row>
    <row r="78" spans="2:16">
      <c r="B78" s="10">
        <v>6</v>
      </c>
      <c r="C78" s="10">
        <v>5.094083371</v>
      </c>
      <c r="D78" s="10" t="s">
        <v>242</v>
      </c>
      <c r="E78" s="10" t="s">
        <v>225</v>
      </c>
      <c r="F78" s="10"/>
      <c r="G78" s="10"/>
      <c r="H78" s="10"/>
      <c r="I78" s="10"/>
      <c r="J78" s="10"/>
      <c r="K78" s="10"/>
      <c r="L78" s="10"/>
      <c r="M78" s="10">
        <v>2</v>
      </c>
      <c r="N78" s="33"/>
      <c r="O78" s="33"/>
      <c r="P78" s="33"/>
    </row>
    <row r="79" spans="2:16">
      <c r="B79" s="10">
        <v>6</v>
      </c>
      <c r="C79" s="10">
        <v>5.0500755159999997</v>
      </c>
      <c r="D79" s="10" t="s">
        <v>242</v>
      </c>
      <c r="E79" s="10" t="s">
        <v>225</v>
      </c>
      <c r="F79" s="10"/>
      <c r="G79" s="10"/>
      <c r="H79" s="10"/>
      <c r="I79" s="10"/>
      <c r="J79" s="10"/>
      <c r="K79" s="10"/>
      <c r="L79" s="10"/>
      <c r="M79" s="10">
        <v>2</v>
      </c>
      <c r="N79" s="33"/>
      <c r="O79" s="33"/>
      <c r="P79" s="33"/>
    </row>
    <row r="80" spans="2:16">
      <c r="B80" s="10">
        <v>6</v>
      </c>
      <c r="C80" s="10">
        <v>6.775858972</v>
      </c>
      <c r="D80" s="10" t="s">
        <v>242</v>
      </c>
      <c r="E80" s="10" t="s">
        <v>225</v>
      </c>
      <c r="F80" s="10"/>
      <c r="G80" s="10"/>
      <c r="H80" s="10"/>
      <c r="I80" s="10"/>
      <c r="J80" s="10"/>
      <c r="K80" s="10"/>
      <c r="L80" s="10"/>
      <c r="M80" s="10">
        <v>2</v>
      </c>
      <c r="N80" s="33"/>
      <c r="O80" s="33"/>
      <c r="P80" s="33"/>
    </row>
    <row r="81" spans="2:16">
      <c r="B81" s="10">
        <v>6</v>
      </c>
      <c r="C81" s="10">
        <v>4.9323638650000001</v>
      </c>
      <c r="D81" s="10" t="s">
        <v>242</v>
      </c>
      <c r="E81" s="10" t="s">
        <v>225</v>
      </c>
      <c r="F81" s="10"/>
      <c r="G81" s="10"/>
      <c r="H81" s="10"/>
      <c r="I81" s="10"/>
      <c r="J81" s="10"/>
      <c r="K81" s="10"/>
      <c r="L81" s="10"/>
      <c r="M81" s="10">
        <v>2</v>
      </c>
      <c r="N81" s="33"/>
      <c r="O81" s="33"/>
      <c r="P81" s="33"/>
    </row>
    <row r="82" spans="2:16">
      <c r="B82" s="10">
        <v>6</v>
      </c>
      <c r="C82" s="10">
        <v>4.5083614030000003</v>
      </c>
      <c r="D82" s="10" t="s">
        <v>242</v>
      </c>
      <c r="E82" s="10" t="s">
        <v>225</v>
      </c>
      <c r="F82" s="10"/>
      <c r="G82" s="10"/>
      <c r="H82" s="10"/>
      <c r="I82" s="10"/>
      <c r="J82" s="10"/>
      <c r="K82" s="10"/>
      <c r="L82" s="10"/>
      <c r="M82" s="10">
        <v>2</v>
      </c>
      <c r="N82" s="33"/>
      <c r="O82" s="33"/>
      <c r="P82" s="33"/>
    </row>
    <row r="83" spans="2:16">
      <c r="B83" s="10">
        <v>6</v>
      </c>
      <c r="C83" s="10">
        <v>4.1806059109999998</v>
      </c>
      <c r="D83" s="10" t="s">
        <v>242</v>
      </c>
      <c r="E83" s="10" t="s">
        <v>225</v>
      </c>
      <c r="F83" s="10"/>
      <c r="G83" s="10"/>
      <c r="H83" s="10"/>
      <c r="I83" s="10"/>
      <c r="J83" s="10"/>
      <c r="K83" s="10"/>
      <c r="L83" s="10"/>
      <c r="M83" s="10">
        <v>2</v>
      </c>
      <c r="N83" s="33"/>
      <c r="O83" s="33"/>
      <c r="P83" s="33"/>
    </row>
    <row r="84" spans="2:16">
      <c r="B84" s="10">
        <v>6</v>
      </c>
      <c r="C84" s="10">
        <v>3.6690441530000002</v>
      </c>
      <c r="D84" s="10" t="s">
        <v>242</v>
      </c>
      <c r="E84" s="10" t="s">
        <v>225</v>
      </c>
      <c r="F84" s="10"/>
      <c r="G84" s="10"/>
      <c r="H84" s="10"/>
      <c r="I84" s="10"/>
      <c r="J84" s="10"/>
      <c r="K84" s="10"/>
      <c r="L84" s="10"/>
      <c r="M84" s="10">
        <v>2</v>
      </c>
      <c r="N84" s="33"/>
      <c r="O84" s="33"/>
      <c r="P84" s="33"/>
    </row>
    <row r="85" spans="2:16">
      <c r="B85" s="10">
        <v>6</v>
      </c>
      <c r="C85" s="10">
        <v>3.2814885729999999</v>
      </c>
      <c r="D85" s="10" t="s">
        <v>242</v>
      </c>
      <c r="E85" s="10" t="s">
        <v>225</v>
      </c>
      <c r="F85" s="10"/>
      <c r="G85" s="10"/>
      <c r="H85" s="10"/>
      <c r="I85" s="10"/>
      <c r="J85" s="10"/>
      <c r="K85" s="10"/>
      <c r="L85" s="10"/>
      <c r="M85" s="10">
        <v>2</v>
      </c>
      <c r="N85" s="33"/>
      <c r="O85" s="33"/>
      <c r="P85" s="33"/>
    </row>
    <row r="86" spans="2:16">
      <c r="B86" s="10">
        <v>6</v>
      </c>
      <c r="C86" s="10">
        <v>3.055126488</v>
      </c>
      <c r="D86" s="10" t="s">
        <v>242</v>
      </c>
      <c r="E86" s="10" t="s">
        <v>225</v>
      </c>
      <c r="F86" s="10"/>
      <c r="G86" s="10"/>
      <c r="H86" s="10"/>
      <c r="I86" s="10"/>
      <c r="J86" s="10"/>
      <c r="K86" s="10"/>
      <c r="L86" s="10"/>
      <c r="M86" s="10">
        <v>2</v>
      </c>
      <c r="N86" s="33"/>
      <c r="O86" s="33"/>
      <c r="P86" s="33"/>
    </row>
    <row r="87" spans="2:16">
      <c r="B87" s="10">
        <v>6</v>
      </c>
      <c r="C87" s="10">
        <v>4.3498816859999998</v>
      </c>
      <c r="D87" s="10" t="s">
        <v>242</v>
      </c>
      <c r="E87" s="10" t="s">
        <v>225</v>
      </c>
      <c r="F87" s="10"/>
      <c r="G87" s="10"/>
      <c r="H87" s="10"/>
      <c r="I87" s="10"/>
      <c r="J87" s="10"/>
      <c r="K87" s="10"/>
      <c r="L87" s="10"/>
      <c r="M87" s="10">
        <v>2</v>
      </c>
      <c r="N87" s="33"/>
      <c r="O87" s="33"/>
      <c r="P87" s="33"/>
    </row>
    <row r="88" spans="2:16">
      <c r="B88" s="10">
        <v>6</v>
      </c>
      <c r="C88" s="10">
        <v>4.3051061190000004</v>
      </c>
      <c r="D88" s="10" t="s">
        <v>242</v>
      </c>
      <c r="E88" s="10" t="s">
        <v>225</v>
      </c>
      <c r="F88" s="10"/>
      <c r="G88" s="10"/>
      <c r="H88" s="10"/>
      <c r="I88" s="10"/>
      <c r="J88" s="10"/>
      <c r="K88" s="10"/>
      <c r="L88" s="10"/>
      <c r="M88" s="10">
        <v>2</v>
      </c>
      <c r="N88" s="33"/>
      <c r="O88" s="33"/>
      <c r="P88" s="33"/>
    </row>
    <row r="89" spans="2:16">
      <c r="B89" s="10">
        <v>6</v>
      </c>
      <c r="C89" s="10">
        <v>4.2101474029999997</v>
      </c>
      <c r="D89" s="10" t="s">
        <v>242</v>
      </c>
      <c r="E89" s="10" t="s">
        <v>225</v>
      </c>
      <c r="F89" s="10"/>
      <c r="G89" s="10"/>
      <c r="H89" s="10"/>
      <c r="I89" s="10"/>
      <c r="J89" s="10"/>
      <c r="K89" s="10"/>
      <c r="L89" s="10"/>
      <c r="M89" s="10">
        <v>2</v>
      </c>
      <c r="N89" s="33"/>
      <c r="O89" s="33"/>
      <c r="P89" s="33"/>
    </row>
    <row r="90" spans="2:16">
      <c r="B90" s="10">
        <v>6</v>
      </c>
      <c r="C90" s="10"/>
      <c r="D90" s="10" t="s">
        <v>242</v>
      </c>
      <c r="E90" s="10" t="s">
        <v>225</v>
      </c>
      <c r="F90" s="10"/>
      <c r="G90" s="10"/>
      <c r="H90" s="10"/>
      <c r="I90" s="10"/>
      <c r="J90" s="10"/>
      <c r="K90" s="10"/>
      <c r="L90" s="10"/>
      <c r="M90" s="10">
        <v>2</v>
      </c>
      <c r="N90" s="33"/>
      <c r="O90" s="33"/>
      <c r="P90" s="33"/>
    </row>
    <row r="91" spans="2:16">
      <c r="B91" s="10">
        <v>7</v>
      </c>
      <c r="C91" s="10">
        <v>5.4796939</v>
      </c>
      <c r="D91" s="10" t="s">
        <v>251</v>
      </c>
      <c r="E91" s="10" t="s">
        <v>205</v>
      </c>
      <c r="F91" s="10"/>
      <c r="G91" s="10"/>
      <c r="H91" s="10"/>
      <c r="I91" s="10"/>
      <c r="J91" s="10"/>
      <c r="K91" s="10"/>
      <c r="L91" s="10"/>
      <c r="M91" s="10">
        <v>2</v>
      </c>
      <c r="N91" s="33"/>
      <c r="O91" s="33"/>
      <c r="P91" s="33"/>
    </row>
    <row r="92" spans="2:16">
      <c r="B92" s="10">
        <v>8</v>
      </c>
      <c r="C92" s="10">
        <v>6.4336187679999997</v>
      </c>
      <c r="D92" s="10" t="s">
        <v>239</v>
      </c>
      <c r="E92" s="10" t="s">
        <v>373</v>
      </c>
      <c r="F92" s="10"/>
      <c r="G92" s="10"/>
      <c r="H92" s="10"/>
      <c r="I92" s="10"/>
      <c r="J92" s="10"/>
      <c r="K92" s="10"/>
      <c r="L92" s="10"/>
      <c r="M92" s="10">
        <v>2</v>
      </c>
      <c r="N92" s="33"/>
      <c r="O92" s="33"/>
      <c r="P92" s="33"/>
    </row>
    <row r="93" spans="2:16">
      <c r="B93" s="10">
        <v>8</v>
      </c>
      <c r="C93" s="10">
        <v>5.352308871</v>
      </c>
      <c r="D93" s="10" t="s">
        <v>239</v>
      </c>
      <c r="E93" s="10" t="s">
        <v>373</v>
      </c>
      <c r="F93" s="10"/>
      <c r="G93" s="10"/>
      <c r="H93" s="10"/>
      <c r="I93" s="10"/>
      <c r="J93" s="10"/>
      <c r="K93" s="10"/>
      <c r="L93" s="10"/>
      <c r="M93" s="10">
        <v>2</v>
      </c>
      <c r="N93" s="33"/>
      <c r="O93" s="33"/>
      <c r="P93" s="33"/>
    </row>
    <row r="94" spans="2:16">
      <c r="B94" s="10">
        <v>8</v>
      </c>
      <c r="C94" s="10">
        <v>4.2159970639999997</v>
      </c>
      <c r="D94" s="10" t="s">
        <v>239</v>
      </c>
      <c r="E94" s="10" t="s">
        <v>373</v>
      </c>
      <c r="F94" s="10"/>
      <c r="G94" s="10"/>
      <c r="H94" s="10"/>
      <c r="I94" s="10"/>
      <c r="J94" s="10"/>
      <c r="K94" s="10"/>
      <c r="L94" s="10"/>
      <c r="M94" s="10">
        <v>2</v>
      </c>
      <c r="N94" s="33"/>
      <c r="O94" s="33"/>
      <c r="P94" s="33"/>
    </row>
    <row r="95" spans="2:16">
      <c r="B95" s="10">
        <v>8</v>
      </c>
      <c r="C95" s="10">
        <v>6.9132505780000004</v>
      </c>
      <c r="D95" s="10" t="s">
        <v>239</v>
      </c>
      <c r="E95" s="10" t="s">
        <v>373</v>
      </c>
      <c r="F95" s="10"/>
      <c r="G95" s="10"/>
      <c r="H95" s="10"/>
      <c r="I95" s="10"/>
      <c r="J95" s="10"/>
      <c r="K95" s="10"/>
      <c r="L95" s="10"/>
      <c r="M95" s="10">
        <v>2</v>
      </c>
      <c r="N95" s="33"/>
      <c r="O95" s="33"/>
      <c r="P95" s="33"/>
    </row>
    <row r="96" spans="2:16">
      <c r="B96" s="10">
        <v>9</v>
      </c>
      <c r="C96" s="10">
        <v>7.8163500839999998</v>
      </c>
      <c r="D96" s="10" t="s">
        <v>250</v>
      </c>
      <c r="E96" s="10" t="s">
        <v>377</v>
      </c>
      <c r="F96" s="10"/>
      <c r="G96" s="10"/>
      <c r="H96" s="10"/>
      <c r="I96" s="10"/>
      <c r="J96" s="10"/>
      <c r="K96" s="10"/>
      <c r="L96" s="10"/>
      <c r="M96" s="10">
        <v>2</v>
      </c>
      <c r="N96" s="33"/>
      <c r="O96" s="33"/>
      <c r="P96" s="33"/>
    </row>
    <row r="97" spans="2:19">
      <c r="B97" s="10">
        <v>10</v>
      </c>
      <c r="C97" s="10">
        <v>6.3054869519999999</v>
      </c>
      <c r="D97" s="10" t="s">
        <v>240</v>
      </c>
      <c r="E97" s="10" t="s">
        <v>174</v>
      </c>
      <c r="F97" s="10"/>
      <c r="G97" s="10"/>
      <c r="H97" s="10"/>
      <c r="I97" s="10"/>
      <c r="J97" s="10"/>
      <c r="K97" s="10"/>
      <c r="L97" s="10"/>
      <c r="M97" s="10">
        <v>2</v>
      </c>
      <c r="N97" s="33"/>
      <c r="O97" s="33"/>
      <c r="P97" s="33"/>
    </row>
    <row r="98" spans="2:19">
      <c r="B98" s="10">
        <v>11</v>
      </c>
      <c r="C98" s="10">
        <v>5.0434862020000004</v>
      </c>
      <c r="D98" s="10" t="s">
        <v>247</v>
      </c>
      <c r="E98" s="10" t="s">
        <v>375</v>
      </c>
      <c r="F98" s="10"/>
      <c r="G98" s="10"/>
      <c r="H98" s="10"/>
      <c r="I98" s="10"/>
      <c r="J98" s="10"/>
      <c r="K98" s="10"/>
      <c r="L98" s="10"/>
      <c r="M98" s="10">
        <v>2</v>
      </c>
      <c r="N98" s="33"/>
      <c r="O98" s="33"/>
      <c r="P98" s="33"/>
    </row>
    <row r="99" spans="2:19">
      <c r="B99" s="10">
        <v>11</v>
      </c>
      <c r="C99" s="10">
        <v>4.742323002</v>
      </c>
      <c r="D99" s="10" t="s">
        <v>247</v>
      </c>
      <c r="E99" s="10" t="s">
        <v>375</v>
      </c>
      <c r="F99" s="10"/>
      <c r="G99" s="10"/>
      <c r="H99" s="10"/>
      <c r="I99" s="10"/>
      <c r="J99" s="10"/>
      <c r="K99" s="10"/>
      <c r="L99" s="10"/>
      <c r="M99" s="10">
        <v>2</v>
      </c>
      <c r="N99" s="33"/>
      <c r="O99" s="33"/>
      <c r="P99" s="33"/>
    </row>
    <row r="100" spans="2:19">
      <c r="B100" s="10">
        <v>12</v>
      </c>
      <c r="C100" s="10">
        <v>7.3035382640000002</v>
      </c>
      <c r="D100" s="10" t="s">
        <v>252</v>
      </c>
      <c r="E100" s="10" t="s">
        <v>198</v>
      </c>
      <c r="F100" s="10"/>
      <c r="G100" s="10"/>
      <c r="H100" s="10"/>
      <c r="I100" s="10"/>
      <c r="J100" s="10"/>
      <c r="K100" s="10"/>
      <c r="L100" s="10"/>
      <c r="M100" s="10">
        <v>1</v>
      </c>
      <c r="N100" s="33"/>
      <c r="O100" s="33"/>
      <c r="P100" s="33"/>
    </row>
    <row r="101" spans="2:19">
      <c r="B101" s="10">
        <v>13</v>
      </c>
      <c r="C101" s="10">
        <v>7.4610396129999996</v>
      </c>
      <c r="D101" s="10" t="s">
        <v>252</v>
      </c>
      <c r="E101" s="10" t="s">
        <v>198</v>
      </c>
      <c r="F101" s="10"/>
      <c r="G101" s="10"/>
      <c r="H101" s="10"/>
      <c r="I101" s="10"/>
      <c r="J101" s="10"/>
      <c r="K101" s="10"/>
      <c r="L101" s="10"/>
      <c r="M101" s="10">
        <v>2</v>
      </c>
      <c r="N101" s="33"/>
      <c r="O101" s="33"/>
      <c r="P101" s="33"/>
    </row>
    <row r="102" spans="2:19">
      <c r="B102" s="10">
        <v>13</v>
      </c>
      <c r="C102" s="10">
        <v>6.6486539789999997</v>
      </c>
      <c r="D102" s="10" t="s">
        <v>252</v>
      </c>
      <c r="E102" s="10" t="s">
        <v>198</v>
      </c>
      <c r="F102" s="10"/>
      <c r="G102" s="10"/>
      <c r="H102" s="10"/>
      <c r="I102" s="10"/>
      <c r="J102" s="10"/>
      <c r="K102" s="10"/>
      <c r="L102" s="10"/>
      <c r="M102" s="10">
        <v>2</v>
      </c>
      <c r="N102" s="33"/>
      <c r="O102" s="33"/>
      <c r="P102" s="33"/>
    </row>
    <row r="103" spans="2:19">
      <c r="B103" s="10">
        <v>13</v>
      </c>
      <c r="C103" s="10">
        <v>7.1079184809999996</v>
      </c>
      <c r="D103" s="10" t="s">
        <v>244</v>
      </c>
      <c r="E103" s="10" t="s">
        <v>374</v>
      </c>
      <c r="F103" s="10"/>
      <c r="G103" s="10"/>
      <c r="H103" s="10"/>
      <c r="I103" s="10"/>
      <c r="J103" s="10"/>
      <c r="K103" s="10"/>
      <c r="L103" s="10"/>
      <c r="M103" s="10">
        <v>2</v>
      </c>
      <c r="N103" s="33"/>
      <c r="O103" s="33"/>
      <c r="P103" s="33"/>
    </row>
    <row r="104" spans="2:19">
      <c r="B104" s="10">
        <v>13</v>
      </c>
      <c r="C104" s="10">
        <v>4.8875617939999998</v>
      </c>
      <c r="D104" s="10" t="s">
        <v>244</v>
      </c>
      <c r="E104" s="10" t="s">
        <v>374</v>
      </c>
      <c r="F104" s="10"/>
      <c r="G104" s="10"/>
      <c r="H104" s="10"/>
      <c r="I104" s="10"/>
      <c r="J104" s="10"/>
      <c r="K104" s="10"/>
      <c r="L104" s="10"/>
      <c r="M104" s="10">
        <v>2</v>
      </c>
      <c r="N104" s="33"/>
      <c r="O104" s="33"/>
      <c r="P104" s="33"/>
    </row>
    <row r="105" spans="2:19">
      <c r="B105" s="10">
        <v>13</v>
      </c>
      <c r="C105" s="10">
        <v>5.7611105800000004</v>
      </c>
      <c r="D105" s="10" t="s">
        <v>245</v>
      </c>
      <c r="E105" s="10" t="s">
        <v>184</v>
      </c>
      <c r="F105" s="10"/>
      <c r="G105" s="10"/>
      <c r="H105" s="10"/>
      <c r="I105" s="10"/>
      <c r="J105" s="10"/>
      <c r="K105" s="10"/>
      <c r="L105" s="10"/>
      <c r="M105" s="10">
        <v>2</v>
      </c>
      <c r="N105" s="33"/>
      <c r="O105" s="33"/>
      <c r="P105" s="33"/>
    </row>
    <row r="106" spans="2:19">
      <c r="B106" s="10">
        <v>14</v>
      </c>
      <c r="C106" s="10">
        <v>5.7792639110000001</v>
      </c>
      <c r="D106" s="10" t="s">
        <v>249</v>
      </c>
      <c r="E106" s="10" t="s">
        <v>376</v>
      </c>
      <c r="F106" s="10"/>
      <c r="G106" s="10"/>
      <c r="H106" s="10"/>
      <c r="I106" s="10"/>
      <c r="J106" s="10"/>
      <c r="K106" s="10"/>
      <c r="L106" s="10"/>
      <c r="M106" s="10">
        <v>1</v>
      </c>
      <c r="N106" s="33"/>
      <c r="O106" s="33"/>
      <c r="P106" s="33"/>
    </row>
    <row r="109" spans="2:19">
      <c r="B109" s="10">
        <v>1</v>
      </c>
      <c r="C109" s="10">
        <v>5.9463761570000004</v>
      </c>
      <c r="D109" s="10" t="s">
        <v>232</v>
      </c>
      <c r="E109" s="10" t="s">
        <v>372</v>
      </c>
      <c r="F109" s="10"/>
      <c r="G109" s="10"/>
      <c r="H109" s="10"/>
      <c r="I109" s="10"/>
      <c r="J109" s="10"/>
      <c r="K109" s="10"/>
      <c r="L109" s="10"/>
      <c r="M109" s="10">
        <v>1</v>
      </c>
      <c r="N109" t="s">
        <v>372</v>
      </c>
      <c r="Q109" t="s">
        <v>407</v>
      </c>
      <c r="R109" t="str">
        <f>CONCATENATE(N109," ",Q109)</f>
        <v>A675V with K10</v>
      </c>
      <c r="S109" s="10">
        <v>5.9463761570000004</v>
      </c>
    </row>
    <row r="110" spans="2:19">
      <c r="B110" s="10">
        <v>1</v>
      </c>
      <c r="C110" s="10">
        <v>6.593158195</v>
      </c>
      <c r="D110" s="10" t="s">
        <v>232</v>
      </c>
      <c r="E110" s="10" t="s">
        <v>372</v>
      </c>
      <c r="F110" s="10"/>
      <c r="G110" s="10"/>
      <c r="H110" s="10"/>
      <c r="I110" s="10"/>
      <c r="J110" s="10"/>
      <c r="K110" s="10"/>
      <c r="L110" s="10"/>
      <c r="M110" s="10">
        <v>1</v>
      </c>
      <c r="N110" t="s">
        <v>372</v>
      </c>
      <c r="Q110" t="s">
        <v>407</v>
      </c>
      <c r="R110" t="str">
        <f t="shared" ref="R110:R142" si="6">CONCATENATE(N110," ",Q110)</f>
        <v>A675V with K10</v>
      </c>
      <c r="S110" s="10">
        <v>6.593158195</v>
      </c>
    </row>
    <row r="111" spans="2:19">
      <c r="B111" s="10">
        <v>1</v>
      </c>
      <c r="C111" s="10">
        <v>7.6937272879999998</v>
      </c>
      <c r="D111" s="10" t="s">
        <v>232</v>
      </c>
      <c r="E111" s="10" t="s">
        <v>372</v>
      </c>
      <c r="F111" s="10"/>
      <c r="G111" s="10"/>
      <c r="H111" s="10"/>
      <c r="I111" s="10"/>
      <c r="J111" s="10"/>
      <c r="K111" s="10"/>
      <c r="L111" s="10"/>
      <c r="M111" s="10">
        <v>1</v>
      </c>
      <c r="N111" t="s">
        <v>372</v>
      </c>
      <c r="Q111" t="s">
        <v>407</v>
      </c>
      <c r="R111" t="str">
        <f t="shared" si="6"/>
        <v>A675V with K10</v>
      </c>
      <c r="S111" s="10">
        <v>7.6937272879999998</v>
      </c>
    </row>
    <row r="112" spans="2:19">
      <c r="B112" s="10">
        <v>2</v>
      </c>
      <c r="C112" s="10">
        <v>6.9411478259999999</v>
      </c>
      <c r="D112" s="10" t="s">
        <v>232</v>
      </c>
      <c r="E112" s="10" t="s">
        <v>372</v>
      </c>
      <c r="F112" s="10"/>
      <c r="G112" s="10"/>
      <c r="H112" s="10"/>
      <c r="I112" s="10"/>
      <c r="J112" s="10"/>
      <c r="K112" s="10"/>
      <c r="L112" s="10"/>
      <c r="M112" s="10">
        <v>2</v>
      </c>
      <c r="N112" t="s">
        <v>372</v>
      </c>
      <c r="R112" t="str">
        <f t="shared" si="6"/>
        <v xml:space="preserve">A675V </v>
      </c>
      <c r="S112" s="10">
        <v>6.9411478259999999</v>
      </c>
    </row>
    <row r="113" spans="2:19">
      <c r="B113" s="10">
        <v>2</v>
      </c>
      <c r="C113" s="10">
        <v>5.0528239819999996</v>
      </c>
      <c r="D113" s="10" t="s">
        <v>232</v>
      </c>
      <c r="E113" s="10" t="s">
        <v>372</v>
      </c>
      <c r="F113" s="10"/>
      <c r="G113" s="10"/>
      <c r="H113" s="10"/>
      <c r="I113" s="10"/>
      <c r="J113" s="10"/>
      <c r="K113" s="10"/>
      <c r="L113" s="10"/>
      <c r="M113" s="10">
        <v>2</v>
      </c>
      <c r="N113" t="s">
        <v>372</v>
      </c>
      <c r="R113" t="str">
        <f t="shared" si="6"/>
        <v xml:space="preserve">A675V </v>
      </c>
      <c r="S113" s="10">
        <v>5.0528239819999996</v>
      </c>
    </row>
    <row r="114" spans="2:19">
      <c r="B114" s="10">
        <v>3</v>
      </c>
      <c r="C114" s="10">
        <v>7.115502384</v>
      </c>
      <c r="D114" s="10" t="s">
        <v>233</v>
      </c>
      <c r="E114" s="10" t="s">
        <v>172</v>
      </c>
      <c r="F114" s="10"/>
      <c r="G114" s="10"/>
      <c r="H114" s="10"/>
      <c r="I114" s="10"/>
      <c r="J114" s="10"/>
      <c r="K114" s="10"/>
      <c r="L114" s="10"/>
      <c r="M114" s="10">
        <v>1</v>
      </c>
      <c r="N114" t="s">
        <v>172</v>
      </c>
      <c r="Q114" t="s">
        <v>407</v>
      </c>
      <c r="R114" t="str">
        <f t="shared" si="6"/>
        <v>C580Y with K10</v>
      </c>
      <c r="S114" s="10">
        <v>7.115502384</v>
      </c>
    </row>
    <row r="115" spans="2:19">
      <c r="B115" s="10">
        <v>3</v>
      </c>
      <c r="C115" s="10">
        <v>6.0408504240000003</v>
      </c>
      <c r="D115" s="10" t="s">
        <v>233</v>
      </c>
      <c r="E115" s="10" t="s">
        <v>172</v>
      </c>
      <c r="F115" s="10"/>
      <c r="G115" s="10"/>
      <c r="H115" s="10"/>
      <c r="I115" s="10"/>
      <c r="J115" s="10"/>
      <c r="K115" s="10"/>
      <c r="L115" s="10"/>
      <c r="M115" s="10">
        <v>1</v>
      </c>
      <c r="N115" t="s">
        <v>172</v>
      </c>
      <c r="Q115" t="s">
        <v>407</v>
      </c>
      <c r="R115" t="str">
        <f t="shared" si="6"/>
        <v>C580Y with K10</v>
      </c>
      <c r="S115" s="10">
        <v>6.0408504240000003</v>
      </c>
    </row>
    <row r="116" spans="2:19">
      <c r="B116" s="10">
        <v>3</v>
      </c>
      <c r="C116" s="10">
        <v>6.6705446139999998</v>
      </c>
      <c r="D116" s="10" t="s">
        <v>233</v>
      </c>
      <c r="E116" s="10" t="s">
        <v>172</v>
      </c>
      <c r="F116" s="10"/>
      <c r="G116" s="10"/>
      <c r="H116" s="10"/>
      <c r="I116" s="10"/>
      <c r="J116" s="10"/>
      <c r="K116" s="10"/>
      <c r="L116" s="10"/>
      <c r="M116" s="10">
        <v>1</v>
      </c>
      <c r="N116" t="s">
        <v>172</v>
      </c>
      <c r="Q116" t="s">
        <v>407</v>
      </c>
      <c r="R116" t="str">
        <f t="shared" si="6"/>
        <v>C580Y with K10</v>
      </c>
      <c r="S116" s="10">
        <v>6.6705446139999998</v>
      </c>
    </row>
    <row r="117" spans="2:19">
      <c r="B117" s="10">
        <v>3</v>
      </c>
      <c r="C117" s="10">
        <v>8.2373331039999993</v>
      </c>
      <c r="D117" s="10" t="s">
        <v>233</v>
      </c>
      <c r="E117" s="10" t="s">
        <v>172</v>
      </c>
      <c r="F117" s="10"/>
      <c r="G117" s="10"/>
      <c r="H117" s="10"/>
      <c r="I117" s="10"/>
      <c r="J117" s="10"/>
      <c r="K117" s="10"/>
      <c r="L117" s="10"/>
      <c r="M117" s="10">
        <v>1</v>
      </c>
      <c r="N117" t="s">
        <v>172</v>
      </c>
      <c r="Q117" t="s">
        <v>407</v>
      </c>
      <c r="R117" t="str">
        <f t="shared" si="6"/>
        <v>C580Y with K10</v>
      </c>
      <c r="S117" s="10">
        <v>8.2373331039999993</v>
      </c>
    </row>
    <row r="118" spans="2:19">
      <c r="B118" s="10">
        <v>3</v>
      </c>
      <c r="C118" s="10">
        <v>7.5190189529999998</v>
      </c>
      <c r="D118" s="10" t="s">
        <v>233</v>
      </c>
      <c r="E118" s="10" t="s">
        <v>172</v>
      </c>
      <c r="F118" s="10"/>
      <c r="G118" s="10"/>
      <c r="H118" s="10"/>
      <c r="I118" s="10"/>
      <c r="J118" s="10"/>
      <c r="K118" s="10"/>
      <c r="L118" s="10"/>
      <c r="M118" s="10">
        <v>1</v>
      </c>
      <c r="N118" t="s">
        <v>172</v>
      </c>
      <c r="Q118" t="s">
        <v>407</v>
      </c>
      <c r="R118" t="str">
        <f t="shared" si="6"/>
        <v>C580Y with K10</v>
      </c>
      <c r="S118" s="10">
        <v>7.5190189529999998</v>
      </c>
    </row>
    <row r="119" spans="2:19">
      <c r="B119" s="10">
        <v>3</v>
      </c>
      <c r="C119" s="10">
        <v>7.6160362629999998</v>
      </c>
      <c r="D119" s="10" t="s">
        <v>233</v>
      </c>
      <c r="E119" s="10" t="s">
        <v>172</v>
      </c>
      <c r="F119" s="10"/>
      <c r="G119" s="10"/>
      <c r="H119" s="10"/>
      <c r="I119" s="10"/>
      <c r="J119" s="10"/>
      <c r="K119" s="10"/>
      <c r="L119" s="10"/>
      <c r="M119" s="10">
        <v>1</v>
      </c>
      <c r="N119" t="s">
        <v>172</v>
      </c>
      <c r="Q119" t="s">
        <v>407</v>
      </c>
      <c r="R119" t="str">
        <f t="shared" si="6"/>
        <v>C580Y with K10</v>
      </c>
      <c r="S119" s="10">
        <v>7.6160362629999998</v>
      </c>
    </row>
    <row r="120" spans="2:19">
      <c r="B120" s="10">
        <v>4</v>
      </c>
      <c r="C120" s="10">
        <v>7.9628839640000004</v>
      </c>
      <c r="D120" s="10" t="s">
        <v>233</v>
      </c>
      <c r="E120" s="10" t="s">
        <v>172</v>
      </c>
      <c r="F120" s="10"/>
      <c r="G120" s="10"/>
      <c r="H120" s="10"/>
      <c r="I120" s="10"/>
      <c r="J120" s="10"/>
      <c r="K120" s="10"/>
      <c r="L120" s="10"/>
      <c r="M120" s="10">
        <v>2</v>
      </c>
      <c r="N120" t="s">
        <v>172</v>
      </c>
      <c r="R120" t="str">
        <f t="shared" si="6"/>
        <v xml:space="preserve">C580Y </v>
      </c>
      <c r="S120" s="10">
        <v>7.9628839640000004</v>
      </c>
    </row>
    <row r="121" spans="2:19">
      <c r="B121" s="10">
        <v>4</v>
      </c>
      <c r="C121" s="10">
        <v>7.2664475910000004</v>
      </c>
      <c r="D121" s="10" t="s">
        <v>233</v>
      </c>
      <c r="E121" s="10" t="s">
        <v>172</v>
      </c>
      <c r="F121" s="10"/>
      <c r="G121" s="10"/>
      <c r="H121" s="10"/>
      <c r="I121" s="10"/>
      <c r="J121" s="10"/>
      <c r="K121" s="10"/>
      <c r="L121" s="10"/>
      <c r="M121" s="10">
        <v>2</v>
      </c>
      <c r="N121" t="s">
        <v>172</v>
      </c>
      <c r="R121" t="str">
        <f t="shared" si="6"/>
        <v xml:space="preserve">C580Y </v>
      </c>
      <c r="S121" s="10">
        <v>7.2664475910000004</v>
      </c>
    </row>
    <row r="122" spans="2:19">
      <c r="B122" s="10">
        <v>4</v>
      </c>
      <c r="C122" s="10">
        <v>7.1598315689999996</v>
      </c>
      <c r="D122" s="10" t="s">
        <v>233</v>
      </c>
      <c r="E122" s="10" t="s">
        <v>172</v>
      </c>
      <c r="F122" s="10"/>
      <c r="G122" s="10"/>
      <c r="H122" s="10"/>
      <c r="I122" s="10"/>
      <c r="J122" s="10"/>
      <c r="K122" s="10"/>
      <c r="L122" s="10"/>
      <c r="M122" s="10">
        <v>2</v>
      </c>
      <c r="N122" t="s">
        <v>172</v>
      </c>
      <c r="R122" t="str">
        <f t="shared" si="6"/>
        <v xml:space="preserve">C580Y </v>
      </c>
      <c r="S122" s="10">
        <v>7.1598315689999996</v>
      </c>
    </row>
    <row r="123" spans="2:19">
      <c r="B123" s="10">
        <v>4</v>
      </c>
      <c r="C123" s="10">
        <v>6.8575820209999998</v>
      </c>
      <c r="D123" s="10" t="s">
        <v>233</v>
      </c>
      <c r="E123" s="10" t="s">
        <v>172</v>
      </c>
      <c r="F123" s="10"/>
      <c r="G123" s="10"/>
      <c r="H123" s="10"/>
      <c r="I123" s="10"/>
      <c r="J123" s="10"/>
      <c r="K123" s="10"/>
      <c r="L123" s="10"/>
      <c r="M123" s="10">
        <v>2</v>
      </c>
      <c r="N123" t="s">
        <v>172</v>
      </c>
      <c r="R123" t="str">
        <f t="shared" si="6"/>
        <v xml:space="preserve">C580Y </v>
      </c>
      <c r="S123" s="10">
        <v>6.8575820209999998</v>
      </c>
    </row>
    <row r="124" spans="2:19">
      <c r="B124" s="10">
        <v>4</v>
      </c>
      <c r="C124" s="10">
        <v>6.3593708720000004</v>
      </c>
      <c r="D124" s="10" t="s">
        <v>233</v>
      </c>
      <c r="E124" s="10" t="s">
        <v>172</v>
      </c>
      <c r="F124" s="10"/>
      <c r="G124" s="10"/>
      <c r="H124" s="10"/>
      <c r="I124" s="10"/>
      <c r="J124" s="10"/>
      <c r="K124" s="10"/>
      <c r="L124" s="10"/>
      <c r="M124" s="10">
        <v>2</v>
      </c>
      <c r="N124" t="s">
        <v>172</v>
      </c>
      <c r="R124" t="str">
        <f t="shared" si="6"/>
        <v xml:space="preserve">C580Y </v>
      </c>
      <c r="S124" s="10">
        <v>6.3593708720000004</v>
      </c>
    </row>
    <row r="125" spans="2:19">
      <c r="B125" s="10">
        <v>4</v>
      </c>
      <c r="C125" s="10">
        <v>5.0501055050000003</v>
      </c>
      <c r="D125" s="10" t="s">
        <v>233</v>
      </c>
      <c r="E125" s="10" t="s">
        <v>172</v>
      </c>
      <c r="F125" s="10"/>
      <c r="G125" s="10"/>
      <c r="H125" s="10"/>
      <c r="I125" s="10"/>
      <c r="J125" s="10"/>
      <c r="K125" s="10"/>
      <c r="L125" s="10"/>
      <c r="M125" s="10">
        <v>2</v>
      </c>
      <c r="N125" t="s">
        <v>172</v>
      </c>
      <c r="R125" t="str">
        <f t="shared" si="6"/>
        <v xml:space="preserve">C580Y </v>
      </c>
      <c r="S125" s="10">
        <v>5.0501055050000003</v>
      </c>
    </row>
    <row r="126" spans="2:19">
      <c r="B126" s="10">
        <v>4</v>
      </c>
      <c r="C126" s="10">
        <v>4.719202159</v>
      </c>
      <c r="D126" s="10" t="s">
        <v>233</v>
      </c>
      <c r="E126" s="10" t="s">
        <v>172</v>
      </c>
      <c r="F126" s="10"/>
      <c r="G126" s="10"/>
      <c r="H126" s="10"/>
      <c r="I126" s="10"/>
      <c r="J126" s="10"/>
      <c r="K126" s="10"/>
      <c r="L126" s="10"/>
      <c r="M126" s="10">
        <v>2</v>
      </c>
      <c r="N126" t="s">
        <v>172</v>
      </c>
      <c r="R126" t="str">
        <f t="shared" si="6"/>
        <v xml:space="preserve">C580Y </v>
      </c>
      <c r="S126" s="10">
        <v>4.719202159</v>
      </c>
    </row>
    <row r="127" spans="2:19">
      <c r="B127" s="10">
        <v>4</v>
      </c>
      <c r="C127" s="10">
        <v>4.3028302810000003</v>
      </c>
      <c r="D127" s="10" t="s">
        <v>233</v>
      </c>
      <c r="E127" s="10" t="s">
        <v>172</v>
      </c>
      <c r="F127" s="10"/>
      <c r="G127" s="10"/>
      <c r="H127" s="10"/>
      <c r="I127" s="10"/>
      <c r="J127" s="10"/>
      <c r="K127" s="10"/>
      <c r="L127" s="10"/>
      <c r="M127" s="10">
        <v>2</v>
      </c>
      <c r="N127" t="s">
        <v>172</v>
      </c>
      <c r="R127" t="str">
        <f t="shared" si="6"/>
        <v xml:space="preserve">C580Y </v>
      </c>
      <c r="S127" s="10">
        <v>4.3028302810000003</v>
      </c>
    </row>
    <row r="128" spans="2:19">
      <c r="B128" s="10">
        <v>5</v>
      </c>
      <c r="C128" s="10">
        <v>5.2612536240000001</v>
      </c>
      <c r="D128" s="10" t="s">
        <v>242</v>
      </c>
      <c r="E128" s="10" t="s">
        <v>225</v>
      </c>
      <c r="F128" s="10"/>
      <c r="G128" s="10"/>
      <c r="H128" s="10"/>
      <c r="I128" s="10"/>
      <c r="J128" s="10"/>
      <c r="K128" s="10"/>
      <c r="L128" s="10"/>
      <c r="M128" s="10">
        <v>1</v>
      </c>
      <c r="N128" t="s">
        <v>225</v>
      </c>
      <c r="Q128" t="s">
        <v>407</v>
      </c>
      <c r="R128" t="str">
        <f t="shared" si="6"/>
        <v>E252Q with K10</v>
      </c>
      <c r="S128" s="10">
        <v>5.2612536240000001</v>
      </c>
    </row>
    <row r="129" spans="2:19">
      <c r="B129" s="10">
        <v>5</v>
      </c>
      <c r="C129" s="10">
        <v>7.4969400799999999</v>
      </c>
      <c r="D129" s="10" t="s">
        <v>242</v>
      </c>
      <c r="E129" s="10" t="s">
        <v>225</v>
      </c>
      <c r="F129" s="10"/>
      <c r="G129" s="10"/>
      <c r="H129" s="10"/>
      <c r="I129" s="10"/>
      <c r="J129" s="10"/>
      <c r="K129" s="10"/>
      <c r="L129" s="10"/>
      <c r="M129" s="10">
        <v>1</v>
      </c>
      <c r="N129" t="s">
        <v>225</v>
      </c>
      <c r="Q129" t="s">
        <v>407</v>
      </c>
      <c r="R129" t="str">
        <f t="shared" si="6"/>
        <v>E252Q with K10</v>
      </c>
      <c r="S129" s="10">
        <v>7.4969400799999999</v>
      </c>
    </row>
    <row r="130" spans="2:19">
      <c r="B130" s="10">
        <v>5</v>
      </c>
      <c r="C130" s="10">
        <v>7.0463453280000001</v>
      </c>
      <c r="D130" s="10" t="s">
        <v>242</v>
      </c>
      <c r="E130" s="10" t="s">
        <v>225</v>
      </c>
      <c r="F130" s="10"/>
      <c r="G130" s="10"/>
      <c r="H130" s="10"/>
      <c r="I130" s="10"/>
      <c r="J130" s="10"/>
      <c r="K130" s="10"/>
      <c r="L130" s="10"/>
      <c r="M130" s="10">
        <v>1</v>
      </c>
      <c r="N130" t="s">
        <v>225</v>
      </c>
      <c r="Q130" t="s">
        <v>407</v>
      </c>
      <c r="R130" t="str">
        <f t="shared" si="6"/>
        <v>E252Q with K10</v>
      </c>
      <c r="S130" s="10">
        <v>7.0463453280000001</v>
      </c>
    </row>
    <row r="131" spans="2:19">
      <c r="B131" s="10">
        <v>6</v>
      </c>
      <c r="C131" s="10">
        <v>5.094083371</v>
      </c>
      <c r="D131" s="10" t="s">
        <v>242</v>
      </c>
      <c r="E131" s="10" t="s">
        <v>225</v>
      </c>
      <c r="F131" s="10"/>
      <c r="G131" s="10"/>
      <c r="H131" s="10"/>
      <c r="I131" s="10"/>
      <c r="J131" s="10"/>
      <c r="K131" s="10"/>
      <c r="L131" s="10"/>
      <c r="M131" s="10">
        <v>2</v>
      </c>
      <c r="N131" t="s">
        <v>225</v>
      </c>
      <c r="R131" t="str">
        <f t="shared" si="6"/>
        <v xml:space="preserve">E252Q </v>
      </c>
      <c r="S131" s="10">
        <v>5.094083371</v>
      </c>
    </row>
    <row r="132" spans="2:19">
      <c r="B132" s="10">
        <v>6</v>
      </c>
      <c r="C132" s="10">
        <v>5.0500755159999997</v>
      </c>
      <c r="D132" s="10" t="s">
        <v>242</v>
      </c>
      <c r="E132" s="10" t="s">
        <v>225</v>
      </c>
      <c r="F132" s="10"/>
      <c r="G132" s="10"/>
      <c r="H132" s="10"/>
      <c r="I132" s="10"/>
      <c r="J132" s="10"/>
      <c r="K132" s="10"/>
      <c r="L132" s="10"/>
      <c r="M132" s="10">
        <v>2</v>
      </c>
      <c r="N132" t="s">
        <v>225</v>
      </c>
      <c r="R132" t="str">
        <f t="shared" si="6"/>
        <v xml:space="preserve">E252Q </v>
      </c>
      <c r="S132" s="10">
        <v>5.0500755159999997</v>
      </c>
    </row>
    <row r="133" spans="2:19">
      <c r="B133" s="10">
        <v>6</v>
      </c>
      <c r="C133" s="10">
        <v>6.775858972</v>
      </c>
      <c r="D133" s="10" t="s">
        <v>242</v>
      </c>
      <c r="E133" s="10" t="s">
        <v>225</v>
      </c>
      <c r="F133" s="10"/>
      <c r="G133" s="10"/>
      <c r="H133" s="10"/>
      <c r="I133" s="10"/>
      <c r="J133" s="10"/>
      <c r="K133" s="10"/>
      <c r="L133" s="10"/>
      <c r="M133" s="10">
        <v>2</v>
      </c>
      <c r="N133" t="s">
        <v>225</v>
      </c>
      <c r="R133" t="str">
        <f t="shared" si="6"/>
        <v xml:space="preserve">E252Q </v>
      </c>
      <c r="S133" s="10">
        <v>6.775858972</v>
      </c>
    </row>
    <row r="134" spans="2:19">
      <c r="B134" s="10">
        <v>6</v>
      </c>
      <c r="C134" s="10">
        <v>4.9323638650000001</v>
      </c>
      <c r="D134" s="10" t="s">
        <v>242</v>
      </c>
      <c r="E134" s="10" t="s">
        <v>225</v>
      </c>
      <c r="F134" s="10"/>
      <c r="G134" s="10"/>
      <c r="H134" s="10"/>
      <c r="I134" s="10"/>
      <c r="J134" s="10"/>
      <c r="K134" s="10"/>
      <c r="L134" s="10"/>
      <c r="M134" s="10">
        <v>2</v>
      </c>
      <c r="N134" t="s">
        <v>225</v>
      </c>
      <c r="R134" t="str">
        <f t="shared" si="6"/>
        <v xml:space="preserve">E252Q </v>
      </c>
      <c r="S134" s="10">
        <v>4.9323638650000001</v>
      </c>
    </row>
    <row r="135" spans="2:19">
      <c r="B135" s="10">
        <v>6</v>
      </c>
      <c r="C135" s="10">
        <v>4.5083614030000003</v>
      </c>
      <c r="D135" s="10" t="s">
        <v>242</v>
      </c>
      <c r="E135" s="10" t="s">
        <v>225</v>
      </c>
      <c r="F135" s="10"/>
      <c r="G135" s="10"/>
      <c r="H135" s="10"/>
      <c r="I135" s="10"/>
      <c r="J135" s="10"/>
      <c r="K135" s="10"/>
      <c r="L135" s="10"/>
      <c r="M135" s="10">
        <v>2</v>
      </c>
      <c r="N135" t="s">
        <v>225</v>
      </c>
      <c r="R135" t="str">
        <f t="shared" si="6"/>
        <v xml:space="preserve">E252Q </v>
      </c>
      <c r="S135" s="10">
        <v>4.5083614030000003</v>
      </c>
    </row>
    <row r="136" spans="2:19">
      <c r="B136" s="10">
        <v>6</v>
      </c>
      <c r="C136" s="10">
        <v>4.1806059109999998</v>
      </c>
      <c r="D136" s="10" t="s">
        <v>242</v>
      </c>
      <c r="E136" s="10" t="s">
        <v>225</v>
      </c>
      <c r="F136" s="10"/>
      <c r="G136" s="10"/>
      <c r="H136" s="10"/>
      <c r="I136" s="10"/>
      <c r="J136" s="10"/>
      <c r="K136" s="10"/>
      <c r="L136" s="10"/>
      <c r="M136" s="10">
        <v>2</v>
      </c>
      <c r="N136" t="s">
        <v>225</v>
      </c>
      <c r="R136" t="str">
        <f t="shared" si="6"/>
        <v xml:space="preserve">E252Q </v>
      </c>
      <c r="S136" s="10">
        <v>4.1806059109999998</v>
      </c>
    </row>
    <row r="137" spans="2:19">
      <c r="B137" s="10">
        <v>6</v>
      </c>
      <c r="C137" s="10">
        <v>3.6690441530000002</v>
      </c>
      <c r="D137" s="10" t="s">
        <v>242</v>
      </c>
      <c r="E137" s="10" t="s">
        <v>225</v>
      </c>
      <c r="F137" s="10"/>
      <c r="G137" s="10"/>
      <c r="H137" s="10"/>
      <c r="I137" s="10"/>
      <c r="J137" s="10"/>
      <c r="K137" s="10"/>
      <c r="L137" s="10"/>
      <c r="M137" s="10">
        <v>2</v>
      </c>
      <c r="N137" t="s">
        <v>225</v>
      </c>
      <c r="R137" t="str">
        <f t="shared" si="6"/>
        <v xml:space="preserve">E252Q </v>
      </c>
      <c r="S137" s="10">
        <v>3.6690441530000002</v>
      </c>
    </row>
    <row r="138" spans="2:19">
      <c r="B138" s="10">
        <v>6</v>
      </c>
      <c r="C138" s="10">
        <v>3.2814885729999999</v>
      </c>
      <c r="D138" s="10" t="s">
        <v>242</v>
      </c>
      <c r="E138" s="10" t="s">
        <v>225</v>
      </c>
      <c r="F138" s="10"/>
      <c r="G138" s="10"/>
      <c r="H138" s="10"/>
      <c r="I138" s="10"/>
      <c r="J138" s="10"/>
      <c r="K138" s="10"/>
      <c r="L138" s="10"/>
      <c r="M138" s="10">
        <v>2</v>
      </c>
      <c r="N138" t="s">
        <v>225</v>
      </c>
      <c r="R138" t="str">
        <f t="shared" si="6"/>
        <v xml:space="preserve">E252Q </v>
      </c>
      <c r="S138" s="10">
        <v>3.2814885729999999</v>
      </c>
    </row>
    <row r="139" spans="2:19">
      <c r="B139" s="10">
        <v>6</v>
      </c>
      <c r="C139" s="10">
        <v>3.055126488</v>
      </c>
      <c r="D139" s="10" t="s">
        <v>242</v>
      </c>
      <c r="E139" s="10" t="s">
        <v>225</v>
      </c>
      <c r="F139" s="10"/>
      <c r="G139" s="10"/>
      <c r="H139" s="10"/>
      <c r="I139" s="10"/>
      <c r="J139" s="10"/>
      <c r="K139" s="10"/>
      <c r="L139" s="10"/>
      <c r="M139" s="10">
        <v>2</v>
      </c>
      <c r="N139" t="s">
        <v>225</v>
      </c>
      <c r="R139" t="str">
        <f t="shared" si="6"/>
        <v xml:space="preserve">E252Q </v>
      </c>
      <c r="S139" s="10">
        <v>3.055126488</v>
      </c>
    </row>
    <row r="140" spans="2:19">
      <c r="B140" s="10">
        <v>6</v>
      </c>
      <c r="C140" s="10">
        <v>4.3498816859999998</v>
      </c>
      <c r="D140" s="10" t="s">
        <v>242</v>
      </c>
      <c r="E140" s="10" t="s">
        <v>225</v>
      </c>
      <c r="F140" s="10"/>
      <c r="G140" s="10"/>
      <c r="H140" s="10"/>
      <c r="I140" s="10"/>
      <c r="J140" s="10"/>
      <c r="K140" s="10"/>
      <c r="L140" s="10"/>
      <c r="M140" s="10">
        <v>2</v>
      </c>
      <c r="N140" t="s">
        <v>225</v>
      </c>
      <c r="R140" t="str">
        <f t="shared" si="6"/>
        <v xml:space="preserve">E252Q </v>
      </c>
      <c r="S140" s="10">
        <v>4.3498816859999998</v>
      </c>
    </row>
    <row r="141" spans="2:19">
      <c r="B141" s="10">
        <v>6</v>
      </c>
      <c r="C141" s="10">
        <v>4.3051061190000004</v>
      </c>
      <c r="D141" s="10" t="s">
        <v>242</v>
      </c>
      <c r="E141" s="10" t="s">
        <v>225</v>
      </c>
      <c r="F141" s="10"/>
      <c r="G141" s="10"/>
      <c r="H141" s="10"/>
      <c r="I141" s="10"/>
      <c r="J141" s="10"/>
      <c r="K141" s="10"/>
      <c r="L141" s="10"/>
      <c r="M141" s="10">
        <v>2</v>
      </c>
      <c r="N141" t="s">
        <v>225</v>
      </c>
      <c r="R141" t="str">
        <f t="shared" si="6"/>
        <v xml:space="preserve">E252Q </v>
      </c>
      <c r="S141" s="10">
        <v>4.3051061190000004</v>
      </c>
    </row>
    <row r="142" spans="2:19">
      <c r="B142" s="10">
        <v>6</v>
      </c>
      <c r="C142" s="10">
        <v>4.2101474029999997</v>
      </c>
      <c r="D142" s="10" t="s">
        <v>242</v>
      </c>
      <c r="E142" s="10" t="s">
        <v>225</v>
      </c>
      <c r="F142" s="10"/>
      <c r="G142" s="10"/>
      <c r="H142" s="10"/>
      <c r="I142" s="10"/>
      <c r="J142" s="10"/>
      <c r="K142" s="10"/>
      <c r="L142" s="10"/>
      <c r="M142" s="10">
        <v>2</v>
      </c>
      <c r="N142" t="s">
        <v>225</v>
      </c>
      <c r="R142" t="str">
        <f t="shared" si="6"/>
        <v xml:space="preserve">E252Q </v>
      </c>
      <c r="S142" s="10">
        <v>4.2101474029999997</v>
      </c>
    </row>
    <row r="143" spans="2:19">
      <c r="B143" s="10">
        <v>12</v>
      </c>
      <c r="C143" s="10">
        <v>7.3035382640000002</v>
      </c>
      <c r="D143" s="10" t="s">
        <v>252</v>
      </c>
      <c r="E143" s="10" t="s">
        <v>198</v>
      </c>
      <c r="F143" s="10"/>
      <c r="G143" s="10"/>
      <c r="H143" s="10"/>
      <c r="I143" s="10"/>
      <c r="J143" s="10"/>
      <c r="K143" s="10"/>
      <c r="L143" s="10"/>
      <c r="M143" s="10">
        <v>1</v>
      </c>
      <c r="N143" t="s">
        <v>198</v>
      </c>
      <c r="Q143" t="s">
        <v>407</v>
      </c>
      <c r="R143" t="str">
        <f>CONCATENATE(N143," ",Q143)</f>
        <v>P441L with K10</v>
      </c>
      <c r="S143" s="10">
        <v>7.3035382640000002</v>
      </c>
    </row>
    <row r="144" spans="2:19">
      <c r="B144" s="10">
        <v>13</v>
      </c>
      <c r="C144" s="10">
        <v>7.4610396129999996</v>
      </c>
      <c r="D144" s="10" t="s">
        <v>252</v>
      </c>
      <c r="E144" s="10" t="s">
        <v>198</v>
      </c>
      <c r="F144" s="10"/>
      <c r="G144" s="10"/>
      <c r="H144" s="10"/>
      <c r="I144" s="10"/>
      <c r="J144" s="10"/>
      <c r="K144" s="10"/>
      <c r="L144" s="10"/>
      <c r="M144" s="10">
        <v>2</v>
      </c>
      <c r="N144" t="s">
        <v>198</v>
      </c>
      <c r="R144" t="str">
        <f>CONCATENATE(N144," ",Q144)</f>
        <v xml:space="preserve">P441L </v>
      </c>
      <c r="S144" s="10">
        <v>7.4610396129999996</v>
      </c>
    </row>
    <row r="145" spans="2:19">
      <c r="B145" s="10">
        <v>13</v>
      </c>
      <c r="C145" s="10">
        <v>6.6486539789999997</v>
      </c>
      <c r="D145" s="10" t="s">
        <v>252</v>
      </c>
      <c r="E145" s="10" t="s">
        <v>198</v>
      </c>
      <c r="F145" s="10"/>
      <c r="G145" s="10"/>
      <c r="H145" s="10"/>
      <c r="I145" s="10"/>
      <c r="J145" s="10"/>
      <c r="K145" s="10"/>
      <c r="L145" s="10"/>
      <c r="M145" s="10">
        <v>2</v>
      </c>
      <c r="N145" t="s">
        <v>198</v>
      </c>
      <c r="R145" t="str">
        <f>CONCATENATE(N145," ",Q145)</f>
        <v xml:space="preserve">P441L </v>
      </c>
      <c r="S145" s="10">
        <v>6.6486539789999997</v>
      </c>
    </row>
  </sheetData>
  <sortState ref="A2:L52">
    <sortCondition descending="1" ref="C2:C52"/>
  </sortState>
  <conditionalFormatting sqref="M56:P10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M1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P5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L52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I13" sqref="I13"/>
    </sheetView>
  </sheetViews>
  <sheetFormatPr baseColWidth="10" defaultRowHeight="15" x14ac:dyDescent="0"/>
  <sheetData>
    <row r="1" spans="1:7">
      <c r="A1" s="7" t="s">
        <v>406</v>
      </c>
      <c r="B1" s="7"/>
      <c r="C1" s="7"/>
      <c r="D1" s="7"/>
      <c r="E1" s="7" t="s">
        <v>409</v>
      </c>
      <c r="F1" s="7" t="s">
        <v>408</v>
      </c>
      <c r="G1" s="7" t="s">
        <v>413</v>
      </c>
    </row>
    <row r="2" spans="1:7">
      <c r="A2" t="s">
        <v>14</v>
      </c>
      <c r="E2" t="s">
        <v>18</v>
      </c>
      <c r="F2" t="s">
        <v>17</v>
      </c>
      <c r="G2" t="s">
        <v>60</v>
      </c>
    </row>
    <row r="3" spans="1:7">
      <c r="A3" t="s">
        <v>25</v>
      </c>
      <c r="E3" t="s">
        <v>25</v>
      </c>
      <c r="F3" t="s">
        <v>19</v>
      </c>
      <c r="G3" t="s">
        <v>65</v>
      </c>
    </row>
    <row r="4" spans="1:7">
      <c r="A4" t="s">
        <v>28</v>
      </c>
      <c r="E4" t="s">
        <v>31</v>
      </c>
      <c r="F4" t="s">
        <v>22</v>
      </c>
      <c r="G4" t="s">
        <v>69</v>
      </c>
    </row>
    <row r="5" spans="1:7">
      <c r="A5" t="s">
        <v>31</v>
      </c>
      <c r="E5" t="s">
        <v>32</v>
      </c>
      <c r="F5" t="s">
        <v>24</v>
      </c>
      <c r="G5" t="s">
        <v>79</v>
      </c>
    </row>
    <row r="6" spans="1:7">
      <c r="A6" t="s">
        <v>38</v>
      </c>
      <c r="E6" t="s">
        <v>37</v>
      </c>
      <c r="F6" t="s">
        <v>31</v>
      </c>
      <c r="G6" t="s">
        <v>86</v>
      </c>
    </row>
    <row r="7" spans="1:7">
      <c r="A7" t="s">
        <v>62</v>
      </c>
      <c r="E7" t="s">
        <v>38</v>
      </c>
      <c r="F7" t="s">
        <v>32</v>
      </c>
      <c r="G7" t="s">
        <v>87</v>
      </c>
    </row>
    <row r="8" spans="1:7">
      <c r="A8" t="s">
        <v>64</v>
      </c>
      <c r="E8" t="s">
        <v>39</v>
      </c>
      <c r="F8" t="s">
        <v>36</v>
      </c>
      <c r="G8" t="s">
        <v>93</v>
      </c>
    </row>
    <row r="9" spans="1:7">
      <c r="A9" t="s">
        <v>65</v>
      </c>
      <c r="E9" t="s">
        <v>44</v>
      </c>
      <c r="F9" t="s">
        <v>39</v>
      </c>
      <c r="G9" t="s">
        <v>102</v>
      </c>
    </row>
    <row r="10" spans="1:7">
      <c r="A10" t="s">
        <v>67</v>
      </c>
      <c r="E10" t="s">
        <v>47</v>
      </c>
      <c r="F10" t="s">
        <v>44</v>
      </c>
      <c r="G10" t="s">
        <v>104</v>
      </c>
    </row>
    <row r="11" spans="1:7">
      <c r="A11" t="s">
        <v>69</v>
      </c>
      <c r="E11" t="s">
        <v>48</v>
      </c>
      <c r="F11" t="s">
        <v>52</v>
      </c>
      <c r="G11" t="s">
        <v>107</v>
      </c>
    </row>
    <row r="12" spans="1:7">
      <c r="A12" t="s">
        <v>71</v>
      </c>
      <c r="E12" t="s">
        <v>51</v>
      </c>
      <c r="F12" t="s">
        <v>57</v>
      </c>
      <c r="G12" t="s">
        <v>108</v>
      </c>
    </row>
    <row r="13" spans="1:7">
      <c r="A13" t="s">
        <v>79</v>
      </c>
      <c r="E13" t="s">
        <v>56</v>
      </c>
      <c r="F13" t="s">
        <v>63</v>
      </c>
    </row>
    <row r="14" spans="1:7">
      <c r="A14" t="s">
        <v>86</v>
      </c>
      <c r="E14" t="s">
        <v>65</v>
      </c>
      <c r="F14" t="s">
        <v>68</v>
      </c>
    </row>
    <row r="15" spans="1:7">
      <c r="A15" t="s">
        <v>87</v>
      </c>
      <c r="E15" t="s">
        <v>67</v>
      </c>
      <c r="F15" t="s">
        <v>83</v>
      </c>
    </row>
    <row r="16" spans="1:7">
      <c r="A16" t="s">
        <v>90</v>
      </c>
      <c r="E16" t="s">
        <v>69</v>
      </c>
      <c r="F16" t="s">
        <v>85</v>
      </c>
    </row>
    <row r="17" spans="1:6">
      <c r="A17" t="s">
        <v>98</v>
      </c>
      <c r="E17" t="s">
        <v>70</v>
      </c>
      <c r="F17" t="s">
        <v>93</v>
      </c>
    </row>
    <row r="18" spans="1:6">
      <c r="A18" t="s">
        <v>101</v>
      </c>
      <c r="E18" t="s">
        <v>74</v>
      </c>
      <c r="F18" t="s">
        <v>96</v>
      </c>
    </row>
    <row r="19" spans="1:6">
      <c r="A19" t="s">
        <v>102</v>
      </c>
      <c r="E19" t="s">
        <v>75</v>
      </c>
      <c r="F19" t="s">
        <v>99</v>
      </c>
    </row>
    <row r="20" spans="1:6">
      <c r="A20" t="s">
        <v>104</v>
      </c>
      <c r="E20" t="s">
        <v>77</v>
      </c>
      <c r="F20" t="s">
        <v>137</v>
      </c>
    </row>
    <row r="21" spans="1:6">
      <c r="A21" t="s">
        <v>110</v>
      </c>
      <c r="E21" t="s">
        <v>78</v>
      </c>
      <c r="F21" t="s">
        <v>149</v>
      </c>
    </row>
    <row r="22" spans="1:6">
      <c r="A22" t="s">
        <v>114</v>
      </c>
      <c r="E22" t="s">
        <v>79</v>
      </c>
      <c r="F22" t="s">
        <v>151</v>
      </c>
    </row>
    <row r="23" spans="1:6">
      <c r="A23" t="s">
        <v>116</v>
      </c>
      <c r="E23" t="s">
        <v>86</v>
      </c>
      <c r="F23" t="s">
        <v>152</v>
      </c>
    </row>
    <row r="24" spans="1:6">
      <c r="A24" t="s">
        <v>125</v>
      </c>
      <c r="E24" t="s">
        <v>87</v>
      </c>
    </row>
    <row r="25" spans="1:6">
      <c r="A25" t="s">
        <v>134</v>
      </c>
      <c r="E25" t="s">
        <v>88</v>
      </c>
    </row>
    <row r="26" spans="1:6">
      <c r="A26" t="s">
        <v>137</v>
      </c>
      <c r="E26" t="s">
        <v>92</v>
      </c>
    </row>
    <row r="27" spans="1:6">
      <c r="A27" t="s">
        <v>144</v>
      </c>
      <c r="E27" t="s">
        <v>93</v>
      </c>
    </row>
    <row r="28" spans="1:6">
      <c r="A28" t="s">
        <v>145</v>
      </c>
      <c r="E28" t="s">
        <v>95</v>
      </c>
    </row>
    <row r="29" spans="1:6">
      <c r="A29" t="s">
        <v>147</v>
      </c>
      <c r="E29" t="s">
        <v>98</v>
      </c>
    </row>
    <row r="30" spans="1:6">
      <c r="A30" t="s">
        <v>154</v>
      </c>
      <c r="E30" t="s">
        <v>102</v>
      </c>
    </row>
    <row r="31" spans="1:6">
      <c r="E31" t="s">
        <v>103</v>
      </c>
    </row>
    <row r="32" spans="1:6">
      <c r="E32" t="s">
        <v>104</v>
      </c>
    </row>
    <row r="33" spans="5:5">
      <c r="E33" t="s">
        <v>105</v>
      </c>
    </row>
    <row r="34" spans="5:5">
      <c r="E34" t="s">
        <v>106</v>
      </c>
    </row>
    <row r="35" spans="5:5">
      <c r="E35" t="s">
        <v>107</v>
      </c>
    </row>
    <row r="36" spans="5:5">
      <c r="E36" t="s">
        <v>112</v>
      </c>
    </row>
    <row r="37" spans="5:5">
      <c r="E37" t="s">
        <v>114</v>
      </c>
    </row>
    <row r="38" spans="5:5">
      <c r="E38" t="s">
        <v>116</v>
      </c>
    </row>
    <row r="39" spans="5:5">
      <c r="E39" t="s">
        <v>147</v>
      </c>
    </row>
    <row r="40" spans="5:5">
      <c r="E40" t="s">
        <v>149</v>
      </c>
    </row>
    <row r="41" spans="5:5">
      <c r="E41" t="s">
        <v>152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8" sqref="D8"/>
    </sheetView>
  </sheetViews>
  <sheetFormatPr baseColWidth="10" defaultRowHeight="15" x14ac:dyDescent="0"/>
  <cols>
    <col min="3" max="3" width="21.5" customWidth="1"/>
    <col min="4" max="4" width="40.1640625" customWidth="1"/>
    <col min="5" max="5" width="16.33203125" customWidth="1"/>
    <col min="6" max="6" width="16.1640625" customWidth="1"/>
  </cols>
  <sheetData>
    <row r="1" spans="1:5" ht="34" customHeight="1">
      <c r="A1" s="27" t="s">
        <v>161</v>
      </c>
      <c r="B1" s="27" t="s">
        <v>0</v>
      </c>
      <c r="C1" s="27" t="s">
        <v>5</v>
      </c>
      <c r="D1" s="26" t="s">
        <v>404</v>
      </c>
      <c r="E1" s="28"/>
    </row>
    <row r="2" spans="1:5">
      <c r="A2" s="13" t="s">
        <v>163</v>
      </c>
      <c r="B2" s="13" t="s">
        <v>13</v>
      </c>
      <c r="C2" s="14">
        <v>8.5158614690000007</v>
      </c>
      <c r="D2" s="10" t="s">
        <v>400</v>
      </c>
    </row>
    <row r="3" spans="1:5">
      <c r="A3" s="13" t="s">
        <v>164</v>
      </c>
      <c r="B3" s="13" t="s">
        <v>103</v>
      </c>
      <c r="C3" s="14">
        <v>6.5407541709999997</v>
      </c>
      <c r="D3" s="10" t="s">
        <v>401</v>
      </c>
    </row>
    <row r="4" spans="1:5" ht="18" customHeight="1">
      <c r="A4" s="13" t="s">
        <v>162</v>
      </c>
      <c r="B4" s="13" t="s">
        <v>151</v>
      </c>
      <c r="C4" s="14">
        <v>6.2582586329999996</v>
      </c>
      <c r="D4" s="31" t="s">
        <v>399</v>
      </c>
    </row>
    <row r="5" spans="1:5">
      <c r="A5" s="13" t="s">
        <v>164</v>
      </c>
      <c r="B5" s="13" t="s">
        <v>77</v>
      </c>
      <c r="C5" s="14">
        <v>6.1914114900000001</v>
      </c>
      <c r="D5" s="10" t="s">
        <v>402</v>
      </c>
    </row>
    <row r="6" spans="1:5">
      <c r="A6" s="13" t="s">
        <v>164</v>
      </c>
      <c r="B6" s="13" t="s">
        <v>108</v>
      </c>
      <c r="C6" s="14">
        <v>5.9808300729999999</v>
      </c>
      <c r="D6" s="11" t="s">
        <v>403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locations</vt:lpstr>
      <vt:lpstr>clearance_rate.csv</vt:lpstr>
      <vt:lpstr>half_life_only</vt:lpstr>
      <vt:lpstr>k13_mutation_clearance_rate</vt:lpstr>
      <vt:lpstr>samples_with_kelch_13_mutation</vt:lpstr>
      <vt:lpstr>samples_wt_kelch13_low_clear_ra</vt:lpstr>
      <vt:lpstr>samples_wt_kelch13_low_clea_T3</vt:lpstr>
      <vt:lpstr>K13 + another mutations</vt:lpstr>
      <vt:lpstr>samples_wt_kelch13_low_rate_cle</vt:lpstr>
      <vt:lpstr>corr_pos_kelch13_clear.rate</vt:lpstr>
      <vt:lpstr>samples with k13 mutation</vt:lpstr>
      <vt:lpstr>Sheet1</vt:lpstr>
      <vt:lpstr>Sheet5</vt:lpstr>
      <vt:lpstr>Sheet4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Cerqueira</dc:creator>
  <cp:lastModifiedBy>Aimee Taylor</cp:lastModifiedBy>
  <dcterms:created xsi:type="dcterms:W3CDTF">2015-04-06T16:06:36Z</dcterms:created>
  <dcterms:modified xsi:type="dcterms:W3CDTF">2016-11-30T16:50:47Z</dcterms:modified>
</cp:coreProperties>
</file>