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 xml:space="preserve">
  <fileVersion lastEdited="4" lowestEdited="4" rupBuild="3820"/>
  <workbookPr/>
  <bookViews>
    <workbookView activeTab="0"/>
  </bookViews>
  <sheets>
    <sheet name="Sun Moon Calculations" sheetId="1" r:id="rId1"/>
  </sheets>
  <calcPr calcMode="auto" iterate="1" iterateCount="100" iterateDelta="0.001"/>
  <webPublishing codePage="1252"/>
</workbook>
</file>

<file path=xl/sharedStrings.xml><?xml version="1.0" encoding="utf-8"?>
<sst xmlns="http://schemas.openxmlformats.org/spreadsheetml/2006/main" xml:space="preserve" uniqueCount="3" count="3">
  <si>
    <t>&lt;-</t>
  </si>
  <si>
    <t>TAN(lambda)*(COS(lambda)*COS(Phi)*COS(Zeta)+SIN(lambda)*SIN(Zeta))</t>
  </si>
  <si>
    <t>&lt;-</t>
  </si>
</sst>
</file>

<file path=xl/styles.xml><?xml version="1.0" encoding="utf-8"?>
<styleSheet xmlns="http://schemas.openxmlformats.org/spreadsheetml/2006/main" xml:space="preserve"/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topLeftCell="A3" workbookViewId="0" tabSelected="1">
      <selection activeCell="B5" sqref="B5"/>
    </sheetView>
  </sheetViews>
  <sheetFormatPr defaultRowHeight="15"/>
  <cols>
    <col min="1" max="1" width="15.28516" customWidth="1"/>
    <col min="2" max="2" width="15.71094" customWidth="1"/>
    <col min="3" max="3" width="18.71316" bestFit="1" customWidth="1"/>
    <col min="4" max="4" width="9.142308"/>
  </cols>
  <sheetData>
    <row r="1" spans="1:4">
      <c r="B1" t="str">
        <v>Degrees</v>
      </c>
      <c r="C1" t="str">
        <v>Radians</v>
      </c>
    </row>
    <row r="3" spans="1:4">
      <c r="A3" t="str">
        <v>Azimuth (ϕ)</v>
      </c>
      <c r="B3">
        <v>257.5</v>
      </c>
      <c r="C3">
        <f>radians(B3)</f>
        <v>4.4942228238854</v>
      </c>
    </row>
    <row r="4" spans="1:4">
      <c r="A4" t="str">
        <v>Elevation (Z)</v>
      </c>
      <c r="B4">
        <v>54.5</v>
      </c>
      <c r="C4">
        <f>radians(B4)</f>
        <v>0.95120444233691</v>
      </c>
    </row>
    <row r="5" spans="1:4">
      <c r="A5" t="str">
        <v>Latitude (λ)</v>
      </c>
      <c r="B5">
        <v>35</v>
      </c>
      <c r="C5">
        <f>radians(B5)</f>
        <v>0.610865238198015</v>
      </c>
    </row>
    <row r="8" spans="1:4">
      <c r="A8" t="str">
        <v>Top</v>
      </c>
      <c r="B8">
        <f>tan(C5)*(cos(C5)*cos(C3)*cos(C4)+sin(C5)*sin(C4))</f>
        <v>0.254875973557602</v>
      </c>
      <c r="C8" t="s">
        <v>0</v>
      </c>
      <c r="D8" t="s">
        <v>1</v>
      </c>
    </row>
    <row r="9" spans="1:4">
      <c r="A9" t="str">
        <v>Bottom</v>
      </c>
      <c r="B9">
        <f>sqrt(power(cos(C5)*sin(C4)-sin(C5)*cos(C3)*cos(C4),2)+power(sin(C3),2)*power(cos(C4),2))</f>
        <v>0.931398708017584</v>
      </c>
      <c r="C9" t="s">
        <v>2</v>
      </c>
      <c r="D9" t="str">
        <v>SQRT(POWER(COS(lambda)*SIN(Zeta)-SIN(lambda)*COS(Phi)*COS(Zeta),2)+POWER(SIN(Phi),2)*POWER(COS(Zeta),2))</v>
      </c>
    </row>
    <row r="10" spans="1:4">
      <c r="A10" t="str">
        <v>Left</v>
      </c>
      <c r="B10">
        <f>acos(-B8/B9)</f>
        <v>1.8479807409236</v>
      </c>
      <c r="C10" t="s">
        <v>2</v>
      </c>
      <c r="D10" t="str">
        <v>ACOS(-B8/B9)</v>
      </c>
    </row>
    <row r="11" spans="1:4">
      <c r="A11" t="str">
        <v>Right</v>
      </c>
      <c r="B11">
        <f>atan2(cos(C5)*sin(C4)-sin(C5)*cos(C3)*cos(C4),sin(C3)*-cos(C4))</f>
        <v>0.654415065578573</v>
      </c>
      <c r="C11" t="s">
        <v>2</v>
      </c>
      <c r="D11" t="str">
        <v>ATAN2(COS(lambda)*SIN(Zeta)-SIN(lambda)*COS(Phi)*COS(Zeta),SIN(Phi)*(-COS(Zeta)))</v>
      </c>
    </row>
    <row r="13" spans="1:4">
      <c r="A13" t="str">
        <v>Total</v>
      </c>
      <c r="B13">
        <f>B10-B11</f>
        <v>1.19356567534503</v>
      </c>
      <c r="C13" t="s">
        <v>2</v>
      </c>
      <c r="D13" t="str">
        <v>B10-B11</v>
      </c>
    </row>
    <row r="15" spans="1:4">
      <c r="A15" t="str">
        <v>Sidereal Hours</v>
      </c>
      <c r="B15">
        <f>B13*(12/pi())</f>
        <v>4.55908505126347</v>
      </c>
      <c r="C15" t="s">
        <v>2</v>
      </c>
      <c r="D15" t="str">
        <v>B13*(12/PI())</v>
      </c>
    </row>
    <row r="17" spans="1:4">
      <c r="A17" t="str">
        <v>Tan Lambda</v>
      </c>
      <c r="B17">
        <f>tan(C5)</f>
        <v>0.70020753820971</v>
      </c>
    </row>
    <row r="18" spans="1:4">
      <c r="A18" t="str">
        <v>cos Lambda</v>
      </c>
      <c r="B18">
        <f>cos(C5)</f>
        <v>0.819152044288992</v>
      </c>
    </row>
    <row r="19" spans="1:4">
      <c r="A19" t="str">
        <v>cos Phi</v>
      </c>
      <c r="B19">
        <f>cos(C3)</f>
        <v>-0.216439613938103</v>
      </c>
    </row>
    <row r="20" spans="1:4">
      <c r="A20" t="str">
        <v>cos Zeta</v>
      </c>
      <c r="B20">
        <f>cos(C4)</f>
        <v>0.58070295571094</v>
      </c>
    </row>
    <row r="21" spans="1:4">
      <c r="A21" t="str">
        <v>sin Lambda</v>
      </c>
      <c r="B21">
        <f>sin(C5)</f>
        <v>0.573576436351046</v>
      </c>
    </row>
    <row r="22" spans="1:4">
      <c r="A22" t="str">
        <v>Sin Zeta</v>
      </c>
      <c r="B22">
        <f>sin(C4)</f>
        <v>0.814115518356319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/>
</worksheet>
</file>