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4388\Documents\Fields_COVID-19\data\"/>
    </mc:Choice>
  </mc:AlternateContent>
  <xr:revisionPtr revIDLastSave="0" documentId="13_ncr:1_{6C1B16AF-5CE8-4D81-871D-B08028C22FD7}" xr6:coauthVersionLast="47" xr6:coauthVersionMax="47" xr10:uidLastSave="{00000000-0000-0000-0000-000000000000}"/>
  <bookViews>
    <workbookView xWindow="2304" yWindow="2304" windowWidth="17280" windowHeight="8880" activeTab="2" xr2:uid="{6159637A-CAA0-4CFD-901D-CE5D4DF9A63F}"/>
  </bookViews>
  <sheets>
    <sheet name="Race-ethnicity" sheetId="1" r:id="rId1"/>
    <sheet name="income" sheetId="2" r:id="rId2"/>
    <sheet name="location" sheetId="3" r:id="rId3"/>
    <sheet name="age-group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3" l="1"/>
  <c r="B2" i="3"/>
  <c r="C2" i="3" s="1"/>
  <c r="C3" i="2"/>
  <c r="C4" i="2"/>
  <c r="C5" i="2"/>
  <c r="C6" i="2"/>
  <c r="C7" i="2"/>
  <c r="C2" i="2"/>
  <c r="C8" i="4"/>
  <c r="B8" i="4"/>
  <c r="C3" i="4"/>
  <c r="C4" i="4"/>
  <c r="C5" i="4"/>
  <c r="C6" i="4"/>
  <c r="C7" i="4"/>
  <c r="C2" i="4"/>
  <c r="C35" i="1"/>
  <c r="C34" i="1"/>
  <c r="C33" i="1"/>
  <c r="C32" i="1"/>
  <c r="C31" i="1"/>
  <c r="C30" i="1"/>
  <c r="C29" i="1"/>
  <c r="C28" i="1"/>
  <c r="C27" i="1"/>
  <c r="C26" i="1"/>
  <c r="D3" i="1"/>
  <c r="D4" i="1"/>
  <c r="D5" i="1"/>
  <c r="D6" i="1"/>
  <c r="D7" i="1"/>
  <c r="D8" i="1"/>
  <c r="D9" i="1"/>
  <c r="D10" i="1"/>
  <c r="D11" i="1"/>
  <c r="D12" i="1"/>
  <c r="D13" i="1"/>
  <c r="D2" i="1"/>
  <c r="B33" i="1"/>
  <c r="B32" i="1"/>
  <c r="B31" i="1"/>
  <c r="B30" i="1"/>
  <c r="B28" i="1"/>
  <c r="B27" i="1"/>
  <c r="B26" i="1"/>
  <c r="G3" i="1"/>
  <c r="C13" i="1"/>
  <c r="C12" i="1"/>
  <c r="C11" i="1"/>
  <c r="C10" i="1"/>
  <c r="C9" i="1"/>
  <c r="C8" i="1"/>
  <c r="C7" i="1"/>
  <c r="C6" i="1"/>
  <c r="C5" i="1"/>
  <c r="C4" i="1"/>
  <c r="C3" i="1"/>
  <c r="C2" i="1"/>
  <c r="B14" i="1"/>
  <c r="B35" i="1" l="1"/>
  <c r="C14" i="1"/>
</calcChain>
</file>

<file path=xl/sharedStrings.xml><?xml version="1.0" encoding="utf-8"?>
<sst xmlns="http://schemas.openxmlformats.org/spreadsheetml/2006/main" count="61" uniqueCount="54">
  <si>
    <t>minority</t>
  </si>
  <si>
    <t>South Asian</t>
  </si>
  <si>
    <t>percentage of visible minority</t>
  </si>
  <si>
    <t>chinese</t>
  </si>
  <si>
    <t>japanese</t>
  </si>
  <si>
    <t>korean</t>
  </si>
  <si>
    <t>Southeast Asian</t>
  </si>
  <si>
    <t>Filipino</t>
  </si>
  <si>
    <t>Black</t>
  </si>
  <si>
    <t>Latin American</t>
  </si>
  <si>
    <t>Arab</t>
  </si>
  <si>
    <t>West Asian</t>
  </si>
  <si>
    <t>Visible minority not identified elsewehre</t>
  </si>
  <si>
    <t>multiple visible minority</t>
  </si>
  <si>
    <t>Total</t>
  </si>
  <si>
    <t>population totals</t>
  </si>
  <si>
    <t xml:space="preserve">visible minority </t>
  </si>
  <si>
    <t>not a visible minority</t>
  </si>
  <si>
    <t>arab</t>
  </si>
  <si>
    <t>black</t>
  </si>
  <si>
    <t>east asian/pacific islander</t>
  </si>
  <si>
    <t>indigenous</t>
  </si>
  <si>
    <t>latin american</t>
  </si>
  <si>
    <t>mixed</t>
  </si>
  <si>
    <t>other</t>
  </si>
  <si>
    <t>south asian</t>
  </si>
  <si>
    <t>white caucasian</t>
  </si>
  <si>
    <t>total population in Ontario</t>
  </si>
  <si>
    <t>percentage of Province population</t>
  </si>
  <si>
    <t>Population numbers</t>
  </si>
  <si>
    <t>Values to use for survey correction</t>
  </si>
  <si>
    <t>percentage</t>
  </si>
  <si>
    <t>population total</t>
  </si>
  <si>
    <t>Percentage</t>
  </si>
  <si>
    <t>15-24</t>
  </si>
  <si>
    <t>25-34</t>
  </si>
  <si>
    <t>35-44</t>
  </si>
  <si>
    <t>45-54</t>
  </si>
  <si>
    <t>55-64</t>
  </si>
  <si>
    <t>Group age</t>
  </si>
  <si>
    <t>Percentage of population</t>
  </si>
  <si>
    <t>65 and over</t>
  </si>
  <si>
    <t>Pop. Totals</t>
  </si>
  <si>
    <t>Household income range</t>
  </si>
  <si>
    <t xml:space="preserve">&lt; 15,000 </t>
  </si>
  <si>
    <t xml:space="preserve">15,000 - 24,999 </t>
  </si>
  <si>
    <t xml:space="preserve">25,000 - 39,999 </t>
  </si>
  <si>
    <t xml:space="preserve">40,000- 59,999 </t>
  </si>
  <si>
    <t xml:space="preserve">60,000 - 89,999 </t>
  </si>
  <si>
    <t xml:space="preserve">&gt;90,000 </t>
  </si>
  <si>
    <t>Private households in Ontario</t>
  </si>
  <si>
    <t>Location</t>
  </si>
  <si>
    <t>Toronto</t>
  </si>
  <si>
    <t>All other cities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</si>
</sst>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wrapText="1"/>
    </xf>
    <xf numFmtId="0" fontId="2" fillId="0" borderId="0" xfId="0" applyFont="1"/>
    <xf numFmtId="164" fontId="0" fillId="0" borderId="0" xfId="1" applyNumberFormat="1" applyFont="1"/>
    <xf numFmtId="164" fontId="2" fillId="0" borderId="0" xfId="1" applyNumberFormat="1" applyFont="1"/>
    <xf numFmtId="164" fontId="0" fillId="0" borderId="0" xfId="0" applyNumberFormat="1"/>
    <xf numFmtId="10" fontId="0" fillId="0" borderId="0" xfId="1" applyNumberFormat="1" applyFont="1"/>
    <xf numFmtId="3" fontId="0" fillId="0" borderId="0" xfId="0" applyNumberFormat="1"/>
    <xf numFmtId="1" fontId="0" fillId="0" borderId="0" xfId="0" applyNumberFormat="1"/>
    <xf numFmtId="10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06EFC-3862-411E-BC32-883AA2DD2F22}">
  <dimension ref="A1:G35"/>
  <sheetViews>
    <sheetView topLeftCell="A10" workbookViewId="0">
      <selection activeCell="C26" sqref="C26:C34"/>
    </sheetView>
  </sheetViews>
  <sheetFormatPr defaultRowHeight="14.4" x14ac:dyDescent="0.3"/>
  <cols>
    <col min="1" max="1" width="37.33203125" customWidth="1"/>
    <col min="2" max="2" width="21.6640625" customWidth="1"/>
    <col min="3" max="3" width="31.44140625" customWidth="1"/>
    <col min="4" max="4" width="17" customWidth="1"/>
    <col min="6" max="6" width="27.5546875" customWidth="1"/>
    <col min="7" max="7" width="12.6640625" customWidth="1"/>
  </cols>
  <sheetData>
    <row r="1" spans="1:7" x14ac:dyDescent="0.3">
      <c r="A1" t="s">
        <v>0</v>
      </c>
      <c r="B1" t="s">
        <v>2</v>
      </c>
      <c r="C1" t="s">
        <v>28</v>
      </c>
      <c r="D1" t="s">
        <v>29</v>
      </c>
      <c r="F1" t="s">
        <v>15</v>
      </c>
    </row>
    <row r="2" spans="1:7" ht="49.8" customHeight="1" x14ac:dyDescent="0.3">
      <c r="A2" t="s">
        <v>1</v>
      </c>
      <c r="B2" s="6">
        <v>0.29599999999999999</v>
      </c>
      <c r="C2" s="3">
        <f>B2*G2</f>
        <v>8.6727999999999986E-2</v>
      </c>
      <c r="D2" s="8">
        <f>C2*$G$7</f>
        <v>1166360.9876319999</v>
      </c>
      <c r="F2" s="1" t="s">
        <v>16</v>
      </c>
      <c r="G2">
        <v>0.29299999999999998</v>
      </c>
    </row>
    <row r="3" spans="1:7" x14ac:dyDescent="0.3">
      <c r="A3" t="s">
        <v>3</v>
      </c>
      <c r="B3" s="6">
        <v>0.19400000000000001</v>
      </c>
      <c r="C3" s="3">
        <f>B3*G2</f>
        <v>5.6841999999999997E-2</v>
      </c>
      <c r="D3" s="8">
        <f t="shared" ref="D3:D13" si="0">C3*$G$7</f>
        <v>764439.29594799993</v>
      </c>
      <c r="F3" t="s">
        <v>17</v>
      </c>
      <c r="G3">
        <f>1-G2</f>
        <v>0.70700000000000007</v>
      </c>
    </row>
    <row r="4" spans="1:7" x14ac:dyDescent="0.3">
      <c r="A4" t="s">
        <v>4</v>
      </c>
      <c r="B4" s="6">
        <v>8.0000000000000002E-3</v>
      </c>
      <c r="C4" s="3">
        <f>B4*G2</f>
        <v>2.3439999999999997E-3</v>
      </c>
      <c r="D4" s="8">
        <f t="shared" si="0"/>
        <v>31523.269935999997</v>
      </c>
    </row>
    <row r="5" spans="1:7" x14ac:dyDescent="0.3">
      <c r="A5" t="s">
        <v>5</v>
      </c>
      <c r="B5" s="6">
        <v>2.3E-2</v>
      </c>
      <c r="C5" s="3">
        <f>B5*G2</f>
        <v>6.7389999999999993E-3</v>
      </c>
      <c r="D5" s="8">
        <f t="shared" si="0"/>
        <v>90629.401065999991</v>
      </c>
    </row>
    <row r="6" spans="1:7" x14ac:dyDescent="0.3">
      <c r="A6" t="s">
        <v>6</v>
      </c>
      <c r="B6" s="6">
        <v>3.4000000000000002E-2</v>
      </c>
      <c r="C6" s="3">
        <f>B6*G2</f>
        <v>9.9620000000000004E-3</v>
      </c>
      <c r="D6" s="8">
        <f t="shared" si="0"/>
        <v>133973.89722800002</v>
      </c>
    </row>
    <row r="7" spans="1:7" x14ac:dyDescent="0.3">
      <c r="A7" t="s">
        <v>7</v>
      </c>
      <c r="B7" s="6">
        <v>0.08</v>
      </c>
      <c r="C7" s="3">
        <f>B7*G2</f>
        <v>2.3439999999999999E-2</v>
      </c>
      <c r="D7" s="8">
        <f t="shared" si="0"/>
        <v>315232.69935999997</v>
      </c>
      <c r="F7" t="s">
        <v>27</v>
      </c>
      <c r="G7" s="7">
        <v>13448494</v>
      </c>
    </row>
    <row r="8" spans="1:7" x14ac:dyDescent="0.3">
      <c r="A8" t="s">
        <v>8</v>
      </c>
      <c r="B8" s="6">
        <v>0.16200000000000001</v>
      </c>
      <c r="C8" s="3">
        <f>B8*G2</f>
        <v>4.7466000000000001E-2</v>
      </c>
      <c r="D8" s="8">
        <f t="shared" si="0"/>
        <v>638346.21620400005</v>
      </c>
    </row>
    <row r="9" spans="1:7" x14ac:dyDescent="0.3">
      <c r="A9" t="s">
        <v>9</v>
      </c>
      <c r="B9" s="6">
        <v>0.05</v>
      </c>
      <c r="C9" s="3">
        <f>B9*G2</f>
        <v>1.465E-2</v>
      </c>
      <c r="D9" s="8">
        <f t="shared" si="0"/>
        <v>197020.43710000001</v>
      </c>
    </row>
    <row r="10" spans="1:7" x14ac:dyDescent="0.3">
      <c r="A10" t="s">
        <v>10</v>
      </c>
      <c r="B10" s="6">
        <v>5.3999999999999999E-2</v>
      </c>
      <c r="C10" s="3">
        <f>B10*G2</f>
        <v>1.5821999999999999E-2</v>
      </c>
      <c r="D10" s="8">
        <f t="shared" si="0"/>
        <v>212782.07206799998</v>
      </c>
    </row>
    <row r="11" spans="1:7" x14ac:dyDescent="0.3">
      <c r="A11" t="s">
        <v>11</v>
      </c>
      <c r="B11" s="6">
        <v>0.04</v>
      </c>
      <c r="C11" s="3">
        <f>B11*G2</f>
        <v>1.172E-2</v>
      </c>
      <c r="D11" s="8">
        <f t="shared" si="0"/>
        <v>157616.34967999998</v>
      </c>
    </row>
    <row r="12" spans="1:7" x14ac:dyDescent="0.3">
      <c r="A12" t="s">
        <v>12</v>
      </c>
      <c r="B12" s="6">
        <v>2.5000000000000001E-2</v>
      </c>
      <c r="C12" s="3">
        <f>B12*G2</f>
        <v>7.3249999999999999E-3</v>
      </c>
      <c r="D12" s="8">
        <f t="shared" si="0"/>
        <v>98510.218550000005</v>
      </c>
    </row>
    <row r="13" spans="1:7" x14ac:dyDescent="0.3">
      <c r="A13" t="s">
        <v>13</v>
      </c>
      <c r="B13" s="6">
        <v>3.3000000000000002E-2</v>
      </c>
      <c r="C13" s="3">
        <f>B13*G2</f>
        <v>9.6690000000000005E-3</v>
      </c>
      <c r="D13" s="8">
        <f t="shared" si="0"/>
        <v>130033.488486</v>
      </c>
    </row>
    <row r="14" spans="1:7" x14ac:dyDescent="0.3">
      <c r="A14" s="2" t="s">
        <v>14</v>
      </c>
      <c r="B14" s="4">
        <f>SUM(B2:B13)</f>
        <v>0.99900000000000022</v>
      </c>
      <c r="C14" s="4">
        <f>SUM(C2:C13)</f>
        <v>0.29270699999999999</v>
      </c>
    </row>
    <row r="20" spans="1:3" x14ac:dyDescent="0.3">
      <c r="B20" s="5"/>
    </row>
    <row r="25" spans="1:3" x14ac:dyDescent="0.3">
      <c r="A25" s="2" t="s">
        <v>30</v>
      </c>
      <c r="B25" t="s">
        <v>31</v>
      </c>
      <c r="C25" t="s">
        <v>32</v>
      </c>
    </row>
    <row r="26" spans="1:3" x14ac:dyDescent="0.3">
      <c r="A26" t="s">
        <v>18</v>
      </c>
      <c r="B26" s="5">
        <f>C10</f>
        <v>1.5821999999999999E-2</v>
      </c>
      <c r="C26" s="8">
        <f>D10</f>
        <v>212782.07206799998</v>
      </c>
    </row>
    <row r="27" spans="1:3" x14ac:dyDescent="0.3">
      <c r="A27" t="s">
        <v>19</v>
      </c>
      <c r="B27" s="5">
        <f>C8</f>
        <v>4.7466000000000001E-2</v>
      </c>
      <c r="C27" s="8">
        <f>D8</f>
        <v>638346.21620400005</v>
      </c>
    </row>
    <row r="28" spans="1:3" x14ac:dyDescent="0.3">
      <c r="A28" t="s">
        <v>20</v>
      </c>
      <c r="B28" s="5">
        <f>C3+C4+C5</f>
        <v>6.5924999999999997E-2</v>
      </c>
      <c r="C28" s="8">
        <f>D3+D4+D5</f>
        <v>886591.96694999991</v>
      </c>
    </row>
    <row r="29" spans="1:3" x14ac:dyDescent="0.3">
      <c r="A29" t="s">
        <v>21</v>
      </c>
      <c r="B29" s="3">
        <v>2.8000000000000001E-2</v>
      </c>
      <c r="C29" s="8">
        <f>G7*0.028</f>
        <v>376557.83199999999</v>
      </c>
    </row>
    <row r="30" spans="1:3" x14ac:dyDescent="0.3">
      <c r="A30" t="s">
        <v>22</v>
      </c>
      <c r="B30" s="5">
        <f>C9</f>
        <v>1.465E-2</v>
      </c>
      <c r="C30" s="8">
        <f>D9</f>
        <v>197020.43710000001</v>
      </c>
    </row>
    <row r="31" spans="1:3" x14ac:dyDescent="0.3">
      <c r="A31" t="s">
        <v>23</v>
      </c>
      <c r="B31" s="5">
        <f>C13</f>
        <v>9.6690000000000005E-3</v>
      </c>
      <c r="C31" s="8">
        <f>D13</f>
        <v>130033.488486</v>
      </c>
    </row>
    <row r="32" spans="1:3" x14ac:dyDescent="0.3">
      <c r="A32" t="s">
        <v>24</v>
      </c>
      <c r="B32" s="5">
        <f>C6+C7+C11+C12</f>
        <v>5.2447000000000001E-2</v>
      </c>
      <c r="C32" s="8">
        <f>D6+D7+D11+D12</f>
        <v>705333.16481799993</v>
      </c>
    </row>
    <row r="33" spans="1:3" x14ac:dyDescent="0.3">
      <c r="A33" t="s">
        <v>25</v>
      </c>
      <c r="B33" s="5">
        <f>C2</f>
        <v>8.6727999999999986E-2</v>
      </c>
      <c r="C33" s="8">
        <f>D2</f>
        <v>1166360.9876319999</v>
      </c>
    </row>
    <row r="34" spans="1:3" x14ac:dyDescent="0.3">
      <c r="A34" t="s">
        <v>26</v>
      </c>
      <c r="B34" s="3">
        <v>0.67800000000000005</v>
      </c>
      <c r="C34" s="8">
        <f>B34*G7</f>
        <v>9118078.932</v>
      </c>
    </row>
    <row r="35" spans="1:3" x14ac:dyDescent="0.3">
      <c r="A35" s="2" t="s">
        <v>14</v>
      </c>
      <c r="B35" s="4">
        <f>SUM(B26:B34)</f>
        <v>0.99870700000000001</v>
      </c>
      <c r="C35" s="8">
        <f>SUM(C26:C34)</f>
        <v>13431105.097258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B4752-36A8-4127-876B-0CD8341C45BC}">
  <dimension ref="A1:I7"/>
  <sheetViews>
    <sheetView workbookViewId="0">
      <selection activeCell="C2" sqref="C2:C7"/>
    </sheetView>
  </sheetViews>
  <sheetFormatPr defaultRowHeight="14.4" x14ac:dyDescent="0.3"/>
  <cols>
    <col min="1" max="1" width="23.33203125" customWidth="1"/>
    <col min="2" max="2" width="14.21875" customWidth="1"/>
    <col min="3" max="3" width="13.6640625" customWidth="1"/>
  </cols>
  <sheetData>
    <row r="1" spans="1:9" x14ac:dyDescent="0.3">
      <c r="A1" t="s">
        <v>43</v>
      </c>
      <c r="B1" t="s">
        <v>33</v>
      </c>
      <c r="C1" t="s">
        <v>42</v>
      </c>
      <c r="F1" t="s">
        <v>50</v>
      </c>
      <c r="I1" s="7">
        <v>5169170</v>
      </c>
    </row>
    <row r="2" spans="1:9" x14ac:dyDescent="0.3">
      <c r="A2" t="s">
        <v>44</v>
      </c>
      <c r="B2" s="9">
        <v>5.7000000000000002E-2</v>
      </c>
      <c r="C2" s="8">
        <f>B2*$I$1</f>
        <v>294642.69</v>
      </c>
    </row>
    <row r="3" spans="1:9" x14ac:dyDescent="0.3">
      <c r="A3" t="s">
        <v>45</v>
      </c>
      <c r="B3" s="9">
        <v>7.4999999999999997E-2</v>
      </c>
      <c r="C3" s="8">
        <f t="shared" ref="C3:C7" si="0">B3*$I$1</f>
        <v>387687.75</v>
      </c>
    </row>
    <row r="4" spans="1:9" x14ac:dyDescent="0.3">
      <c r="A4" t="s">
        <v>46</v>
      </c>
      <c r="B4" s="9">
        <v>0.11600000000000001</v>
      </c>
      <c r="C4" s="8">
        <f t="shared" si="0"/>
        <v>599623.72000000009</v>
      </c>
    </row>
    <row r="5" spans="1:9" x14ac:dyDescent="0.3">
      <c r="A5" t="s">
        <v>47</v>
      </c>
      <c r="B5" s="9">
        <v>0.154</v>
      </c>
      <c r="C5" s="8">
        <f t="shared" si="0"/>
        <v>796052.17999999993</v>
      </c>
    </row>
    <row r="6" spans="1:9" x14ac:dyDescent="0.3">
      <c r="A6" t="s">
        <v>48</v>
      </c>
      <c r="B6" s="9">
        <v>0.19500000000000001</v>
      </c>
      <c r="C6" s="8">
        <f t="shared" si="0"/>
        <v>1007988.15</v>
      </c>
    </row>
    <row r="7" spans="1:9" x14ac:dyDescent="0.3">
      <c r="A7" t="s">
        <v>49</v>
      </c>
      <c r="B7" s="9">
        <v>0.40300000000000002</v>
      </c>
      <c r="C7" s="8">
        <f t="shared" si="0"/>
        <v>2083175.5100000002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C79EA1-4111-47D7-ABC0-3033252158BD}">
  <dimension ref="A1:H3"/>
  <sheetViews>
    <sheetView tabSelected="1" workbookViewId="0">
      <selection activeCell="C2" sqref="C2:C3"/>
    </sheetView>
  </sheetViews>
  <sheetFormatPr defaultRowHeight="14.4" x14ac:dyDescent="0.3"/>
  <cols>
    <col min="1" max="1" width="13.33203125" customWidth="1"/>
    <col min="2" max="2" width="11.77734375" customWidth="1"/>
    <col min="3" max="3" width="14.77734375" customWidth="1"/>
    <col min="8" max="8" width="21.6640625" customWidth="1"/>
  </cols>
  <sheetData>
    <row r="1" spans="1:8" x14ac:dyDescent="0.3">
      <c r="A1" t="s">
        <v>51</v>
      </c>
      <c r="B1" t="s">
        <v>33</v>
      </c>
      <c r="C1" t="s">
        <v>42</v>
      </c>
      <c r="G1" t="s">
        <v>27</v>
      </c>
      <c r="H1" s="7">
        <v>13448494</v>
      </c>
    </row>
    <row r="2" spans="1:8" x14ac:dyDescent="0.3">
      <c r="A2" t="s">
        <v>53</v>
      </c>
      <c r="B2" s="9">
        <f>1-B3</f>
        <v>0.80400000000000005</v>
      </c>
      <c r="C2" s="8">
        <f>B2*$H$1</f>
        <v>10812589.176000001</v>
      </c>
    </row>
    <row r="3" spans="1:8" x14ac:dyDescent="0.3">
      <c r="A3" t="s">
        <v>52</v>
      </c>
      <c r="B3" s="9">
        <v>0.19600000000000001</v>
      </c>
      <c r="C3" s="8">
        <f>B3*$H$1</f>
        <v>2635904.824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7B252-3003-40BB-B9FB-4E5179F2F5EC}">
  <dimension ref="A1:G8"/>
  <sheetViews>
    <sheetView topLeftCell="B1" workbookViewId="0">
      <selection activeCell="C2" sqref="C2"/>
    </sheetView>
  </sheetViews>
  <sheetFormatPr defaultRowHeight="14.4" x14ac:dyDescent="0.3"/>
  <cols>
    <col min="1" max="1" width="8.88671875" customWidth="1"/>
    <col min="2" max="2" width="26.33203125" customWidth="1"/>
    <col min="3" max="3" width="19.33203125" customWidth="1"/>
    <col min="6" max="6" width="22.88671875" customWidth="1"/>
    <col min="7" max="7" width="19.21875" customWidth="1"/>
  </cols>
  <sheetData>
    <row r="1" spans="1:7" x14ac:dyDescent="0.3">
      <c r="A1" t="s">
        <v>39</v>
      </c>
      <c r="B1" t="s">
        <v>40</v>
      </c>
      <c r="C1" t="s">
        <v>42</v>
      </c>
      <c r="F1" t="s">
        <v>27</v>
      </c>
      <c r="G1" s="7">
        <v>13448494</v>
      </c>
    </row>
    <row r="2" spans="1:7" x14ac:dyDescent="0.3">
      <c r="A2" t="s">
        <v>34</v>
      </c>
      <c r="B2" s="9">
        <v>0.127</v>
      </c>
      <c r="C2" s="8">
        <f>B2*$G$1</f>
        <v>1707958.7380000001</v>
      </c>
    </row>
    <row r="3" spans="1:7" x14ac:dyDescent="0.3">
      <c r="A3" t="s">
        <v>35</v>
      </c>
      <c r="B3" s="9">
        <v>0.129</v>
      </c>
      <c r="C3" s="8">
        <f t="shared" ref="C3:C7" si="0">B3*$G$1</f>
        <v>1734855.726</v>
      </c>
    </row>
    <row r="4" spans="1:7" x14ac:dyDescent="0.3">
      <c r="A4" t="s">
        <v>36</v>
      </c>
      <c r="B4" s="9">
        <v>0.128</v>
      </c>
      <c r="C4" s="8">
        <f t="shared" si="0"/>
        <v>1721407.2320000001</v>
      </c>
    </row>
    <row r="5" spans="1:7" x14ac:dyDescent="0.3">
      <c r="A5" t="s">
        <v>37</v>
      </c>
      <c r="B5" s="9">
        <v>0.14899999999999999</v>
      </c>
      <c r="C5" s="8">
        <f t="shared" si="0"/>
        <v>2003825.6059999999</v>
      </c>
    </row>
    <row r="6" spans="1:7" x14ac:dyDescent="0.3">
      <c r="A6" t="s">
        <v>38</v>
      </c>
      <c r="B6" s="9">
        <v>0.13700000000000001</v>
      </c>
      <c r="C6" s="8">
        <f t="shared" si="0"/>
        <v>1842443.6780000001</v>
      </c>
    </row>
    <row r="7" spans="1:7" x14ac:dyDescent="0.3">
      <c r="A7" t="s">
        <v>41</v>
      </c>
      <c r="B7" s="3">
        <v>0.16700000000000001</v>
      </c>
      <c r="C7" s="8">
        <f t="shared" si="0"/>
        <v>2245898.4980000001</v>
      </c>
    </row>
    <row r="8" spans="1:7" x14ac:dyDescent="0.3">
      <c r="A8" t="s">
        <v>14</v>
      </c>
      <c r="B8" s="9">
        <f>SUM(B2:B7)</f>
        <v>0.83700000000000008</v>
      </c>
      <c r="C8" s="8">
        <f>SUM(C2:C7)</f>
        <v>11256389.478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Race-ethnicity</vt:lpstr>
      <vt:lpstr>income</vt:lpstr>
      <vt:lpstr>location</vt:lpstr>
      <vt:lpstr>age-groups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Ariel Mundo</dc:creator>
  <cp:lastModifiedBy>Ariel Mundo</cp:lastModifiedBy>
  <dcterms:created xsi:type="dcterms:W3CDTF">2023-01-05T15:54:01Z</dcterms:created>
  <dcterms:modified xsi:type="dcterms:W3CDTF">2023-01-06T19:42:23Z</dcterms:modified>
</cp:coreProperties>
</file>