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<sst xmlns="http://schemas.openxmlformats.org/spreadsheetml/2006/main" uniqueCount="49">
  <si>
    <t>Table 1</t>
  </si>
  <si>
    <t>Section</t>
  </si>
  <si>
    <t>Start Time</t>
  </si>
  <si>
    <t>End Time</t>
  </si>
  <si>
    <t>Duration (ms)</t>
  </si>
  <si>
    <t>Rotations</t>
  </si>
  <si>
    <t>Cycling Duration (ms)</t>
  </si>
  <si>
    <t>Avg. Cadence (rpm)</t>
  </si>
  <si>
    <t>start</t>
  </si>
  <si>
    <t>prekazky 1,2</t>
  </si>
  <si>
    <t>rovinka 1 (pred poslednou prekazkou)</t>
  </si>
  <si>
    <t>prekazka (posledna)</t>
  </si>
  <si>
    <t>zat 1</t>
  </si>
  <si>
    <t>zat. 1 vyjazd</t>
  </si>
  <si>
    <t>prekazka 4</t>
  </si>
  <si>
    <t>medzi prek. 4-5</t>
  </si>
  <si>
    <t>prekazka 5</t>
  </si>
  <si>
    <t>medzi prek 5-6</t>
  </si>
  <si>
    <t>prekazka 6</t>
  </si>
  <si>
    <t>prekazka 6 - stred zat. 2</t>
  </si>
  <si>
    <t>zat. 2 (stred)</t>
  </si>
  <si>
    <t>zat 2. vyjazd</t>
  </si>
  <si>
    <t>zat 2. - prekazka 7</t>
  </si>
  <si>
    <t>najazd na prekazku 7 (pred nou)</t>
  </si>
  <si>
    <t>prekazka 7 (vrch)</t>
  </si>
  <si>
    <t>prekazka 7 (zjazd)</t>
  </si>
  <si>
    <t>medzi prek. 7-8</t>
  </si>
  <si>
    <t>prekazka 8</t>
  </si>
  <si>
    <t>zat. 3</t>
  </si>
  <si>
    <t>zat. 3 vyjazd</t>
  </si>
  <si>
    <t>prekazka 9</t>
  </si>
  <si>
    <t>medzi prek. 9-10</t>
  </si>
  <si>
    <t>prekazka 10</t>
  </si>
  <si>
    <t>prekazka 10. (zjazd)</t>
  </si>
  <si>
    <t>prekazka 11</t>
  </si>
  <si>
    <t>zat 4.</t>
  </si>
  <si>
    <t>zat. 4 vyjazd po prek. 12</t>
  </si>
  <si>
    <t>prekazka 12</t>
  </si>
  <si>
    <t>medzi prek. 12-13</t>
  </si>
  <si>
    <t>prekazka 13</t>
  </si>
  <si>
    <t>dojazd do ciela (z prek. 13)</t>
  </si>
  <si>
    <t>dojazd do ciela (cielova ciara)</t>
  </si>
  <si>
    <t>Total Duration (s)</t>
  </si>
  <si>
    <t>Pedalling Duration (s)</t>
  </si>
  <si>
    <t>Peddaling/Total</t>
  </si>
  <si>
    <t>Total Rotations</t>
  </si>
  <si>
    <t>Average Cadence (rpm)</t>
  </si>
  <si>
    <t>SUMMARY</t>
  </si>
  <si/>
</sst>
</file>

<file path=xl/styles.xml><?xml version="1.0" encoding="utf-8"?>
<styleSheet xmlns="http://schemas.openxmlformats.org/spreadsheetml/2006/main">
  <numFmts count="7">
    <numFmt numFmtId="0" formatCode="General"/>
    <numFmt numFmtId="59" formatCode="[m]&quot;m&quot; s&quot;s&quot;"/>
    <numFmt numFmtId="60" formatCode="[s].000&quot;s&quot; "/>
    <numFmt numFmtId="61" formatCode="[s].000&quot;s&quot;"/>
    <numFmt numFmtId="62" formatCode="# #/#"/>
    <numFmt numFmtId="63" formatCode="hh:mm"/>
    <numFmt numFmtId="64" formatCode="# ###/###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vertical="top" wrapText="1"/>
    </xf>
    <xf numFmtId="1" fontId="2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fffbe02b"/>
      <rgbColor rgb="ffef941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14038"/>
          <c:y val="0.126667"/>
          <c:w val="0.953596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2'!$B$1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2'!$A$2:$A$10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2'!$B$2:$B$10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strRef>
              <c:f>'Sheet 2'!$C$1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2'!$A$2:$A$10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2'!$C$2:$C$10</c:f>
              <c:numCache>
                <c:ptCount val="0"/>
              </c:numCache>
            </c:numRef>
          </c:val>
          <c:smooth val="0"/>
        </c:ser>
        <c:ser>
          <c:idx val="2"/>
          <c:order val="2"/>
          <c:tx>
            <c:strRef>
              <c:f>'Sheet 2'!$D$1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2'!$A$2:$A$10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2'!$D$2:$D$10</c:f>
              <c:numCache>
                <c:ptCount val="0"/>
              </c:numCache>
            </c:numRef>
          </c:val>
          <c:smooth val="0"/>
        </c:ser>
        <c:ser>
          <c:idx val="3"/>
          <c:order val="3"/>
          <c:tx>
            <c:strRef>
              <c:f>'Sheet 2'!$E$1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2'!$A$2:$A$10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'Sheet 2'!$E$2:$E$10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2107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152399</xdr:rowOff>
    </xdr:from>
    <xdr:to>
      <xdr:col>4</xdr:col>
      <xdr:colOff>101600</xdr:colOff>
      <xdr:row>28</xdr:row>
      <xdr:rowOff>76200</xdr:rowOff>
    </xdr:to>
    <xdr:graphicFrame>
      <xdr:nvGraphicFramePr>
        <xdr:cNvPr id="2" name="Chart 2"/>
        <xdr:cNvGraphicFramePr/>
      </xdr:nvGraphicFramePr>
      <xdr:xfrm>
        <a:off x="0" y="2970529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33.6094" style="1" customWidth="1"/>
    <col min="2" max="2" width="16.3516" style="1" customWidth="1"/>
    <col min="3" max="3" width="18.6719" style="1" customWidth="1"/>
    <col min="4" max="4" width="16.3516" style="1" customWidth="1"/>
    <col min="5" max="5" width="16.3516" style="1" customWidth="1"/>
    <col min="6" max="6" width="16.3516" style="1" customWidth="1"/>
    <col min="7" max="7" hidden="1" width="16.3333" style="1" customWidth="1"/>
    <col min="8" max="8" hidden="1" width="16.3333" style="1" customWidth="1"/>
    <col min="9" max="9" width="16.3516" style="1" customWidth="1"/>
    <col min="1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55" customHeight="1">
      <c r="A2" t="s" s="3">
        <v>1</v>
      </c>
      <c r="B2" t="s" s="3">
        <v>2</v>
      </c>
      <c r="C2" t="s" s="3">
        <v>3</v>
      </c>
      <c r="D2" s="3"/>
      <c r="E2" t="s" s="3">
        <v>4</v>
      </c>
      <c r="F2" t="s" s="3">
        <v>5</v>
      </c>
      <c r="G2" s="4"/>
      <c r="H2" t="s" s="3">
        <v>6</v>
      </c>
      <c r="I2" t="s" s="3">
        <v>7</v>
      </c>
    </row>
    <row r="3" ht="20.55" customHeight="1">
      <c r="A3" t="s" s="5">
        <v>8</v>
      </c>
      <c r="B3" s="6">
        <v>0</v>
      </c>
      <c r="C3" s="7">
        <v>5.416666666666666e-05</v>
      </c>
      <c r="D3" s="8">
        <f>(C3*86400*1000)</f>
        <v>4680</v>
      </c>
      <c r="E3" s="9">
        <f>C3-B3</f>
        <v>5.416666666666666e-05</v>
      </c>
      <c r="F3" s="8">
        <v>8</v>
      </c>
      <c r="G3" s="8">
        <f>(F3/E3*86400000)*1000</f>
        <v>1.709401709401709</v>
      </c>
      <c r="H3" s="10">
        <f>IF(F3,(E3*86400000),0)</f>
        <v>4680</v>
      </c>
      <c r="I3" s="10">
        <f>G3*60</f>
        <v>102.5641025641026</v>
      </c>
    </row>
    <row r="4" ht="20.35" customHeight="1">
      <c r="A4" t="s" s="11">
        <v>9</v>
      </c>
      <c r="B4" s="12">
        <f>C3</f>
        <v>5.416666666666666e-05</v>
      </c>
      <c r="C4" s="13">
        <v>9.722222222222223e-05</v>
      </c>
      <c r="D4" s="14">
        <f>(C4*86400*1000)</f>
        <v>8400</v>
      </c>
      <c r="E4" s="15">
        <f>C4-B4</f>
        <v>4.305555555555557e-05</v>
      </c>
      <c r="F4" s="14">
        <v>0</v>
      </c>
      <c r="G4" s="14">
        <f>(F4/E4*86400000)*1000</f>
        <v>0</v>
      </c>
      <c r="H4" s="16">
        <f>IF(F4,(E4*86400000),0)</f>
        <v>0</v>
      </c>
      <c r="I4" s="16">
        <f>G4*60</f>
        <v>0</v>
      </c>
    </row>
    <row r="5" ht="20.35" customHeight="1">
      <c r="A5" t="s" s="11">
        <v>10</v>
      </c>
      <c r="B5" s="12">
        <f>C4</f>
        <v>9.722222222222223e-05</v>
      </c>
      <c r="C5" s="13">
        <v>0.0001168981481481481</v>
      </c>
      <c r="D5" s="14">
        <f>(C5*86400*1000)</f>
        <v>10100</v>
      </c>
      <c r="E5" s="15">
        <f>C5-B5</f>
        <v>1.967592592592592e-05</v>
      </c>
      <c r="F5" s="14">
        <v>3</v>
      </c>
      <c r="G5" s="14">
        <f>(F5/E5*86400000)*1000</f>
        <v>1.764705882352942</v>
      </c>
      <c r="H5" s="16">
        <f>IF(F5,(E5*86400000),0)</f>
        <v>1699.999999999999</v>
      </c>
      <c r="I5" s="16">
        <f>G5*60</f>
        <v>105.8823529411765</v>
      </c>
    </row>
    <row r="6" ht="20.35" customHeight="1">
      <c r="A6" t="s" s="11">
        <v>11</v>
      </c>
      <c r="B6" s="12">
        <f>C5</f>
        <v>0.0001168981481481481</v>
      </c>
      <c r="C6" s="13">
        <v>0.0001388888888888889</v>
      </c>
      <c r="D6" s="14">
        <f>(C6*86400*1000)</f>
        <v>12000</v>
      </c>
      <c r="E6" s="15">
        <f>C6-B6</f>
        <v>2.199074074074074e-05</v>
      </c>
      <c r="F6" s="14">
        <v>0</v>
      </c>
      <c r="G6" s="14">
        <f>(F6/E6*86400000)*1000</f>
        <v>0</v>
      </c>
      <c r="H6" s="16">
        <f>IF(F6,(E6*86400000),0)</f>
        <v>0</v>
      </c>
      <c r="I6" s="16">
        <f>G6*60</f>
        <v>0</v>
      </c>
    </row>
    <row r="7" ht="20.35" customHeight="1">
      <c r="A7" t="s" s="11">
        <v>12</v>
      </c>
      <c r="B7" s="12">
        <f>C6</f>
        <v>0.0001388888888888889</v>
      </c>
      <c r="C7" s="13">
        <v>0.0001982638888888889</v>
      </c>
      <c r="D7" s="14">
        <f>(C7*86400*1000)</f>
        <v>17130</v>
      </c>
      <c r="E7" s="15">
        <f>C7-B7</f>
        <v>5.937499999999999e-05</v>
      </c>
      <c r="F7" s="14">
        <v>10</v>
      </c>
      <c r="G7" s="14">
        <f>(F7/E7*86400000)*1000</f>
        <v>1.949317738791423</v>
      </c>
      <c r="H7" s="16">
        <f>IF(F7,(E7*86400000),0)</f>
        <v>5129.999999999999</v>
      </c>
      <c r="I7" s="16">
        <f>G7*60</f>
        <v>116.9590643274854</v>
      </c>
    </row>
    <row r="8" ht="20.35" customHeight="1">
      <c r="A8" t="s" s="11">
        <v>13</v>
      </c>
      <c r="B8" s="12">
        <f>C7</f>
        <v>0.0001982638888888889</v>
      </c>
      <c r="C8" s="13">
        <v>0.0002106481481481481</v>
      </c>
      <c r="D8" s="14">
        <f>(C8*86400*1000)</f>
        <v>18200</v>
      </c>
      <c r="E8" s="15">
        <f>C8-B8</f>
        <v>1.238425925925926e-05</v>
      </c>
      <c r="F8" s="14">
        <v>2</v>
      </c>
      <c r="G8" s="14">
        <f>(F8/E8*86400000)*1000</f>
        <v>1.869158878504672</v>
      </c>
      <c r="H8" s="16">
        <f>IF(F8,(E8*86400000),0)</f>
        <v>1070</v>
      </c>
      <c r="I8" s="16">
        <f>G8*60</f>
        <v>112.1495327102803</v>
      </c>
    </row>
    <row r="9" ht="20.35" customHeight="1">
      <c r="A9" t="s" s="11">
        <v>14</v>
      </c>
      <c r="B9" s="12">
        <f>C8</f>
        <v>0.0002106481481481481</v>
      </c>
      <c r="C9" s="13">
        <v>0.0002361111111111111</v>
      </c>
      <c r="D9" s="14">
        <f>(C9*86400*1000)</f>
        <v>20400</v>
      </c>
      <c r="E9" s="15">
        <f>C9-B9</f>
        <v>2.546296296296295e-05</v>
      </c>
      <c r="F9" s="14">
        <v>0</v>
      </c>
      <c r="G9" s="14">
        <f>(F9/E9*86400000)*1000</f>
        <v>0</v>
      </c>
      <c r="H9" s="16">
        <f>IF(F9,(E9*86400000),0)</f>
        <v>0</v>
      </c>
      <c r="I9" s="16">
        <f>G9*60</f>
        <v>0</v>
      </c>
    </row>
    <row r="10" ht="20.35" customHeight="1">
      <c r="A10" t="s" s="11">
        <v>15</v>
      </c>
      <c r="B10" s="12">
        <f>C9</f>
        <v>0.0002361111111111111</v>
      </c>
      <c r="C10" s="13">
        <v>0.0002587962962962963</v>
      </c>
      <c r="D10" s="14">
        <f>(C10*86400*1000)</f>
        <v>22360</v>
      </c>
      <c r="E10" s="15">
        <f>C10-B10</f>
        <v>2.268518518518519e-05</v>
      </c>
      <c r="F10" s="14">
        <v>3</v>
      </c>
      <c r="G10" s="14">
        <f>(F10/E10*86400000)*1000</f>
        <v>1.530612244897958</v>
      </c>
      <c r="H10" s="16">
        <f>IF(F10,(E10*86400000),0)</f>
        <v>1960.000000000001</v>
      </c>
      <c r="I10" s="16">
        <f>G10*60</f>
        <v>91.8367346938775</v>
      </c>
    </row>
    <row r="11" ht="20.35" customHeight="1">
      <c r="A11" t="s" s="11">
        <v>16</v>
      </c>
      <c r="B11" s="12">
        <f>C10</f>
        <v>0.0002587962962962963</v>
      </c>
      <c r="C11" s="13">
        <v>0.0002850694444444445</v>
      </c>
      <c r="D11" s="14">
        <f>(C11*86400*1000)</f>
        <v>24630</v>
      </c>
      <c r="E11" s="15">
        <f>C11-B11</f>
        <v>2.627314814814814e-05</v>
      </c>
      <c r="F11" s="14">
        <v>0</v>
      </c>
      <c r="G11" s="14">
        <f>(F11/E11*86400000)*1000</f>
        <v>0</v>
      </c>
      <c r="H11" s="16">
        <f>IF(F11,(E11*86400000),0)</f>
        <v>0</v>
      </c>
      <c r="I11" s="16">
        <f>G11*60</f>
        <v>0</v>
      </c>
    </row>
    <row r="12" ht="20.35" customHeight="1">
      <c r="A12" t="s" s="11">
        <v>17</v>
      </c>
      <c r="B12" s="12">
        <f>C11</f>
        <v>0.0002850694444444445</v>
      </c>
      <c r="C12" s="13">
        <v>0.0003074074074074074</v>
      </c>
      <c r="D12" s="14">
        <f>(C12*86400*1000)</f>
        <v>26560</v>
      </c>
      <c r="E12" s="15">
        <f>C12-B12</f>
        <v>2.233796296296296e-05</v>
      </c>
      <c r="F12" s="14">
        <v>3</v>
      </c>
      <c r="G12" s="14">
        <f>(F12/E12*86400000)*1000</f>
        <v>1.55440414507772</v>
      </c>
      <c r="H12" s="16">
        <f>IF(F12,(E12*86400000),0)</f>
        <v>1930</v>
      </c>
      <c r="I12" s="16">
        <f>G12*60</f>
        <v>93.26424870466323</v>
      </c>
    </row>
    <row r="13" ht="20.35" customHeight="1">
      <c r="A13" t="s" s="11">
        <v>18</v>
      </c>
      <c r="B13" s="12">
        <f>C12</f>
        <v>0.0003074074074074074</v>
      </c>
      <c r="C13" s="13">
        <v>0.0003101851851851852</v>
      </c>
      <c r="D13" s="14">
        <f>(C13*86400*1000)</f>
        <v>26800</v>
      </c>
      <c r="E13" s="15">
        <f>C13-B13</f>
        <v>2.777777777777801e-06</v>
      </c>
      <c r="F13" s="14">
        <v>0</v>
      </c>
      <c r="G13" s="14">
        <f>(F13/E13*86400000)*1000</f>
        <v>0</v>
      </c>
      <c r="H13" s="16">
        <f>IF(F13,(E13*86400000),0)</f>
        <v>0</v>
      </c>
      <c r="I13" s="16">
        <f>G13*60</f>
        <v>0</v>
      </c>
    </row>
    <row r="14" ht="20.35" customHeight="1">
      <c r="A14" t="s" s="11">
        <v>19</v>
      </c>
      <c r="B14" s="12">
        <f>C13</f>
        <v>0.0003101851851851852</v>
      </c>
      <c r="C14" s="13">
        <v>0.0003391203703703704</v>
      </c>
      <c r="D14" s="14">
        <f>(C14*86400*1000)</f>
        <v>29300</v>
      </c>
      <c r="E14" s="15">
        <f>C14-B14</f>
        <v>2.893518518518519e-05</v>
      </c>
      <c r="F14" s="14">
        <v>3</v>
      </c>
      <c r="G14" s="14">
        <f>(F14/E14*86400000)*1000</f>
        <v>1.2</v>
      </c>
      <c r="H14" s="16">
        <f>IF(F14,(E14*86400000),0)</f>
        <v>2500</v>
      </c>
      <c r="I14" s="16">
        <f>G14*60</f>
        <v>72</v>
      </c>
    </row>
    <row r="15" ht="20.35" customHeight="1">
      <c r="A15" t="s" s="11">
        <v>20</v>
      </c>
      <c r="B15" s="12">
        <f>C14</f>
        <v>0.0003391203703703704</v>
      </c>
      <c r="C15" s="13">
        <v>0.0003490740740740741</v>
      </c>
      <c r="D15" s="14">
        <f>(C15*86400*1000)</f>
        <v>30160</v>
      </c>
      <c r="E15" s="15">
        <f>C15-B15</f>
        <v>9.953703703703698e-06</v>
      </c>
      <c r="F15" s="14">
        <v>0</v>
      </c>
      <c r="G15" s="14">
        <f>(F15/E15*86400000)*1000</f>
        <v>0</v>
      </c>
      <c r="H15" s="16">
        <f>IF(F15,(E15*86400000),0)</f>
        <v>0</v>
      </c>
      <c r="I15" s="16">
        <f>G15*60</f>
        <v>0</v>
      </c>
    </row>
    <row r="16" ht="20.35" customHeight="1">
      <c r="A16" t="s" s="11">
        <v>21</v>
      </c>
      <c r="B16" s="12">
        <f>C14</f>
        <v>0.0003391203703703704</v>
      </c>
      <c r="C16" s="13">
        <v>0.0003780092592592592</v>
      </c>
      <c r="D16" s="14">
        <f>(C16*86400*1000)</f>
        <v>32660</v>
      </c>
      <c r="E16" s="15">
        <f>C16-B16</f>
        <v>3.888888888888884e-05</v>
      </c>
      <c r="F16" s="14">
        <v>4</v>
      </c>
      <c r="G16" s="14">
        <f>(F16/E16*86400000)*1000</f>
        <v>1.190476190476192</v>
      </c>
      <c r="H16" s="16">
        <f>IF(F16,(E16*86400000),0)</f>
        <v>3359.999999999996</v>
      </c>
      <c r="I16" s="16">
        <f>G16*60</f>
        <v>71.4285714285715</v>
      </c>
    </row>
    <row r="17" ht="20.35" customHeight="1">
      <c r="A17" t="s" s="11">
        <v>22</v>
      </c>
      <c r="B17" s="12">
        <f>C16</f>
        <v>0.0003780092592592592</v>
      </c>
      <c r="C17" s="13">
        <v>0.0004054398148148148</v>
      </c>
      <c r="D17" s="14">
        <f>(C17*86400*1000)</f>
        <v>35030</v>
      </c>
      <c r="E17" s="15">
        <f>C17-B17</f>
        <v>2.743055555555561e-05</v>
      </c>
      <c r="F17" s="14">
        <v>5</v>
      </c>
      <c r="G17" s="14">
        <f>(F17/E17*86400000)*1000</f>
        <v>2.109704641350207</v>
      </c>
      <c r="H17" s="16">
        <f>IF(F17,(E17*86400000),0)</f>
        <v>2370.000000000005</v>
      </c>
      <c r="I17" s="16">
        <f>G17*60</f>
        <v>126.5822784810124</v>
      </c>
    </row>
    <row r="18" ht="20.35" customHeight="1">
      <c r="A18" t="s" s="11">
        <v>23</v>
      </c>
      <c r="B18" s="12">
        <f>C17</f>
        <v>0.0004054398148148148</v>
      </c>
      <c r="C18" s="13">
        <v>0.0004173611111111111</v>
      </c>
      <c r="D18" s="14">
        <f>(C18*86400*1000)</f>
        <v>36060</v>
      </c>
      <c r="E18" s="15">
        <f>C18-B18</f>
        <v>1.192129629629631e-05</v>
      </c>
      <c r="F18" s="14">
        <v>0</v>
      </c>
      <c r="G18" s="14">
        <f>(F18/E18*86400000)*1000</f>
        <v>0</v>
      </c>
      <c r="H18" s="16">
        <f>IF(F18,(E18*86400000),0)</f>
        <v>0</v>
      </c>
      <c r="I18" s="16">
        <f>G18*60</f>
        <v>0</v>
      </c>
    </row>
    <row r="19" ht="20.35" customHeight="1">
      <c r="A19" t="s" s="11">
        <v>24</v>
      </c>
      <c r="B19" s="12">
        <f>C18</f>
        <v>0.0004173611111111111</v>
      </c>
      <c r="C19" s="13">
        <v>0.0004363425925925926</v>
      </c>
      <c r="D19" s="14">
        <f>(C19*86400*1000)</f>
        <v>37700</v>
      </c>
      <c r="E19" s="15">
        <f>C19-B19</f>
        <v>1.898148148148149e-05</v>
      </c>
      <c r="F19" s="14">
        <v>2</v>
      </c>
      <c r="G19" s="14">
        <f>(F19/E19*86400000)*1000</f>
        <v>1.219512195121951</v>
      </c>
      <c r="H19" s="16">
        <f>IF(F19,(E19*86400000),0)</f>
        <v>1640</v>
      </c>
      <c r="I19" s="16">
        <f>G19*60</f>
        <v>73.17073170731705</v>
      </c>
    </row>
    <row r="20" ht="20.35" customHeight="1">
      <c r="A20" t="s" s="11">
        <v>25</v>
      </c>
      <c r="B20" s="12">
        <f>C19</f>
        <v>0.0004363425925925926</v>
      </c>
      <c r="C20" s="13">
        <v>0.0004474537037037037</v>
      </c>
      <c r="D20" s="14">
        <f>(C20*86400*1000)</f>
        <v>38660</v>
      </c>
      <c r="E20" s="15">
        <f>C20-B20</f>
        <v>1.111111111111104e-05</v>
      </c>
      <c r="F20" s="14">
        <v>0</v>
      </c>
      <c r="G20" s="14">
        <f>(F20/E20*86400000)*1000</f>
        <v>0</v>
      </c>
      <c r="H20" s="16">
        <f>IF(F20,(E20*86400000),0)</f>
        <v>0</v>
      </c>
      <c r="I20" s="16">
        <f>G20*60</f>
        <v>0</v>
      </c>
    </row>
    <row r="21" ht="20.35" customHeight="1">
      <c r="A21" t="s" s="11">
        <v>26</v>
      </c>
      <c r="B21" s="12">
        <f>C20</f>
        <v>0.0004474537037037037</v>
      </c>
      <c r="C21" s="13">
        <v>0.0004670138888888889</v>
      </c>
      <c r="D21" s="14">
        <f>(C21*86400*1000)</f>
        <v>40350</v>
      </c>
      <c r="E21" s="15">
        <f>C21-B21</f>
        <v>1.956018518518524e-05</v>
      </c>
      <c r="F21" s="14">
        <v>3</v>
      </c>
      <c r="G21" s="14">
        <f>(F21/E21*86400000)*1000</f>
        <v>1.775147928994078</v>
      </c>
      <c r="H21" s="16">
        <f>IF(F21,(E21*86400000),0)</f>
        <v>1690.000000000005</v>
      </c>
      <c r="I21" s="16">
        <f>G21*60</f>
        <v>106.5088757396447</v>
      </c>
    </row>
    <row r="22" ht="20.35" customHeight="1">
      <c r="A22" t="s" s="11">
        <v>27</v>
      </c>
      <c r="B22" s="12">
        <f>C21</f>
        <v>0.0004670138888888889</v>
      </c>
      <c r="C22" s="13">
        <v>0.0004960648148148148</v>
      </c>
      <c r="D22" s="14">
        <f>(C22*86400*1000)</f>
        <v>42860</v>
      </c>
      <c r="E22" s="15">
        <f>C22-B22</f>
        <v>2.90509259259259e-05</v>
      </c>
      <c r="F22" s="14">
        <v>0</v>
      </c>
      <c r="G22" s="14">
        <f>(F22/E22*86400000)*1000</f>
        <v>0</v>
      </c>
      <c r="H22" s="16">
        <f>IF(F22,(E22*86400000),0)</f>
        <v>0</v>
      </c>
      <c r="I22" s="16">
        <f>G22*60</f>
        <v>0</v>
      </c>
    </row>
    <row r="23" ht="20.35" customHeight="1">
      <c r="A23" t="s" s="11">
        <v>28</v>
      </c>
      <c r="B23" s="12">
        <f>C22</f>
        <v>0.0004960648148148148</v>
      </c>
      <c r="C23" s="13">
        <v>0.000550925925925926</v>
      </c>
      <c r="D23" s="14">
        <f>(C23*86400*1000)</f>
        <v>47600</v>
      </c>
      <c r="E23" s="15">
        <f>C23-B23</f>
        <v>5.486111111111113e-05</v>
      </c>
      <c r="F23" s="14">
        <v>7</v>
      </c>
      <c r="G23" s="14">
        <f>(F23/E23*86400000)*1000</f>
        <v>1.476793248945147</v>
      </c>
      <c r="H23" s="16">
        <f>IF(F23,(E23*86400000),0)</f>
        <v>4740.000000000002</v>
      </c>
      <c r="I23" s="16">
        <f>G23*60</f>
        <v>88.60759493670884</v>
      </c>
    </row>
    <row r="24" ht="20.35" customHeight="1">
      <c r="A24" t="s" s="11">
        <v>29</v>
      </c>
      <c r="B24" s="12">
        <f>C23</f>
        <v>0.000550925925925926</v>
      </c>
      <c r="C24" s="13">
        <v>0.0005778935185185185</v>
      </c>
      <c r="D24" s="14">
        <f>(C24*86400*1000)</f>
        <v>49930</v>
      </c>
      <c r="E24" s="15">
        <f>C24-B24</f>
        <v>2.696759259259257e-05</v>
      </c>
      <c r="F24" s="14">
        <v>4</v>
      </c>
      <c r="G24" s="14">
        <f>(F24/E24*86400000)*1000</f>
        <v>1.716738197424894</v>
      </c>
      <c r="H24" s="16">
        <f>IF(F24,(E24*86400000),0)</f>
        <v>2329.999999999998</v>
      </c>
      <c r="I24" s="16">
        <f>G24*60</f>
        <v>103.0042918454936</v>
      </c>
    </row>
    <row r="25" ht="20.35" customHeight="1">
      <c r="A25" t="s" s="11">
        <v>30</v>
      </c>
      <c r="B25" s="12">
        <f>C24</f>
        <v>0.0005778935185185185</v>
      </c>
      <c r="C25" s="13">
        <v>0.0005856481481481482</v>
      </c>
      <c r="D25" s="14">
        <f>(C25*86400*1000)</f>
        <v>50600</v>
      </c>
      <c r="E25" s="15">
        <f>C25-B25</f>
        <v>7.754629629629649e-06</v>
      </c>
      <c r="F25" s="14">
        <v>0</v>
      </c>
      <c r="G25" s="14">
        <f>(F25/E25*86400000)*1000</f>
        <v>0</v>
      </c>
      <c r="H25" s="16">
        <f>IF(F25,(E25*86400000),0)</f>
        <v>0</v>
      </c>
      <c r="I25" s="16">
        <f>G25*60</f>
        <v>0</v>
      </c>
    </row>
    <row r="26" ht="20.35" customHeight="1">
      <c r="A26" t="s" s="11">
        <v>31</v>
      </c>
      <c r="B26" s="12">
        <f>C25</f>
        <v>0.0005856481481481482</v>
      </c>
      <c r="C26" s="13">
        <v>0.0006094907407407407</v>
      </c>
      <c r="D26" s="14">
        <f>(C26*86400*1000)</f>
        <v>52660</v>
      </c>
      <c r="E26" s="15">
        <f>C26-B26</f>
        <v>2.384259259259254e-05</v>
      </c>
      <c r="F26" s="14">
        <v>3</v>
      </c>
      <c r="G26" s="14">
        <f>(F26/E26*86400000)*1000</f>
        <v>1.456310679611654</v>
      </c>
      <c r="H26" s="16">
        <f>IF(F26,(E26*86400000),0)</f>
        <v>2059.999999999995</v>
      </c>
      <c r="I26" s="16">
        <f>G26*60</f>
        <v>87.37864077669924</v>
      </c>
    </row>
    <row r="27" ht="20.35" customHeight="1">
      <c r="A27" t="s" s="11">
        <v>32</v>
      </c>
      <c r="B27" s="12">
        <f>C26</f>
        <v>0.0006094907407407407</v>
      </c>
      <c r="C27" s="13">
        <v>0.0006319444444444444</v>
      </c>
      <c r="D27" s="14">
        <f>(C27*86400*1000)</f>
        <v>54600</v>
      </c>
      <c r="E27" s="15">
        <f>C27-B27</f>
        <v>2.245370370370376e-05</v>
      </c>
      <c r="F27" s="14">
        <v>0</v>
      </c>
      <c r="G27" s="14">
        <f>(F27/E27*86400000)*1000</f>
        <v>0</v>
      </c>
      <c r="H27" s="16">
        <f>IF(F27,(E27*86400000),0)</f>
        <v>0</v>
      </c>
      <c r="I27" s="16">
        <f>G27*60</f>
        <v>0</v>
      </c>
    </row>
    <row r="28" ht="20.35" customHeight="1">
      <c r="A28" t="s" s="11">
        <v>33</v>
      </c>
      <c r="B28" s="12">
        <f>C27</f>
        <v>0.0006319444444444444</v>
      </c>
      <c r="C28" s="13">
        <v>0.0006511574074074074</v>
      </c>
      <c r="D28" s="14">
        <f>(C28*86400*1000)</f>
        <v>56260</v>
      </c>
      <c r="E28" s="15">
        <f>C28-B28</f>
        <v>1.921296296296292e-05</v>
      </c>
      <c r="F28" s="14">
        <v>2</v>
      </c>
      <c r="G28" s="14">
        <f>(F28/E28*86400000)*1000</f>
        <v>1.204819277108436</v>
      </c>
      <c r="H28" s="16">
        <f>IF(F28,(E28*86400000),0)</f>
        <v>1659.999999999997</v>
      </c>
      <c r="I28" s="16">
        <f>G28*60</f>
        <v>72.28915662650618</v>
      </c>
    </row>
    <row r="29" ht="20.35" customHeight="1">
      <c r="A29" t="s" s="11">
        <v>34</v>
      </c>
      <c r="B29" s="12">
        <f>C28</f>
        <v>0.0006511574074074074</v>
      </c>
      <c r="C29" s="13">
        <v>0.0007106481481481482</v>
      </c>
      <c r="D29" s="14">
        <f>(C29*86400*1000)</f>
        <v>61400</v>
      </c>
      <c r="E29" s="15">
        <f>C29-B29</f>
        <v>5.949074074074075e-05</v>
      </c>
      <c r="F29" s="14">
        <v>0</v>
      </c>
      <c r="G29" s="14">
        <f>(F29/E29*86400000)*1000</f>
        <v>0</v>
      </c>
      <c r="H29" s="16">
        <f>IF(F29,(E29*86400000),0)</f>
        <v>0</v>
      </c>
      <c r="I29" s="16">
        <f>G29*60</f>
        <v>0</v>
      </c>
    </row>
    <row r="30" ht="20.35" customHeight="1">
      <c r="A30" t="s" s="11">
        <v>35</v>
      </c>
      <c r="B30" s="12">
        <f>C29</f>
        <v>0.0007106481481481482</v>
      </c>
      <c r="C30" s="13">
        <v>0.0007434027777777778</v>
      </c>
      <c r="D30" s="14">
        <f>(C30*86400*1000)</f>
        <v>64230.000000000007</v>
      </c>
      <c r="E30" s="15">
        <f>C30-B30</f>
        <v>3.275462962962969e-05</v>
      </c>
      <c r="F30" s="14">
        <v>4</v>
      </c>
      <c r="G30" s="14">
        <f>(F30/E30*86400000)*1000</f>
        <v>1.413427561837453</v>
      </c>
      <c r="H30" s="16">
        <f>IF(F30,(E30*86400000),0)</f>
        <v>2830.000000000005</v>
      </c>
      <c r="I30" s="16">
        <f>G30*60</f>
        <v>84.8056537102472</v>
      </c>
    </row>
    <row r="31" ht="20.35" customHeight="1">
      <c r="A31" t="s" s="11">
        <v>36</v>
      </c>
      <c r="B31" s="12">
        <f>C30</f>
        <v>0.0007434027777777778</v>
      </c>
      <c r="C31" s="13">
        <v>0.0007723379629629631</v>
      </c>
      <c r="D31" s="14">
        <f>(C31*86400*1000)</f>
        <v>66730</v>
      </c>
      <c r="E31" s="15">
        <f>C31-B31</f>
        <v>2.893518518518519e-05</v>
      </c>
      <c r="F31" s="14">
        <v>4</v>
      </c>
      <c r="G31" s="14">
        <f>(F31/E31*86400000)*1000</f>
        <v>1.6</v>
      </c>
      <c r="H31" s="16">
        <f>IF(F31,(E31*86400000),0)</f>
        <v>2500</v>
      </c>
      <c r="I31" s="16">
        <f>G31*60</f>
        <v>96</v>
      </c>
    </row>
    <row r="32" ht="20.35" customHeight="1">
      <c r="A32" t="s" s="11">
        <v>37</v>
      </c>
      <c r="B32" s="12">
        <f>C31</f>
        <v>0.0007723379629629631</v>
      </c>
      <c r="C32" s="13">
        <v>0.0007873842592592593</v>
      </c>
      <c r="D32" s="14">
        <f>(C32*86400*1000)</f>
        <v>68030</v>
      </c>
      <c r="E32" s="15">
        <f>C32-B32</f>
        <v>1.504629629629626e-05</v>
      </c>
      <c r="F32" s="14">
        <v>0</v>
      </c>
      <c r="G32" s="14">
        <f>(F32/E32*86400000)*1000</f>
        <v>0</v>
      </c>
      <c r="H32" s="16">
        <f>IF(F32,(E32*86400000),0)</f>
        <v>0</v>
      </c>
      <c r="I32" s="16">
        <f>G32*60</f>
        <v>0</v>
      </c>
    </row>
    <row r="33" ht="20.35" customHeight="1">
      <c r="A33" t="s" s="11">
        <v>38</v>
      </c>
      <c r="B33" s="12">
        <f>C32</f>
        <v>0.0007873842592592593</v>
      </c>
      <c r="C33" s="13">
        <v>0.0008097222222222222</v>
      </c>
      <c r="D33" s="14">
        <f>(C33*86400*1000)</f>
        <v>69960</v>
      </c>
      <c r="E33" s="15">
        <f>C33-B33</f>
        <v>2.233796296296288e-05</v>
      </c>
      <c r="F33" s="14">
        <v>3</v>
      </c>
      <c r="G33" s="14">
        <f>(F33/E33*86400000)*1000</f>
        <v>1.554404145077726</v>
      </c>
      <c r="H33" s="16">
        <f>IF(F33,(E33*86400000),0)</f>
        <v>1929.999999999993</v>
      </c>
      <c r="I33" s="16">
        <f>G33*60</f>
        <v>93.26424870466356</v>
      </c>
    </row>
    <row r="34" ht="20.35" customHeight="1">
      <c r="A34" t="s" s="11">
        <v>39</v>
      </c>
      <c r="B34" s="12">
        <f>C33</f>
        <v>0.0008097222222222222</v>
      </c>
      <c r="C34" s="13">
        <v>0.0008186342592592593</v>
      </c>
      <c r="D34" s="14">
        <f>(C34*86400*1000)</f>
        <v>70730</v>
      </c>
      <c r="E34" s="15">
        <f>C34-B34</f>
        <v>8.912037037037156e-06</v>
      </c>
      <c r="F34" s="14">
        <v>0</v>
      </c>
      <c r="G34" s="14">
        <f>(F34/E34*86400000)*1000</f>
        <v>0</v>
      </c>
      <c r="H34" s="16">
        <f>IF(F34,(E34*86400000),0)</f>
        <v>0</v>
      </c>
      <c r="I34" s="16">
        <f>G34*60</f>
        <v>0</v>
      </c>
    </row>
    <row r="35" ht="20.35" customHeight="1">
      <c r="A35" t="s" s="11">
        <v>39</v>
      </c>
      <c r="B35" s="12">
        <f>C34</f>
        <v>0.0008186342592592593</v>
      </c>
      <c r="C35" s="13">
        <v>0.0008278935185185185</v>
      </c>
      <c r="D35" s="14">
        <f>(C35*86400*1000)</f>
        <v>71530</v>
      </c>
      <c r="E35" s="15">
        <f>C35-B35</f>
        <v>9.259259259259227e-06</v>
      </c>
      <c r="F35" s="14">
        <v>1</v>
      </c>
      <c r="G35" s="14">
        <f>(F35/E35*86400000)*1000</f>
        <v>1.250000000000004</v>
      </c>
      <c r="H35" s="16">
        <f>IF(F35,(E35*86400000),0)</f>
        <v>799.9999999999972</v>
      </c>
      <c r="I35" s="16">
        <f>G35*60</f>
        <v>75.00000000000027</v>
      </c>
    </row>
    <row r="36" ht="20.35" customHeight="1">
      <c r="A36" t="s" s="11">
        <v>39</v>
      </c>
      <c r="B36" s="12">
        <f>C35</f>
        <v>0.0008278935185185185</v>
      </c>
      <c r="C36" s="13">
        <v>0.0008302083333333334</v>
      </c>
      <c r="D36" s="14">
        <f>(C36*86400*1000)</f>
        <v>71730</v>
      </c>
      <c r="E36" s="15">
        <f>C36-B36</f>
        <v>2.314814814814848e-06</v>
      </c>
      <c r="F36" s="14">
        <v>0</v>
      </c>
      <c r="G36" s="14">
        <f>(F36/E36*86400000)*1000</f>
        <v>0</v>
      </c>
      <c r="H36" s="16">
        <f>IF(F36,(E36*86400000),0)</f>
        <v>0</v>
      </c>
      <c r="I36" s="16">
        <f>G36*60</f>
        <v>0</v>
      </c>
    </row>
    <row r="37" ht="20.35" customHeight="1">
      <c r="A37" t="s" s="11">
        <v>39</v>
      </c>
      <c r="B37" s="12">
        <f>C36</f>
        <v>0.0008302083333333334</v>
      </c>
      <c r="C37" s="13">
        <v>0.000837962962962963</v>
      </c>
      <c r="D37" s="14">
        <f>(C37*86400*1000)</f>
        <v>72400</v>
      </c>
      <c r="E37" s="15">
        <f>C37-B37</f>
        <v>7.754629629629649e-06</v>
      </c>
      <c r="F37" s="14">
        <v>1</v>
      </c>
      <c r="G37" s="14">
        <f>(F37/E37*86400000)*1000</f>
        <v>1.492537313432832</v>
      </c>
      <c r="H37" s="16">
        <f>IF(F37,(E37*86400000),0)</f>
        <v>670.0000000000017</v>
      </c>
      <c r="I37" s="16">
        <f>G37*60</f>
        <v>89.55223880596992</v>
      </c>
    </row>
    <row r="38" ht="20.35" customHeight="1">
      <c r="A38" t="s" s="11">
        <v>39</v>
      </c>
      <c r="B38" s="12">
        <f>C37</f>
        <v>0.000837962962962963</v>
      </c>
      <c r="C38" s="13">
        <v>0.0008487268518518518</v>
      </c>
      <c r="D38" s="14">
        <f>(C38*86400*1000)</f>
        <v>73330</v>
      </c>
      <c r="E38" s="15">
        <f>C38-B38</f>
        <v>1.07638888888888e-05</v>
      </c>
      <c r="F38" s="14">
        <v>0</v>
      </c>
      <c r="G38" s="14">
        <f>(F38/E38*86400000)*1000</f>
        <v>0</v>
      </c>
      <c r="H38" s="16">
        <f>IF(F38,(E38*86400000),0)</f>
        <v>0</v>
      </c>
      <c r="I38" s="16">
        <f>G38*60</f>
        <v>0</v>
      </c>
    </row>
    <row r="39" ht="20.35" customHeight="1">
      <c r="A39" t="s" s="11">
        <v>40</v>
      </c>
      <c r="B39" s="12">
        <f>C38</f>
        <v>0.0008487268518518518</v>
      </c>
      <c r="C39" s="13">
        <v>0.0008626157407407407</v>
      </c>
      <c r="D39" s="14">
        <f>(C39*86400*1000)</f>
        <v>74530</v>
      </c>
      <c r="E39" s="15">
        <f>C39-B39</f>
        <v>1.388888888888892e-05</v>
      </c>
      <c r="F39" s="14">
        <v>2</v>
      </c>
      <c r="G39" s="14">
        <f>(F39/E39*86400000)*1000</f>
        <v>1.666666666666663</v>
      </c>
      <c r="H39" s="16">
        <f>IF(F39,(E39*86400000),0)</f>
        <v>1200.000000000003</v>
      </c>
      <c r="I39" s="16">
        <f>G39*60</f>
        <v>99.99999999999977</v>
      </c>
    </row>
    <row r="40" ht="20.35" customHeight="1">
      <c r="A40" t="s" s="11">
        <v>41</v>
      </c>
      <c r="B40" s="12">
        <f>C39</f>
        <v>0.0008626157407407407</v>
      </c>
      <c r="C40" s="13">
        <v>0.0008664351851851851</v>
      </c>
      <c r="D40" s="14">
        <f>(C40*86400*1000)</f>
        <v>74860</v>
      </c>
      <c r="E40" s="15">
        <f>C40-B40</f>
        <v>3.819444444444425e-06</v>
      </c>
      <c r="F40" s="14">
        <v>0.5</v>
      </c>
      <c r="G40" s="14">
        <f>(F40/E40*86400000)*1000</f>
        <v>1.515151515151523</v>
      </c>
      <c r="H40" s="16">
        <f>IF(F40,(E40*86400000),0)</f>
        <v>329.9999999999983</v>
      </c>
      <c r="I40" s="16">
        <f>G40*60</f>
        <v>90.90909090909138</v>
      </c>
    </row>
    <row r="41" ht="32.35" customHeight="1">
      <c r="A41" s="17"/>
      <c r="B41" t="s" s="18">
        <v>42</v>
      </c>
      <c r="C41" t="s" s="19">
        <v>43</v>
      </c>
      <c r="D41" s="19"/>
      <c r="E41" t="s" s="19">
        <v>44</v>
      </c>
      <c r="F41" t="s" s="19">
        <v>45</v>
      </c>
      <c r="G41" s="14"/>
      <c r="H41" s="20"/>
      <c r="I41" t="s" s="19">
        <v>46</v>
      </c>
    </row>
    <row r="42" ht="20.35" customHeight="1">
      <c r="A42" t="s" s="11">
        <v>47</v>
      </c>
      <c r="B42" s="21">
        <f>(C40*86400*1000)/1000</f>
        <v>74.86</v>
      </c>
      <c r="C42" s="16">
        <f>SUM(H3:H40)/1000</f>
        <v>49.08</v>
      </c>
      <c r="D42" s="22"/>
      <c r="E42" s="22">
        <f>C42/B42</f>
        <v>0.6556238311514827</v>
      </c>
      <c r="F42" s="14">
        <f>SUM(F3:F40)</f>
        <v>77.5</v>
      </c>
      <c r="G42" s="14">
        <f>(F42/C42)*1000</f>
        <v>1579.054604726977</v>
      </c>
      <c r="H42" s="16"/>
      <c r="I42" s="16">
        <f>G42*60/1000</f>
        <v>94.74327628361858</v>
      </c>
    </row>
    <row r="43" ht="20.35" customHeight="1">
      <c r="A43" s="11"/>
      <c r="B43" s="23"/>
      <c r="C43" s="14"/>
      <c r="D43" s="24"/>
      <c r="E43" s="24"/>
      <c r="F43" s="14"/>
      <c r="G43" s="14"/>
      <c r="H43" s="14"/>
      <c r="I43" s="16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4" width="16.3516" style="25" customWidth="1"/>
    <col min="5" max="5" width="16.3516" style="25" customWidth="1"/>
    <col min="6" max="256" width="16.3516" style="25" customWidth="1"/>
  </cols>
  <sheetData>
    <row r="1" ht="20.55" customHeight="1">
      <c r="A1" s="26"/>
      <c r="B1" s="26"/>
      <c r="C1" s="26"/>
      <c r="D1" s="26"/>
      <c r="E1" s="26"/>
    </row>
    <row r="2" ht="20.55" customHeight="1">
      <c r="A2" s="27"/>
      <c r="B2" s="28"/>
      <c r="C2" s="29"/>
      <c r="D2" s="29"/>
      <c r="E2" s="29"/>
    </row>
    <row r="3" ht="20.35" customHeight="1">
      <c r="A3" s="17"/>
      <c r="B3" s="30"/>
      <c r="C3" s="31"/>
      <c r="D3" s="31"/>
      <c r="E3" s="31"/>
    </row>
    <row r="4" ht="20.35" customHeight="1">
      <c r="A4" s="17"/>
      <c r="B4" s="30"/>
      <c r="C4" s="31"/>
      <c r="D4" s="31"/>
      <c r="E4" s="31"/>
    </row>
    <row r="5" ht="20.35" customHeight="1">
      <c r="A5" s="17"/>
      <c r="B5" s="30"/>
      <c r="C5" s="31"/>
      <c r="D5" s="31"/>
      <c r="E5" s="31"/>
    </row>
    <row r="6" ht="20.35" customHeight="1">
      <c r="A6" s="17"/>
      <c r="B6" s="30"/>
      <c r="C6" s="31"/>
      <c r="D6" s="31"/>
      <c r="E6" s="31"/>
    </row>
    <row r="7" ht="20.35" customHeight="1">
      <c r="A7" s="17"/>
      <c r="B7" s="30"/>
      <c r="C7" s="31"/>
      <c r="D7" s="31"/>
      <c r="E7" s="31"/>
    </row>
    <row r="8" ht="20.35" customHeight="1">
      <c r="A8" s="17"/>
      <c r="B8" s="30"/>
      <c r="C8" s="31"/>
      <c r="D8" s="31"/>
      <c r="E8" s="31"/>
    </row>
    <row r="9" ht="20.35" customHeight="1">
      <c r="A9" s="17"/>
      <c r="B9" s="30"/>
      <c r="C9" s="31"/>
      <c r="D9" s="31"/>
      <c r="E9" s="31"/>
    </row>
    <row r="10" ht="20.35" customHeight="1">
      <c r="A10" s="17"/>
      <c r="B10" s="30"/>
      <c r="C10" s="31"/>
      <c r="D10" s="31"/>
      <c r="E10" s="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