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2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3.xml" ContentType="application/vnd.openxmlformats-officedocument.drawing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bahan WFH dian\laporan WFH jumat 8 mei 2020\"/>
    </mc:Choice>
  </mc:AlternateContent>
  <bookViews>
    <workbookView xWindow="10305" yWindow="2685" windowWidth="5160" windowHeight="2700"/>
  </bookViews>
  <sheets>
    <sheet name="REGISTRASI" sheetId="1" r:id="rId1"/>
    <sheet name="LAB" sheetId="2" r:id="rId2"/>
    <sheet name="IGD" sheetId="3" r:id="rId3"/>
    <sheet name="INTERVENSI" sheetId="22" state="hidden" r:id="rId4"/>
    <sheet name="RADIOLOGI" sheetId="4" r:id="rId5"/>
    <sheet name="FISIOTERAPI" sheetId="5" state="hidden" r:id="rId6"/>
    <sheet name="GIZI" sheetId="6" r:id="rId7"/>
    <sheet name="PENYULUHAN" sheetId="7" r:id="rId8"/>
    <sheet name="KTHIV" sheetId="8" state="hidden" r:id="rId9"/>
    <sheet name="KBM" sheetId="9" state="hidden" r:id="rId10"/>
    <sheet name="FARMASI" sheetId="10" r:id="rId11"/>
    <sheet name="GRAFIK LAP" sheetId="27" r:id="rId12"/>
    <sheet name="FARMASI (2)" sheetId="26" state="hidden" r:id="rId13"/>
    <sheet name="POLIKLINIK_BANDUNG" sheetId="20" state="hidden" r:id="rId14"/>
    <sheet name="ALAT" sheetId="23" state="hidden" r:id="rId15"/>
    <sheet name="REKAP" sheetId="24" r:id="rId16"/>
    <sheet name="GRAFIK" sheetId="11" state="hidden" r:id="rId17"/>
    <sheet name="Sheet2" sheetId="25" state="hidden" r:id="rId18"/>
  </sheets>
  <externalReferences>
    <externalReference r:id="rId19"/>
    <externalReference r:id="rId20"/>
  </externalReferences>
  <definedNames>
    <definedName name="_xlnm.Print_Area" localSheetId="5">FISIOTERAPI!$B$27:$U$33</definedName>
  </definedNames>
  <calcPr calcId="162913" iterate="1" iterateCount="1"/>
</workbook>
</file>

<file path=xl/calcChain.xml><?xml version="1.0" encoding="utf-8"?>
<calcChain xmlns="http://schemas.openxmlformats.org/spreadsheetml/2006/main">
  <c r="O34" i="24" l="1"/>
  <c r="O35" i="24"/>
  <c r="N34" i="24"/>
  <c r="N35" i="24"/>
  <c r="N33" i="24"/>
  <c r="M34" i="24"/>
  <c r="M35" i="24"/>
  <c r="M33" i="24"/>
  <c r="L34" i="24"/>
  <c r="L35" i="24"/>
  <c r="L33" i="24"/>
  <c r="K34" i="24"/>
  <c r="K35" i="24"/>
  <c r="K33" i="24"/>
  <c r="J34" i="24"/>
  <c r="J35" i="24"/>
  <c r="J33" i="24"/>
  <c r="I34" i="24"/>
  <c r="I35" i="24"/>
  <c r="I33" i="24"/>
  <c r="H34" i="24"/>
  <c r="H35" i="24"/>
  <c r="H33" i="24"/>
  <c r="G34" i="24"/>
  <c r="G35" i="24"/>
  <c r="G33" i="24"/>
  <c r="F34" i="24"/>
  <c r="F35" i="24"/>
  <c r="F33" i="24"/>
  <c r="E34" i="24"/>
  <c r="E35" i="24"/>
  <c r="E33" i="24"/>
  <c r="D34" i="24"/>
  <c r="D35" i="24"/>
  <c r="D33" i="24"/>
  <c r="C34" i="24"/>
  <c r="C35" i="24"/>
  <c r="C33" i="24"/>
  <c r="D20" i="24"/>
  <c r="E20" i="24"/>
  <c r="F20" i="24"/>
  <c r="G20" i="24"/>
  <c r="H20" i="24"/>
  <c r="I20" i="24"/>
  <c r="J20" i="24"/>
  <c r="K20" i="24"/>
  <c r="L20" i="24"/>
  <c r="M20" i="24"/>
  <c r="N20" i="24"/>
  <c r="O20" i="24"/>
  <c r="P20" i="24"/>
  <c r="C20" i="24"/>
  <c r="P19" i="24"/>
  <c r="O19" i="24"/>
  <c r="N19" i="24"/>
  <c r="M19" i="24"/>
  <c r="L19" i="24"/>
  <c r="K19" i="24"/>
  <c r="J19" i="24"/>
  <c r="I19" i="24"/>
  <c r="H19" i="24"/>
  <c r="G19" i="24"/>
  <c r="F19" i="24"/>
  <c r="E19" i="24"/>
  <c r="D19" i="24"/>
  <c r="C19" i="24"/>
  <c r="D212" i="27"/>
  <c r="E212" i="27"/>
  <c r="F212" i="27"/>
  <c r="G212" i="27"/>
  <c r="H212" i="27"/>
  <c r="C212" i="27"/>
  <c r="D243" i="27"/>
  <c r="E243" i="27"/>
  <c r="F243" i="27"/>
  <c r="G243" i="27"/>
  <c r="H243" i="27"/>
  <c r="C243" i="27"/>
  <c r="D242" i="27"/>
  <c r="E242" i="27"/>
  <c r="F242" i="27"/>
  <c r="G242" i="27"/>
  <c r="H242" i="27"/>
  <c r="C242" i="27"/>
  <c r="D238" i="27"/>
  <c r="E238" i="27"/>
  <c r="F238" i="27"/>
  <c r="G238" i="27"/>
  <c r="H238" i="27"/>
  <c r="C238" i="27"/>
  <c r="D237" i="27"/>
  <c r="E237" i="27"/>
  <c r="F237" i="27"/>
  <c r="G237" i="27"/>
  <c r="H237" i="27"/>
  <c r="C237" i="27"/>
  <c r="D236" i="27"/>
  <c r="E236" i="27"/>
  <c r="F236" i="27"/>
  <c r="G236" i="27"/>
  <c r="H236" i="27"/>
  <c r="C236" i="27"/>
  <c r="D235" i="27"/>
  <c r="E235" i="27"/>
  <c r="F235" i="27"/>
  <c r="G235" i="27"/>
  <c r="H235" i="27"/>
  <c r="C235" i="27"/>
  <c r="D228" i="27"/>
  <c r="E228" i="27"/>
  <c r="F228" i="27"/>
  <c r="G228" i="27"/>
  <c r="H228" i="27"/>
  <c r="C228" i="27"/>
  <c r="D227" i="27"/>
  <c r="E227" i="27"/>
  <c r="F227" i="27"/>
  <c r="G227" i="27"/>
  <c r="H227" i="27"/>
  <c r="C227" i="27"/>
  <c r="D226" i="27"/>
  <c r="E226" i="27"/>
  <c r="F226" i="27"/>
  <c r="G226" i="27"/>
  <c r="H226" i="27"/>
  <c r="C226" i="27"/>
  <c r="H225" i="27"/>
  <c r="G225" i="27"/>
  <c r="E225" i="27"/>
  <c r="F225" i="27"/>
  <c r="D225" i="27"/>
  <c r="C225" i="27"/>
  <c r="D253" i="27"/>
  <c r="E253" i="27"/>
  <c r="F253" i="27"/>
  <c r="G253" i="27"/>
  <c r="H253" i="27"/>
  <c r="C253" i="27"/>
  <c r="D252" i="27"/>
  <c r="E252" i="27"/>
  <c r="F252" i="27"/>
  <c r="G252" i="27"/>
  <c r="H252" i="27"/>
  <c r="C252" i="27"/>
  <c r="H251" i="27"/>
  <c r="G251" i="27"/>
  <c r="F251" i="27"/>
  <c r="E251" i="27"/>
  <c r="D251" i="27"/>
  <c r="C251" i="27"/>
  <c r="D240" i="27"/>
  <c r="E240" i="27"/>
  <c r="F240" i="27"/>
  <c r="G240" i="27"/>
  <c r="H240" i="27"/>
  <c r="D241" i="27"/>
  <c r="E241" i="27"/>
  <c r="F241" i="27"/>
  <c r="G241" i="27"/>
  <c r="H241" i="27"/>
  <c r="C241" i="27"/>
  <c r="C240" i="27"/>
  <c r="D196" i="27"/>
  <c r="E196" i="27"/>
  <c r="F196" i="27"/>
  <c r="G196" i="27"/>
  <c r="H196" i="27"/>
  <c r="C196" i="27"/>
  <c r="D195" i="27"/>
  <c r="E195" i="27"/>
  <c r="F195" i="27"/>
  <c r="G195" i="27"/>
  <c r="H195" i="27"/>
  <c r="C195" i="27"/>
  <c r="H194" i="27"/>
  <c r="H193" i="27"/>
  <c r="G194" i="27"/>
  <c r="G193" i="27"/>
  <c r="F194" i="27"/>
  <c r="F193" i="27"/>
  <c r="E194" i="27"/>
  <c r="E193" i="27"/>
  <c r="D194" i="27"/>
  <c r="D193" i="27"/>
  <c r="C194" i="27"/>
  <c r="C193" i="27"/>
  <c r="D55" i="27"/>
  <c r="E55" i="27"/>
  <c r="F55" i="27"/>
  <c r="G55" i="27"/>
  <c r="H55" i="27"/>
  <c r="C55" i="27"/>
  <c r="H52" i="27"/>
  <c r="H53" i="27"/>
  <c r="H54" i="27"/>
  <c r="H51" i="27"/>
  <c r="G52" i="27"/>
  <c r="G53" i="27"/>
  <c r="G54" i="27"/>
  <c r="G51" i="27"/>
  <c r="F52" i="27"/>
  <c r="F53" i="27"/>
  <c r="F54" i="27"/>
  <c r="F51" i="27"/>
  <c r="E52" i="27"/>
  <c r="E53" i="27"/>
  <c r="E54" i="27"/>
  <c r="E51" i="27"/>
  <c r="D52" i="27"/>
  <c r="D53" i="27"/>
  <c r="D54" i="27"/>
  <c r="D51" i="27"/>
  <c r="C52" i="27"/>
  <c r="C53" i="27"/>
  <c r="C54" i="27"/>
  <c r="C51" i="27"/>
  <c r="D38" i="27"/>
  <c r="E38" i="27"/>
  <c r="F38" i="27"/>
  <c r="G38" i="27"/>
  <c r="H38" i="27"/>
  <c r="C38" i="27"/>
  <c r="D37" i="27"/>
  <c r="E37" i="27"/>
  <c r="F37" i="27"/>
  <c r="G37" i="27"/>
  <c r="H37" i="27"/>
  <c r="C37" i="27"/>
  <c r="D36" i="27"/>
  <c r="E36" i="27"/>
  <c r="F36" i="27"/>
  <c r="G36" i="27"/>
  <c r="H36" i="27"/>
  <c r="C36" i="27"/>
  <c r="D35" i="27"/>
  <c r="E35" i="27"/>
  <c r="F35" i="27"/>
  <c r="G35" i="27"/>
  <c r="H35" i="27"/>
  <c r="C35" i="27"/>
  <c r="H33" i="27"/>
  <c r="H34" i="27"/>
  <c r="H32" i="27"/>
  <c r="E33" i="27"/>
  <c r="E34" i="27"/>
  <c r="E32" i="27"/>
  <c r="G33" i="27"/>
  <c r="G34" i="27"/>
  <c r="G32" i="27"/>
  <c r="D34" i="27"/>
  <c r="C34" i="27"/>
  <c r="F34" i="27"/>
  <c r="F33" i="27"/>
  <c r="F32" i="27"/>
  <c r="D33" i="27"/>
  <c r="D32" i="27"/>
  <c r="C33" i="27"/>
  <c r="C32" i="27"/>
  <c r="D19" i="27"/>
  <c r="E19" i="27"/>
  <c r="F19" i="27"/>
  <c r="G19" i="27"/>
  <c r="H19" i="27"/>
  <c r="C19" i="27"/>
  <c r="D18" i="27"/>
  <c r="E18" i="27"/>
  <c r="F18" i="27"/>
  <c r="G18" i="27"/>
  <c r="H18" i="27"/>
  <c r="C18" i="27"/>
  <c r="D17" i="27"/>
  <c r="E17" i="27"/>
  <c r="F17" i="27"/>
  <c r="G17" i="27"/>
  <c r="H17" i="27"/>
  <c r="C17" i="27"/>
  <c r="D12" i="27"/>
  <c r="E12" i="27"/>
  <c r="F12" i="27"/>
  <c r="G12" i="27"/>
  <c r="H12" i="27"/>
  <c r="C12" i="27"/>
  <c r="D11" i="27"/>
  <c r="E11" i="27"/>
  <c r="F11" i="27"/>
  <c r="G11" i="27"/>
  <c r="H11" i="27"/>
  <c r="C11" i="27"/>
  <c r="H10" i="27"/>
  <c r="G10" i="27"/>
  <c r="F10" i="27"/>
  <c r="E10" i="27"/>
  <c r="D10" i="27"/>
  <c r="C10" i="27"/>
  <c r="H9" i="27"/>
  <c r="E9" i="27"/>
  <c r="G9" i="27"/>
  <c r="F9" i="27"/>
  <c r="D9" i="27"/>
  <c r="C9" i="27"/>
  <c r="FW10" i="10" l="1"/>
  <c r="FW9" i="10"/>
  <c r="FG10" i="10"/>
  <c r="FG9" i="10"/>
  <c r="EQ10" i="10"/>
  <c r="EQ9" i="10"/>
  <c r="EA10" i="10"/>
  <c r="EA9" i="10"/>
  <c r="DK10" i="10"/>
  <c r="DK9" i="10"/>
  <c r="CU10" i="10"/>
  <c r="CU9" i="10"/>
  <c r="CE10" i="10"/>
  <c r="CE9" i="10"/>
  <c r="BO10" i="10"/>
  <c r="BO9" i="10"/>
  <c r="AY10" i="10"/>
  <c r="AY9" i="10"/>
  <c r="AI10" i="10"/>
  <c r="AI9" i="10"/>
  <c r="S10" i="10"/>
  <c r="S9" i="10"/>
  <c r="C10" i="10"/>
  <c r="C9" i="10"/>
  <c r="HO31" i="4" l="1"/>
  <c r="HO30" i="4"/>
  <c r="GU31" i="4"/>
  <c r="GU30" i="4"/>
  <c r="GA31" i="4"/>
  <c r="GA30" i="4"/>
  <c r="FG31" i="4"/>
  <c r="FG30" i="4"/>
  <c r="EM31" i="4"/>
  <c r="EM30" i="4"/>
  <c r="DS31" i="4"/>
  <c r="DS30" i="4"/>
  <c r="CY31" i="4"/>
  <c r="CY30" i="4"/>
  <c r="CE31" i="4"/>
  <c r="CE30" i="4"/>
  <c r="AQ30" i="4"/>
  <c r="W31" i="4"/>
  <c r="W30" i="4"/>
  <c r="BK31" i="4"/>
  <c r="BK30" i="4"/>
  <c r="AQ31" i="4"/>
  <c r="C31" i="4"/>
  <c r="C30" i="4"/>
  <c r="AU14" i="1"/>
  <c r="AQ14" i="1"/>
  <c r="AM14" i="1"/>
  <c r="AI14" i="1"/>
  <c r="AE14" i="1"/>
  <c r="AA14" i="1"/>
  <c r="W14" i="1"/>
  <c r="S14" i="1"/>
  <c r="O14" i="1"/>
  <c r="K14" i="1"/>
  <c r="G14" i="1"/>
  <c r="C14" i="1"/>
  <c r="N15" i="24"/>
  <c r="N14" i="24"/>
  <c r="M15" i="24"/>
  <c r="M14" i="24"/>
  <c r="L15" i="24"/>
  <c r="L14" i="24"/>
  <c r="K15" i="24"/>
  <c r="K14" i="24"/>
  <c r="J15" i="24"/>
  <c r="J14" i="24"/>
  <c r="I15" i="24"/>
  <c r="I14" i="24"/>
  <c r="H15" i="24"/>
  <c r="H14" i="24"/>
  <c r="G15" i="24"/>
  <c r="G14" i="24"/>
  <c r="F15" i="24"/>
  <c r="F14" i="24"/>
  <c r="E15" i="24"/>
  <c r="E14" i="24"/>
  <c r="D15" i="24"/>
  <c r="D14" i="24"/>
  <c r="C17" i="24"/>
  <c r="C15" i="24"/>
  <c r="C14" i="24"/>
  <c r="P17" i="24" l="1"/>
  <c r="O17" i="24"/>
  <c r="P15" i="24"/>
  <c r="N16" i="24"/>
  <c r="N18" i="24" s="1"/>
  <c r="M16" i="24"/>
  <c r="M18" i="24" s="1"/>
  <c r="L16" i="24"/>
  <c r="L18" i="24" s="1"/>
  <c r="K16" i="24"/>
  <c r="K18" i="24" s="1"/>
  <c r="J16" i="24"/>
  <c r="J18" i="24" s="1"/>
  <c r="I16" i="24"/>
  <c r="I18" i="24" s="1"/>
  <c r="H16" i="24"/>
  <c r="H18" i="24" s="1"/>
  <c r="G16" i="24"/>
  <c r="G18" i="24" s="1"/>
  <c r="F16" i="24"/>
  <c r="F18" i="24" s="1"/>
  <c r="E16" i="24"/>
  <c r="E18" i="24" s="1"/>
  <c r="D16" i="24"/>
  <c r="D18" i="24" s="1"/>
  <c r="P14" i="24"/>
  <c r="BB477" i="27"/>
  <c r="BA477" i="27"/>
  <c r="AZ477" i="27"/>
  <c r="AY477" i="27"/>
  <c r="BB476" i="27"/>
  <c r="BA476" i="27"/>
  <c r="AZ476" i="27"/>
  <c r="AY476" i="27"/>
  <c r="BB475" i="27"/>
  <c r="BA475" i="27"/>
  <c r="AZ475" i="27"/>
  <c r="AY475" i="27"/>
  <c r="BB474" i="27"/>
  <c r="BA474" i="27"/>
  <c r="AZ474" i="27"/>
  <c r="AY474" i="27"/>
  <c r="BB473" i="27"/>
  <c r="BA473" i="27"/>
  <c r="AZ473" i="27"/>
  <c r="AY473" i="27"/>
  <c r="BB472" i="27"/>
  <c r="BA472" i="27"/>
  <c r="AZ472" i="27"/>
  <c r="AY472" i="27"/>
  <c r="BB471" i="27"/>
  <c r="BA471" i="27"/>
  <c r="AZ471" i="27"/>
  <c r="AY471" i="27"/>
  <c r="BB470" i="27"/>
  <c r="BA470" i="27"/>
  <c r="AZ470" i="27"/>
  <c r="AY470" i="27"/>
  <c r="BB469" i="27"/>
  <c r="BB478" i="27" s="1"/>
  <c r="BA469" i="27"/>
  <c r="BA478" i="27" s="1"/>
  <c r="AZ469" i="27"/>
  <c r="AZ478" i="27" s="1"/>
  <c r="AY469" i="27"/>
  <c r="AY478" i="27" s="1"/>
  <c r="I172" i="27"/>
  <c r="BK5" i="10"/>
  <c r="BL5" i="10"/>
  <c r="O14" i="24" l="1"/>
  <c r="O15" i="24"/>
  <c r="C16" i="24"/>
  <c r="D5" i="3"/>
  <c r="D4" i="3"/>
  <c r="H5" i="3"/>
  <c r="H4" i="3"/>
  <c r="L5" i="3"/>
  <c r="L4" i="3"/>
  <c r="P5" i="3"/>
  <c r="P4" i="3"/>
  <c r="P16" i="24" l="1"/>
  <c r="P18" i="24" s="1"/>
  <c r="C18" i="24"/>
  <c r="O16" i="24"/>
  <c r="O18" i="24" s="1"/>
  <c r="K39" i="2"/>
  <c r="K40" i="2"/>
  <c r="K41" i="2"/>
  <c r="K42" i="2"/>
  <c r="K43" i="2"/>
  <c r="K44" i="2"/>
  <c r="K45" i="2"/>
  <c r="GT30" i="2"/>
  <c r="KL30" i="2"/>
  <c r="M49" i="1" l="1"/>
  <c r="L49" i="1"/>
  <c r="K49" i="1"/>
  <c r="J49" i="1"/>
  <c r="I49" i="1"/>
  <c r="H49" i="1"/>
  <c r="G49" i="1"/>
  <c r="F49" i="1"/>
  <c r="E49" i="1"/>
  <c r="D49" i="1"/>
  <c r="C49" i="1"/>
  <c r="L31" i="1"/>
  <c r="M31" i="1"/>
  <c r="L32" i="1"/>
  <c r="M32" i="1"/>
  <c r="L33" i="1"/>
  <c r="M33" i="1"/>
  <c r="L34" i="1"/>
  <c r="M34" i="1"/>
  <c r="T7" i="1" l="1"/>
  <c r="P7" i="1"/>
  <c r="L7" i="1"/>
  <c r="H7" i="1"/>
  <c r="D7" i="1"/>
  <c r="D11" i="1"/>
  <c r="KJ30" i="2"/>
  <c r="AW443" i="27"/>
  <c r="AV443" i="27"/>
  <c r="AU443" i="27"/>
  <c r="AS443" i="27"/>
  <c r="AR443" i="27"/>
  <c r="AQ443" i="27"/>
  <c r="AO443" i="27"/>
  <c r="AN443" i="27"/>
  <c r="AM443" i="27"/>
  <c r="AK443" i="27"/>
  <c r="AJ443" i="27"/>
  <c r="AI443" i="27"/>
  <c r="AG443" i="27"/>
  <c r="AF443" i="27"/>
  <c r="AE443" i="27"/>
  <c r="AC443" i="27"/>
  <c r="AB443" i="27"/>
  <c r="AA443" i="27"/>
  <c r="Y443" i="27"/>
  <c r="X443" i="27"/>
  <c r="W443" i="27"/>
  <c r="U443" i="27"/>
  <c r="T443" i="27"/>
  <c r="S443" i="27"/>
  <c r="Q443" i="27"/>
  <c r="P443" i="27"/>
  <c r="O443" i="27"/>
  <c r="M443" i="27"/>
  <c r="L443" i="27"/>
  <c r="K443" i="27"/>
  <c r="I443" i="27"/>
  <c r="BA442" i="27"/>
  <c r="AZ442" i="27"/>
  <c r="AY442" i="27"/>
  <c r="AX442" i="27"/>
  <c r="AT442" i="27"/>
  <c r="AP442" i="27"/>
  <c r="AL442" i="27"/>
  <c r="AH442" i="27"/>
  <c r="AD442" i="27"/>
  <c r="Z442" i="27"/>
  <c r="V442" i="27"/>
  <c r="R442" i="27"/>
  <c r="N442" i="27"/>
  <c r="J442" i="27"/>
  <c r="BA441" i="27"/>
  <c r="AZ441" i="27"/>
  <c r="AY441" i="27"/>
  <c r="AX441" i="27"/>
  <c r="AT441" i="27"/>
  <c r="AP441" i="27"/>
  <c r="AL441" i="27"/>
  <c r="AH441" i="27"/>
  <c r="AD441" i="27"/>
  <c r="Z441" i="27"/>
  <c r="V441" i="27"/>
  <c r="R441" i="27"/>
  <c r="N441" i="27"/>
  <c r="J441" i="27"/>
  <c r="BA440" i="27"/>
  <c r="AZ440" i="27"/>
  <c r="AY440" i="27"/>
  <c r="AX440" i="27"/>
  <c r="AT440" i="27"/>
  <c r="AP440" i="27"/>
  <c r="AL440" i="27"/>
  <c r="AH440" i="27"/>
  <c r="AD440" i="27"/>
  <c r="Z440" i="27"/>
  <c r="V440" i="27"/>
  <c r="R440" i="27"/>
  <c r="N440" i="27"/>
  <c r="J440" i="27"/>
  <c r="BA439" i="27"/>
  <c r="AZ439" i="27"/>
  <c r="AY439" i="27"/>
  <c r="AX439" i="27"/>
  <c r="AT439" i="27"/>
  <c r="AP439" i="27"/>
  <c r="AL439" i="27"/>
  <c r="AH439" i="27"/>
  <c r="AD439" i="27"/>
  <c r="Z439" i="27"/>
  <c r="V439" i="27"/>
  <c r="R439" i="27"/>
  <c r="N439" i="27"/>
  <c r="J439" i="27"/>
  <c r="BA438" i="27"/>
  <c r="AZ438" i="27"/>
  <c r="AY438" i="27"/>
  <c r="AX438" i="27"/>
  <c r="AT438" i="27"/>
  <c r="AP438" i="27"/>
  <c r="AL438" i="27"/>
  <c r="AH438" i="27"/>
  <c r="AD438" i="27"/>
  <c r="Z438" i="27"/>
  <c r="V438" i="27"/>
  <c r="R438" i="27"/>
  <c r="N438" i="27"/>
  <c r="J438" i="27"/>
  <c r="BA437" i="27"/>
  <c r="AZ437" i="27"/>
  <c r="AY437" i="27"/>
  <c r="AX437" i="27"/>
  <c r="AT437" i="27"/>
  <c r="AP437" i="27"/>
  <c r="AL437" i="27"/>
  <c r="AH437" i="27"/>
  <c r="AD437" i="27"/>
  <c r="Z437" i="27"/>
  <c r="V437" i="27"/>
  <c r="R437" i="27"/>
  <c r="N437" i="27"/>
  <c r="J437" i="27"/>
  <c r="BA436" i="27"/>
  <c r="AZ436" i="27"/>
  <c r="AY436" i="27"/>
  <c r="AX436" i="27"/>
  <c r="AT436" i="27"/>
  <c r="AP436" i="27"/>
  <c r="AL436" i="27"/>
  <c r="AH436" i="27"/>
  <c r="AD436" i="27"/>
  <c r="Z436" i="27"/>
  <c r="V436" i="27"/>
  <c r="R436" i="27"/>
  <c r="N436" i="27"/>
  <c r="J436" i="27"/>
  <c r="BA435" i="27"/>
  <c r="AZ435" i="27"/>
  <c r="AY435" i="27"/>
  <c r="AX435" i="27"/>
  <c r="AT435" i="27"/>
  <c r="AP435" i="27"/>
  <c r="AL435" i="27"/>
  <c r="AH435" i="27"/>
  <c r="AD435" i="27"/>
  <c r="Z435" i="27"/>
  <c r="V435" i="27"/>
  <c r="R435" i="27"/>
  <c r="N435" i="27"/>
  <c r="J435" i="27"/>
  <c r="BA434" i="27"/>
  <c r="AZ434" i="27"/>
  <c r="AZ443" i="27" s="1"/>
  <c r="AY434" i="27"/>
  <c r="AY443" i="27" s="1"/>
  <c r="AX434" i="27"/>
  <c r="AT434" i="27"/>
  <c r="AP434" i="27"/>
  <c r="AP443" i="27" s="1"/>
  <c r="AL434" i="27"/>
  <c r="AH434" i="27"/>
  <c r="AD434" i="27"/>
  <c r="Z434" i="27"/>
  <c r="Z443" i="27" s="1"/>
  <c r="V434" i="27"/>
  <c r="R434" i="27"/>
  <c r="N434" i="27"/>
  <c r="J434" i="27"/>
  <c r="BB434" i="27" l="1"/>
  <c r="BB435" i="27"/>
  <c r="BB438" i="27"/>
  <c r="BB439" i="27"/>
  <c r="BB442" i="27"/>
  <c r="R443" i="27"/>
  <c r="AH443" i="27"/>
  <c r="AX443" i="27"/>
  <c r="BB437" i="27"/>
  <c r="BB440" i="27"/>
  <c r="BB441" i="27"/>
  <c r="N443" i="27"/>
  <c r="AD443" i="27"/>
  <c r="AT443" i="27"/>
  <c r="BA443" i="27"/>
  <c r="V443" i="27"/>
  <c r="AL443" i="27"/>
  <c r="BB436" i="27"/>
  <c r="BB443" i="27" s="1"/>
  <c r="J443" i="27"/>
  <c r="F46" i="8" l="1"/>
  <c r="F47" i="8"/>
  <c r="F48" i="8"/>
  <c r="F49" i="8"/>
  <c r="J46" i="8"/>
  <c r="J47" i="8"/>
  <c r="J48" i="8"/>
  <c r="J49" i="8"/>
  <c r="CU5" i="7" l="1"/>
  <c r="O486" i="27" l="1"/>
  <c r="AY451" i="27"/>
  <c r="BC434" i="27" l="1"/>
  <c r="BC437" i="27" l="1"/>
  <c r="BC439" i="27"/>
  <c r="BC440" i="27"/>
  <c r="BC441" i="27"/>
  <c r="BC436" i="27" l="1"/>
  <c r="BC442" i="27"/>
  <c r="BC438" i="27"/>
  <c r="BC435" i="27"/>
  <c r="BC443" i="27" l="1"/>
  <c r="AU39" i="4" l="1"/>
  <c r="BC37" i="4"/>
  <c r="AY37" i="4"/>
  <c r="BG37" i="4" l="1"/>
  <c r="CD16" i="22" l="1"/>
  <c r="CP16" i="22" s="1"/>
  <c r="CD17" i="22"/>
  <c r="CP17" i="22" s="1"/>
  <c r="AY19" i="22"/>
  <c r="BG19" i="22"/>
  <c r="BC19" i="22"/>
  <c r="AU19" i="22"/>
  <c r="AQ19" i="22"/>
  <c r="AM19" i="22"/>
  <c r="BO19" i="22" l="1"/>
  <c r="BK19" i="22"/>
  <c r="BW19" i="22" s="1"/>
  <c r="CB19" i="22" s="1"/>
  <c r="BS19" i="22" l="1"/>
  <c r="BA459" i="27" l="1"/>
  <c r="AZ459" i="27"/>
  <c r="AY459" i="27"/>
  <c r="BB459" i="27"/>
  <c r="BA458" i="27"/>
  <c r="AZ458" i="27"/>
  <c r="AY458" i="27"/>
  <c r="BA457" i="27"/>
  <c r="AZ457" i="27"/>
  <c r="AY457" i="27"/>
  <c r="BA456" i="27"/>
  <c r="AZ456" i="27"/>
  <c r="AY456" i="27"/>
  <c r="BA455" i="27"/>
  <c r="AZ455" i="27"/>
  <c r="AY455" i="27"/>
  <c r="BB455" i="27"/>
  <c r="AZ454" i="27"/>
  <c r="AY454" i="27"/>
  <c r="BA453" i="27"/>
  <c r="AZ453" i="27"/>
  <c r="AY453" i="27"/>
  <c r="BA452" i="27"/>
  <c r="AZ452" i="27"/>
  <c r="AY452" i="27"/>
  <c r="BA451" i="27"/>
  <c r="AZ451" i="27"/>
  <c r="BB451" i="27" l="1"/>
  <c r="BB456" i="27"/>
  <c r="BB452" i="27"/>
  <c r="BB457" i="27"/>
  <c r="BB453" i="27"/>
  <c r="BB458" i="27"/>
  <c r="O492" i="27"/>
  <c r="O494" i="27"/>
  <c r="O487" i="27"/>
  <c r="O488" i="27"/>
  <c r="O491" i="27"/>
  <c r="BA454" i="27"/>
  <c r="BA460" i="27" s="1"/>
  <c r="O493" i="27"/>
  <c r="O489" i="27"/>
  <c r="O490" i="27"/>
  <c r="AY460" i="27"/>
  <c r="AZ460" i="27"/>
  <c r="O495" i="27" l="1"/>
  <c r="BB454" i="27"/>
  <c r="BB460" i="27" s="1"/>
  <c r="AM81" i="20" l="1"/>
  <c r="GM10" i="10" l="1"/>
  <c r="GM9" i="10"/>
  <c r="K83" i="20" l="1"/>
  <c r="L84" i="20"/>
  <c r="F84" i="20"/>
  <c r="H83" i="20"/>
  <c r="T66" i="20" l="1"/>
  <c r="Q66" i="20"/>
  <c r="N66" i="20"/>
  <c r="K66" i="20"/>
  <c r="H66" i="20"/>
  <c r="E66" i="20"/>
  <c r="AQ39" i="4" l="1"/>
  <c r="AQ40" i="4" s="1"/>
  <c r="AM39" i="4"/>
  <c r="BC39" i="4" l="1"/>
  <c r="GN5" i="26" l="1"/>
  <c r="GO5" i="26"/>
  <c r="GQ5" i="26"/>
  <c r="GR5" i="26"/>
  <c r="GS5" i="26"/>
  <c r="GU5" i="26"/>
  <c r="GV5" i="26"/>
  <c r="GW5" i="26"/>
  <c r="GN6" i="26"/>
  <c r="GO6" i="26"/>
  <c r="GQ6" i="26"/>
  <c r="GR6" i="26"/>
  <c r="GS6" i="26"/>
  <c r="GU6" i="26"/>
  <c r="GV6" i="26"/>
  <c r="GW6" i="26"/>
  <c r="GM6" i="26"/>
  <c r="GM5" i="26"/>
  <c r="HB10" i="26"/>
  <c r="HB9" i="26"/>
  <c r="GG7" i="26"/>
  <c r="GF7" i="26"/>
  <c r="GE7" i="26"/>
  <c r="GC7" i="26"/>
  <c r="GB7" i="26"/>
  <c r="GA7" i="26"/>
  <c r="GD7" i="26" s="1"/>
  <c r="FY7" i="26"/>
  <c r="FX7" i="26"/>
  <c r="FW7" i="26"/>
  <c r="FQ7" i="26"/>
  <c r="FP7" i="26"/>
  <c r="FO7" i="26"/>
  <c r="FM7" i="26"/>
  <c r="FL7" i="26"/>
  <c r="FK7" i="26"/>
  <c r="FI7" i="26"/>
  <c r="FH7" i="26"/>
  <c r="FG7" i="26"/>
  <c r="FJ7" i="26" s="1"/>
  <c r="FA7" i="26"/>
  <c r="EZ7" i="26"/>
  <c r="EY7" i="26"/>
  <c r="EW7" i="26"/>
  <c r="EV7" i="26"/>
  <c r="EU7" i="26"/>
  <c r="ES7" i="26"/>
  <c r="ER7" i="26"/>
  <c r="EQ7" i="26"/>
  <c r="EK7" i="26"/>
  <c r="EJ7" i="26"/>
  <c r="EI7" i="26"/>
  <c r="EG7" i="26"/>
  <c r="EF7" i="26"/>
  <c r="EE7" i="26"/>
  <c r="EC7" i="26"/>
  <c r="EB7" i="26"/>
  <c r="EA7" i="26"/>
  <c r="DU7" i="26"/>
  <c r="DT7" i="26"/>
  <c r="DS7" i="26"/>
  <c r="DQ7" i="26"/>
  <c r="DP7" i="26"/>
  <c r="DO7" i="26"/>
  <c r="DR7" i="26" s="1"/>
  <c r="DO11" i="26" s="1"/>
  <c r="DM7" i="26"/>
  <c r="DL7" i="26"/>
  <c r="DK7" i="26"/>
  <c r="DE7" i="26"/>
  <c r="DD7" i="26"/>
  <c r="DC7" i="26"/>
  <c r="DA7" i="26"/>
  <c r="CZ7" i="26"/>
  <c r="CY7" i="26"/>
  <c r="CW7" i="26"/>
  <c r="CV7" i="26"/>
  <c r="CU7" i="26"/>
  <c r="CO7" i="26"/>
  <c r="CN7" i="26"/>
  <c r="CM7" i="26"/>
  <c r="CK7" i="26"/>
  <c r="CJ7" i="26"/>
  <c r="CI7" i="26"/>
  <c r="CG7" i="26"/>
  <c r="CF7" i="26"/>
  <c r="CH7" i="26" s="1"/>
  <c r="CE11" i="26" s="1"/>
  <c r="CE7" i="26"/>
  <c r="BY7" i="26"/>
  <c r="BX7" i="26"/>
  <c r="BW7" i="26"/>
  <c r="BU7" i="26"/>
  <c r="BT7" i="26"/>
  <c r="BS7" i="26"/>
  <c r="BQ7" i="26"/>
  <c r="BP7" i="26"/>
  <c r="BO7" i="26"/>
  <c r="BI7" i="26"/>
  <c r="BH7" i="26"/>
  <c r="BG7" i="26"/>
  <c r="BE7" i="26"/>
  <c r="BD7" i="26"/>
  <c r="BC7" i="26"/>
  <c r="BA7" i="26"/>
  <c r="AZ7" i="26"/>
  <c r="AY7" i="26"/>
  <c r="AS7" i="26"/>
  <c r="AR7" i="26"/>
  <c r="AQ7" i="26"/>
  <c r="AO7" i="26"/>
  <c r="AN7" i="26"/>
  <c r="AM7" i="26"/>
  <c r="AK7" i="26"/>
  <c r="AJ7" i="26"/>
  <c r="AI7" i="26"/>
  <c r="AC7" i="26"/>
  <c r="AB7" i="26"/>
  <c r="AA7" i="26"/>
  <c r="Y7" i="26"/>
  <c r="X7" i="26"/>
  <c r="W7" i="26"/>
  <c r="U7" i="26"/>
  <c r="T7" i="26"/>
  <c r="S7" i="26"/>
  <c r="M7" i="26"/>
  <c r="L7" i="26"/>
  <c r="K7" i="26"/>
  <c r="I7" i="26"/>
  <c r="H7" i="26"/>
  <c r="G7" i="26"/>
  <c r="E7" i="26"/>
  <c r="D7" i="26"/>
  <c r="C7" i="26"/>
  <c r="GK6" i="26"/>
  <c r="GJ6" i="26"/>
  <c r="GI6" i="26"/>
  <c r="GH6" i="26"/>
  <c r="GD6" i="26"/>
  <c r="FZ6" i="26"/>
  <c r="FU6" i="26"/>
  <c r="FT6" i="26"/>
  <c r="FS6" i="26"/>
  <c r="FR6" i="26"/>
  <c r="FN6" i="26"/>
  <c r="FJ6" i="26"/>
  <c r="FE6" i="26"/>
  <c r="FD6" i="26"/>
  <c r="FC6" i="26"/>
  <c r="FB6" i="26"/>
  <c r="EX6" i="26"/>
  <c r="ET6" i="26"/>
  <c r="EO6" i="26"/>
  <c r="EN6" i="26"/>
  <c r="EM6" i="26"/>
  <c r="EL6" i="26"/>
  <c r="EH6" i="26"/>
  <c r="ED6" i="26"/>
  <c r="DY6" i="26"/>
  <c r="DX6" i="26"/>
  <c r="DW6" i="26"/>
  <c r="DV6" i="26"/>
  <c r="DR6" i="26"/>
  <c r="DN6" i="26"/>
  <c r="DI6" i="26"/>
  <c r="DH6" i="26"/>
  <c r="DG6" i="26"/>
  <c r="DF6" i="26"/>
  <c r="DB6" i="26"/>
  <c r="CX6" i="26"/>
  <c r="CS6" i="26"/>
  <c r="CR6" i="26"/>
  <c r="CQ6" i="26"/>
  <c r="CP6" i="26"/>
  <c r="CL6" i="26"/>
  <c r="CH6" i="26"/>
  <c r="CC6" i="26"/>
  <c r="CB6" i="26"/>
  <c r="CA6" i="26"/>
  <c r="BZ6" i="26"/>
  <c r="BV6" i="26"/>
  <c r="BR6" i="26"/>
  <c r="BM6" i="26"/>
  <c r="BL6" i="26"/>
  <c r="BK6" i="26"/>
  <c r="BJ6" i="26"/>
  <c r="BF6" i="26"/>
  <c r="BB6" i="26"/>
  <c r="AW6" i="26"/>
  <c r="AV6" i="26"/>
  <c r="AU6" i="26"/>
  <c r="AT6" i="26"/>
  <c r="AP6" i="26"/>
  <c r="AL6" i="26"/>
  <c r="AG6" i="26"/>
  <c r="AF6" i="26"/>
  <c r="AE6" i="26"/>
  <c r="AD6" i="26"/>
  <c r="Z6" i="26"/>
  <c r="V6" i="26"/>
  <c r="Q6" i="26"/>
  <c r="P6" i="26"/>
  <c r="O6" i="26"/>
  <c r="N6" i="26"/>
  <c r="J6" i="26"/>
  <c r="F6" i="26"/>
  <c r="GK5" i="26"/>
  <c r="GK7" i="26" s="1"/>
  <c r="GJ5" i="26"/>
  <c r="GJ7" i="26" s="1"/>
  <c r="GI5" i="26"/>
  <c r="GI7" i="26" s="1"/>
  <c r="GH5" i="26"/>
  <c r="GD5" i="26"/>
  <c r="FZ5" i="26"/>
  <c r="FU5" i="26"/>
  <c r="FU7" i="26" s="1"/>
  <c r="FT5" i="26"/>
  <c r="FT7" i="26" s="1"/>
  <c r="FS5" i="26"/>
  <c r="FS7" i="26" s="1"/>
  <c r="FR5" i="26"/>
  <c r="FN5" i="26"/>
  <c r="FJ5" i="26"/>
  <c r="FE5" i="26"/>
  <c r="FE7" i="26" s="1"/>
  <c r="FD5" i="26"/>
  <c r="FD7" i="26" s="1"/>
  <c r="FC5" i="26"/>
  <c r="FC7" i="26" s="1"/>
  <c r="FB5" i="26"/>
  <c r="EX5" i="26"/>
  <c r="ET5" i="26"/>
  <c r="EO5" i="26"/>
  <c r="EO7" i="26" s="1"/>
  <c r="EN5" i="26"/>
  <c r="EN7" i="26" s="1"/>
  <c r="EM5" i="26"/>
  <c r="EM7" i="26" s="1"/>
  <c r="EL5" i="26"/>
  <c r="EH5" i="26"/>
  <c r="ED5" i="26"/>
  <c r="DY5" i="26"/>
  <c r="DY7" i="26" s="1"/>
  <c r="DX5" i="26"/>
  <c r="DX7" i="26" s="1"/>
  <c r="DW5" i="26"/>
  <c r="DW7" i="26" s="1"/>
  <c r="DV5" i="26"/>
  <c r="DR5" i="26"/>
  <c r="DN5" i="26"/>
  <c r="DI5" i="26"/>
  <c r="DI7" i="26" s="1"/>
  <c r="DH5" i="26"/>
  <c r="DH7" i="26" s="1"/>
  <c r="DG5" i="26"/>
  <c r="DG7" i="26" s="1"/>
  <c r="DF5" i="26"/>
  <c r="DB5" i="26"/>
  <c r="CX5" i="26"/>
  <c r="CS5" i="26"/>
  <c r="CS7" i="26" s="1"/>
  <c r="CR5" i="26"/>
  <c r="CR7" i="26" s="1"/>
  <c r="CQ5" i="26"/>
  <c r="CQ7" i="26" s="1"/>
  <c r="CP5" i="26"/>
  <c r="CL5" i="26"/>
  <c r="CH5" i="26"/>
  <c r="CC5" i="26"/>
  <c r="CC7" i="26" s="1"/>
  <c r="CB5" i="26"/>
  <c r="CB7" i="26" s="1"/>
  <c r="CA5" i="26"/>
  <c r="CA7" i="26" s="1"/>
  <c r="BZ5" i="26"/>
  <c r="BV5" i="26"/>
  <c r="BR5" i="26"/>
  <c r="BM5" i="26"/>
  <c r="BM7" i="26" s="1"/>
  <c r="BL5" i="26"/>
  <c r="BL7" i="26" s="1"/>
  <c r="BK5" i="26"/>
  <c r="BJ5" i="26"/>
  <c r="BF5" i="26"/>
  <c r="BB5" i="26"/>
  <c r="AW5" i="26"/>
  <c r="AW7" i="26" s="1"/>
  <c r="AV5" i="26"/>
  <c r="AV7" i="26" s="1"/>
  <c r="AU5" i="26"/>
  <c r="AU7" i="26" s="1"/>
  <c r="AT5" i="26"/>
  <c r="AP5" i="26"/>
  <c r="AL5" i="26"/>
  <c r="AG5" i="26"/>
  <c r="AG7" i="26" s="1"/>
  <c r="AF5" i="26"/>
  <c r="AF7" i="26" s="1"/>
  <c r="AE5" i="26"/>
  <c r="AE7" i="26" s="1"/>
  <c r="AD5" i="26"/>
  <c r="Z5" i="26"/>
  <c r="V5" i="26"/>
  <c r="Q5" i="26"/>
  <c r="Q7" i="26" s="1"/>
  <c r="P5" i="26"/>
  <c r="P7" i="26" s="1"/>
  <c r="O5" i="26"/>
  <c r="O7" i="26" s="1"/>
  <c r="N5" i="26"/>
  <c r="J5" i="26"/>
  <c r="F5" i="26"/>
  <c r="GL5" i="26" l="1"/>
  <c r="GL6" i="26"/>
  <c r="EL7" i="26"/>
  <c r="EI11" i="26" s="1"/>
  <c r="EP6" i="26"/>
  <c r="DZ5" i="26"/>
  <c r="DZ6" i="26"/>
  <c r="CT7" i="26"/>
  <c r="CQ11" i="26" s="1"/>
  <c r="CD5" i="26"/>
  <c r="CD6" i="26"/>
  <c r="BJ7" i="26"/>
  <c r="BG11" i="26" s="1"/>
  <c r="BN5" i="26"/>
  <c r="BN6" i="26"/>
  <c r="GR7" i="26"/>
  <c r="GY6" i="26"/>
  <c r="GT5" i="26"/>
  <c r="GT6" i="26"/>
  <c r="AH7" i="26"/>
  <c r="AE11" i="26" s="1"/>
  <c r="HA7" i="26"/>
  <c r="HA6" i="26"/>
  <c r="GZ7" i="26"/>
  <c r="GZ6" i="26"/>
  <c r="R5" i="26"/>
  <c r="R6" i="26"/>
  <c r="F7" i="26"/>
  <c r="EP5" i="26"/>
  <c r="AT7" i="26"/>
  <c r="AQ11" i="26" s="1"/>
  <c r="BB7" i="26"/>
  <c r="AY11" i="26" s="1"/>
  <c r="BV7" i="26"/>
  <c r="BS11" i="26" s="1"/>
  <c r="CP7" i="26"/>
  <c r="CM11" i="26" s="1"/>
  <c r="ED7" i="26"/>
  <c r="EA11" i="26" s="1"/>
  <c r="EX7" i="26"/>
  <c r="EU11" i="26" s="1"/>
  <c r="BR7" i="26"/>
  <c r="BO11" i="26" s="1"/>
  <c r="CL7" i="26"/>
  <c r="CI11" i="26" s="1"/>
  <c r="DF7" i="26"/>
  <c r="DC11" i="26" s="1"/>
  <c r="DV7" i="26"/>
  <c r="DS11" i="26" s="1"/>
  <c r="ET7" i="26"/>
  <c r="EQ11" i="26" s="1"/>
  <c r="BF7" i="26"/>
  <c r="BC11" i="26" s="1"/>
  <c r="BZ7" i="26"/>
  <c r="BW11" i="26" s="1"/>
  <c r="CX7" i="26"/>
  <c r="CU11" i="26" s="1"/>
  <c r="DN7" i="26"/>
  <c r="DK11" i="26" s="1"/>
  <c r="EH7" i="26"/>
  <c r="EE11" i="26" s="1"/>
  <c r="FB7" i="26"/>
  <c r="EY11" i="26" s="1"/>
  <c r="GO7" i="26"/>
  <c r="GN7" i="26"/>
  <c r="V7" i="26"/>
  <c r="GW7" i="26"/>
  <c r="AP7" i="26"/>
  <c r="AM11" i="26" s="1"/>
  <c r="FZ7" i="26"/>
  <c r="GX5" i="26"/>
  <c r="GX6" i="26"/>
  <c r="N7" i="26"/>
  <c r="AL7" i="26"/>
  <c r="AI11" i="26" s="1"/>
  <c r="FR7" i="26"/>
  <c r="J7" i="26"/>
  <c r="GV7" i="26"/>
  <c r="GS7" i="26"/>
  <c r="DB7" i="26"/>
  <c r="CY11" i="26" s="1"/>
  <c r="FN7" i="26"/>
  <c r="GH7" i="26"/>
  <c r="GY5" i="26"/>
  <c r="C11" i="26"/>
  <c r="K11" i="26"/>
  <c r="AX7" i="26"/>
  <c r="AU11" i="26" s="1"/>
  <c r="DJ5" i="26"/>
  <c r="DJ7" i="26"/>
  <c r="DG11" i="26" s="1"/>
  <c r="FV7" i="26"/>
  <c r="GL7" i="26"/>
  <c r="DJ6" i="26"/>
  <c r="GM7" i="26"/>
  <c r="GP5" i="26"/>
  <c r="CT5" i="26"/>
  <c r="FF5" i="26"/>
  <c r="FF7" i="26"/>
  <c r="FC11" i="26" s="1"/>
  <c r="FV5" i="26"/>
  <c r="AH6" i="26"/>
  <c r="CT6" i="26"/>
  <c r="FF6" i="26"/>
  <c r="FV6" i="26"/>
  <c r="AD7" i="26"/>
  <c r="AA11" i="26" s="1"/>
  <c r="GU7" i="26"/>
  <c r="GQ7" i="26"/>
  <c r="GP6" i="26"/>
  <c r="HA5" i="26"/>
  <c r="AH5" i="26"/>
  <c r="R7" i="26"/>
  <c r="CD7" i="26"/>
  <c r="CA11" i="26" s="1"/>
  <c r="DZ7" i="26"/>
  <c r="DW11" i="26" s="1"/>
  <c r="EP7" i="26"/>
  <c r="EM11" i="26" s="1"/>
  <c r="Z7" i="26"/>
  <c r="W11" i="26" s="1"/>
  <c r="GZ5" i="26"/>
  <c r="S11" i="26"/>
  <c r="AX5" i="26"/>
  <c r="BK7" i="26"/>
  <c r="BN7" i="26" s="1"/>
  <c r="BK11" i="26" s="1"/>
  <c r="AX6" i="26"/>
  <c r="G11" i="26"/>
  <c r="GP7" i="26" l="1"/>
  <c r="HB5" i="26"/>
  <c r="HB6" i="26"/>
  <c r="GX7" i="26"/>
  <c r="O11" i="26"/>
  <c r="HB7" i="26"/>
  <c r="HB11" i="26" s="1"/>
  <c r="GY7" i="26"/>
  <c r="GT7" i="26"/>
  <c r="D23" i="23" l="1"/>
  <c r="E23" i="23" s="1"/>
  <c r="G23" i="23" s="1"/>
  <c r="D22" i="23"/>
  <c r="E22" i="23" s="1"/>
  <c r="G22" i="23" s="1"/>
  <c r="D21" i="23"/>
  <c r="E21" i="23" s="1"/>
  <c r="G21" i="23" s="1"/>
  <c r="D20" i="23"/>
  <c r="E20" i="23" s="1"/>
  <c r="G20" i="23" s="1"/>
  <c r="D19" i="23"/>
  <c r="E19" i="23" s="1"/>
  <c r="G19" i="23" s="1"/>
  <c r="D18" i="23"/>
  <c r="E18" i="23" s="1"/>
  <c r="G18" i="23" s="1"/>
  <c r="I18" i="23" l="1"/>
  <c r="G24" i="23"/>
  <c r="E24" i="23"/>
  <c r="AD25" i="20" l="1"/>
  <c r="KP44" i="2" l="1"/>
  <c r="KO44" i="2"/>
  <c r="KN44" i="2"/>
  <c r="KL44" i="2"/>
  <c r="KK44" i="2"/>
  <c r="KJ44" i="2"/>
  <c r="KH44" i="2"/>
  <c r="KG44" i="2"/>
  <c r="KF44" i="2"/>
  <c r="IT44" i="2"/>
  <c r="IS44" i="2"/>
  <c r="IR44" i="2"/>
  <c r="IP44" i="2"/>
  <c r="IO44" i="2"/>
  <c r="IN44" i="2"/>
  <c r="IL44" i="2"/>
  <c r="IK44" i="2"/>
  <c r="IJ44" i="2"/>
  <c r="ID44" i="2"/>
  <c r="JZ44" i="2" s="1"/>
  <c r="IC44" i="2"/>
  <c r="IB44" i="2"/>
  <c r="HZ44" i="2"/>
  <c r="HY44" i="2"/>
  <c r="HX44" i="2"/>
  <c r="HV44" i="2"/>
  <c r="HU44" i="2"/>
  <c r="HT44" i="2"/>
  <c r="HN44" i="2"/>
  <c r="HM44" i="2"/>
  <c r="HL44" i="2"/>
  <c r="HJ44" i="2"/>
  <c r="HI44" i="2"/>
  <c r="HH44" i="2"/>
  <c r="HF44" i="2"/>
  <c r="HE44" i="2"/>
  <c r="HD44" i="2"/>
  <c r="GX44" i="2"/>
  <c r="GW44" i="2"/>
  <c r="JI44" i="2" s="1"/>
  <c r="GV44" i="2"/>
  <c r="JH44" i="2" s="1"/>
  <c r="GT44" i="2"/>
  <c r="GS44" i="2"/>
  <c r="GR44" i="2"/>
  <c r="GP44" i="2"/>
  <c r="JB44" i="2" s="1"/>
  <c r="GO44" i="2"/>
  <c r="JA44" i="2" s="1"/>
  <c r="GN44" i="2"/>
  <c r="GL44" i="2"/>
  <c r="GK44" i="2"/>
  <c r="GJ44" i="2"/>
  <c r="GI44" i="2"/>
  <c r="GE44" i="2"/>
  <c r="GA44" i="2"/>
  <c r="FV44" i="2"/>
  <c r="FU44" i="2"/>
  <c r="FT44" i="2"/>
  <c r="FS44" i="2"/>
  <c r="FO44" i="2"/>
  <c r="FK44" i="2"/>
  <c r="FF44" i="2"/>
  <c r="FE44" i="2"/>
  <c r="FD44" i="2"/>
  <c r="FC44" i="2"/>
  <c r="EY44" i="2"/>
  <c r="EU44" i="2"/>
  <c r="EP44" i="2"/>
  <c r="EO44" i="2"/>
  <c r="EN44" i="2"/>
  <c r="EM44" i="2"/>
  <c r="EI44" i="2"/>
  <c r="EE44" i="2"/>
  <c r="DZ44" i="2"/>
  <c r="DY44" i="2"/>
  <c r="DX44" i="2"/>
  <c r="DW44" i="2"/>
  <c r="DS44" i="2"/>
  <c r="DO44" i="2"/>
  <c r="DJ44" i="2"/>
  <c r="DI44" i="2"/>
  <c r="DH44" i="2"/>
  <c r="DG44" i="2"/>
  <c r="DC44" i="2"/>
  <c r="CY44" i="2"/>
  <c r="CT44" i="2"/>
  <c r="CS44" i="2"/>
  <c r="CR44" i="2"/>
  <c r="CQ44" i="2"/>
  <c r="CM44" i="2"/>
  <c r="CI44" i="2"/>
  <c r="CD44" i="2"/>
  <c r="CC44" i="2"/>
  <c r="CB44" i="2"/>
  <c r="BW44" i="2"/>
  <c r="BS44" i="2"/>
  <c r="BN44" i="2"/>
  <c r="BM44" i="2"/>
  <c r="BL44" i="2"/>
  <c r="BK44" i="2"/>
  <c r="BG44" i="2"/>
  <c r="BC44" i="2"/>
  <c r="AX44" i="2"/>
  <c r="AW44" i="2"/>
  <c r="AV44" i="2"/>
  <c r="AU44" i="2"/>
  <c r="AQ44" i="2"/>
  <c r="AM44" i="2"/>
  <c r="AH44" i="2"/>
  <c r="AG44" i="2"/>
  <c r="AF44" i="2"/>
  <c r="AE44" i="2"/>
  <c r="AA44" i="2"/>
  <c r="W44" i="2"/>
  <c r="R44" i="2"/>
  <c r="Q44" i="2"/>
  <c r="P44" i="2"/>
  <c r="O44" i="2"/>
  <c r="G44" i="2"/>
  <c r="D46" i="2"/>
  <c r="U54" i="1"/>
  <c r="U58" i="1" s="1"/>
  <c r="R54" i="1"/>
  <c r="R58" i="1" s="1"/>
  <c r="Q54" i="1"/>
  <c r="P54" i="1"/>
  <c r="P58" i="1" s="1"/>
  <c r="O54" i="1"/>
  <c r="U53" i="1"/>
  <c r="U56" i="1" s="1"/>
  <c r="R53" i="1"/>
  <c r="Q53" i="1"/>
  <c r="P53" i="1"/>
  <c r="O53" i="1"/>
  <c r="S53" i="1" s="1"/>
  <c r="U52" i="1"/>
  <c r="R52" i="1"/>
  <c r="Q52" i="1"/>
  <c r="P52" i="1"/>
  <c r="O52" i="1"/>
  <c r="Q58" i="1"/>
  <c r="O58" i="1"/>
  <c r="O56" i="1"/>
  <c r="L55" i="1"/>
  <c r="T54" i="1" l="1"/>
  <c r="T58" i="1" s="1"/>
  <c r="JF44" i="2"/>
  <c r="JU44" i="2"/>
  <c r="JT44" i="2"/>
  <c r="JP44" i="2"/>
  <c r="IE44" i="2"/>
  <c r="IA44" i="2"/>
  <c r="HO44" i="2"/>
  <c r="CU44" i="2"/>
  <c r="JD44" i="2"/>
  <c r="HP44" i="2"/>
  <c r="AY44" i="2"/>
  <c r="CE44" i="2"/>
  <c r="IX44" i="2"/>
  <c r="JY44" i="2"/>
  <c r="KS44" i="2"/>
  <c r="JQ44" i="2"/>
  <c r="JV44" i="2"/>
  <c r="T52" i="1"/>
  <c r="S52" i="1"/>
  <c r="IM44" i="2"/>
  <c r="T53" i="1"/>
  <c r="T56" i="1" s="1"/>
  <c r="EA44" i="2"/>
  <c r="GM44" i="2"/>
  <c r="P56" i="1"/>
  <c r="Q56" i="1"/>
  <c r="S54" i="1"/>
  <c r="S58" i="1" s="1"/>
  <c r="FW44" i="2"/>
  <c r="HQ44" i="2"/>
  <c r="KQ44" i="2"/>
  <c r="AI44" i="2"/>
  <c r="HG44" i="2"/>
  <c r="IQ44" i="2"/>
  <c r="HR44" i="2"/>
  <c r="IV44" i="2"/>
  <c r="KI44" i="2"/>
  <c r="KT44" i="2"/>
  <c r="KM44" i="2"/>
  <c r="HK44" i="2"/>
  <c r="HW44" i="2"/>
  <c r="EQ44" i="2"/>
  <c r="IU44" i="2"/>
  <c r="KA44" i="2" s="1"/>
  <c r="IZ44" i="2"/>
  <c r="JE44" i="2"/>
  <c r="JM44" i="2" s="1"/>
  <c r="JJ44" i="2"/>
  <c r="JR44" i="2"/>
  <c r="KD44" i="2" s="1"/>
  <c r="JX44" i="2"/>
  <c r="IW44" i="2"/>
  <c r="KR44" i="2"/>
  <c r="JN44" i="2"/>
  <c r="KB44" i="2"/>
  <c r="FG44" i="2"/>
  <c r="HA44" i="2"/>
  <c r="IG44" i="2"/>
  <c r="BO44" i="2"/>
  <c r="GZ44" i="2"/>
  <c r="HB44" i="2"/>
  <c r="IH44" i="2"/>
  <c r="DK44" i="2"/>
  <c r="IF44" i="2"/>
  <c r="S44" i="2"/>
  <c r="GQ44" i="2"/>
  <c r="GU44" i="2"/>
  <c r="GY44" i="2"/>
  <c r="JK44" i="2" s="1"/>
  <c r="R56" i="1"/>
  <c r="JL44" i="2" l="1"/>
  <c r="KC44" i="2"/>
  <c r="JS44" i="2"/>
  <c r="II44" i="2"/>
  <c r="S56" i="1"/>
  <c r="KU44" i="2"/>
  <c r="IY44" i="2"/>
  <c r="HS44" i="2"/>
  <c r="JG44" i="2"/>
  <c r="JW44" i="2"/>
  <c r="JC44" i="2"/>
  <c r="HC44" i="2"/>
  <c r="KE44" i="2" l="1"/>
  <c r="JO44" i="2"/>
  <c r="BX16" i="22" l="1"/>
  <c r="CC16" i="22" s="1"/>
  <c r="CO16" i="22" s="1"/>
  <c r="BX17" i="22"/>
  <c r="CC17" i="22" s="1"/>
  <c r="CO17" i="22" s="1"/>
  <c r="BW16" i="22"/>
  <c r="CB16" i="22" s="1"/>
  <c r="CN16" i="22" s="1"/>
  <c r="BW17" i="22"/>
  <c r="BZ16" i="22" l="1"/>
  <c r="CE16" i="22" s="1"/>
  <c r="CQ16" i="22" s="1"/>
  <c r="BZ17" i="22"/>
  <c r="CE17" i="22" s="1"/>
  <c r="CQ17" i="22" s="1"/>
  <c r="CB17" i="22"/>
  <c r="CN17" i="22" s="1"/>
  <c r="BD37" i="4"/>
  <c r="BE37" i="4"/>
  <c r="KK30" i="2" l="1"/>
  <c r="DY18" i="2" l="1"/>
  <c r="DO30" i="2"/>
  <c r="AF11" i="1" l="1"/>
  <c r="AD16" i="22" l="1"/>
  <c r="AD17" i="22"/>
  <c r="CA35" i="1" l="1"/>
  <c r="T29" i="20" l="1"/>
  <c r="S29" i="20"/>
  <c r="P14" i="20"/>
  <c r="O14" i="20"/>
  <c r="AM65" i="20" l="1"/>
  <c r="T75" i="20"/>
  <c r="Q75" i="20"/>
  <c r="N75" i="20"/>
  <c r="K75" i="20"/>
  <c r="H75" i="20"/>
  <c r="H76" i="20" s="1"/>
  <c r="E75" i="20"/>
  <c r="E76" i="20" s="1"/>
  <c r="AK43" i="20" l="1"/>
  <c r="AJ43" i="20"/>
  <c r="AH43" i="20"/>
  <c r="AG43" i="20"/>
  <c r="AE43" i="20"/>
  <c r="AD43" i="20"/>
  <c r="AB43" i="20"/>
  <c r="AA43" i="20"/>
  <c r="Y43" i="20"/>
  <c r="X43" i="20"/>
  <c r="V43" i="20"/>
  <c r="U43" i="20"/>
  <c r="S43" i="20"/>
  <c r="R43" i="20"/>
  <c r="P43" i="20"/>
  <c r="O43" i="20"/>
  <c r="M43" i="20"/>
  <c r="L43" i="20"/>
  <c r="J43" i="20"/>
  <c r="I43" i="20"/>
  <c r="G43" i="20"/>
  <c r="F43" i="20"/>
  <c r="D43" i="20"/>
  <c r="C43" i="20"/>
  <c r="AN42" i="20"/>
  <c r="AM42" i="20"/>
  <c r="AL42" i="20"/>
  <c r="AI42" i="20"/>
  <c r="AF42" i="20"/>
  <c r="AC42" i="20"/>
  <c r="Z42" i="20"/>
  <c r="W42" i="20"/>
  <c r="T42" i="20"/>
  <c r="Q42" i="20"/>
  <c r="N42" i="20"/>
  <c r="K42" i="20"/>
  <c r="H42" i="20"/>
  <c r="E42" i="20"/>
  <c r="AN41" i="20"/>
  <c r="AM41" i="20"/>
  <c r="AL41" i="20"/>
  <c r="AI41" i="20"/>
  <c r="AF41" i="20"/>
  <c r="AC41" i="20"/>
  <c r="Z41" i="20"/>
  <c r="W41" i="20"/>
  <c r="T41" i="20"/>
  <c r="Q41" i="20"/>
  <c r="N41" i="20"/>
  <c r="K41" i="20"/>
  <c r="H41" i="20"/>
  <c r="E41" i="20"/>
  <c r="AN40" i="20"/>
  <c r="AM40" i="20"/>
  <c r="AL40" i="20"/>
  <c r="AI40" i="20"/>
  <c r="AF40" i="20"/>
  <c r="AC40" i="20"/>
  <c r="Z40" i="20"/>
  <c r="W40" i="20"/>
  <c r="T40" i="20"/>
  <c r="Q40" i="20"/>
  <c r="N40" i="20"/>
  <c r="K40" i="20"/>
  <c r="H40" i="20"/>
  <c r="E40" i="20"/>
  <c r="AN39" i="20"/>
  <c r="AM39" i="20"/>
  <c r="AL39" i="20"/>
  <c r="AI39" i="20"/>
  <c r="AF39" i="20"/>
  <c r="AC39" i="20"/>
  <c r="Z39" i="20"/>
  <c r="W39" i="20"/>
  <c r="T39" i="20"/>
  <c r="Q39" i="20"/>
  <c r="N39" i="20"/>
  <c r="K39" i="20"/>
  <c r="H39" i="20"/>
  <c r="E39" i="20"/>
  <c r="AN38" i="20"/>
  <c r="AM38" i="20"/>
  <c r="AO38" i="20" s="1"/>
  <c r="AL38" i="20"/>
  <c r="AI38" i="20"/>
  <c r="AF38" i="20"/>
  <c r="AC38" i="20"/>
  <c r="Z38" i="20"/>
  <c r="W38" i="20"/>
  <c r="T38" i="20"/>
  <c r="Q38" i="20"/>
  <c r="N38" i="20"/>
  <c r="K38" i="20"/>
  <c r="H38" i="20"/>
  <c r="E38" i="20"/>
  <c r="AN37" i="20"/>
  <c r="AM37" i="20"/>
  <c r="AL37" i="20"/>
  <c r="AI37" i="20"/>
  <c r="AF37" i="20"/>
  <c r="AC37" i="20"/>
  <c r="Z37" i="20"/>
  <c r="W37" i="20"/>
  <c r="T37" i="20"/>
  <c r="Q37" i="20"/>
  <c r="N37" i="20"/>
  <c r="K37" i="20"/>
  <c r="H37" i="20"/>
  <c r="E37" i="20"/>
  <c r="AN36" i="20"/>
  <c r="AM36" i="20"/>
  <c r="AO36" i="20" s="1"/>
  <c r="AL36" i="20"/>
  <c r="AI36" i="20"/>
  <c r="AF36" i="20"/>
  <c r="AC36" i="20"/>
  <c r="Z36" i="20"/>
  <c r="W36" i="20"/>
  <c r="T36" i="20"/>
  <c r="Q36" i="20"/>
  <c r="N36" i="20"/>
  <c r="K36" i="20"/>
  <c r="H36" i="20"/>
  <c r="E36" i="20"/>
  <c r="AN35" i="20"/>
  <c r="AM35" i="20"/>
  <c r="AL35" i="20"/>
  <c r="AI35" i="20"/>
  <c r="AF35" i="20"/>
  <c r="AC35" i="20"/>
  <c r="Z35" i="20"/>
  <c r="W35" i="20"/>
  <c r="T35" i="20"/>
  <c r="Q35" i="20"/>
  <c r="N35" i="20"/>
  <c r="K35" i="20"/>
  <c r="H35" i="20"/>
  <c r="E35" i="20"/>
  <c r="AN34" i="20"/>
  <c r="AM34" i="20"/>
  <c r="AL34" i="20"/>
  <c r="AL43" i="20" s="1"/>
  <c r="AI34" i="20"/>
  <c r="AF34" i="20"/>
  <c r="AC34" i="20"/>
  <c r="Z34" i="20"/>
  <c r="Z43" i="20" s="1"/>
  <c r="W34" i="20"/>
  <c r="T34" i="20"/>
  <c r="Q34" i="20"/>
  <c r="N34" i="20"/>
  <c r="N43" i="20" s="1"/>
  <c r="K34" i="20"/>
  <c r="H34" i="20"/>
  <c r="E34" i="20"/>
  <c r="AW57" i="20"/>
  <c r="AV57" i="20"/>
  <c r="AU57" i="20"/>
  <c r="AS57" i="20"/>
  <c r="AR57" i="20"/>
  <c r="AQ57" i="20"/>
  <c r="AO57" i="20"/>
  <c r="AN57" i="20"/>
  <c r="AM57" i="20"/>
  <c r="AK57" i="20"/>
  <c r="AJ57" i="20"/>
  <c r="AI57" i="20"/>
  <c r="AG57" i="20"/>
  <c r="AF57" i="20"/>
  <c r="AE57" i="20"/>
  <c r="AC57" i="20"/>
  <c r="AB57" i="20"/>
  <c r="AA57" i="20"/>
  <c r="Y57" i="20"/>
  <c r="X57" i="20"/>
  <c r="W57" i="20"/>
  <c r="U57" i="20"/>
  <c r="T57" i="20"/>
  <c r="S57" i="20"/>
  <c r="Q57" i="20"/>
  <c r="P57" i="20"/>
  <c r="O57" i="20"/>
  <c r="M57" i="20"/>
  <c r="L57" i="20"/>
  <c r="K57" i="20"/>
  <c r="I57" i="20"/>
  <c r="H57" i="20"/>
  <c r="G57" i="20"/>
  <c r="E57" i="20"/>
  <c r="D57" i="20"/>
  <c r="C57" i="20"/>
  <c r="BA56" i="20"/>
  <c r="AZ56" i="20"/>
  <c r="AY56" i="20"/>
  <c r="AX56" i="20"/>
  <c r="AT56" i="20"/>
  <c r="AP56" i="20"/>
  <c r="AL56" i="20"/>
  <c r="AH56" i="20"/>
  <c r="AD56" i="20"/>
  <c r="Z56" i="20"/>
  <c r="V56" i="20"/>
  <c r="R56" i="20"/>
  <c r="N56" i="20"/>
  <c r="J56" i="20"/>
  <c r="F56" i="20"/>
  <c r="BA55" i="20"/>
  <c r="AZ55" i="20"/>
  <c r="AY55" i="20"/>
  <c r="AX55" i="20"/>
  <c r="AT55" i="20"/>
  <c r="AP55" i="20"/>
  <c r="AL55" i="20"/>
  <c r="AH55" i="20"/>
  <c r="AD55" i="20"/>
  <c r="Z55" i="20"/>
  <c r="V55" i="20"/>
  <c r="R55" i="20"/>
  <c r="N55" i="20"/>
  <c r="J55" i="20"/>
  <c r="F55" i="20"/>
  <c r="BA54" i="20"/>
  <c r="AZ54" i="20"/>
  <c r="AY54" i="20"/>
  <c r="AX54" i="20"/>
  <c r="AT54" i="20"/>
  <c r="AP54" i="20"/>
  <c r="AL54" i="20"/>
  <c r="AH54" i="20"/>
  <c r="AD54" i="20"/>
  <c r="Z54" i="20"/>
  <c r="V54" i="20"/>
  <c r="R54" i="20"/>
  <c r="N54" i="20"/>
  <c r="J54" i="20"/>
  <c r="F54" i="20"/>
  <c r="BA53" i="20"/>
  <c r="AZ53" i="20"/>
  <c r="AY53" i="20"/>
  <c r="AX53" i="20"/>
  <c r="AT53" i="20"/>
  <c r="AP53" i="20"/>
  <c r="AL53" i="20"/>
  <c r="AH53" i="20"/>
  <c r="AD53" i="20"/>
  <c r="Z53" i="20"/>
  <c r="V53" i="20"/>
  <c r="R53" i="20"/>
  <c r="N53" i="20"/>
  <c r="J53" i="20"/>
  <c r="F53" i="20"/>
  <c r="BA52" i="20"/>
  <c r="AZ52" i="20"/>
  <c r="AY52" i="20"/>
  <c r="AX52" i="20"/>
  <c r="AT52" i="20"/>
  <c r="AP52" i="20"/>
  <c r="AL52" i="20"/>
  <c r="AH52" i="20"/>
  <c r="AD52" i="20"/>
  <c r="Z52" i="20"/>
  <c r="V52" i="20"/>
  <c r="R52" i="20"/>
  <c r="N52" i="20"/>
  <c r="J52" i="20"/>
  <c r="F52" i="20"/>
  <c r="BA51" i="20"/>
  <c r="AZ51" i="20"/>
  <c r="AY51" i="20"/>
  <c r="AX51" i="20"/>
  <c r="AT51" i="20"/>
  <c r="AP51" i="20"/>
  <c r="AL51" i="20"/>
  <c r="AH51" i="20"/>
  <c r="AD51" i="20"/>
  <c r="Z51" i="20"/>
  <c r="V51" i="20"/>
  <c r="R51" i="20"/>
  <c r="N51" i="20"/>
  <c r="J51" i="20"/>
  <c r="F51" i="20"/>
  <c r="BA50" i="20"/>
  <c r="AZ50" i="20"/>
  <c r="AY50" i="20"/>
  <c r="AX50" i="20"/>
  <c r="AT50" i="20"/>
  <c r="AP50" i="20"/>
  <c r="AL50" i="20"/>
  <c r="AH50" i="20"/>
  <c r="AD50" i="20"/>
  <c r="Z50" i="20"/>
  <c r="V50" i="20"/>
  <c r="R50" i="20"/>
  <c r="N50" i="20"/>
  <c r="J50" i="20"/>
  <c r="F50" i="20"/>
  <c r="BA49" i="20"/>
  <c r="AZ49" i="20"/>
  <c r="AY49" i="20"/>
  <c r="AX49" i="20"/>
  <c r="AT49" i="20"/>
  <c r="AP49" i="20"/>
  <c r="AL49" i="20"/>
  <c r="AH49" i="20"/>
  <c r="AD49" i="20"/>
  <c r="Z49" i="20"/>
  <c r="V49" i="20"/>
  <c r="R49" i="20"/>
  <c r="N49" i="20"/>
  <c r="J49" i="20"/>
  <c r="F49" i="20"/>
  <c r="BA48" i="20"/>
  <c r="AZ48" i="20"/>
  <c r="AY48" i="20"/>
  <c r="AX48" i="20"/>
  <c r="AT48" i="20"/>
  <c r="AP48" i="20"/>
  <c r="AL48" i="20"/>
  <c r="AH48" i="20"/>
  <c r="AD48" i="20"/>
  <c r="Z48" i="20"/>
  <c r="V48" i="20"/>
  <c r="R48" i="20"/>
  <c r="N48" i="20"/>
  <c r="J48" i="20"/>
  <c r="F48" i="20"/>
  <c r="AO40" i="20" l="1"/>
  <c r="N57" i="20"/>
  <c r="AT57" i="20"/>
  <c r="J57" i="20"/>
  <c r="Z57" i="20"/>
  <c r="AP57" i="20"/>
  <c r="AZ57" i="20"/>
  <c r="AD57" i="20"/>
  <c r="BB51" i="20"/>
  <c r="BB55" i="20"/>
  <c r="AO35" i="20"/>
  <c r="Q43" i="20"/>
  <c r="AC43" i="20"/>
  <c r="AO39" i="20"/>
  <c r="R57" i="20"/>
  <c r="AH57" i="20"/>
  <c r="AX57" i="20"/>
  <c r="BB49" i="20"/>
  <c r="BB53" i="20"/>
  <c r="H43" i="20"/>
  <c r="T43" i="20"/>
  <c r="AF43" i="20"/>
  <c r="AN43" i="20"/>
  <c r="BA57" i="20"/>
  <c r="BB50" i="20"/>
  <c r="BB54" i="20"/>
  <c r="AO41" i="20"/>
  <c r="F57" i="20"/>
  <c r="V57" i="20"/>
  <c r="AL57" i="20"/>
  <c r="AY57" i="20"/>
  <c r="BB52" i="20"/>
  <c r="BB56" i="20"/>
  <c r="K43" i="20"/>
  <c r="W43" i="20"/>
  <c r="AI43" i="20"/>
  <c r="AO34" i="20"/>
  <c r="E43" i="20"/>
  <c r="AO37" i="20"/>
  <c r="AO42" i="20"/>
  <c r="AM43" i="20"/>
  <c r="BB48" i="20"/>
  <c r="AO43" i="20" l="1"/>
  <c r="BB57" i="20"/>
  <c r="AZ37" i="4" l="1"/>
  <c r="BH37" i="4" s="1"/>
  <c r="BA37" i="4"/>
  <c r="BI37" i="4" s="1"/>
  <c r="BE40" i="4"/>
  <c r="BD40" i="4"/>
  <c r="BC40" i="4"/>
  <c r="BF37" i="4"/>
  <c r="BF40" i="4" s="1"/>
  <c r="AW40" i="4"/>
  <c r="AV40" i="4"/>
  <c r="AU40" i="4"/>
  <c r="AX37" i="4"/>
  <c r="AX40" i="4" s="1"/>
  <c r="AS40" i="4"/>
  <c r="AR40" i="4"/>
  <c r="AT37" i="4"/>
  <c r="AT40" i="4" s="1"/>
  <c r="AO40" i="4"/>
  <c r="AN40" i="4"/>
  <c r="AM40" i="4"/>
  <c r="AP37" i="4"/>
  <c r="AP40" i="4" s="1"/>
  <c r="AK40" i="4"/>
  <c r="AJ40" i="4"/>
  <c r="AI40" i="4"/>
  <c r="AL37" i="4"/>
  <c r="AL40" i="4" s="1"/>
  <c r="AG40" i="4"/>
  <c r="AF40" i="4"/>
  <c r="AE40" i="4"/>
  <c r="AH37" i="4"/>
  <c r="AH40" i="4" s="1"/>
  <c r="AC40" i="4"/>
  <c r="AB40" i="4"/>
  <c r="AA40" i="4"/>
  <c r="BB37" i="4" l="1"/>
  <c r="BJ37" i="4"/>
  <c r="AD37" i="4"/>
  <c r="AD40" i="4" s="1"/>
  <c r="AY20" i="5" l="1"/>
  <c r="AZ20" i="5"/>
  <c r="BA20" i="5"/>
  <c r="BQ20" i="5" s="1"/>
  <c r="BC20" i="5"/>
  <c r="BD20" i="5"/>
  <c r="BP20" i="5" s="1"/>
  <c r="BE20" i="5"/>
  <c r="BG20" i="5"/>
  <c r="BH20" i="5"/>
  <c r="BI20" i="5"/>
  <c r="BK20" i="5"/>
  <c r="BL20" i="5"/>
  <c r="BM20" i="5"/>
  <c r="BW20" i="5"/>
  <c r="BX20" i="5"/>
  <c r="BY20" i="5"/>
  <c r="AX20" i="5"/>
  <c r="AT20" i="5"/>
  <c r="AP20" i="5"/>
  <c r="AL20" i="5"/>
  <c r="AH20" i="5"/>
  <c r="AD20" i="5"/>
  <c r="Z20" i="5"/>
  <c r="V20" i="5"/>
  <c r="R20" i="5"/>
  <c r="HD7" i="2"/>
  <c r="HE7" i="2"/>
  <c r="HF7" i="2"/>
  <c r="HH7" i="2"/>
  <c r="HI7" i="2"/>
  <c r="HJ7" i="2"/>
  <c r="HL7" i="2"/>
  <c r="HM7" i="2"/>
  <c r="HN7" i="2"/>
  <c r="HD8" i="2"/>
  <c r="HE8" i="2"/>
  <c r="HF8" i="2"/>
  <c r="HH8" i="2"/>
  <c r="HI8" i="2"/>
  <c r="HJ8" i="2"/>
  <c r="HL8" i="2"/>
  <c r="HM8" i="2"/>
  <c r="HN8" i="2"/>
  <c r="HD9" i="2"/>
  <c r="HE9" i="2"/>
  <c r="HF9" i="2"/>
  <c r="HH9" i="2"/>
  <c r="HI9" i="2"/>
  <c r="HJ9" i="2"/>
  <c r="HL9" i="2"/>
  <c r="HM9" i="2"/>
  <c r="HN9" i="2"/>
  <c r="HD10" i="2"/>
  <c r="HE10" i="2"/>
  <c r="HF10" i="2"/>
  <c r="HH10" i="2"/>
  <c r="HI10" i="2"/>
  <c r="HJ10" i="2"/>
  <c r="HL10" i="2"/>
  <c r="HM10" i="2"/>
  <c r="HN10" i="2"/>
  <c r="HD11" i="2"/>
  <c r="HE11" i="2"/>
  <c r="HF11" i="2"/>
  <c r="HH11" i="2"/>
  <c r="HI11" i="2"/>
  <c r="HJ11" i="2"/>
  <c r="HL11" i="2"/>
  <c r="HM11" i="2"/>
  <c r="HN11" i="2"/>
  <c r="HD12" i="2"/>
  <c r="HE12" i="2"/>
  <c r="HF12" i="2"/>
  <c r="HH12" i="2"/>
  <c r="HI12" i="2"/>
  <c r="HJ12" i="2"/>
  <c r="HL12" i="2"/>
  <c r="HM12" i="2"/>
  <c r="HN12" i="2"/>
  <c r="HD13" i="2"/>
  <c r="HE13" i="2"/>
  <c r="HF13" i="2"/>
  <c r="HH13" i="2"/>
  <c r="HI13" i="2"/>
  <c r="HJ13" i="2"/>
  <c r="HL13" i="2"/>
  <c r="HM13" i="2"/>
  <c r="HN13" i="2"/>
  <c r="HD14" i="2"/>
  <c r="HE14" i="2"/>
  <c r="HF14" i="2"/>
  <c r="HG14" i="2"/>
  <c r="HH14" i="2"/>
  <c r="HI14" i="2"/>
  <c r="HJ14" i="2"/>
  <c r="HK14" i="2"/>
  <c r="HL14" i="2"/>
  <c r="HM14" i="2"/>
  <c r="HN14" i="2"/>
  <c r="HD15" i="2"/>
  <c r="HE15" i="2"/>
  <c r="HF15" i="2"/>
  <c r="HH15" i="2"/>
  <c r="HI15" i="2"/>
  <c r="HJ15" i="2"/>
  <c r="HL15" i="2"/>
  <c r="HM15" i="2"/>
  <c r="HN15" i="2"/>
  <c r="HD16" i="2"/>
  <c r="HE16" i="2"/>
  <c r="HF16" i="2"/>
  <c r="HH16" i="2"/>
  <c r="HI16" i="2"/>
  <c r="HJ16" i="2"/>
  <c r="HL16" i="2"/>
  <c r="HM16" i="2"/>
  <c r="HN16" i="2"/>
  <c r="HD17" i="2"/>
  <c r="HE17" i="2"/>
  <c r="HF17" i="2"/>
  <c r="HH17" i="2"/>
  <c r="HI17" i="2"/>
  <c r="HJ17" i="2"/>
  <c r="HL17" i="2"/>
  <c r="HM17" i="2"/>
  <c r="HN17" i="2"/>
  <c r="HD18" i="2"/>
  <c r="HE18" i="2"/>
  <c r="HF18" i="2"/>
  <c r="HH18" i="2"/>
  <c r="HI18" i="2"/>
  <c r="HJ18" i="2"/>
  <c r="HL18" i="2"/>
  <c r="HM18" i="2"/>
  <c r="HN18" i="2"/>
  <c r="HD19" i="2"/>
  <c r="HE19" i="2"/>
  <c r="HF19" i="2"/>
  <c r="HH19" i="2"/>
  <c r="HI19" i="2"/>
  <c r="HJ19" i="2"/>
  <c r="HL19" i="2"/>
  <c r="HM19" i="2"/>
  <c r="HN19" i="2"/>
  <c r="HD20" i="2"/>
  <c r="HE20" i="2"/>
  <c r="HF20" i="2"/>
  <c r="HG20" i="2"/>
  <c r="HH20" i="2"/>
  <c r="HI20" i="2"/>
  <c r="HJ20" i="2"/>
  <c r="HK20" i="2"/>
  <c r="HL20" i="2"/>
  <c r="HM20" i="2"/>
  <c r="HN20" i="2"/>
  <c r="HD21" i="2"/>
  <c r="HE21" i="2"/>
  <c r="HF21" i="2"/>
  <c r="HH21" i="2"/>
  <c r="HI21" i="2"/>
  <c r="HJ21" i="2"/>
  <c r="HL21" i="2"/>
  <c r="HM21" i="2"/>
  <c r="HN21" i="2"/>
  <c r="HD22" i="2"/>
  <c r="HE22" i="2"/>
  <c r="HF22" i="2"/>
  <c r="HH22" i="2"/>
  <c r="HI22" i="2"/>
  <c r="HJ22" i="2"/>
  <c r="HL22" i="2"/>
  <c r="HM22" i="2"/>
  <c r="HN22" i="2"/>
  <c r="HD23" i="2"/>
  <c r="HE23" i="2"/>
  <c r="HF23" i="2"/>
  <c r="HH23" i="2"/>
  <c r="HI23" i="2"/>
  <c r="HJ23" i="2"/>
  <c r="HL23" i="2"/>
  <c r="HM23" i="2"/>
  <c r="HN23" i="2"/>
  <c r="HD24" i="2"/>
  <c r="HE24" i="2"/>
  <c r="HF24" i="2"/>
  <c r="HG24" i="2"/>
  <c r="HH24" i="2"/>
  <c r="HI24" i="2"/>
  <c r="HJ24" i="2"/>
  <c r="HK24" i="2"/>
  <c r="HL24" i="2"/>
  <c r="HM24" i="2"/>
  <c r="HN24" i="2"/>
  <c r="HD25" i="2"/>
  <c r="HE25" i="2"/>
  <c r="HF25" i="2"/>
  <c r="HH25" i="2"/>
  <c r="HI25" i="2"/>
  <c r="HJ25" i="2"/>
  <c r="HL25" i="2"/>
  <c r="HM25" i="2"/>
  <c r="HN25" i="2"/>
  <c r="HD26" i="2"/>
  <c r="HE26" i="2"/>
  <c r="HF26" i="2"/>
  <c r="HH26" i="2"/>
  <c r="HI26" i="2"/>
  <c r="HJ26" i="2"/>
  <c r="HL26" i="2"/>
  <c r="HM26" i="2"/>
  <c r="HN26" i="2"/>
  <c r="HD27" i="2"/>
  <c r="HE27" i="2"/>
  <c r="HF27" i="2"/>
  <c r="HH27" i="2"/>
  <c r="HI27" i="2"/>
  <c r="HJ27" i="2"/>
  <c r="HL27" i="2"/>
  <c r="HM27" i="2"/>
  <c r="HN27" i="2"/>
  <c r="HD28" i="2"/>
  <c r="HE28" i="2"/>
  <c r="HF28" i="2"/>
  <c r="HG28" i="2"/>
  <c r="HH28" i="2"/>
  <c r="HI28" i="2"/>
  <c r="HJ28" i="2"/>
  <c r="HK28" i="2"/>
  <c r="HL28" i="2"/>
  <c r="HM28" i="2"/>
  <c r="HN28" i="2"/>
  <c r="HD29" i="2"/>
  <c r="HE29" i="2"/>
  <c r="HF29" i="2"/>
  <c r="HH29" i="2"/>
  <c r="HI29" i="2"/>
  <c r="HJ29" i="2"/>
  <c r="HL29" i="2"/>
  <c r="HM29" i="2"/>
  <c r="HN29" i="2"/>
  <c r="HD30" i="2"/>
  <c r="HE30" i="2"/>
  <c r="HF30" i="2"/>
  <c r="HH30" i="2"/>
  <c r="HI30" i="2"/>
  <c r="HJ30" i="2"/>
  <c r="JF30" i="2" s="1"/>
  <c r="HL30" i="2"/>
  <c r="JH30" i="2" s="1"/>
  <c r="HM30" i="2"/>
  <c r="JI30" i="2" s="1"/>
  <c r="HN30" i="2"/>
  <c r="JJ30" i="2" s="1"/>
  <c r="HD31" i="2"/>
  <c r="HE31" i="2"/>
  <c r="HF31" i="2"/>
  <c r="HH31" i="2"/>
  <c r="HI31" i="2"/>
  <c r="HJ31" i="2"/>
  <c r="HL31" i="2"/>
  <c r="HM31" i="2"/>
  <c r="HN31" i="2"/>
  <c r="HD32" i="2"/>
  <c r="HE32" i="2"/>
  <c r="HF32" i="2"/>
  <c r="HH32" i="2"/>
  <c r="HI32" i="2"/>
  <c r="HJ32" i="2"/>
  <c r="HL32" i="2"/>
  <c r="HM32" i="2"/>
  <c r="HN32" i="2"/>
  <c r="HD33" i="2"/>
  <c r="HE33" i="2"/>
  <c r="HF33" i="2"/>
  <c r="HH33" i="2"/>
  <c r="HI33" i="2"/>
  <c r="HJ33" i="2"/>
  <c r="HL33" i="2"/>
  <c r="HM33" i="2"/>
  <c r="HN33" i="2"/>
  <c r="HD34" i="2"/>
  <c r="HE34" i="2"/>
  <c r="HF34" i="2"/>
  <c r="HH34" i="2"/>
  <c r="HI34" i="2"/>
  <c r="HJ34" i="2"/>
  <c r="HL34" i="2"/>
  <c r="HM34" i="2"/>
  <c r="HN34" i="2"/>
  <c r="HD35" i="2"/>
  <c r="HE35" i="2"/>
  <c r="HF35" i="2"/>
  <c r="HH35" i="2"/>
  <c r="HI35" i="2"/>
  <c r="HJ35" i="2"/>
  <c r="HL35" i="2"/>
  <c r="HM35" i="2"/>
  <c r="HN35" i="2"/>
  <c r="HD36" i="2"/>
  <c r="HE36" i="2"/>
  <c r="HF36" i="2"/>
  <c r="HH36" i="2"/>
  <c r="HI36" i="2"/>
  <c r="HJ36" i="2"/>
  <c r="HL36" i="2"/>
  <c r="HM36" i="2"/>
  <c r="HN36" i="2"/>
  <c r="HD37" i="2"/>
  <c r="HE37" i="2"/>
  <c r="HF37" i="2"/>
  <c r="HG37" i="2"/>
  <c r="HH37" i="2"/>
  <c r="HI37" i="2"/>
  <c r="HJ37" i="2"/>
  <c r="HL37" i="2"/>
  <c r="HM37" i="2"/>
  <c r="HN37" i="2"/>
  <c r="HD38" i="2"/>
  <c r="HE38" i="2"/>
  <c r="HF38" i="2"/>
  <c r="HH38" i="2"/>
  <c r="HI38" i="2"/>
  <c r="HJ38" i="2"/>
  <c r="HL38" i="2"/>
  <c r="HM38" i="2"/>
  <c r="HN38" i="2"/>
  <c r="HD39" i="2"/>
  <c r="HE39" i="2"/>
  <c r="HF39" i="2"/>
  <c r="HH39" i="2"/>
  <c r="HI39" i="2"/>
  <c r="HJ39" i="2"/>
  <c r="HL39" i="2"/>
  <c r="HM39" i="2"/>
  <c r="HN39" i="2"/>
  <c r="HD40" i="2"/>
  <c r="HE40" i="2"/>
  <c r="HF40" i="2"/>
  <c r="HH40" i="2"/>
  <c r="HI40" i="2"/>
  <c r="HJ40" i="2"/>
  <c r="HL40" i="2"/>
  <c r="HM40" i="2"/>
  <c r="HN40" i="2"/>
  <c r="HD41" i="2"/>
  <c r="HE41" i="2"/>
  <c r="HF41" i="2"/>
  <c r="HH41" i="2"/>
  <c r="HI41" i="2"/>
  <c r="HJ41" i="2"/>
  <c r="HL41" i="2"/>
  <c r="HM41" i="2"/>
  <c r="HN41" i="2"/>
  <c r="HD42" i="2"/>
  <c r="HE42" i="2"/>
  <c r="HF42" i="2"/>
  <c r="HH42" i="2"/>
  <c r="HI42" i="2"/>
  <c r="HJ42" i="2"/>
  <c r="HL42" i="2"/>
  <c r="HM42" i="2"/>
  <c r="HN42" i="2"/>
  <c r="HD43" i="2"/>
  <c r="HE43" i="2"/>
  <c r="HF43" i="2"/>
  <c r="HH43" i="2"/>
  <c r="HI43" i="2"/>
  <c r="HJ43" i="2"/>
  <c r="HL43" i="2"/>
  <c r="HM43" i="2"/>
  <c r="HN43" i="2"/>
  <c r="HD45" i="2"/>
  <c r="HE45" i="2"/>
  <c r="HF45" i="2"/>
  <c r="HH45" i="2"/>
  <c r="HI45" i="2"/>
  <c r="HJ45" i="2"/>
  <c r="HL45" i="2"/>
  <c r="HM45" i="2"/>
  <c r="HN45" i="2"/>
  <c r="GU14" i="2"/>
  <c r="GU20" i="2"/>
  <c r="GU24" i="2"/>
  <c r="GU28" i="2"/>
  <c r="GS7" i="2"/>
  <c r="GS8" i="2"/>
  <c r="GS9" i="2"/>
  <c r="GS10" i="2"/>
  <c r="GS11" i="2"/>
  <c r="GS12" i="2"/>
  <c r="GS13" i="2"/>
  <c r="GS14" i="2"/>
  <c r="GS15" i="2"/>
  <c r="GS16" i="2"/>
  <c r="GS17" i="2"/>
  <c r="GS18" i="2"/>
  <c r="GS19" i="2"/>
  <c r="GS20" i="2"/>
  <c r="GS21" i="2"/>
  <c r="GS22" i="2"/>
  <c r="GS23" i="2"/>
  <c r="GS24" i="2"/>
  <c r="GS25" i="2"/>
  <c r="GS26" i="2"/>
  <c r="GS27" i="2"/>
  <c r="GS28" i="2"/>
  <c r="GS29" i="2"/>
  <c r="GS30" i="2"/>
  <c r="GS31" i="2"/>
  <c r="GS32" i="2"/>
  <c r="GS33" i="2"/>
  <c r="GS34" i="2"/>
  <c r="GS35" i="2"/>
  <c r="GS36" i="2"/>
  <c r="GS37" i="2"/>
  <c r="GS38" i="2"/>
  <c r="GS39" i="2"/>
  <c r="GS40" i="2"/>
  <c r="GS41" i="2"/>
  <c r="GS42" i="2"/>
  <c r="GS43" i="2"/>
  <c r="GS45" i="2"/>
  <c r="GR7" i="2"/>
  <c r="GR8" i="2"/>
  <c r="GR9" i="2"/>
  <c r="GR10" i="2"/>
  <c r="GR11" i="2"/>
  <c r="GR12" i="2"/>
  <c r="GR13" i="2"/>
  <c r="GR14" i="2"/>
  <c r="GR15" i="2"/>
  <c r="GR16" i="2"/>
  <c r="GR17" i="2"/>
  <c r="GR18" i="2"/>
  <c r="GR19" i="2"/>
  <c r="GR20" i="2"/>
  <c r="GR21" i="2"/>
  <c r="GR22" i="2"/>
  <c r="GR23" i="2"/>
  <c r="GR24" i="2"/>
  <c r="GR25" i="2"/>
  <c r="GR26" i="2"/>
  <c r="GR27" i="2"/>
  <c r="GR28" i="2"/>
  <c r="GR29" i="2"/>
  <c r="GR30" i="2"/>
  <c r="GR31" i="2"/>
  <c r="GR32" i="2"/>
  <c r="GR33" i="2"/>
  <c r="GR34" i="2"/>
  <c r="GR35" i="2"/>
  <c r="GR36" i="2"/>
  <c r="GR37" i="2"/>
  <c r="GR38" i="2"/>
  <c r="GR39" i="2"/>
  <c r="GR40" i="2"/>
  <c r="GR41" i="2"/>
  <c r="GR42" i="2"/>
  <c r="GR43" i="2"/>
  <c r="GR45" i="2"/>
  <c r="GP7" i="2"/>
  <c r="GP8" i="2"/>
  <c r="GP9" i="2"/>
  <c r="GP10" i="2"/>
  <c r="GP11" i="2"/>
  <c r="GP12" i="2"/>
  <c r="GP13" i="2"/>
  <c r="GP14" i="2"/>
  <c r="GP15" i="2"/>
  <c r="GP16" i="2"/>
  <c r="GP17" i="2"/>
  <c r="GP18" i="2"/>
  <c r="GP19" i="2"/>
  <c r="GP20" i="2"/>
  <c r="GP21" i="2"/>
  <c r="GP22" i="2"/>
  <c r="GP23" i="2"/>
  <c r="GP24" i="2"/>
  <c r="GP25" i="2"/>
  <c r="GP26" i="2"/>
  <c r="GP27" i="2"/>
  <c r="GP28" i="2"/>
  <c r="GP29" i="2"/>
  <c r="GP30" i="2"/>
  <c r="GP31" i="2"/>
  <c r="GP32" i="2"/>
  <c r="GP33" i="2"/>
  <c r="GP34" i="2"/>
  <c r="GP35" i="2"/>
  <c r="GP36" i="2"/>
  <c r="GP37" i="2"/>
  <c r="GP38" i="2"/>
  <c r="GP39" i="2"/>
  <c r="GP40" i="2"/>
  <c r="GP41" i="2"/>
  <c r="GP42" i="2"/>
  <c r="GP43" i="2"/>
  <c r="GP45" i="2"/>
  <c r="GO7" i="2"/>
  <c r="GO8" i="2"/>
  <c r="GO9" i="2"/>
  <c r="GO10" i="2"/>
  <c r="GO11" i="2"/>
  <c r="GO12" i="2"/>
  <c r="GO13" i="2"/>
  <c r="GO14" i="2"/>
  <c r="GO15" i="2"/>
  <c r="GO16" i="2"/>
  <c r="GO17" i="2"/>
  <c r="GO18" i="2"/>
  <c r="GO19" i="2"/>
  <c r="GO20" i="2"/>
  <c r="GO21" i="2"/>
  <c r="GO22" i="2"/>
  <c r="GO23" i="2"/>
  <c r="GO24" i="2"/>
  <c r="GO25" i="2"/>
  <c r="GO26" i="2"/>
  <c r="GO27" i="2"/>
  <c r="GO28" i="2"/>
  <c r="GO29" i="2"/>
  <c r="GO30" i="2"/>
  <c r="GO31" i="2"/>
  <c r="GO32" i="2"/>
  <c r="GO33" i="2"/>
  <c r="GO34" i="2"/>
  <c r="GO35" i="2"/>
  <c r="GO36" i="2"/>
  <c r="GO37" i="2"/>
  <c r="GO38" i="2"/>
  <c r="GO39" i="2"/>
  <c r="GO40" i="2"/>
  <c r="GO41" i="2"/>
  <c r="GO42" i="2"/>
  <c r="GO43" i="2"/>
  <c r="GO45" i="2"/>
  <c r="GN7" i="2"/>
  <c r="GN8" i="2"/>
  <c r="GN9" i="2"/>
  <c r="GN10" i="2"/>
  <c r="GN11" i="2"/>
  <c r="GN12" i="2"/>
  <c r="GN13" i="2"/>
  <c r="GN14" i="2"/>
  <c r="GN15" i="2"/>
  <c r="GN16" i="2"/>
  <c r="GN17" i="2"/>
  <c r="GN18" i="2"/>
  <c r="GN19" i="2"/>
  <c r="GN20" i="2"/>
  <c r="GN21" i="2"/>
  <c r="GN22" i="2"/>
  <c r="GN23" i="2"/>
  <c r="GN24" i="2"/>
  <c r="GN25" i="2"/>
  <c r="GN26" i="2"/>
  <c r="GN27" i="2"/>
  <c r="GN28" i="2"/>
  <c r="GN29" i="2"/>
  <c r="GN30" i="2"/>
  <c r="GN31" i="2"/>
  <c r="GN32" i="2"/>
  <c r="GN33" i="2"/>
  <c r="GN34" i="2"/>
  <c r="GN35" i="2"/>
  <c r="GN36" i="2"/>
  <c r="GN37" i="2"/>
  <c r="GN38" i="2"/>
  <c r="GN39" i="2"/>
  <c r="GN40" i="2"/>
  <c r="GN41" i="2"/>
  <c r="GN42" i="2"/>
  <c r="GN43" i="2"/>
  <c r="GN45" i="2"/>
  <c r="GN6" i="2"/>
  <c r="AE41" i="2"/>
  <c r="AE42" i="2"/>
  <c r="AE43" i="2"/>
  <c r="AE45" i="2"/>
  <c r="AQ45" i="2"/>
  <c r="AS46" i="2"/>
  <c r="HZ41" i="2"/>
  <c r="HZ42" i="2"/>
  <c r="HZ43" i="2"/>
  <c r="HZ45" i="2"/>
  <c r="GT41" i="2"/>
  <c r="GV41" i="2"/>
  <c r="GW41" i="2"/>
  <c r="GX41" i="2"/>
  <c r="GT42" i="2"/>
  <c r="GV42" i="2"/>
  <c r="GW42" i="2"/>
  <c r="GX42" i="2"/>
  <c r="GT43" i="2"/>
  <c r="GV43" i="2"/>
  <c r="GW43" i="2"/>
  <c r="GX43" i="2"/>
  <c r="GT45" i="2"/>
  <c r="GV45" i="2"/>
  <c r="GW45" i="2"/>
  <c r="GX45" i="2"/>
  <c r="GJ41" i="2"/>
  <c r="GK41" i="2"/>
  <c r="GL41" i="2"/>
  <c r="GJ42" i="2"/>
  <c r="GK42" i="2"/>
  <c r="GL42" i="2"/>
  <c r="GJ43" i="2"/>
  <c r="GK43" i="2"/>
  <c r="GL43" i="2"/>
  <c r="GJ45" i="2"/>
  <c r="GK45" i="2"/>
  <c r="GL45" i="2"/>
  <c r="GE41" i="2"/>
  <c r="GE42" i="2"/>
  <c r="GE43" i="2"/>
  <c r="GE45" i="2"/>
  <c r="FS41" i="2"/>
  <c r="FS42" i="2"/>
  <c r="FS43" i="2"/>
  <c r="FS45" i="2"/>
  <c r="FO41" i="2"/>
  <c r="FO42" i="2"/>
  <c r="FO43" i="2"/>
  <c r="FO45" i="2"/>
  <c r="FC41" i="2"/>
  <c r="FC42" i="2"/>
  <c r="FC43" i="2"/>
  <c r="FC45" i="2"/>
  <c r="EY41" i="2"/>
  <c r="EY42" i="2"/>
  <c r="EY43" i="2"/>
  <c r="EY45" i="2"/>
  <c r="EM41" i="2"/>
  <c r="EM42" i="2"/>
  <c r="EM43" i="2"/>
  <c r="EM45" i="2"/>
  <c r="EI41" i="2"/>
  <c r="EI42" i="2"/>
  <c r="EI43" i="2"/>
  <c r="EI45" i="2"/>
  <c r="DW41" i="2"/>
  <c r="DW42" i="2"/>
  <c r="DW43" i="2"/>
  <c r="DW45" i="2"/>
  <c r="DS41" i="2"/>
  <c r="DS42" i="2"/>
  <c r="DS43" i="2"/>
  <c r="DS45" i="2"/>
  <c r="DG41" i="2"/>
  <c r="DG42" i="2"/>
  <c r="DG43" i="2"/>
  <c r="DG45" i="2"/>
  <c r="DC41" i="2"/>
  <c r="DC42" i="2"/>
  <c r="DC43" i="2"/>
  <c r="DC45" i="2"/>
  <c r="BU20" i="5" l="1"/>
  <c r="JD30" i="2"/>
  <c r="BS20" i="5"/>
  <c r="BT20" i="5"/>
  <c r="BO20" i="5"/>
  <c r="HP28" i="2"/>
  <c r="BJ20" i="5"/>
  <c r="JE30" i="2"/>
  <c r="HB45" i="2"/>
  <c r="HB43" i="2"/>
  <c r="HA45" i="2"/>
  <c r="HP18" i="2"/>
  <c r="HQ17" i="2"/>
  <c r="HR16" i="2"/>
  <c r="HP12" i="2"/>
  <c r="HQ11" i="2"/>
  <c r="HR10" i="2"/>
  <c r="HP8" i="2"/>
  <c r="BN20" i="5"/>
  <c r="BV20" i="5" s="1"/>
  <c r="HR14" i="2"/>
  <c r="HQ7" i="2"/>
  <c r="BZ20" i="5"/>
  <c r="HR20" i="2"/>
  <c r="GZ30" i="2"/>
  <c r="IZ30" i="2"/>
  <c r="HB30" i="2"/>
  <c r="JB30" i="2"/>
  <c r="JN30" i="2" s="1"/>
  <c r="HR19" i="2"/>
  <c r="HP17" i="2"/>
  <c r="HQ16" i="2"/>
  <c r="HR15" i="2"/>
  <c r="HQ14" i="2"/>
  <c r="HR13" i="2"/>
  <c r="HP11" i="2"/>
  <c r="HQ10" i="2"/>
  <c r="HR9" i="2"/>
  <c r="HP7" i="2"/>
  <c r="HA43" i="2"/>
  <c r="HP22" i="2"/>
  <c r="HQ21" i="2"/>
  <c r="HQ19" i="2"/>
  <c r="HR18" i="2"/>
  <c r="HP16" i="2"/>
  <c r="HQ15" i="2"/>
  <c r="HP14" i="2"/>
  <c r="HQ13" i="2"/>
  <c r="HR12" i="2"/>
  <c r="HP10" i="2"/>
  <c r="HQ9" i="2"/>
  <c r="HR8" i="2"/>
  <c r="BF20" i="5"/>
  <c r="HA30" i="2"/>
  <c r="JA30" i="2"/>
  <c r="HP31" i="2"/>
  <c r="HQ18" i="2"/>
  <c r="HR17" i="2"/>
  <c r="HP15" i="2"/>
  <c r="HP13" i="2"/>
  <c r="HQ12" i="2"/>
  <c r="HR11" i="2"/>
  <c r="HP9" i="2"/>
  <c r="HQ8" i="2"/>
  <c r="HR7" i="2"/>
  <c r="HB42" i="2"/>
  <c r="GZ41" i="2"/>
  <c r="HQ45" i="2"/>
  <c r="HQ43" i="2"/>
  <c r="HQ42" i="2"/>
  <c r="HQ41" i="2"/>
  <c r="HQ40" i="2"/>
  <c r="HQ39" i="2"/>
  <c r="HQ38" i="2"/>
  <c r="HQ37" i="2"/>
  <c r="HQ36" i="2"/>
  <c r="HQ35" i="2"/>
  <c r="HQ34" i="2"/>
  <c r="HQ33" i="2"/>
  <c r="HQ32" i="2"/>
  <c r="HP30" i="2"/>
  <c r="HP29" i="2"/>
  <c r="HR22" i="2"/>
  <c r="HB41" i="2"/>
  <c r="GZ45" i="2"/>
  <c r="HP45" i="2"/>
  <c r="HP43" i="2"/>
  <c r="HP42" i="2"/>
  <c r="HP41" i="2"/>
  <c r="HP40" i="2"/>
  <c r="HP39" i="2"/>
  <c r="HP38" i="2"/>
  <c r="HP37" i="2"/>
  <c r="HP36" i="2"/>
  <c r="HP35" i="2"/>
  <c r="HP34" i="2"/>
  <c r="HP33" i="2"/>
  <c r="HP32" i="2"/>
  <c r="HR28" i="2"/>
  <c r="HR27" i="2"/>
  <c r="HR26" i="2"/>
  <c r="HR25" i="2"/>
  <c r="HR24" i="2"/>
  <c r="HR23" i="2"/>
  <c r="HQ22" i="2"/>
  <c r="HR21" i="2"/>
  <c r="HQ20" i="2"/>
  <c r="HA41" i="2"/>
  <c r="HR31" i="2"/>
  <c r="HR30" i="2"/>
  <c r="HR29" i="2"/>
  <c r="HQ28" i="2"/>
  <c r="HQ27" i="2"/>
  <c r="HQ26" i="2"/>
  <c r="HQ25" i="2"/>
  <c r="HQ24" i="2"/>
  <c r="HQ23" i="2"/>
  <c r="HP20" i="2"/>
  <c r="GZ43" i="2"/>
  <c r="GZ42" i="2"/>
  <c r="HR45" i="2"/>
  <c r="HR43" i="2"/>
  <c r="HR42" i="2"/>
  <c r="HR41" i="2"/>
  <c r="HR40" i="2"/>
  <c r="HR39" i="2"/>
  <c r="HR38" i="2"/>
  <c r="HR37" i="2"/>
  <c r="HR36" i="2"/>
  <c r="HR35" i="2"/>
  <c r="HR34" i="2"/>
  <c r="HR33" i="2"/>
  <c r="HR32" i="2"/>
  <c r="HQ31" i="2"/>
  <c r="HQ30" i="2"/>
  <c r="HQ29" i="2"/>
  <c r="HP27" i="2"/>
  <c r="HP26" i="2"/>
  <c r="HP25" i="2"/>
  <c r="HP24" i="2"/>
  <c r="HP23" i="2"/>
  <c r="HP21" i="2"/>
  <c r="HP19" i="2"/>
  <c r="HA42" i="2"/>
  <c r="JL30" i="2" l="1"/>
  <c r="JM30" i="2"/>
  <c r="BW41" i="2"/>
  <c r="BW42" i="2"/>
  <c r="BW43" i="2"/>
  <c r="BW45" i="2"/>
  <c r="BZ5" i="10" l="1"/>
  <c r="X40" i="4"/>
  <c r="W40" i="4"/>
  <c r="Y40" i="4"/>
  <c r="Z37" i="4"/>
  <c r="Z40" i="4" s="1"/>
  <c r="CQ41" i="2" l="1"/>
  <c r="CQ42" i="2"/>
  <c r="CQ43" i="2"/>
  <c r="CQ45" i="2"/>
  <c r="CM41" i="2"/>
  <c r="CM42" i="2"/>
  <c r="CM43" i="2"/>
  <c r="CM45" i="2"/>
  <c r="CI41" i="2"/>
  <c r="CI42" i="2"/>
  <c r="CI43" i="2"/>
  <c r="S39" i="4" l="1"/>
  <c r="T40" i="4" s="1"/>
  <c r="V37" i="4"/>
  <c r="Q40" i="4"/>
  <c r="P40" i="4"/>
  <c r="V40" i="4" l="1"/>
  <c r="S40" i="4"/>
  <c r="U40" i="4"/>
  <c r="AA40" i="2"/>
  <c r="AA41" i="2"/>
  <c r="AA42" i="2"/>
  <c r="AA43" i="2"/>
  <c r="AA45" i="2"/>
  <c r="GU45" i="2" s="1"/>
  <c r="BS40" i="2"/>
  <c r="BS41" i="2"/>
  <c r="BS42" i="2"/>
  <c r="BS43" i="2"/>
  <c r="KH30" i="2"/>
  <c r="AU41" i="2" l="1"/>
  <c r="AU42" i="2"/>
  <c r="AU43" i="2"/>
  <c r="AU45" i="2"/>
  <c r="F20" i="9" l="1"/>
  <c r="O40" i="4" l="1"/>
  <c r="R37" i="4"/>
  <c r="R40" i="4" s="1"/>
  <c r="BK41" i="2"/>
  <c r="HO41" i="2" s="1"/>
  <c r="BK42" i="2"/>
  <c r="HO42" i="2" s="1"/>
  <c r="BK43" i="2"/>
  <c r="HO43" i="2" s="1"/>
  <c r="BK45" i="2"/>
  <c r="HO45" i="2" s="1"/>
  <c r="BG41" i="2"/>
  <c r="HK41" i="2" s="1"/>
  <c r="BG42" i="2"/>
  <c r="HK42" i="2" s="1"/>
  <c r="BG43" i="2"/>
  <c r="HK43" i="2" s="1"/>
  <c r="BG45" i="2"/>
  <c r="HK45" i="2" s="1"/>
  <c r="BC41" i="2"/>
  <c r="HG41" i="2" s="1"/>
  <c r="BC42" i="2"/>
  <c r="HG42" i="2" s="1"/>
  <c r="HS42" i="2" s="1"/>
  <c r="BC43" i="2"/>
  <c r="HG43" i="2" s="1"/>
  <c r="HG45" i="2"/>
  <c r="HS43" i="2" l="1"/>
  <c r="HS41" i="2"/>
  <c r="HS45" i="2"/>
  <c r="N20" i="5"/>
  <c r="J20" i="5"/>
  <c r="F20" i="5"/>
  <c r="K22" i="5"/>
  <c r="L22" i="5"/>
  <c r="BB20" i="5" l="1"/>
  <c r="BR20" i="5" s="1"/>
  <c r="K39" i="4"/>
  <c r="N37" i="4"/>
  <c r="N40" i="4" l="1"/>
  <c r="L40" i="4"/>
  <c r="K40" i="4"/>
  <c r="M40" i="4"/>
  <c r="N16" i="22" l="1"/>
  <c r="N17" i="22"/>
  <c r="AQ41" i="2" l="1"/>
  <c r="GU41" i="2" s="1"/>
  <c r="AQ42" i="2"/>
  <c r="GU42" i="2" s="1"/>
  <c r="AQ43" i="2"/>
  <c r="GU43" i="2" s="1"/>
  <c r="AM41" i="2"/>
  <c r="AM42" i="2"/>
  <c r="AM43" i="2"/>
  <c r="G75" i="20" l="1"/>
  <c r="F75" i="20"/>
  <c r="AL83" i="20"/>
  <c r="AL82" i="20"/>
  <c r="AL81" i="20"/>
  <c r="AI83" i="20"/>
  <c r="AI82" i="20"/>
  <c r="AI81" i="20"/>
  <c r="AF83" i="20"/>
  <c r="AF82" i="20"/>
  <c r="AF81" i="20"/>
  <c r="AC83" i="20"/>
  <c r="AC82" i="20"/>
  <c r="AC81" i="20"/>
  <c r="Z83" i="20"/>
  <c r="Z82" i="20"/>
  <c r="Z81" i="20"/>
  <c r="W83" i="20"/>
  <c r="W82" i="20"/>
  <c r="W81" i="20"/>
  <c r="T83" i="20"/>
  <c r="T82" i="20"/>
  <c r="T81" i="20"/>
  <c r="T84" i="20" s="1"/>
  <c r="T85" i="20" s="1"/>
  <c r="Q83" i="20"/>
  <c r="Q82" i="20"/>
  <c r="Q81" i="20"/>
  <c r="N83" i="20"/>
  <c r="N82" i="20"/>
  <c r="N81" i="20"/>
  <c r="K82" i="20"/>
  <c r="K81" i="20"/>
  <c r="K84" i="20" s="1"/>
  <c r="H82" i="20"/>
  <c r="H81" i="20"/>
  <c r="E82" i="20"/>
  <c r="E83" i="20"/>
  <c r="E81" i="20"/>
  <c r="AL74" i="20"/>
  <c r="AL73" i="20"/>
  <c r="AL72" i="20"/>
  <c r="AL71" i="20"/>
  <c r="AL70" i="20"/>
  <c r="AL69" i="20"/>
  <c r="AL68" i="20"/>
  <c r="AL67" i="20"/>
  <c r="AL66" i="20"/>
  <c r="AL65" i="20"/>
  <c r="AI74" i="20"/>
  <c r="AI73" i="20"/>
  <c r="AI72" i="20"/>
  <c r="AI71" i="20"/>
  <c r="AI70" i="20"/>
  <c r="AI69" i="20"/>
  <c r="AI68" i="20"/>
  <c r="AI67" i="20"/>
  <c r="AI66" i="20"/>
  <c r="AI65" i="20"/>
  <c r="AF74" i="20"/>
  <c r="AF73" i="20"/>
  <c r="AF72" i="20"/>
  <c r="AF71" i="20"/>
  <c r="AF70" i="20"/>
  <c r="AF69" i="20"/>
  <c r="AF68" i="20"/>
  <c r="AF67" i="20"/>
  <c r="AF66" i="20"/>
  <c r="AF65" i="20"/>
  <c r="AC74" i="20"/>
  <c r="AC73" i="20"/>
  <c r="AC72" i="20"/>
  <c r="AC71" i="20"/>
  <c r="AC70" i="20"/>
  <c r="AC69" i="20"/>
  <c r="AC68" i="20"/>
  <c r="AC67" i="20"/>
  <c r="AC66" i="20"/>
  <c r="AC65" i="20"/>
  <c r="Z74" i="20"/>
  <c r="Z73" i="20"/>
  <c r="Z72" i="20"/>
  <c r="Z71" i="20"/>
  <c r="Z70" i="20"/>
  <c r="Z69" i="20"/>
  <c r="Z68" i="20"/>
  <c r="Z67" i="20"/>
  <c r="Z66" i="20"/>
  <c r="Z65" i="20"/>
  <c r="W74" i="20"/>
  <c r="W73" i="20"/>
  <c r="W72" i="20"/>
  <c r="W71" i="20"/>
  <c r="W70" i="20"/>
  <c r="W69" i="20"/>
  <c r="W68" i="20"/>
  <c r="W67" i="20"/>
  <c r="W66" i="20"/>
  <c r="W65" i="20"/>
  <c r="D58" i="1"/>
  <c r="E58" i="1"/>
  <c r="F58" i="1"/>
  <c r="G58" i="1"/>
  <c r="H58" i="1"/>
  <c r="I58" i="1"/>
  <c r="J58" i="1"/>
  <c r="K58" i="1"/>
  <c r="L58" i="1"/>
  <c r="M58" i="1"/>
  <c r="N58" i="1"/>
  <c r="C58" i="1"/>
  <c r="D57" i="1"/>
  <c r="E57" i="1"/>
  <c r="F57" i="1"/>
  <c r="G57" i="1"/>
  <c r="H57" i="1"/>
  <c r="I57" i="1"/>
  <c r="J57" i="1"/>
  <c r="K57" i="1"/>
  <c r="L57" i="1"/>
  <c r="M57" i="1"/>
  <c r="N57" i="1"/>
  <c r="C57" i="1"/>
  <c r="D56" i="1"/>
  <c r="E56" i="1"/>
  <c r="F56" i="1"/>
  <c r="G56" i="1"/>
  <c r="H56" i="1"/>
  <c r="I56" i="1"/>
  <c r="J56" i="1"/>
  <c r="K56" i="1"/>
  <c r="L56" i="1"/>
  <c r="M56" i="1"/>
  <c r="N56" i="1"/>
  <c r="C56" i="1"/>
  <c r="V56" i="1" s="1"/>
  <c r="D55" i="1"/>
  <c r="E55" i="1"/>
  <c r="F55" i="1"/>
  <c r="G55" i="1"/>
  <c r="H55" i="1"/>
  <c r="I55" i="1"/>
  <c r="J55" i="1"/>
  <c r="K55" i="1"/>
  <c r="M55" i="1"/>
  <c r="N55" i="1"/>
  <c r="C55" i="1"/>
  <c r="U41" i="1"/>
  <c r="R41" i="1"/>
  <c r="Q41" i="1"/>
  <c r="P41" i="1"/>
  <c r="O41" i="1"/>
  <c r="U40" i="1"/>
  <c r="R40" i="1"/>
  <c r="Q40" i="1"/>
  <c r="P40" i="1"/>
  <c r="O40" i="1"/>
  <c r="V57" i="1" l="1"/>
  <c r="V58" i="1"/>
  <c r="W84" i="20"/>
  <c r="V55" i="1"/>
  <c r="AO67" i="20"/>
  <c r="AO71" i="20"/>
  <c r="Q84" i="20"/>
  <c r="AO68" i="20"/>
  <c r="AO72" i="20"/>
  <c r="H84" i="20"/>
  <c r="AO65" i="20"/>
  <c r="AO69" i="20"/>
  <c r="AO73" i="20"/>
  <c r="AO66" i="20"/>
  <c r="AO70" i="20"/>
  <c r="AO74" i="20"/>
  <c r="S40" i="1"/>
  <c r="Q42" i="1"/>
  <c r="P42" i="1"/>
  <c r="S41" i="1"/>
  <c r="R42" i="1"/>
  <c r="T41" i="1"/>
  <c r="T40" i="1"/>
  <c r="U42" i="1"/>
  <c r="O42" i="1"/>
  <c r="AO75" i="20" l="1"/>
  <c r="AO76" i="20" s="1"/>
  <c r="S42" i="1"/>
  <c r="T42" i="1"/>
  <c r="BK23" i="5"/>
  <c r="BG23" i="5"/>
  <c r="BC23" i="5"/>
  <c r="AY23" i="5"/>
  <c r="BS23" i="5" l="1"/>
  <c r="I169" i="27"/>
  <c r="BW23" i="5"/>
  <c r="BO23" i="5"/>
  <c r="E18" i="22"/>
  <c r="E20" i="22" s="1"/>
  <c r="U7" i="22"/>
  <c r="T7" i="22"/>
  <c r="S7" i="22"/>
  <c r="R7" i="22"/>
  <c r="Q7" i="22"/>
  <c r="P7" i="22"/>
  <c r="O7" i="22"/>
  <c r="J16" i="22" l="1"/>
  <c r="F16" i="22"/>
  <c r="W41" i="2" l="1"/>
  <c r="W42" i="2"/>
  <c r="W43" i="2"/>
  <c r="F6" i="10" l="1"/>
  <c r="G41" i="2" l="1"/>
  <c r="GQ41" i="2" s="1"/>
  <c r="G42" i="2"/>
  <c r="GQ42" i="2" s="1"/>
  <c r="G43" i="2"/>
  <c r="GQ43" i="2" s="1"/>
  <c r="C11" i="1" l="1"/>
  <c r="G39" i="4" l="1"/>
  <c r="G40" i="4" s="1"/>
  <c r="J37" i="4"/>
  <c r="C39" i="4"/>
  <c r="J40" i="4" l="1"/>
  <c r="AY39" i="4"/>
  <c r="BG39" i="4" s="1"/>
  <c r="BH40" i="4" s="1"/>
  <c r="E40" i="4"/>
  <c r="C40" i="4"/>
  <c r="D40" i="4"/>
  <c r="I40" i="4"/>
  <c r="H40" i="4"/>
  <c r="BI40" i="4" l="1"/>
  <c r="BJ40" i="4"/>
  <c r="BG40" i="4"/>
  <c r="AY40" i="4"/>
  <c r="BA40" i="4"/>
  <c r="AZ40" i="4"/>
  <c r="BB40" i="4"/>
  <c r="G24" i="2"/>
  <c r="G20" i="2"/>
  <c r="G14" i="2"/>
  <c r="O37" i="24" l="1"/>
  <c r="I7" i="25" l="1"/>
  <c r="G93" i="25"/>
  <c r="N89" i="25"/>
  <c r="J89" i="25"/>
  <c r="N85" i="25"/>
  <c r="J85" i="25"/>
  <c r="N81" i="25"/>
  <c r="N93" i="25" s="1"/>
  <c r="J81" i="25"/>
  <c r="J93" i="25" s="1"/>
  <c r="G78" i="25"/>
  <c r="M74" i="25"/>
  <c r="N74" i="25" s="1"/>
  <c r="I74" i="25"/>
  <c r="J74" i="25" s="1"/>
  <c r="M70" i="25"/>
  <c r="N70" i="25" s="1"/>
  <c r="I70" i="25"/>
  <c r="J70" i="25" s="1"/>
  <c r="I66" i="25"/>
  <c r="J66" i="25" s="1"/>
  <c r="K62" i="25"/>
  <c r="M62" i="25" s="1"/>
  <c r="N62" i="25" s="1"/>
  <c r="I62" i="25"/>
  <c r="J62" i="25" s="1"/>
  <c r="K58" i="25"/>
  <c r="H58" i="25"/>
  <c r="I58" i="25" s="1"/>
  <c r="J58" i="25" s="1"/>
  <c r="H54" i="25"/>
  <c r="I54" i="25" s="1"/>
  <c r="J54" i="25" s="1"/>
  <c r="K50" i="25"/>
  <c r="M50" i="25" s="1"/>
  <c r="N50" i="25" s="1"/>
  <c r="H50" i="25"/>
  <c r="I50" i="25" s="1"/>
  <c r="J50" i="25" s="1"/>
  <c r="G39" i="25"/>
  <c r="M35" i="25"/>
  <c r="N35" i="25" s="1"/>
  <c r="I35" i="25"/>
  <c r="J35" i="25" s="1"/>
  <c r="L31" i="25"/>
  <c r="K31" i="25"/>
  <c r="H31" i="25"/>
  <c r="I31" i="25" s="1"/>
  <c r="J31" i="25" s="1"/>
  <c r="L27" i="25"/>
  <c r="K27" i="25"/>
  <c r="I27" i="25"/>
  <c r="J27" i="25" s="1"/>
  <c r="L23" i="25"/>
  <c r="K23" i="25"/>
  <c r="I23" i="25"/>
  <c r="J23" i="25" s="1"/>
  <c r="L19" i="25"/>
  <c r="K19" i="25"/>
  <c r="K54" i="25" s="1"/>
  <c r="I19" i="25"/>
  <c r="J19" i="25" s="1"/>
  <c r="L15" i="25"/>
  <c r="K15" i="25"/>
  <c r="H15" i="25"/>
  <c r="I15" i="25" s="1"/>
  <c r="J15" i="25" s="1"/>
  <c r="L11" i="25"/>
  <c r="K11" i="25"/>
  <c r="H11" i="25"/>
  <c r="I11" i="25" s="1"/>
  <c r="J11" i="25" s="1"/>
  <c r="L7" i="25"/>
  <c r="K7" i="25"/>
  <c r="K42" i="25" s="1"/>
  <c r="H46" i="25"/>
  <c r="I46" i="25" s="1"/>
  <c r="J46" i="25" s="1"/>
  <c r="M31" i="25" l="1"/>
  <c r="N31" i="25" s="1"/>
  <c r="M23" i="25"/>
  <c r="N23" i="25" s="1"/>
  <c r="M11" i="25"/>
  <c r="N11" i="25" s="1"/>
  <c r="L66" i="25"/>
  <c r="M66" i="25" s="1"/>
  <c r="N66" i="25" s="1"/>
  <c r="M15" i="25"/>
  <c r="N15" i="25" s="1"/>
  <c r="M27" i="25"/>
  <c r="N27" i="25" s="1"/>
  <c r="K46" i="25"/>
  <c r="M46" i="25" s="1"/>
  <c r="N46" i="25" s="1"/>
  <c r="M42" i="25"/>
  <c r="N42" i="25" s="1"/>
  <c r="M54" i="25"/>
  <c r="N54" i="25" s="1"/>
  <c r="L58" i="25"/>
  <c r="M58" i="25" s="1"/>
  <c r="N58" i="25" s="1"/>
  <c r="J7" i="25"/>
  <c r="J39" i="25" s="1"/>
  <c r="M7" i="25"/>
  <c r="N7" i="25" s="1"/>
  <c r="H42" i="25"/>
  <c r="I42" i="25" s="1"/>
  <c r="J42" i="25" s="1"/>
  <c r="J78" i="25" s="1"/>
  <c r="M19" i="25"/>
  <c r="N19" i="25" s="1"/>
  <c r="N39" i="25" l="1"/>
  <c r="N78" i="25"/>
  <c r="BG8" i="1" l="1"/>
  <c r="AY21" i="20" l="1"/>
  <c r="AZ21" i="20"/>
  <c r="BA21" i="20"/>
  <c r="AY22" i="20"/>
  <c r="AZ22" i="20"/>
  <c r="BA22" i="20"/>
  <c r="AY23" i="20"/>
  <c r="AZ23" i="20"/>
  <c r="BA23" i="20"/>
  <c r="AY24" i="20"/>
  <c r="AZ24" i="20"/>
  <c r="BA24" i="20"/>
  <c r="AY25" i="20"/>
  <c r="AZ25" i="20"/>
  <c r="BA25" i="20"/>
  <c r="AY26" i="20"/>
  <c r="AZ26" i="20"/>
  <c r="BA26" i="20"/>
  <c r="AY27" i="20"/>
  <c r="AZ27" i="20"/>
  <c r="BA27" i="20"/>
  <c r="AY28" i="20"/>
  <c r="AZ28" i="20"/>
  <c r="BA28" i="20"/>
  <c r="AZ20" i="20"/>
  <c r="BA20" i="20"/>
  <c r="AY20" i="20"/>
  <c r="AZ29" i="20" l="1"/>
  <c r="BA29" i="20"/>
  <c r="AY29" i="20"/>
  <c r="AN9" i="20" l="1"/>
  <c r="AM9" i="20"/>
  <c r="AO9" i="20" l="1"/>
  <c r="T32" i="5" l="1"/>
  <c r="S32" i="5"/>
  <c r="Q32" i="5"/>
  <c r="P32" i="5"/>
  <c r="T31" i="5"/>
  <c r="S31" i="5"/>
  <c r="Q31" i="5"/>
  <c r="P31" i="5"/>
  <c r="O31" i="5"/>
  <c r="P29" i="5"/>
  <c r="Q29" i="5"/>
  <c r="S29" i="5"/>
  <c r="T29" i="5"/>
  <c r="T28" i="5"/>
  <c r="S28" i="5"/>
  <c r="Q28" i="5"/>
  <c r="P28" i="5"/>
  <c r="Q30" i="5" l="1"/>
  <c r="R31" i="5"/>
  <c r="S30" i="5"/>
  <c r="R29" i="5"/>
  <c r="P30" i="5"/>
  <c r="R28" i="5"/>
  <c r="U31" i="5"/>
  <c r="R32" i="5"/>
  <c r="U32" i="5"/>
  <c r="U28" i="5"/>
  <c r="T30" i="5"/>
  <c r="U29" i="5"/>
  <c r="R30" i="5" l="1"/>
  <c r="Q33" i="5"/>
  <c r="S33" i="5"/>
  <c r="P33" i="5"/>
  <c r="T33" i="5"/>
  <c r="R33" i="5"/>
  <c r="U30" i="5"/>
  <c r="U33" i="5" s="1"/>
  <c r="O32" i="5"/>
  <c r="O29" i="5"/>
  <c r="O28" i="5"/>
  <c r="N33" i="5" l="1"/>
  <c r="M33" i="5"/>
  <c r="L33" i="5"/>
  <c r="K33" i="5"/>
  <c r="J33" i="5"/>
  <c r="I33" i="5"/>
  <c r="H33" i="5"/>
  <c r="G33" i="5"/>
  <c r="F33" i="5"/>
  <c r="E33" i="5"/>
  <c r="D33" i="5"/>
  <c r="C33" i="5"/>
  <c r="O30" i="5" l="1"/>
  <c r="O33" i="5" s="1"/>
  <c r="F5" i="10"/>
  <c r="GM6" i="10"/>
  <c r="GN6" i="10"/>
  <c r="GO6" i="10"/>
  <c r="GQ6" i="10"/>
  <c r="GR6" i="10"/>
  <c r="GS6" i="10"/>
  <c r="GU6" i="10"/>
  <c r="GV6" i="10"/>
  <c r="GW6" i="10"/>
  <c r="GN5" i="10"/>
  <c r="GO5" i="10"/>
  <c r="GQ5" i="10"/>
  <c r="GR5" i="10"/>
  <c r="GS5" i="10"/>
  <c r="GU5" i="10"/>
  <c r="GV5" i="10"/>
  <c r="GW5" i="10"/>
  <c r="GM5" i="10"/>
  <c r="GY6" i="10" l="1"/>
  <c r="GZ5" i="10"/>
  <c r="HA5" i="10"/>
  <c r="HA6" i="10"/>
  <c r="GZ6" i="10"/>
  <c r="GY5" i="10"/>
  <c r="HA7" i="10" l="1"/>
  <c r="GY7" i="10"/>
  <c r="GZ7" i="10"/>
  <c r="HB7" i="10" l="1"/>
  <c r="GY11" i="10" s="1"/>
  <c r="KF6" i="2"/>
  <c r="KF40" i="2"/>
  <c r="KG40" i="2"/>
  <c r="KH40" i="2"/>
  <c r="KJ40" i="2"/>
  <c r="KK40" i="2"/>
  <c r="KL40" i="2"/>
  <c r="KN40" i="2"/>
  <c r="KO40" i="2"/>
  <c r="KP40" i="2"/>
  <c r="KF41" i="2"/>
  <c r="KG41" i="2"/>
  <c r="KH41" i="2"/>
  <c r="KJ41" i="2"/>
  <c r="KK41" i="2"/>
  <c r="KL41" i="2"/>
  <c r="KM41" i="2"/>
  <c r="KN41" i="2"/>
  <c r="KO41" i="2"/>
  <c r="KP41" i="2"/>
  <c r="KF42" i="2"/>
  <c r="KG42" i="2"/>
  <c r="KH42" i="2"/>
  <c r="KJ42" i="2"/>
  <c r="KK42" i="2"/>
  <c r="KL42" i="2"/>
  <c r="KM42" i="2"/>
  <c r="KN42" i="2"/>
  <c r="KO42" i="2"/>
  <c r="KP42" i="2"/>
  <c r="KF43" i="2"/>
  <c r="KG43" i="2"/>
  <c r="KH43" i="2"/>
  <c r="KJ43" i="2"/>
  <c r="KK43" i="2"/>
  <c r="KL43" i="2"/>
  <c r="KM43" i="2"/>
  <c r="KN43" i="2"/>
  <c r="KO43" i="2"/>
  <c r="KP43" i="2"/>
  <c r="KF45" i="2"/>
  <c r="KG45" i="2"/>
  <c r="KH45" i="2"/>
  <c r="KJ45" i="2"/>
  <c r="KK45" i="2"/>
  <c r="KL45" i="2"/>
  <c r="KM45" i="2"/>
  <c r="KN45" i="2"/>
  <c r="KO45" i="2"/>
  <c r="KP45" i="2"/>
  <c r="IZ41" i="2"/>
  <c r="JA41" i="2"/>
  <c r="JB41" i="2"/>
  <c r="JC41" i="2"/>
  <c r="JD41" i="2"/>
  <c r="JE41" i="2"/>
  <c r="JF41" i="2"/>
  <c r="JG41" i="2"/>
  <c r="JH41" i="2"/>
  <c r="JI41" i="2"/>
  <c r="JJ41" i="2"/>
  <c r="IZ42" i="2"/>
  <c r="JA42" i="2"/>
  <c r="JB42" i="2"/>
  <c r="JC42" i="2"/>
  <c r="JD42" i="2"/>
  <c r="JE42" i="2"/>
  <c r="JF42" i="2"/>
  <c r="JG42" i="2"/>
  <c r="JH42" i="2"/>
  <c r="JI42" i="2"/>
  <c r="JM42" i="2" s="1"/>
  <c r="JJ42" i="2"/>
  <c r="IZ43" i="2"/>
  <c r="JA43" i="2"/>
  <c r="JB43" i="2"/>
  <c r="JC43" i="2"/>
  <c r="JD43" i="2"/>
  <c r="JE43" i="2"/>
  <c r="JF43" i="2"/>
  <c r="JG43" i="2"/>
  <c r="JH43" i="2"/>
  <c r="JI43" i="2"/>
  <c r="JJ43" i="2"/>
  <c r="IZ45" i="2"/>
  <c r="JA45" i="2"/>
  <c r="JB45" i="2"/>
  <c r="JC45" i="2"/>
  <c r="JD45" i="2"/>
  <c r="JE45" i="2"/>
  <c r="JF45" i="2"/>
  <c r="JG45" i="2"/>
  <c r="JH45" i="2"/>
  <c r="JI45" i="2"/>
  <c r="JJ45" i="2"/>
  <c r="JL45" i="2" l="1"/>
  <c r="JM45" i="2"/>
  <c r="JL42" i="2"/>
  <c r="JM41" i="2"/>
  <c r="JN45" i="2"/>
  <c r="JN41" i="2"/>
  <c r="JL41" i="2"/>
  <c r="JN42" i="2"/>
  <c r="JM43" i="2"/>
  <c r="JN43" i="2"/>
  <c r="KR40" i="2"/>
  <c r="KT42" i="2"/>
  <c r="KS40" i="2"/>
  <c r="KT45" i="2"/>
  <c r="KT41" i="2"/>
  <c r="KR42" i="2"/>
  <c r="KS43" i="2"/>
  <c r="KS42" i="2"/>
  <c r="KR41" i="2"/>
  <c r="KS45" i="2"/>
  <c r="KT43" i="2"/>
  <c r="KT40" i="2"/>
  <c r="KR45" i="2"/>
  <c r="KR43" i="2"/>
  <c r="KS41" i="2"/>
  <c r="JL43" i="2"/>
  <c r="IT7" i="2"/>
  <c r="IT8" i="2"/>
  <c r="IT9" i="2"/>
  <c r="IT10" i="2"/>
  <c r="IT11" i="2"/>
  <c r="IT12" i="2"/>
  <c r="IT13" i="2"/>
  <c r="IT14" i="2"/>
  <c r="IT15" i="2"/>
  <c r="IT16" i="2"/>
  <c r="IT17" i="2"/>
  <c r="IT18" i="2"/>
  <c r="IT19" i="2"/>
  <c r="IT20" i="2"/>
  <c r="IT21" i="2"/>
  <c r="IT22" i="2"/>
  <c r="IT23" i="2"/>
  <c r="IT24" i="2"/>
  <c r="IT25" i="2"/>
  <c r="IT26" i="2"/>
  <c r="IT27" i="2"/>
  <c r="IT28" i="2"/>
  <c r="IT29" i="2"/>
  <c r="IT30" i="2"/>
  <c r="IT31" i="2"/>
  <c r="IT32" i="2"/>
  <c r="IT33" i="2"/>
  <c r="IT34" i="2"/>
  <c r="IT35" i="2"/>
  <c r="IT36" i="2"/>
  <c r="IT37" i="2"/>
  <c r="IT38" i="2"/>
  <c r="IT39" i="2"/>
  <c r="IT40" i="2"/>
  <c r="IT41" i="2"/>
  <c r="IT42" i="2"/>
  <c r="IT43" i="2"/>
  <c r="IT45" i="2"/>
  <c r="IS7" i="2"/>
  <c r="IS8" i="2"/>
  <c r="IS9" i="2"/>
  <c r="IS10" i="2"/>
  <c r="IS11" i="2"/>
  <c r="IS12" i="2"/>
  <c r="IS13" i="2"/>
  <c r="IS14" i="2"/>
  <c r="IS15" i="2"/>
  <c r="IS16" i="2"/>
  <c r="IS17" i="2"/>
  <c r="IS18" i="2"/>
  <c r="IS19" i="2"/>
  <c r="IS20" i="2"/>
  <c r="IS21" i="2"/>
  <c r="IS22" i="2"/>
  <c r="IS23" i="2"/>
  <c r="IS24" i="2"/>
  <c r="IS25" i="2"/>
  <c r="IS26" i="2"/>
  <c r="IS27" i="2"/>
  <c r="IS28" i="2"/>
  <c r="IS29" i="2"/>
  <c r="IS30" i="2"/>
  <c r="IS31" i="2"/>
  <c r="IS32" i="2"/>
  <c r="IS33" i="2"/>
  <c r="IS34" i="2"/>
  <c r="IS35" i="2"/>
  <c r="IS36" i="2"/>
  <c r="IS37" i="2"/>
  <c r="IS38" i="2"/>
  <c r="IS39" i="2"/>
  <c r="IS40" i="2"/>
  <c r="IS41" i="2"/>
  <c r="IS42" i="2"/>
  <c r="IS43" i="2"/>
  <c r="IS45" i="2"/>
  <c r="IR7" i="2"/>
  <c r="IR8" i="2"/>
  <c r="IR9" i="2"/>
  <c r="IR10" i="2"/>
  <c r="IR11" i="2"/>
  <c r="IR12" i="2"/>
  <c r="IR13" i="2"/>
  <c r="IR14" i="2"/>
  <c r="IR15" i="2"/>
  <c r="IR16" i="2"/>
  <c r="IR17" i="2"/>
  <c r="IR18" i="2"/>
  <c r="IR19" i="2"/>
  <c r="IR20" i="2"/>
  <c r="IR21" i="2"/>
  <c r="IR22" i="2"/>
  <c r="IR23" i="2"/>
  <c r="IR24" i="2"/>
  <c r="IR25" i="2"/>
  <c r="IR26" i="2"/>
  <c r="IR27" i="2"/>
  <c r="IR28" i="2"/>
  <c r="IR29" i="2"/>
  <c r="IR30" i="2"/>
  <c r="IR31" i="2"/>
  <c r="IR32" i="2"/>
  <c r="IR33" i="2"/>
  <c r="IR34" i="2"/>
  <c r="IR35" i="2"/>
  <c r="IR36" i="2"/>
  <c r="IR37" i="2"/>
  <c r="IR38" i="2"/>
  <c r="IR39" i="2"/>
  <c r="IR40" i="2"/>
  <c r="IR41" i="2"/>
  <c r="IR42" i="2"/>
  <c r="IR43" i="2"/>
  <c r="IR45" i="2"/>
  <c r="IQ14" i="2"/>
  <c r="IQ20" i="2"/>
  <c r="IQ24" i="2"/>
  <c r="IQ28" i="2"/>
  <c r="IQ41" i="2"/>
  <c r="IQ42" i="2"/>
  <c r="IQ43" i="2"/>
  <c r="IQ45" i="2"/>
  <c r="IP7" i="2"/>
  <c r="IP8" i="2"/>
  <c r="IP9" i="2"/>
  <c r="IP10" i="2"/>
  <c r="IP11" i="2"/>
  <c r="IP12" i="2"/>
  <c r="IP13" i="2"/>
  <c r="IP14" i="2"/>
  <c r="IP15" i="2"/>
  <c r="IP16" i="2"/>
  <c r="IP17" i="2"/>
  <c r="IP18" i="2"/>
  <c r="IP19" i="2"/>
  <c r="IP20" i="2"/>
  <c r="IP21" i="2"/>
  <c r="IP22" i="2"/>
  <c r="IP23" i="2"/>
  <c r="IP24" i="2"/>
  <c r="IP25" i="2"/>
  <c r="IP26" i="2"/>
  <c r="IP27" i="2"/>
  <c r="IP28" i="2"/>
  <c r="IP29" i="2"/>
  <c r="IP30" i="2"/>
  <c r="JV30" i="2" s="1"/>
  <c r="IP31" i="2"/>
  <c r="IP32" i="2"/>
  <c r="IP33" i="2"/>
  <c r="IP34" i="2"/>
  <c r="IP35" i="2"/>
  <c r="IP36" i="2"/>
  <c r="IP37" i="2"/>
  <c r="IP38" i="2"/>
  <c r="IP39" i="2"/>
  <c r="IP40" i="2"/>
  <c r="IP41" i="2"/>
  <c r="JV41" i="2" s="1"/>
  <c r="IP42" i="2"/>
  <c r="JV42" i="2" s="1"/>
  <c r="IP43" i="2"/>
  <c r="JV43" i="2" s="1"/>
  <c r="IP45" i="2"/>
  <c r="JV45" i="2" s="1"/>
  <c r="IO7" i="2"/>
  <c r="IO8" i="2"/>
  <c r="IO9" i="2"/>
  <c r="IO10" i="2"/>
  <c r="IO11" i="2"/>
  <c r="IO12" i="2"/>
  <c r="IO13" i="2"/>
  <c r="IO14" i="2"/>
  <c r="IO15" i="2"/>
  <c r="IO16" i="2"/>
  <c r="IO17" i="2"/>
  <c r="IO18" i="2"/>
  <c r="IO19" i="2"/>
  <c r="IO20" i="2"/>
  <c r="IO21" i="2"/>
  <c r="IO22" i="2"/>
  <c r="IO23" i="2"/>
  <c r="IO24" i="2"/>
  <c r="IO25" i="2"/>
  <c r="IO26" i="2"/>
  <c r="IO27" i="2"/>
  <c r="IO28" i="2"/>
  <c r="IO29" i="2"/>
  <c r="IO30" i="2"/>
  <c r="IO31" i="2"/>
  <c r="IO32" i="2"/>
  <c r="IO33" i="2"/>
  <c r="IO34" i="2"/>
  <c r="IO35" i="2"/>
  <c r="IO36" i="2"/>
  <c r="IO37" i="2"/>
  <c r="IO38" i="2"/>
  <c r="IO39" i="2"/>
  <c r="IO40" i="2"/>
  <c r="IO41" i="2"/>
  <c r="IO42" i="2"/>
  <c r="IO43" i="2"/>
  <c r="IO45" i="2"/>
  <c r="IN7" i="2"/>
  <c r="IN8" i="2"/>
  <c r="IN9" i="2"/>
  <c r="IN10" i="2"/>
  <c r="IN11" i="2"/>
  <c r="IN12" i="2"/>
  <c r="IN13" i="2"/>
  <c r="IN14" i="2"/>
  <c r="IN15" i="2"/>
  <c r="IN16" i="2"/>
  <c r="IN17" i="2"/>
  <c r="IN18" i="2"/>
  <c r="IN19" i="2"/>
  <c r="IN20" i="2"/>
  <c r="IN21" i="2"/>
  <c r="IN22" i="2"/>
  <c r="IN23" i="2"/>
  <c r="IN24" i="2"/>
  <c r="IN25" i="2"/>
  <c r="IN26" i="2"/>
  <c r="IN27" i="2"/>
  <c r="IN28" i="2"/>
  <c r="IN29" i="2"/>
  <c r="IN30" i="2"/>
  <c r="IN31" i="2"/>
  <c r="IN32" i="2"/>
  <c r="IN33" i="2"/>
  <c r="IN34" i="2"/>
  <c r="IN35" i="2"/>
  <c r="IN36" i="2"/>
  <c r="IN37" i="2"/>
  <c r="IN38" i="2"/>
  <c r="IN39" i="2"/>
  <c r="IN40" i="2"/>
  <c r="IN41" i="2"/>
  <c r="IN42" i="2"/>
  <c r="IN43" i="2"/>
  <c r="IN45" i="2"/>
  <c r="IL7" i="2"/>
  <c r="IL8" i="2"/>
  <c r="IL9" i="2"/>
  <c r="IL10" i="2"/>
  <c r="IL11" i="2"/>
  <c r="IL12" i="2"/>
  <c r="IL13" i="2"/>
  <c r="IL14" i="2"/>
  <c r="IL15" i="2"/>
  <c r="IL16" i="2"/>
  <c r="IL17" i="2"/>
  <c r="IL18" i="2"/>
  <c r="IL19" i="2"/>
  <c r="IL20" i="2"/>
  <c r="IL21" i="2"/>
  <c r="IL22" i="2"/>
  <c r="IL23" i="2"/>
  <c r="IL24" i="2"/>
  <c r="IL25" i="2"/>
  <c r="IL26" i="2"/>
  <c r="IL27" i="2"/>
  <c r="IL28" i="2"/>
  <c r="IL29" i="2"/>
  <c r="IL30" i="2"/>
  <c r="IL31" i="2"/>
  <c r="IL32" i="2"/>
  <c r="IL33" i="2"/>
  <c r="IL34" i="2"/>
  <c r="IL35" i="2"/>
  <c r="IL36" i="2"/>
  <c r="IL37" i="2"/>
  <c r="IL38" i="2"/>
  <c r="IL39" i="2"/>
  <c r="IL40" i="2"/>
  <c r="IL41" i="2"/>
  <c r="IL42" i="2"/>
  <c r="IL43" i="2"/>
  <c r="IL45" i="2"/>
  <c r="IK7" i="2"/>
  <c r="IK8" i="2"/>
  <c r="IK9" i="2"/>
  <c r="IK10" i="2"/>
  <c r="IK11" i="2"/>
  <c r="IK12" i="2"/>
  <c r="IK13" i="2"/>
  <c r="IK14" i="2"/>
  <c r="IK15" i="2"/>
  <c r="IK16" i="2"/>
  <c r="IK17" i="2"/>
  <c r="IK18" i="2"/>
  <c r="IK19" i="2"/>
  <c r="IK20" i="2"/>
  <c r="IK21" i="2"/>
  <c r="IK22" i="2"/>
  <c r="IK23" i="2"/>
  <c r="IK24" i="2"/>
  <c r="IK25" i="2"/>
  <c r="IK26" i="2"/>
  <c r="IK27" i="2"/>
  <c r="IK28" i="2"/>
  <c r="IK29" i="2"/>
  <c r="IK30" i="2"/>
  <c r="IK31" i="2"/>
  <c r="IK32" i="2"/>
  <c r="IK33" i="2"/>
  <c r="IK34" i="2"/>
  <c r="IK35" i="2"/>
  <c r="IK36" i="2"/>
  <c r="IK37" i="2"/>
  <c r="IK38" i="2"/>
  <c r="IK39" i="2"/>
  <c r="IK40" i="2"/>
  <c r="IK41" i="2"/>
  <c r="IK42" i="2"/>
  <c r="IK43" i="2"/>
  <c r="IK45" i="2"/>
  <c r="IJ9" i="2"/>
  <c r="IJ10" i="2"/>
  <c r="IJ11" i="2"/>
  <c r="IJ12" i="2"/>
  <c r="IJ13" i="2"/>
  <c r="IJ14" i="2"/>
  <c r="IJ15" i="2"/>
  <c r="IJ16" i="2"/>
  <c r="IJ17" i="2"/>
  <c r="IJ18" i="2"/>
  <c r="IJ19" i="2"/>
  <c r="IJ20" i="2"/>
  <c r="IJ21" i="2"/>
  <c r="IJ22" i="2"/>
  <c r="IJ23" i="2"/>
  <c r="IJ24" i="2"/>
  <c r="IJ25" i="2"/>
  <c r="IJ26" i="2"/>
  <c r="IJ27" i="2"/>
  <c r="IJ28" i="2"/>
  <c r="IJ29" i="2"/>
  <c r="IJ30" i="2"/>
  <c r="IJ31" i="2"/>
  <c r="IJ32" i="2"/>
  <c r="IJ33" i="2"/>
  <c r="IJ34" i="2"/>
  <c r="IJ35" i="2"/>
  <c r="IJ36" i="2"/>
  <c r="IJ37" i="2"/>
  <c r="IJ38" i="2"/>
  <c r="IJ39" i="2"/>
  <c r="IJ40" i="2"/>
  <c r="IJ41" i="2"/>
  <c r="IJ42" i="2"/>
  <c r="IJ43" i="2"/>
  <c r="IJ45" i="2"/>
  <c r="IE41" i="2"/>
  <c r="IE42" i="2"/>
  <c r="IE43" i="2"/>
  <c r="IE45" i="2"/>
  <c r="ID7" i="2"/>
  <c r="ID8" i="2"/>
  <c r="ID9" i="2"/>
  <c r="ID10" i="2"/>
  <c r="ID11" i="2"/>
  <c r="ID12" i="2"/>
  <c r="ID13" i="2"/>
  <c r="ID14" i="2"/>
  <c r="ID15" i="2"/>
  <c r="ID16" i="2"/>
  <c r="ID17" i="2"/>
  <c r="ID18" i="2"/>
  <c r="ID19" i="2"/>
  <c r="ID20" i="2"/>
  <c r="ID21" i="2"/>
  <c r="ID22" i="2"/>
  <c r="ID23" i="2"/>
  <c r="ID24" i="2"/>
  <c r="ID25" i="2"/>
  <c r="ID26" i="2"/>
  <c r="ID27" i="2"/>
  <c r="ID28" i="2"/>
  <c r="ID29" i="2"/>
  <c r="ID30" i="2"/>
  <c r="JZ30" i="2" s="1"/>
  <c r="ID31" i="2"/>
  <c r="ID32" i="2"/>
  <c r="ID33" i="2"/>
  <c r="ID34" i="2"/>
  <c r="ID35" i="2"/>
  <c r="ID36" i="2"/>
  <c r="ID37" i="2"/>
  <c r="ID38" i="2"/>
  <c r="ID39" i="2"/>
  <c r="ID40" i="2"/>
  <c r="JZ40" i="2" s="1"/>
  <c r="ID41" i="2"/>
  <c r="JZ41" i="2" s="1"/>
  <c r="ID42" i="2"/>
  <c r="JZ42" i="2" s="1"/>
  <c r="ID43" i="2"/>
  <c r="JZ43" i="2" s="1"/>
  <c r="ID45" i="2"/>
  <c r="JZ45" i="2" s="1"/>
  <c r="IC7" i="2"/>
  <c r="IC8" i="2"/>
  <c r="IC9" i="2"/>
  <c r="IC10" i="2"/>
  <c r="IC11" i="2"/>
  <c r="IC12" i="2"/>
  <c r="IC13" i="2"/>
  <c r="IC14" i="2"/>
  <c r="IC15" i="2"/>
  <c r="IC16" i="2"/>
  <c r="IC17" i="2"/>
  <c r="IC18" i="2"/>
  <c r="IC19" i="2"/>
  <c r="IC20" i="2"/>
  <c r="IC21" i="2"/>
  <c r="IC22" i="2"/>
  <c r="IC23" i="2"/>
  <c r="IC24" i="2"/>
  <c r="IC25" i="2"/>
  <c r="IC26" i="2"/>
  <c r="IC27" i="2"/>
  <c r="IC28" i="2"/>
  <c r="IC29" i="2"/>
  <c r="IC30" i="2"/>
  <c r="JY30" i="2" s="1"/>
  <c r="IC31" i="2"/>
  <c r="IC32" i="2"/>
  <c r="IC33" i="2"/>
  <c r="IC34" i="2"/>
  <c r="IC35" i="2"/>
  <c r="IC36" i="2"/>
  <c r="IC37" i="2"/>
  <c r="IC38" i="2"/>
  <c r="IC39" i="2"/>
  <c r="IC40" i="2"/>
  <c r="JY40" i="2" s="1"/>
  <c r="IC41" i="2"/>
  <c r="JY41" i="2" s="1"/>
  <c r="IC42" i="2"/>
  <c r="JY42" i="2" s="1"/>
  <c r="IC43" i="2"/>
  <c r="JY43" i="2" s="1"/>
  <c r="IC45" i="2"/>
  <c r="JY45" i="2" s="1"/>
  <c r="IB8" i="2"/>
  <c r="IB9" i="2"/>
  <c r="IB10" i="2"/>
  <c r="IB11" i="2"/>
  <c r="IB12" i="2"/>
  <c r="IB13" i="2"/>
  <c r="IB14" i="2"/>
  <c r="IB15" i="2"/>
  <c r="IB16" i="2"/>
  <c r="IB17" i="2"/>
  <c r="IB18" i="2"/>
  <c r="IB19" i="2"/>
  <c r="IB20" i="2"/>
  <c r="IB21" i="2"/>
  <c r="IB22" i="2"/>
  <c r="IB23" i="2"/>
  <c r="IB24" i="2"/>
  <c r="IB25" i="2"/>
  <c r="IB26" i="2"/>
  <c r="IB27" i="2"/>
  <c r="IB28" i="2"/>
  <c r="IB29" i="2"/>
  <c r="IB30" i="2"/>
  <c r="IB31" i="2"/>
  <c r="IB32" i="2"/>
  <c r="IB33" i="2"/>
  <c r="IB34" i="2"/>
  <c r="IB35" i="2"/>
  <c r="IB36" i="2"/>
  <c r="IB37" i="2"/>
  <c r="IB38" i="2"/>
  <c r="IB39" i="2"/>
  <c r="IB40" i="2"/>
  <c r="IB41" i="2"/>
  <c r="IB42" i="2"/>
  <c r="IB43" i="2"/>
  <c r="IB45" i="2"/>
  <c r="IA14" i="2"/>
  <c r="IA20" i="2"/>
  <c r="IA24" i="2"/>
  <c r="IA28" i="2"/>
  <c r="IA41" i="2"/>
  <c r="IA42" i="2"/>
  <c r="IA43" i="2"/>
  <c r="IA45" i="2"/>
  <c r="HY9" i="2"/>
  <c r="HY10" i="2"/>
  <c r="HY11" i="2"/>
  <c r="HY12" i="2"/>
  <c r="HY13" i="2"/>
  <c r="HY14" i="2"/>
  <c r="HY15" i="2"/>
  <c r="HY16" i="2"/>
  <c r="HY17" i="2"/>
  <c r="HY18" i="2"/>
  <c r="HY19" i="2"/>
  <c r="HY20" i="2"/>
  <c r="HY21" i="2"/>
  <c r="HY22" i="2"/>
  <c r="HY23" i="2"/>
  <c r="HY24" i="2"/>
  <c r="HY25" i="2"/>
  <c r="HY26" i="2"/>
  <c r="HY27" i="2"/>
  <c r="HY28" i="2"/>
  <c r="HY29" i="2"/>
  <c r="HY30" i="2"/>
  <c r="HY31" i="2"/>
  <c r="HY32" i="2"/>
  <c r="HY33" i="2"/>
  <c r="HY34" i="2"/>
  <c r="HY35" i="2"/>
  <c r="HY36" i="2"/>
  <c r="HY37" i="2"/>
  <c r="HY38" i="2"/>
  <c r="HY39" i="2"/>
  <c r="HY40" i="2"/>
  <c r="HY41" i="2"/>
  <c r="HY42" i="2"/>
  <c r="HY43" i="2"/>
  <c r="HY45" i="2"/>
  <c r="HX8" i="2"/>
  <c r="HX9" i="2"/>
  <c r="HX10" i="2"/>
  <c r="HX11" i="2"/>
  <c r="HX12" i="2"/>
  <c r="HX13" i="2"/>
  <c r="HX14" i="2"/>
  <c r="HX15" i="2"/>
  <c r="HX16" i="2"/>
  <c r="HX17" i="2"/>
  <c r="HX18" i="2"/>
  <c r="HX19" i="2"/>
  <c r="HX20" i="2"/>
  <c r="HX21" i="2"/>
  <c r="HX22" i="2"/>
  <c r="HX23" i="2"/>
  <c r="HX24" i="2"/>
  <c r="HX25" i="2"/>
  <c r="HX26" i="2"/>
  <c r="HX27" i="2"/>
  <c r="HX28" i="2"/>
  <c r="HX29" i="2"/>
  <c r="HX30" i="2"/>
  <c r="HX31" i="2"/>
  <c r="HX32" i="2"/>
  <c r="HX33" i="2"/>
  <c r="HX34" i="2"/>
  <c r="HX35" i="2"/>
  <c r="HX36" i="2"/>
  <c r="HX37" i="2"/>
  <c r="HX38" i="2"/>
  <c r="HX39" i="2"/>
  <c r="HX40" i="2"/>
  <c r="HX41" i="2"/>
  <c r="HX42" i="2"/>
  <c r="HX43" i="2"/>
  <c r="HX45" i="2"/>
  <c r="HW14" i="2"/>
  <c r="HW20" i="2"/>
  <c r="HW24" i="2"/>
  <c r="HW28" i="2"/>
  <c r="HW37" i="2"/>
  <c r="HV8" i="2"/>
  <c r="HV9" i="2"/>
  <c r="HV10" i="2"/>
  <c r="HV11" i="2"/>
  <c r="HV12" i="2"/>
  <c r="HV13" i="2"/>
  <c r="HV14" i="2"/>
  <c r="HV15" i="2"/>
  <c r="HV16" i="2"/>
  <c r="HV17" i="2"/>
  <c r="HV18" i="2"/>
  <c r="HV19" i="2"/>
  <c r="HV20" i="2"/>
  <c r="HV21" i="2"/>
  <c r="HV22" i="2"/>
  <c r="HV23" i="2"/>
  <c r="HV24" i="2"/>
  <c r="HV25" i="2"/>
  <c r="HV26" i="2"/>
  <c r="HV27" i="2"/>
  <c r="HV28" i="2"/>
  <c r="HV29" i="2"/>
  <c r="HV30" i="2"/>
  <c r="HV31" i="2"/>
  <c r="HV32" i="2"/>
  <c r="HV33" i="2"/>
  <c r="HV34" i="2"/>
  <c r="HV35" i="2"/>
  <c r="HV36" i="2"/>
  <c r="HV37" i="2"/>
  <c r="HV38" i="2"/>
  <c r="HV39" i="2"/>
  <c r="HV40" i="2"/>
  <c r="HV41" i="2"/>
  <c r="HV42" i="2"/>
  <c r="HV43" i="2"/>
  <c r="HV45" i="2"/>
  <c r="HU7" i="2"/>
  <c r="HU8" i="2"/>
  <c r="HU9" i="2"/>
  <c r="HU10" i="2"/>
  <c r="HU11" i="2"/>
  <c r="HU12" i="2"/>
  <c r="HU13" i="2"/>
  <c r="HU14" i="2"/>
  <c r="HU15" i="2"/>
  <c r="HU16" i="2"/>
  <c r="HU17" i="2"/>
  <c r="HU18" i="2"/>
  <c r="HU19" i="2"/>
  <c r="HU20" i="2"/>
  <c r="HU21" i="2"/>
  <c r="HU22" i="2"/>
  <c r="HU23" i="2"/>
  <c r="HU24" i="2"/>
  <c r="HU25" i="2"/>
  <c r="HU26" i="2"/>
  <c r="HU27" i="2"/>
  <c r="HU28" i="2"/>
  <c r="HU29" i="2"/>
  <c r="HU30" i="2"/>
  <c r="HU31" i="2"/>
  <c r="HU32" i="2"/>
  <c r="HU33" i="2"/>
  <c r="HU34" i="2"/>
  <c r="HU35" i="2"/>
  <c r="HU36" i="2"/>
  <c r="HU37" i="2"/>
  <c r="HU38" i="2"/>
  <c r="HU39" i="2"/>
  <c r="HU40" i="2"/>
  <c r="HU41" i="2"/>
  <c r="HU42" i="2"/>
  <c r="HU43" i="2"/>
  <c r="HU45" i="2"/>
  <c r="HU6" i="2"/>
  <c r="HT7" i="2"/>
  <c r="HT8" i="2"/>
  <c r="HT9" i="2"/>
  <c r="HT10" i="2"/>
  <c r="HT11" i="2"/>
  <c r="HT12" i="2"/>
  <c r="HT13" i="2"/>
  <c r="HT14" i="2"/>
  <c r="HT15" i="2"/>
  <c r="HT16" i="2"/>
  <c r="HT17" i="2"/>
  <c r="HT18" i="2"/>
  <c r="HT19" i="2"/>
  <c r="HT20" i="2"/>
  <c r="HT21" i="2"/>
  <c r="HT22" i="2"/>
  <c r="HT23" i="2"/>
  <c r="HT24" i="2"/>
  <c r="HT25" i="2"/>
  <c r="HT26" i="2"/>
  <c r="HT27" i="2"/>
  <c r="HT28" i="2"/>
  <c r="HT29" i="2"/>
  <c r="HT30" i="2"/>
  <c r="HT31" i="2"/>
  <c r="HT32" i="2"/>
  <c r="HT33" i="2"/>
  <c r="HT34" i="2"/>
  <c r="HT35" i="2"/>
  <c r="HT36" i="2"/>
  <c r="HT37" i="2"/>
  <c r="HT38" i="2"/>
  <c r="HT39" i="2"/>
  <c r="HT40" i="2"/>
  <c r="HT41" i="2"/>
  <c r="HT42" i="2"/>
  <c r="HT43" i="2"/>
  <c r="HT45" i="2"/>
  <c r="HT6" i="2"/>
  <c r="JU30" i="2" l="1"/>
  <c r="JX30" i="2"/>
  <c r="JR30" i="2"/>
  <c r="KD30" i="2" s="1"/>
  <c r="JQ30" i="2"/>
  <c r="JT30" i="2"/>
  <c r="JP30" i="2"/>
  <c r="JP42" i="2"/>
  <c r="JX45" i="2"/>
  <c r="JX40" i="2"/>
  <c r="JT42" i="2"/>
  <c r="IV45" i="2"/>
  <c r="IV40" i="2"/>
  <c r="IV36" i="2"/>
  <c r="IV32" i="2"/>
  <c r="IV28" i="2"/>
  <c r="IV24" i="2"/>
  <c r="IV20" i="2"/>
  <c r="IV16" i="2"/>
  <c r="IV12" i="2"/>
  <c r="IW45" i="2"/>
  <c r="IW36" i="2"/>
  <c r="IW28" i="2"/>
  <c r="IW20" i="2"/>
  <c r="IW12" i="2"/>
  <c r="IX42" i="2"/>
  <c r="IX34" i="2"/>
  <c r="IX26" i="2"/>
  <c r="IX18" i="2"/>
  <c r="IX10" i="2"/>
  <c r="IF38" i="2"/>
  <c r="IF34" i="2"/>
  <c r="IF30" i="2"/>
  <c r="IF26" i="2"/>
  <c r="IF22" i="2"/>
  <c r="IF18" i="2"/>
  <c r="IF14" i="2"/>
  <c r="IF10" i="2"/>
  <c r="JW42" i="2"/>
  <c r="IG32" i="2"/>
  <c r="IG24" i="2"/>
  <c r="IG16" i="2"/>
  <c r="JW41" i="2"/>
  <c r="IF32" i="2"/>
  <c r="IF24" i="2"/>
  <c r="IF16" i="2"/>
  <c r="IF8" i="2"/>
  <c r="IF39" i="2"/>
  <c r="IF31" i="2"/>
  <c r="IF23" i="2"/>
  <c r="IF15" i="2"/>
  <c r="JU43" i="2"/>
  <c r="JW43" i="2"/>
  <c r="JX43" i="2"/>
  <c r="IF36" i="2"/>
  <c r="IF28" i="2"/>
  <c r="IF20" i="2"/>
  <c r="IF12" i="2"/>
  <c r="JQ41" i="2"/>
  <c r="IG37" i="2"/>
  <c r="IG33" i="2"/>
  <c r="IG29" i="2"/>
  <c r="IG17" i="2"/>
  <c r="IG9" i="2"/>
  <c r="JR43" i="2"/>
  <c r="JT41" i="2"/>
  <c r="IV39" i="2"/>
  <c r="IV31" i="2"/>
  <c r="IV23" i="2"/>
  <c r="IV15" i="2"/>
  <c r="IW43" i="2"/>
  <c r="IW39" i="2"/>
  <c r="IW35" i="2"/>
  <c r="IW31" i="2"/>
  <c r="IW27" i="2"/>
  <c r="IW23" i="2"/>
  <c r="IW19" i="2"/>
  <c r="IW15" i="2"/>
  <c r="IW11" i="2"/>
  <c r="IW7" i="2"/>
  <c r="IX41" i="2"/>
  <c r="IX37" i="2"/>
  <c r="IX33" i="2"/>
  <c r="IX29" i="2"/>
  <c r="IX25" i="2"/>
  <c r="IX21" i="2"/>
  <c r="IX17" i="2"/>
  <c r="IX13" i="2"/>
  <c r="IX9" i="2"/>
  <c r="IW21" i="2"/>
  <c r="IX35" i="2"/>
  <c r="IX27" i="2"/>
  <c r="JU41" i="2"/>
  <c r="JT43" i="2"/>
  <c r="IW41" i="2"/>
  <c r="IW37" i="2"/>
  <c r="IW33" i="2"/>
  <c r="IW25" i="2"/>
  <c r="IW17" i="2"/>
  <c r="IW13" i="2"/>
  <c r="IW9" i="2"/>
  <c r="IX43" i="2"/>
  <c r="IX39" i="2"/>
  <c r="IX31" i="2"/>
  <c r="IX23" i="2"/>
  <c r="IX19" i="2"/>
  <c r="IX15" i="2"/>
  <c r="IX11" i="2"/>
  <c r="IX7" i="2"/>
  <c r="JQ45" i="2"/>
  <c r="JQ40" i="2"/>
  <c r="JR42" i="2"/>
  <c r="IW40" i="2"/>
  <c r="IW32" i="2"/>
  <c r="IW24" i="2"/>
  <c r="IW16" i="2"/>
  <c r="IW8" i="2"/>
  <c r="IX38" i="2"/>
  <c r="IX30" i="2"/>
  <c r="IX22" i="2"/>
  <c r="IX14" i="2"/>
  <c r="IW29" i="2"/>
  <c r="JX41" i="2"/>
  <c r="IV41" i="2"/>
  <c r="IV37" i="2"/>
  <c r="IV33" i="2"/>
  <c r="IV29" i="2"/>
  <c r="IV25" i="2"/>
  <c r="IV21" i="2"/>
  <c r="IV17" i="2"/>
  <c r="IV13" i="2"/>
  <c r="IV9" i="2"/>
  <c r="JU42" i="2"/>
  <c r="JT45" i="2"/>
  <c r="JT40" i="2"/>
  <c r="IW42" i="2"/>
  <c r="IW38" i="2"/>
  <c r="IW34" i="2"/>
  <c r="IW30" i="2"/>
  <c r="IW26" i="2"/>
  <c r="IW22" i="2"/>
  <c r="IW18" i="2"/>
  <c r="IW14" i="2"/>
  <c r="IW10" i="2"/>
  <c r="IX45" i="2"/>
  <c r="IX40" i="2"/>
  <c r="IX36" i="2"/>
  <c r="IX32" i="2"/>
  <c r="IX28" i="2"/>
  <c r="IX24" i="2"/>
  <c r="IX20" i="2"/>
  <c r="IX16" i="2"/>
  <c r="IX12" i="2"/>
  <c r="IX8" i="2"/>
  <c r="IV35" i="2"/>
  <c r="IV19" i="2"/>
  <c r="IV42" i="2"/>
  <c r="IV30" i="2"/>
  <c r="IV22" i="2"/>
  <c r="IV14" i="2"/>
  <c r="IV43" i="2"/>
  <c r="IV27" i="2"/>
  <c r="IV11" i="2"/>
  <c r="IV38" i="2"/>
  <c r="IV34" i="2"/>
  <c r="IV26" i="2"/>
  <c r="IV18" i="2"/>
  <c r="IV10" i="2"/>
  <c r="JP43" i="2"/>
  <c r="IG25" i="2"/>
  <c r="IF37" i="2"/>
  <c r="IF33" i="2"/>
  <c r="IF29" i="2"/>
  <c r="IF25" i="2"/>
  <c r="IF21" i="2"/>
  <c r="IF17" i="2"/>
  <c r="IF13" i="2"/>
  <c r="IF9" i="2"/>
  <c r="IG38" i="2"/>
  <c r="IG34" i="2"/>
  <c r="IG30" i="2"/>
  <c r="IG26" i="2"/>
  <c r="IG22" i="2"/>
  <c r="IG18" i="2"/>
  <c r="IG14" i="2"/>
  <c r="IG10" i="2"/>
  <c r="IG36" i="2"/>
  <c r="IG28" i="2"/>
  <c r="IG20" i="2"/>
  <c r="IG12" i="2"/>
  <c r="IF35" i="2"/>
  <c r="IF19" i="2"/>
  <c r="IF27" i="2"/>
  <c r="IF11" i="2"/>
  <c r="IG21" i="2"/>
  <c r="IG13" i="2"/>
  <c r="IG45" i="2"/>
  <c r="JP41" i="2"/>
  <c r="IF41" i="2"/>
  <c r="KD42" i="2"/>
  <c r="IH30" i="2"/>
  <c r="IG41" i="2"/>
  <c r="JP45" i="2"/>
  <c r="IF45" i="2"/>
  <c r="JP40" i="2"/>
  <c r="IF40" i="2"/>
  <c r="JQ43" i="2"/>
  <c r="IG43" i="2"/>
  <c r="IG39" i="2"/>
  <c r="IG35" i="2"/>
  <c r="IG31" i="2"/>
  <c r="IG27" i="2"/>
  <c r="IG23" i="2"/>
  <c r="IG19" i="2"/>
  <c r="IG15" i="2"/>
  <c r="IG11" i="2"/>
  <c r="JR41" i="2"/>
  <c r="KD41" i="2" s="1"/>
  <c r="IH41" i="2"/>
  <c r="IF42" i="2"/>
  <c r="IG40" i="2"/>
  <c r="IH42" i="2"/>
  <c r="IF43" i="2"/>
  <c r="JQ42" i="2"/>
  <c r="IG42" i="2"/>
  <c r="JR45" i="2"/>
  <c r="KD45" i="2" s="1"/>
  <c r="IH45" i="2"/>
  <c r="JR40" i="2"/>
  <c r="IH43" i="2"/>
  <c r="KD43" i="2"/>
  <c r="JX42" i="2"/>
  <c r="JU45" i="2"/>
  <c r="JU40" i="2"/>
  <c r="JW45" i="2"/>
  <c r="GI41" i="2"/>
  <c r="IU41" i="2" s="1"/>
  <c r="KA41" i="2" s="1"/>
  <c r="GI42" i="2"/>
  <c r="IU42" i="2" s="1"/>
  <c r="KA42" i="2" s="1"/>
  <c r="GI43" i="2"/>
  <c r="IU43" i="2" s="1"/>
  <c r="KA43" i="2" s="1"/>
  <c r="GI45" i="2"/>
  <c r="IU45" i="2" s="1"/>
  <c r="KA45" i="2" s="1"/>
  <c r="KC30" i="2" l="1"/>
  <c r="KB30" i="2"/>
  <c r="KB42" i="2"/>
  <c r="KC43" i="2"/>
  <c r="KC45" i="2"/>
  <c r="KC42" i="2"/>
  <c r="KB45" i="2"/>
  <c r="KB41" i="2"/>
  <c r="KC41" i="2"/>
  <c r="KC40" i="2"/>
  <c r="KB40" i="2"/>
  <c r="KB43" i="2"/>
  <c r="GA40" i="2"/>
  <c r="GA41" i="2"/>
  <c r="GM41" i="2" s="1"/>
  <c r="GA42" i="2"/>
  <c r="GM42" i="2" s="1"/>
  <c r="GA43" i="2"/>
  <c r="GM43" i="2" s="1"/>
  <c r="GM45" i="2"/>
  <c r="GI30" i="2" l="1"/>
  <c r="GE30" i="2"/>
  <c r="EQ62" i="2" l="1"/>
  <c r="EP62" i="2"/>
  <c r="EO62" i="2"/>
  <c r="EQ61" i="2"/>
  <c r="EP61" i="2"/>
  <c r="EO61" i="2"/>
  <c r="EQ60" i="2"/>
  <c r="EP60" i="2"/>
  <c r="EO60" i="2"/>
  <c r="AV54" i="2"/>
  <c r="AW54" i="2"/>
  <c r="AX54" i="2"/>
  <c r="GA30" i="2"/>
  <c r="GM30" i="2" s="1"/>
  <c r="MY6" i="4" l="1"/>
  <c r="JW31" i="4"/>
  <c r="BK14" i="1" l="1"/>
  <c r="AK15" i="4" l="1"/>
  <c r="AL15" i="4"/>
  <c r="AM15" i="4"/>
  <c r="AN15" i="4"/>
  <c r="AO15" i="4"/>
  <c r="AK16" i="4"/>
  <c r="AL16" i="4"/>
  <c r="AM16" i="4"/>
  <c r="AN16" i="4"/>
  <c r="AO16" i="4"/>
  <c r="BB28" i="20" l="1"/>
  <c r="AX28" i="20"/>
  <c r="AL13" i="20"/>
  <c r="AJ84" i="20" l="1"/>
  <c r="AM82" i="20"/>
  <c r="AN82" i="20"/>
  <c r="AM83" i="20"/>
  <c r="AN83" i="20"/>
  <c r="AN81" i="20"/>
  <c r="AM84" i="20" l="1"/>
  <c r="AO81" i="20"/>
  <c r="AN84" i="20"/>
  <c r="AP84" i="20" l="1"/>
  <c r="AP86" i="20" s="1"/>
  <c r="FT30" i="2"/>
  <c r="FU30" i="2"/>
  <c r="FV30" i="2"/>
  <c r="FO30" i="2"/>
  <c r="FW30" i="2" s="1"/>
  <c r="AP85" i="20" l="1"/>
  <c r="U43" i="1"/>
  <c r="AO83" i="20" l="1"/>
  <c r="AO82" i="20"/>
  <c r="AK84" i="20"/>
  <c r="AH84" i="20"/>
  <c r="AG84" i="20"/>
  <c r="AE84" i="20"/>
  <c r="AD84" i="20"/>
  <c r="AF84" i="20"/>
  <c r="AB84" i="20"/>
  <c r="AA84" i="20"/>
  <c r="Y84" i="20"/>
  <c r="X84" i="20"/>
  <c r="V84" i="20"/>
  <c r="U84" i="20"/>
  <c r="W85" i="20"/>
  <c r="W87" i="20" s="1"/>
  <c r="S84" i="20"/>
  <c r="R84" i="20"/>
  <c r="P84" i="20"/>
  <c r="O84" i="20"/>
  <c r="M84" i="20"/>
  <c r="J84" i="20"/>
  <c r="I84" i="20"/>
  <c r="G84" i="20"/>
  <c r="D84" i="20"/>
  <c r="C84" i="20"/>
  <c r="E84" i="20"/>
  <c r="E85" i="20" s="1"/>
  <c r="N84" i="20" l="1"/>
  <c r="N86" i="20" s="1"/>
  <c r="Q86" i="20"/>
  <c r="AL84" i="20"/>
  <c r="AL85" i="20" s="1"/>
  <c r="AO84" i="20"/>
  <c r="AO86" i="20" s="1"/>
  <c r="N85" i="20"/>
  <c r="N87" i="20" s="1"/>
  <c r="T86" i="20"/>
  <c r="AI84" i="20"/>
  <c r="AI86" i="20" s="1"/>
  <c r="W86" i="20"/>
  <c r="AF86" i="20"/>
  <c r="AC84" i="20"/>
  <c r="AC85" i="20" s="1"/>
  <c r="AC87" i="20" s="1"/>
  <c r="Z84" i="20"/>
  <c r="Z86" i="20" s="1"/>
  <c r="AO85" i="20" l="1"/>
  <c r="AL86" i="20"/>
  <c r="AI85" i="20"/>
  <c r="AI87" i="20" s="1"/>
  <c r="AL87" i="20"/>
  <c r="AF85" i="20"/>
  <c r="AF87" i="20" s="1"/>
  <c r="AC86" i="20"/>
  <c r="Z85" i="20"/>
  <c r="Z87" i="20" s="1"/>
  <c r="T87" i="20"/>
  <c r="Q85" i="20"/>
  <c r="Q87" i="20" s="1"/>
  <c r="AM66" i="20" l="1"/>
  <c r="AM67" i="20"/>
  <c r="AM68" i="20"/>
  <c r="AM69" i="20"/>
  <c r="AM70" i="20"/>
  <c r="AM71" i="20"/>
  <c r="AM72" i="20"/>
  <c r="AM73" i="20"/>
  <c r="AM74" i="20"/>
  <c r="AN66" i="20"/>
  <c r="AN67" i="20"/>
  <c r="AN68" i="20"/>
  <c r="AN69" i="20"/>
  <c r="AN70" i="20"/>
  <c r="AN71" i="20"/>
  <c r="AN72" i="20"/>
  <c r="AN73" i="20"/>
  <c r="AN74" i="20"/>
  <c r="AN65" i="20"/>
  <c r="AG75" i="20"/>
  <c r="AK75" i="20"/>
  <c r="AJ75" i="20"/>
  <c r="AH75" i="20"/>
  <c r="AE75" i="20"/>
  <c r="AD75" i="20"/>
  <c r="AB75" i="20"/>
  <c r="AA75" i="20"/>
  <c r="Y75" i="20"/>
  <c r="X75" i="20"/>
  <c r="V75" i="20"/>
  <c r="U75" i="20"/>
  <c r="S75" i="20"/>
  <c r="R75" i="20"/>
  <c r="P75" i="20"/>
  <c r="O75" i="20"/>
  <c r="M75" i="20"/>
  <c r="L75" i="20"/>
  <c r="J75" i="20"/>
  <c r="I75" i="20"/>
  <c r="D75" i="20"/>
  <c r="C75" i="20"/>
  <c r="Z75" i="20" l="1"/>
  <c r="AL75" i="20"/>
  <c r="AL76" i="20" s="1"/>
  <c r="AI75" i="20"/>
  <c r="AI76" i="20" s="1"/>
  <c r="AF75" i="20"/>
  <c r="AF76" i="20" s="1"/>
  <c r="AC75" i="20"/>
  <c r="W75" i="20"/>
  <c r="AM75" i="20"/>
  <c r="AN75" i="20"/>
  <c r="AP16" i="22" l="1"/>
  <c r="AI13" i="20"/>
  <c r="AT28" i="20"/>
  <c r="EN41" i="2" l="1"/>
  <c r="EO41" i="2"/>
  <c r="EP41" i="2"/>
  <c r="EN42" i="2"/>
  <c r="EO42" i="2"/>
  <c r="EP42" i="2"/>
  <c r="EN43" i="2"/>
  <c r="EO43" i="2"/>
  <c r="EP43" i="2"/>
  <c r="EN45" i="2"/>
  <c r="EO45" i="2"/>
  <c r="EP45" i="2"/>
  <c r="FD41" i="2"/>
  <c r="FE41" i="2"/>
  <c r="FF41" i="2"/>
  <c r="FD42" i="2"/>
  <c r="FE42" i="2"/>
  <c r="FF42" i="2"/>
  <c r="FD43" i="2"/>
  <c r="FE43" i="2"/>
  <c r="FF43" i="2"/>
  <c r="FD45" i="2"/>
  <c r="FE45" i="2"/>
  <c r="FF45" i="2"/>
  <c r="FT41" i="2"/>
  <c r="FU41" i="2"/>
  <c r="FV41" i="2"/>
  <c r="FT42" i="2"/>
  <c r="FU42" i="2"/>
  <c r="FV42" i="2"/>
  <c r="FT43" i="2"/>
  <c r="FU43" i="2"/>
  <c r="FV43" i="2"/>
  <c r="FT45" i="2"/>
  <c r="FU45" i="2"/>
  <c r="FV45" i="2"/>
  <c r="AR54" i="2"/>
  <c r="AS54" i="2"/>
  <c r="AT54" i="2"/>
  <c r="EE62" i="2"/>
  <c r="ED62" i="2"/>
  <c r="EC62" i="2"/>
  <c r="EE61" i="2"/>
  <c r="ED61" i="2"/>
  <c r="EC61" i="2"/>
  <c r="EE60" i="2"/>
  <c r="ED60" i="2"/>
  <c r="EC60" i="2"/>
  <c r="FK40" i="2"/>
  <c r="FK41" i="2"/>
  <c r="FW41" i="2" s="1"/>
  <c r="FK42" i="2"/>
  <c r="FW42" i="2" s="1"/>
  <c r="FK43" i="2"/>
  <c r="FW43" i="2" s="1"/>
  <c r="FW45" i="2"/>
  <c r="AO29" i="20" l="1"/>
  <c r="AP28" i="20"/>
  <c r="AN29" i="20"/>
  <c r="AM29" i="20"/>
  <c r="AE14" i="20"/>
  <c r="AF13" i="20"/>
  <c r="AD14" i="20"/>
  <c r="FC30" i="2" l="1"/>
  <c r="IU30" i="2" s="1"/>
  <c r="EY30" i="2"/>
  <c r="IQ30" i="2" s="1"/>
  <c r="AM11" i="1" l="1"/>
  <c r="AM15" i="1" s="1"/>
  <c r="EU41" i="2" l="1"/>
  <c r="EU42" i="2"/>
  <c r="EU43" i="2"/>
  <c r="EU30" i="2"/>
  <c r="FG41" i="2" l="1"/>
  <c r="IM41" i="2"/>
  <c r="IY41" i="2" s="1"/>
  <c r="FG45" i="2"/>
  <c r="IM45" i="2"/>
  <c r="IY45" i="2" s="1"/>
  <c r="FG30" i="2"/>
  <c r="IM30" i="2"/>
  <c r="IY30" i="2" s="1"/>
  <c r="FG43" i="2"/>
  <c r="IM43" i="2"/>
  <c r="IY43" i="2" s="1"/>
  <c r="FG42" i="2"/>
  <c r="IM42" i="2"/>
  <c r="IY42" i="2" s="1"/>
  <c r="AI11" i="1"/>
  <c r="AI15" i="1" s="1"/>
  <c r="AK29" i="20" l="1"/>
  <c r="AL28" i="20"/>
  <c r="AJ29" i="20"/>
  <c r="AI29" i="20"/>
  <c r="AB14" i="20"/>
  <c r="AC13" i="20"/>
  <c r="AA14" i="20"/>
  <c r="EE41" i="2" l="1"/>
  <c r="EQ41" i="2" s="1"/>
  <c r="EE42" i="2"/>
  <c r="EQ42" i="2" s="1"/>
  <c r="EE43" i="2"/>
  <c r="EQ43" i="2" s="1"/>
  <c r="EQ45" i="2"/>
  <c r="EN30" i="2"/>
  <c r="EO30" i="2"/>
  <c r="EP30" i="2"/>
  <c r="EM30" i="2"/>
  <c r="EE30" i="2"/>
  <c r="DX30" i="2"/>
  <c r="DY30" i="2"/>
  <c r="DZ30" i="2"/>
  <c r="EI30" i="2"/>
  <c r="EQ30" i="2" l="1"/>
  <c r="BE5" i="8"/>
  <c r="BF7" i="8"/>
  <c r="BE7" i="8"/>
  <c r="BF6" i="8"/>
  <c r="BE6" i="8"/>
  <c r="BF5" i="8"/>
  <c r="DX41" i="2" l="1"/>
  <c r="DY41" i="2"/>
  <c r="DZ41" i="2"/>
  <c r="DX42" i="2"/>
  <c r="DY42" i="2"/>
  <c r="DZ42" i="2"/>
  <c r="DX43" i="2"/>
  <c r="DY43" i="2"/>
  <c r="DZ43" i="2"/>
  <c r="DX45" i="2"/>
  <c r="DY45" i="2"/>
  <c r="DZ45" i="2"/>
  <c r="BL41" i="2"/>
  <c r="BM41" i="2"/>
  <c r="BN41" i="2"/>
  <c r="BO41" i="2"/>
  <c r="BL42" i="2"/>
  <c r="BM42" i="2"/>
  <c r="BN42" i="2"/>
  <c r="BO42" i="2"/>
  <c r="BL43" i="2"/>
  <c r="BM43" i="2"/>
  <c r="BN43" i="2"/>
  <c r="BO43" i="2"/>
  <c r="BL45" i="2"/>
  <c r="BM45" i="2"/>
  <c r="BN45" i="2"/>
  <c r="BO45" i="2"/>
  <c r="O41" i="2"/>
  <c r="P41" i="2"/>
  <c r="Q41" i="2"/>
  <c r="R41" i="2"/>
  <c r="S41" i="2"/>
  <c r="O42" i="2"/>
  <c r="S42" i="2" s="1"/>
  <c r="P42" i="2"/>
  <c r="Q42" i="2"/>
  <c r="R42" i="2"/>
  <c r="O43" i="2"/>
  <c r="S43" i="2" s="1"/>
  <c r="P43" i="2"/>
  <c r="Q43" i="2"/>
  <c r="R43" i="2"/>
  <c r="O45" i="2"/>
  <c r="GY45" i="2" s="1"/>
  <c r="P45" i="2"/>
  <c r="Q45" i="2"/>
  <c r="R45" i="2"/>
  <c r="AF41" i="2"/>
  <c r="AG41" i="2"/>
  <c r="AH41" i="2"/>
  <c r="AI41" i="2"/>
  <c r="AF42" i="2"/>
  <c r="AG42" i="2"/>
  <c r="AH42" i="2"/>
  <c r="AI42" i="2"/>
  <c r="AF43" i="2"/>
  <c r="AG43" i="2"/>
  <c r="AH43" i="2"/>
  <c r="AI43" i="2"/>
  <c r="AF45" i="2"/>
  <c r="AG45" i="2"/>
  <c r="AH45" i="2"/>
  <c r="AI45" i="2"/>
  <c r="AV41" i="2"/>
  <c r="AW41" i="2"/>
  <c r="AX41" i="2"/>
  <c r="AY41" i="2"/>
  <c r="AV42" i="2"/>
  <c r="AW42" i="2"/>
  <c r="AX42" i="2"/>
  <c r="AY42" i="2"/>
  <c r="AV43" i="2"/>
  <c r="AW43" i="2"/>
  <c r="AX43" i="2"/>
  <c r="AY43" i="2"/>
  <c r="AV45" i="2"/>
  <c r="AW45" i="2"/>
  <c r="AX45" i="2"/>
  <c r="CB41" i="2"/>
  <c r="CC41" i="2"/>
  <c r="CD41" i="2"/>
  <c r="CE41" i="2"/>
  <c r="CB42" i="2"/>
  <c r="CC42" i="2"/>
  <c r="CD42" i="2"/>
  <c r="CE42" i="2"/>
  <c r="CB43" i="2"/>
  <c r="CC43" i="2"/>
  <c r="CD43" i="2"/>
  <c r="CE43" i="2"/>
  <c r="CB45" i="2"/>
  <c r="CC45" i="2"/>
  <c r="CD45" i="2"/>
  <c r="CE45" i="2"/>
  <c r="CR41" i="2"/>
  <c r="CS41" i="2"/>
  <c r="CT41" i="2"/>
  <c r="CU41" i="2"/>
  <c r="CR42" i="2"/>
  <c r="CS42" i="2"/>
  <c r="CT42" i="2"/>
  <c r="CU42" i="2"/>
  <c r="CR43" i="2"/>
  <c r="CS43" i="2"/>
  <c r="CT43" i="2"/>
  <c r="CU43" i="2"/>
  <c r="CR45" i="2"/>
  <c r="CS45" i="2"/>
  <c r="CT45" i="2"/>
  <c r="CU45" i="2"/>
  <c r="DH41" i="2"/>
  <c r="DI41" i="2"/>
  <c r="DJ41" i="2"/>
  <c r="DH42" i="2"/>
  <c r="DI42" i="2"/>
  <c r="DJ42" i="2"/>
  <c r="DH43" i="2"/>
  <c r="DI43" i="2"/>
  <c r="DJ43" i="2"/>
  <c r="DH45" i="2"/>
  <c r="DI45" i="2"/>
  <c r="DJ45" i="2"/>
  <c r="EA45" i="2"/>
  <c r="DO40" i="2"/>
  <c r="DO41" i="2"/>
  <c r="EA41" i="2" s="1"/>
  <c r="DO42" i="2"/>
  <c r="EA42" i="2" s="1"/>
  <c r="DO43" i="2"/>
  <c r="EA43" i="2" s="1"/>
  <c r="HC45" i="2" l="1"/>
  <c r="JK45" i="2"/>
  <c r="JO45" i="2" s="1"/>
  <c r="KQ43" i="2"/>
  <c r="GY43" i="2"/>
  <c r="KQ42" i="2"/>
  <c r="GY42" i="2"/>
  <c r="KQ41" i="2"/>
  <c r="GY41" i="2"/>
  <c r="S45" i="2"/>
  <c r="KQ45" i="2"/>
  <c r="DW30" i="2"/>
  <c r="HC41" i="2" l="1"/>
  <c r="JK41" i="2"/>
  <c r="JO41" i="2" s="1"/>
  <c r="HC43" i="2"/>
  <c r="JK43" i="2"/>
  <c r="JO43" i="2" s="1"/>
  <c r="HC42" i="2"/>
  <c r="JK42" i="2"/>
  <c r="JO42" i="2" s="1"/>
  <c r="DS30" i="2" l="1"/>
  <c r="EA30" i="2" s="1"/>
  <c r="AG29" i="20" l="1"/>
  <c r="AH28" i="20"/>
  <c r="AF29" i="20"/>
  <c r="AE29" i="20"/>
  <c r="Z13" i="20"/>
  <c r="Y14" i="20"/>
  <c r="X14" i="20"/>
  <c r="AC29" i="20"/>
  <c r="AD28" i="20"/>
  <c r="AB29" i="20"/>
  <c r="AA29" i="20"/>
  <c r="V14" i="20"/>
  <c r="W13" i="20"/>
  <c r="U14" i="20"/>
  <c r="KQ31" i="4" l="1"/>
  <c r="KQ30" i="4"/>
  <c r="JW30" i="4"/>
  <c r="JC31" i="4"/>
  <c r="JC30" i="4"/>
  <c r="II31" i="4"/>
  <c r="II30" i="4"/>
  <c r="ME31" i="4" l="1"/>
  <c r="LK30" i="4"/>
  <c r="ME30" i="4"/>
  <c r="LK31" i="4"/>
  <c r="Q43" i="1"/>
  <c r="MY31" i="4" l="1"/>
  <c r="MY30" i="4"/>
  <c r="U49" i="1"/>
  <c r="R49" i="1"/>
  <c r="Q49" i="1"/>
  <c r="P49" i="1"/>
  <c r="O49" i="1"/>
  <c r="U48" i="1"/>
  <c r="R48" i="1"/>
  <c r="Q48" i="1"/>
  <c r="P48" i="1"/>
  <c r="O48" i="1"/>
  <c r="P57" i="1" l="1"/>
  <c r="P55" i="1"/>
  <c r="Q57" i="1"/>
  <c r="Q55" i="1"/>
  <c r="R55" i="1"/>
  <c r="R57" i="1"/>
  <c r="O57" i="1"/>
  <c r="O55" i="1"/>
  <c r="U57" i="1"/>
  <c r="U55" i="1"/>
  <c r="T48" i="1"/>
  <c r="S48" i="1"/>
  <c r="T49" i="1"/>
  <c r="S49" i="1"/>
  <c r="BW14" i="1"/>
  <c r="BW13" i="1"/>
  <c r="BK13" i="1"/>
  <c r="BG14" i="1"/>
  <c r="BG13" i="1"/>
  <c r="BC14" i="1"/>
  <c r="BC13" i="1"/>
  <c r="AY14" i="1"/>
  <c r="AY13" i="1"/>
  <c r="S55" i="1" l="1"/>
  <c r="S57" i="1"/>
  <c r="T57" i="1"/>
  <c r="T55" i="1"/>
  <c r="BO13" i="1"/>
  <c r="BO14" i="1"/>
  <c r="BS14" i="1"/>
  <c r="BS13" i="1"/>
  <c r="CZ16" i="6" l="1"/>
  <c r="CY16" i="6"/>
  <c r="CX16" i="6"/>
  <c r="CW16" i="6"/>
  <c r="CV16" i="6"/>
  <c r="CU16" i="6"/>
  <c r="CT16" i="6"/>
  <c r="CS16" i="6"/>
  <c r="CL16" i="6"/>
  <c r="CK16" i="6"/>
  <c r="CD16" i="6"/>
  <c r="CC16" i="6"/>
  <c r="BV16" i="6"/>
  <c r="BU16" i="6"/>
  <c r="BN16" i="6"/>
  <c r="BM16" i="6"/>
  <c r="BF16" i="6"/>
  <c r="BE16" i="6"/>
  <c r="AX16" i="6"/>
  <c r="AW16" i="6"/>
  <c r="AP16" i="6"/>
  <c r="AO16" i="6"/>
  <c r="AH16" i="6"/>
  <c r="AG16" i="6"/>
  <c r="Z16" i="6"/>
  <c r="Y16" i="6"/>
  <c r="R16" i="6"/>
  <c r="Q16" i="6"/>
  <c r="J16" i="6"/>
  <c r="I16" i="6"/>
  <c r="CZ15" i="6"/>
  <c r="CY15" i="6"/>
  <c r="CV15" i="6"/>
  <c r="CU15" i="6"/>
  <c r="CT15" i="6"/>
  <c r="CS15" i="6"/>
  <c r="CL15" i="6"/>
  <c r="CK15" i="6"/>
  <c r="CD15" i="6"/>
  <c r="CC15" i="6"/>
  <c r="BV15" i="6"/>
  <c r="BU15" i="6"/>
  <c r="BN15" i="6"/>
  <c r="BM15" i="6"/>
  <c r="BF15" i="6"/>
  <c r="BE15" i="6"/>
  <c r="CX15" i="6"/>
  <c r="CW15" i="6"/>
  <c r="AX15" i="6"/>
  <c r="AW15" i="6"/>
  <c r="AP15" i="6"/>
  <c r="AO15" i="6"/>
  <c r="AH15" i="6"/>
  <c r="AG15" i="6"/>
  <c r="Z15" i="6"/>
  <c r="Y15" i="6"/>
  <c r="R15" i="6"/>
  <c r="Q15" i="6"/>
  <c r="J15" i="6"/>
  <c r="I15" i="6"/>
  <c r="CZ14" i="6"/>
  <c r="CY14" i="6"/>
  <c r="CV14" i="6"/>
  <c r="CU14" i="6"/>
  <c r="CT14" i="6"/>
  <c r="CS14" i="6"/>
  <c r="CL14" i="6"/>
  <c r="CK14" i="6"/>
  <c r="CD14" i="6"/>
  <c r="CC14" i="6"/>
  <c r="BV14" i="6"/>
  <c r="BU14" i="6"/>
  <c r="BN14" i="6"/>
  <c r="BM14" i="6"/>
  <c r="BF14" i="6"/>
  <c r="BE14" i="6"/>
  <c r="AX14" i="6"/>
  <c r="AW14" i="6"/>
  <c r="AP14" i="6"/>
  <c r="AO14" i="6"/>
  <c r="AH14" i="6"/>
  <c r="AG14" i="6"/>
  <c r="Z14" i="6"/>
  <c r="Y14" i="6"/>
  <c r="R14" i="6"/>
  <c r="Q14" i="6"/>
  <c r="J14" i="6"/>
  <c r="I14" i="6"/>
  <c r="CZ13" i="6"/>
  <c r="CY13" i="6"/>
  <c r="CX13" i="6"/>
  <c r="CW13" i="6"/>
  <c r="CV13" i="6"/>
  <c r="CU13" i="6"/>
  <c r="CT13" i="6"/>
  <c r="CS13" i="6"/>
  <c r="CL13" i="6"/>
  <c r="CK13" i="6"/>
  <c r="CD13" i="6"/>
  <c r="CC13" i="6"/>
  <c r="BV13" i="6"/>
  <c r="BU13" i="6"/>
  <c r="BN13" i="6"/>
  <c r="BM13" i="6"/>
  <c r="BF13" i="6"/>
  <c r="BE13" i="6"/>
  <c r="AX13" i="6"/>
  <c r="AW13" i="6"/>
  <c r="AP13" i="6"/>
  <c r="AO13" i="6"/>
  <c r="AH13" i="6"/>
  <c r="AG13" i="6"/>
  <c r="Z13" i="6"/>
  <c r="Y13" i="6"/>
  <c r="R13" i="6"/>
  <c r="Q13" i="6"/>
  <c r="J13" i="6"/>
  <c r="I13" i="6"/>
  <c r="DH30" i="2"/>
  <c r="DI30" i="2"/>
  <c r="DJ30" i="2"/>
  <c r="DG30" i="2"/>
  <c r="IE30" i="2" s="1"/>
  <c r="KA30" i="2" s="1"/>
  <c r="DC30" i="2"/>
  <c r="IA30" i="2" s="1"/>
  <c r="JW30" i="2" s="1"/>
  <c r="CY30" i="2"/>
  <c r="HW30" i="2" s="1"/>
  <c r="JS30" i="2" s="1"/>
  <c r="CS30" i="2"/>
  <c r="CT30" i="2"/>
  <c r="CQ30" i="2"/>
  <c r="CM30" i="2"/>
  <c r="CI30" i="2"/>
  <c r="CB30" i="2"/>
  <c r="CC30" i="2"/>
  <c r="CD30" i="2"/>
  <c r="CA30" i="2"/>
  <c r="BW30" i="2"/>
  <c r="BS30" i="2"/>
  <c r="BL30" i="2"/>
  <c r="BM30" i="2"/>
  <c r="BN30" i="2"/>
  <c r="BK30" i="2"/>
  <c r="BG30" i="2"/>
  <c r="BC30" i="2"/>
  <c r="AV30" i="2"/>
  <c r="AW30" i="2"/>
  <c r="AX30" i="2"/>
  <c r="AU30" i="2"/>
  <c r="AQ30" i="2"/>
  <c r="AM30" i="2"/>
  <c r="AF30" i="2"/>
  <c r="AG30" i="2"/>
  <c r="AH30" i="2"/>
  <c r="AE30" i="2"/>
  <c r="AA30" i="2"/>
  <c r="W30" i="2"/>
  <c r="P30" i="2"/>
  <c r="Q30" i="2"/>
  <c r="R30" i="2"/>
  <c r="O30" i="2"/>
  <c r="K30" i="2"/>
  <c r="G30" i="2"/>
  <c r="HO30" i="2" l="1"/>
  <c r="JK30" i="2" s="1"/>
  <c r="HK30" i="2"/>
  <c r="KE30" i="2"/>
  <c r="GU30" i="2"/>
  <c r="HG30" i="2"/>
  <c r="CU30" i="2"/>
  <c r="CE30" i="2"/>
  <c r="AY30" i="2"/>
  <c r="BO30" i="2"/>
  <c r="II30" i="2"/>
  <c r="S30" i="2"/>
  <c r="DK30" i="2"/>
  <c r="AI30" i="2"/>
  <c r="DB13" i="6"/>
  <c r="DB16" i="6"/>
  <c r="DA16" i="6"/>
  <c r="DA13" i="6"/>
  <c r="DA15" i="6"/>
  <c r="DB15" i="6"/>
  <c r="CW14" i="6"/>
  <c r="DA14" i="6" s="1"/>
  <c r="CX14" i="6"/>
  <c r="DB14" i="6" s="1"/>
  <c r="HS30" i="2" l="1"/>
  <c r="JC30" i="2"/>
  <c r="HC30" i="2"/>
  <c r="JG30" i="2"/>
  <c r="AD15" i="22"/>
  <c r="JO30" i="2" l="1"/>
  <c r="BD53" i="2"/>
  <c r="BX53" i="2"/>
  <c r="CY40" i="2"/>
  <c r="CY41" i="2"/>
  <c r="CY42" i="2"/>
  <c r="CY43" i="2"/>
  <c r="E46" i="2"/>
  <c r="F46" i="2"/>
  <c r="H46" i="2"/>
  <c r="I46" i="2"/>
  <c r="J46" i="2"/>
  <c r="L46" i="2"/>
  <c r="M46" i="2"/>
  <c r="N46" i="2"/>
  <c r="T46" i="2"/>
  <c r="U46" i="2"/>
  <c r="V46" i="2"/>
  <c r="X46" i="2"/>
  <c r="Y46" i="2"/>
  <c r="Z46" i="2"/>
  <c r="AB46" i="2"/>
  <c r="AC46" i="2"/>
  <c r="AD46" i="2"/>
  <c r="AJ46" i="2"/>
  <c r="AK46" i="2"/>
  <c r="AL46" i="2"/>
  <c r="AN46" i="2"/>
  <c r="AO46" i="2"/>
  <c r="AP46" i="2"/>
  <c r="AR46" i="2"/>
  <c r="AT46" i="2"/>
  <c r="AZ46" i="2"/>
  <c r="BA46" i="2"/>
  <c r="BB46" i="2"/>
  <c r="BD46" i="2"/>
  <c r="BE46" i="2"/>
  <c r="BF46" i="2"/>
  <c r="BH46" i="2"/>
  <c r="BI46" i="2"/>
  <c r="BJ46" i="2"/>
  <c r="BP46" i="2"/>
  <c r="BQ46" i="2"/>
  <c r="BR46" i="2"/>
  <c r="BT46" i="2"/>
  <c r="BU46" i="2"/>
  <c r="BV46" i="2"/>
  <c r="BX46" i="2"/>
  <c r="BY46" i="2"/>
  <c r="BZ46" i="2"/>
  <c r="CF46" i="2"/>
  <c r="CG46" i="2"/>
  <c r="CH46" i="2"/>
  <c r="CJ46" i="2"/>
  <c r="CL46" i="2"/>
  <c r="CN46" i="2"/>
  <c r="CO46" i="2"/>
  <c r="CP46" i="2"/>
  <c r="CV46" i="2"/>
  <c r="CW46" i="2"/>
  <c r="CX46" i="2"/>
  <c r="CZ46" i="2"/>
  <c r="DA46" i="2"/>
  <c r="DB46" i="2"/>
  <c r="DD46" i="2"/>
  <c r="DE46" i="2"/>
  <c r="DF46" i="2"/>
  <c r="DL46" i="2"/>
  <c r="DM46" i="2"/>
  <c r="DN46" i="2"/>
  <c r="DP46" i="2"/>
  <c r="DQ46" i="2"/>
  <c r="DR46" i="2"/>
  <c r="DT46" i="2"/>
  <c r="DU46" i="2"/>
  <c r="DV46" i="2"/>
  <c r="EB46" i="2"/>
  <c r="EC46" i="2"/>
  <c r="ED46" i="2"/>
  <c r="EF46" i="2"/>
  <c r="EG46" i="2"/>
  <c r="EH46" i="2"/>
  <c r="EJ46" i="2"/>
  <c r="EK46" i="2"/>
  <c r="EL46" i="2"/>
  <c r="ER46" i="2"/>
  <c r="ES46" i="2"/>
  <c r="ET46" i="2"/>
  <c r="EV46" i="2"/>
  <c r="EW46" i="2"/>
  <c r="EX46" i="2"/>
  <c r="EZ46" i="2"/>
  <c r="FA46" i="2"/>
  <c r="FB46" i="2"/>
  <c r="FH46" i="2"/>
  <c r="FI46" i="2"/>
  <c r="FJ46" i="2"/>
  <c r="FL46" i="2"/>
  <c r="FM46" i="2"/>
  <c r="FN46" i="2"/>
  <c r="FP46" i="2"/>
  <c r="FQ46" i="2"/>
  <c r="FR46" i="2"/>
  <c r="FX46" i="2"/>
  <c r="FY46" i="2"/>
  <c r="FZ46" i="2"/>
  <c r="GB46" i="2"/>
  <c r="GC46" i="2"/>
  <c r="GD46" i="2"/>
  <c r="GF46" i="2"/>
  <c r="GG46" i="2"/>
  <c r="GH46" i="2"/>
  <c r="HT46" i="2" l="1"/>
  <c r="DK41" i="2"/>
  <c r="KI41" i="2"/>
  <c r="KU41" i="2" s="1"/>
  <c r="HW41" i="2"/>
  <c r="DK45" i="2"/>
  <c r="KI45" i="2"/>
  <c r="KU45" i="2" s="1"/>
  <c r="HW45" i="2"/>
  <c r="DK43" i="2"/>
  <c r="KI43" i="2"/>
  <c r="KU43" i="2" s="1"/>
  <c r="HW43" i="2"/>
  <c r="DK42" i="2"/>
  <c r="KI42" i="2"/>
  <c r="KU42" i="2" s="1"/>
  <c r="HW42" i="2"/>
  <c r="D9" i="23"/>
  <c r="E9" i="23" s="1"/>
  <c r="G9" i="23" s="1"/>
  <c r="I9" i="23" s="1"/>
  <c r="D8" i="23"/>
  <c r="E8" i="23" s="1"/>
  <c r="G8" i="23" s="1"/>
  <c r="I8" i="23" s="1"/>
  <c r="D10" i="23"/>
  <c r="E10" i="23" s="1"/>
  <c r="G10" i="23" s="1"/>
  <c r="I10" i="23" s="1"/>
  <c r="D7" i="23"/>
  <c r="E7" i="23" s="1"/>
  <c r="G7" i="23" s="1"/>
  <c r="D6" i="23"/>
  <c r="E6" i="23" s="1"/>
  <c r="G6" i="23" s="1"/>
  <c r="D5" i="23"/>
  <c r="E5" i="23" s="1"/>
  <c r="G5" i="23" s="1"/>
  <c r="G11" i="23" l="1"/>
  <c r="JS41" i="2"/>
  <c r="KE41" i="2" s="1"/>
  <c r="II41" i="2"/>
  <c r="JS43" i="2"/>
  <c r="KE43" i="2" s="1"/>
  <c r="II43" i="2"/>
  <c r="JS45" i="2"/>
  <c r="KE45" i="2" s="1"/>
  <c r="II45" i="2"/>
  <c r="JS42" i="2"/>
  <c r="KE42" i="2" s="1"/>
  <c r="II42" i="2"/>
  <c r="I7" i="23"/>
  <c r="I5" i="23"/>
  <c r="E11" i="23"/>
  <c r="AW16" i="3" l="1"/>
  <c r="AV16" i="3"/>
  <c r="AU16" i="3"/>
  <c r="AS16" i="3"/>
  <c r="AR16" i="3"/>
  <c r="AQ16" i="3"/>
  <c r="AO16" i="3"/>
  <c r="AN16" i="3"/>
  <c r="AM16" i="3"/>
  <c r="AK16" i="3"/>
  <c r="AJ16" i="3"/>
  <c r="AI16" i="3"/>
  <c r="AG16" i="3"/>
  <c r="AF16" i="3"/>
  <c r="AE16" i="3"/>
  <c r="AC16" i="3"/>
  <c r="AB16" i="3"/>
  <c r="AA16" i="3"/>
  <c r="Y16" i="3"/>
  <c r="X16" i="3"/>
  <c r="W16" i="3"/>
  <c r="U16" i="3"/>
  <c r="T16" i="3"/>
  <c r="S16" i="3"/>
  <c r="Q16" i="3"/>
  <c r="P16" i="3"/>
  <c r="O16" i="3"/>
  <c r="M16" i="3"/>
  <c r="L16" i="3"/>
  <c r="K16" i="3"/>
  <c r="I16" i="3"/>
  <c r="H16" i="3"/>
  <c r="G16" i="3"/>
  <c r="E16" i="3"/>
  <c r="D16" i="3"/>
  <c r="C16" i="3"/>
  <c r="BY15" i="3"/>
  <c r="BX15" i="3"/>
  <c r="BW15" i="3"/>
  <c r="BM15" i="3"/>
  <c r="BL15" i="3"/>
  <c r="BK15" i="3"/>
  <c r="BI15" i="3"/>
  <c r="BH15" i="3"/>
  <c r="BG15" i="3"/>
  <c r="BE15" i="3"/>
  <c r="BD15" i="3"/>
  <c r="BC15" i="3"/>
  <c r="BA15" i="3"/>
  <c r="AZ15" i="3"/>
  <c r="AY15" i="3"/>
  <c r="AX15" i="3"/>
  <c r="AT15" i="3"/>
  <c r="AP15" i="3"/>
  <c r="AL15" i="3"/>
  <c r="AH15" i="3"/>
  <c r="AD15" i="3"/>
  <c r="Z15" i="3"/>
  <c r="V15" i="3"/>
  <c r="R15" i="3"/>
  <c r="N15" i="3"/>
  <c r="J15" i="3"/>
  <c r="F15" i="3"/>
  <c r="BY14" i="3"/>
  <c r="BX14" i="3"/>
  <c r="BW14" i="3"/>
  <c r="BM14" i="3"/>
  <c r="BL14" i="3"/>
  <c r="BK14" i="3"/>
  <c r="BI14" i="3"/>
  <c r="BH14" i="3"/>
  <c r="BG14" i="3"/>
  <c r="BE14" i="3"/>
  <c r="BD14" i="3"/>
  <c r="BC14" i="3"/>
  <c r="BA14" i="3"/>
  <c r="AZ14" i="3"/>
  <c r="AY14" i="3"/>
  <c r="AX14" i="3"/>
  <c r="AT14" i="3"/>
  <c r="AP14" i="3"/>
  <c r="AL14" i="3"/>
  <c r="AH14" i="3"/>
  <c r="AD14" i="3"/>
  <c r="Z14" i="3"/>
  <c r="V14" i="3"/>
  <c r="R14" i="3"/>
  <c r="N14" i="3"/>
  <c r="J14" i="3"/>
  <c r="F14" i="3"/>
  <c r="BY13" i="3"/>
  <c r="BX13" i="3"/>
  <c r="BW13" i="3"/>
  <c r="BM13" i="3"/>
  <c r="BL13" i="3"/>
  <c r="BK13" i="3"/>
  <c r="BI13" i="3"/>
  <c r="BH13" i="3"/>
  <c r="BG13" i="3"/>
  <c r="BE13" i="3"/>
  <c r="BD13" i="3"/>
  <c r="BC13" i="3"/>
  <c r="BA13" i="3"/>
  <c r="AZ13" i="3"/>
  <c r="AY13" i="3"/>
  <c r="AX13" i="3"/>
  <c r="AT13" i="3"/>
  <c r="AP13" i="3"/>
  <c r="AL13" i="3"/>
  <c r="AH13" i="3"/>
  <c r="AD13" i="3"/>
  <c r="Z13" i="3"/>
  <c r="V13" i="3"/>
  <c r="R13" i="3"/>
  <c r="N13" i="3"/>
  <c r="J13" i="3"/>
  <c r="F13" i="3"/>
  <c r="BY12" i="3"/>
  <c r="BX12" i="3"/>
  <c r="BW12" i="3"/>
  <c r="BM12" i="3"/>
  <c r="BL12" i="3"/>
  <c r="BK12" i="3"/>
  <c r="BI12" i="3"/>
  <c r="BH12" i="3"/>
  <c r="BG12" i="3"/>
  <c r="BE12" i="3"/>
  <c r="BD12" i="3"/>
  <c r="BC12" i="3"/>
  <c r="BA12" i="3"/>
  <c r="AZ12" i="3"/>
  <c r="AY12" i="3"/>
  <c r="AX12" i="3"/>
  <c r="AT12" i="3"/>
  <c r="AP12" i="3"/>
  <c r="AL12" i="3"/>
  <c r="AH12" i="3"/>
  <c r="AD12" i="3"/>
  <c r="Z12" i="3"/>
  <c r="V12" i="3"/>
  <c r="R12" i="3"/>
  <c r="N12" i="3"/>
  <c r="J12" i="3"/>
  <c r="F12" i="3"/>
  <c r="F16" i="3" l="1"/>
  <c r="AL16" i="3"/>
  <c r="BU12" i="3"/>
  <c r="BN13" i="3"/>
  <c r="BN14" i="3"/>
  <c r="BT15" i="3"/>
  <c r="BI16" i="3"/>
  <c r="BL16" i="3"/>
  <c r="N16" i="3"/>
  <c r="AD16" i="3"/>
  <c r="AT16" i="3"/>
  <c r="BT13" i="3"/>
  <c r="BT14" i="3"/>
  <c r="BP15" i="3"/>
  <c r="BS12" i="3"/>
  <c r="BW16" i="3"/>
  <c r="AP16" i="3"/>
  <c r="BN12" i="3"/>
  <c r="BS13" i="3"/>
  <c r="BJ14" i="3"/>
  <c r="BU15" i="3"/>
  <c r="BM16" i="3"/>
  <c r="BN15" i="3"/>
  <c r="BG16" i="3"/>
  <c r="R16" i="3"/>
  <c r="AH16" i="3"/>
  <c r="AX16" i="3"/>
  <c r="BT12" i="3"/>
  <c r="BU13" i="3"/>
  <c r="BU14" i="3"/>
  <c r="BJ15" i="3"/>
  <c r="BH16" i="3"/>
  <c r="BT16" i="3" s="1"/>
  <c r="BK16" i="3"/>
  <c r="Z16" i="3"/>
  <c r="BQ12" i="3"/>
  <c r="BD16" i="3"/>
  <c r="BO13" i="3"/>
  <c r="BQ15" i="3"/>
  <c r="BE16" i="3"/>
  <c r="V16" i="3"/>
  <c r="BO12" i="3"/>
  <c r="BZ12" i="3"/>
  <c r="BP13" i="3"/>
  <c r="BP14" i="3"/>
  <c r="BF15" i="3"/>
  <c r="BC16" i="3"/>
  <c r="BP12" i="3"/>
  <c r="BQ13" i="3"/>
  <c r="BQ14" i="3"/>
  <c r="BF13" i="3"/>
  <c r="BF14" i="3"/>
  <c r="BF12" i="3"/>
  <c r="BB15" i="3"/>
  <c r="BZ15" i="3"/>
  <c r="BX16" i="3"/>
  <c r="J16" i="3"/>
  <c r="BY16" i="3"/>
  <c r="BZ13" i="3"/>
  <c r="BB14" i="3"/>
  <c r="BZ14" i="3"/>
  <c r="AY16" i="3"/>
  <c r="AZ16" i="3"/>
  <c r="BB12" i="3"/>
  <c r="BJ12" i="3"/>
  <c r="BB13" i="3"/>
  <c r="BJ13" i="3"/>
  <c r="BA16" i="3"/>
  <c r="BO14" i="3"/>
  <c r="BS14" i="3"/>
  <c r="BO15" i="3"/>
  <c r="BR15" i="3" s="1"/>
  <c r="BS15" i="3"/>
  <c r="BV15" i="3" l="1"/>
  <c r="BV14" i="3"/>
  <c r="BU16" i="3"/>
  <c r="BP16" i="3"/>
  <c r="BV12" i="3"/>
  <c r="BV13" i="3"/>
  <c r="BN16" i="3"/>
  <c r="BJ16" i="3"/>
  <c r="BQ16" i="3"/>
  <c r="BR13" i="3"/>
  <c r="BS16" i="3"/>
  <c r="BO16" i="3"/>
  <c r="BF16" i="3"/>
  <c r="BR12" i="3"/>
  <c r="BR14" i="3"/>
  <c r="BZ16" i="3"/>
  <c r="BB16" i="3"/>
  <c r="BV16" i="3" l="1"/>
  <c r="BR16" i="3"/>
  <c r="F37" i="4" l="1"/>
  <c r="F40" i="4" s="1"/>
  <c r="CJ5" i="1" l="1"/>
  <c r="CJ7" i="1" s="1"/>
  <c r="CG7" i="1"/>
  <c r="CF7" i="1"/>
  <c r="CE7" i="1"/>
  <c r="CD7" i="1"/>
  <c r="Y29" i="20" l="1"/>
  <c r="Z28" i="20"/>
  <c r="X29" i="20"/>
  <c r="W29" i="20"/>
  <c r="S14" i="20"/>
  <c r="T13" i="20"/>
  <c r="R14" i="20"/>
  <c r="Z25" i="6" l="1"/>
  <c r="V27" i="22" l="1"/>
  <c r="CK46" i="2" l="1"/>
  <c r="W76" i="20" l="1"/>
  <c r="Q76" i="20"/>
  <c r="K76" i="20"/>
  <c r="E86" i="20" l="1"/>
  <c r="E87" i="20"/>
  <c r="H86" i="20"/>
  <c r="H85" i="20"/>
  <c r="H87" i="20" s="1"/>
  <c r="K85" i="20"/>
  <c r="K87" i="20" s="1"/>
  <c r="K86" i="20"/>
  <c r="T76" i="20"/>
  <c r="N76" i="20"/>
  <c r="AC76" i="20"/>
  <c r="Z76" i="20"/>
  <c r="AP77" i="20" l="1"/>
  <c r="AP75" i="20"/>
  <c r="BH32" i="1"/>
  <c r="BI32" i="1"/>
  <c r="BH33" i="1"/>
  <c r="BI33" i="1"/>
  <c r="BH34" i="1"/>
  <c r="BI34" i="1"/>
  <c r="BI31" i="1"/>
  <c r="BJ6" i="10" l="1"/>
  <c r="BJ5" i="10"/>
  <c r="J28" i="20" l="1"/>
  <c r="V28" i="20"/>
  <c r="Q13" i="20"/>
  <c r="U4" i="22"/>
  <c r="U5" i="22"/>
  <c r="U3" i="22"/>
  <c r="T4" i="22"/>
  <c r="T5" i="22"/>
  <c r="T3" i="22"/>
  <c r="S4" i="22"/>
  <c r="S5" i="22"/>
  <c r="S3" i="22"/>
  <c r="R4" i="22"/>
  <c r="R5" i="22"/>
  <c r="R3" i="22"/>
  <c r="Q4" i="22"/>
  <c r="Q5" i="22"/>
  <c r="Q3" i="22"/>
  <c r="P4" i="22"/>
  <c r="P5" i="22"/>
  <c r="P3" i="22"/>
  <c r="O4" i="22"/>
  <c r="O5" i="22"/>
  <c r="O3" i="22"/>
  <c r="AW30" i="22"/>
  <c r="AV30" i="22"/>
  <c r="AU30" i="22"/>
  <c r="AS30" i="22"/>
  <c r="AR30" i="22"/>
  <c r="AQ30" i="22"/>
  <c r="AO30" i="22"/>
  <c r="AN30" i="22"/>
  <c r="AM30" i="22"/>
  <c r="AK30" i="22"/>
  <c r="AJ30" i="22"/>
  <c r="AI30" i="22"/>
  <c r="AG30" i="22"/>
  <c r="AF30" i="22"/>
  <c r="AE30" i="22"/>
  <c r="AC30" i="22"/>
  <c r="AB30" i="22"/>
  <c r="AA30" i="22"/>
  <c r="Y30" i="22"/>
  <c r="X30" i="22"/>
  <c r="W30" i="22"/>
  <c r="U30" i="22"/>
  <c r="T30" i="22"/>
  <c r="S30" i="22"/>
  <c r="Q30" i="22"/>
  <c r="P30" i="22"/>
  <c r="O30" i="22"/>
  <c r="M30" i="22"/>
  <c r="L30" i="22"/>
  <c r="K30" i="22"/>
  <c r="I30" i="22"/>
  <c r="H30" i="22"/>
  <c r="G30" i="22"/>
  <c r="E30" i="22"/>
  <c r="D30" i="22"/>
  <c r="C30" i="22"/>
  <c r="BY28" i="22"/>
  <c r="BX28" i="22"/>
  <c r="BW28" i="22"/>
  <c r="BM28" i="22"/>
  <c r="BL28" i="22"/>
  <c r="BK28" i="22"/>
  <c r="BI28" i="22"/>
  <c r="BH28" i="22"/>
  <c r="BG28" i="22"/>
  <c r="BE28" i="22"/>
  <c r="BD28" i="22"/>
  <c r="BC28" i="22"/>
  <c r="BA28" i="22"/>
  <c r="AZ28" i="22"/>
  <c r="AY28" i="22"/>
  <c r="AX28" i="22"/>
  <c r="AT28" i="22"/>
  <c r="AP28" i="22"/>
  <c r="AL28" i="22"/>
  <c r="AH28" i="22"/>
  <c r="AD28" i="22"/>
  <c r="Z28" i="22"/>
  <c r="V28" i="22"/>
  <c r="R28" i="22"/>
  <c r="N28" i="22"/>
  <c r="J28" i="22"/>
  <c r="F28" i="22"/>
  <c r="BY27" i="22"/>
  <c r="BX27" i="22"/>
  <c r="BW27" i="22"/>
  <c r="BM27" i="22"/>
  <c r="BL27" i="22"/>
  <c r="BK27" i="22"/>
  <c r="BI27" i="22"/>
  <c r="BH27" i="22"/>
  <c r="BG27" i="22"/>
  <c r="BE27" i="22"/>
  <c r="BD27" i="22"/>
  <c r="BC27" i="22"/>
  <c r="BA27" i="22"/>
  <c r="AZ27" i="22"/>
  <c r="AY27" i="22"/>
  <c r="AX27" i="22"/>
  <c r="AT27" i="22"/>
  <c r="AP27" i="22"/>
  <c r="AL27" i="22"/>
  <c r="AH27" i="22"/>
  <c r="AD27" i="22"/>
  <c r="Z27" i="22"/>
  <c r="R27" i="22"/>
  <c r="N27" i="22"/>
  <c r="J27" i="22"/>
  <c r="F27" i="22"/>
  <c r="D6" i="22"/>
  <c r="D8" i="22" s="1"/>
  <c r="E6" i="22"/>
  <c r="E8" i="22" s="1"/>
  <c r="F6" i="22"/>
  <c r="F8" i="22" s="1"/>
  <c r="G6" i="22"/>
  <c r="G8" i="22" s="1"/>
  <c r="H6" i="22"/>
  <c r="H8" i="22" s="1"/>
  <c r="I6" i="22"/>
  <c r="I8" i="22" s="1"/>
  <c r="J6" i="22"/>
  <c r="J8" i="22" s="1"/>
  <c r="K6" i="22"/>
  <c r="K8" i="22" s="1"/>
  <c r="L6" i="22"/>
  <c r="L8" i="22" s="1"/>
  <c r="M6" i="22"/>
  <c r="M8" i="22" s="1"/>
  <c r="N6" i="22"/>
  <c r="N8" i="22" s="1"/>
  <c r="C6" i="22"/>
  <c r="C8" i="22" s="1"/>
  <c r="AP30" i="22" l="1"/>
  <c r="AZ30" i="22"/>
  <c r="F30" i="22"/>
  <c r="N30" i="22"/>
  <c r="J30" i="22"/>
  <c r="BY30" i="22"/>
  <c r="BI30" i="22"/>
  <c r="P6" i="22"/>
  <c r="P8" i="22" s="1"/>
  <c r="S6" i="22"/>
  <c r="S8" i="22" s="1"/>
  <c r="AL30" i="22"/>
  <c r="AY30" i="22"/>
  <c r="BL30" i="22"/>
  <c r="AT30" i="22"/>
  <c r="R6" i="22"/>
  <c r="R8" i="22" s="1"/>
  <c r="Q6" i="22"/>
  <c r="Q8" i="22" s="1"/>
  <c r="AH30" i="22"/>
  <c r="AX30" i="22"/>
  <c r="BT27" i="22"/>
  <c r="BB28" i="22"/>
  <c r="BU28" i="22"/>
  <c r="BM30" i="22"/>
  <c r="O6" i="22"/>
  <c r="O8" i="22" s="1"/>
  <c r="R30" i="22"/>
  <c r="BJ28" i="22"/>
  <c r="BQ28" i="22"/>
  <c r="BS28" i="22"/>
  <c r="BH30" i="22"/>
  <c r="BK30" i="22"/>
  <c r="T6" i="22"/>
  <c r="T8" i="22" s="1"/>
  <c r="BZ28" i="22"/>
  <c r="AD30" i="22"/>
  <c r="U6" i="22"/>
  <c r="U8" i="22" s="1"/>
  <c r="Z30" i="22"/>
  <c r="BX30" i="22"/>
  <c r="BD30" i="22"/>
  <c r="V30" i="22"/>
  <c r="BO28" i="22"/>
  <c r="BC30" i="22"/>
  <c r="BQ27" i="22"/>
  <c r="BS27" i="22"/>
  <c r="BF28" i="22"/>
  <c r="BT28" i="22"/>
  <c r="BU27" i="22"/>
  <c r="BN28" i="22"/>
  <c r="BP28" i="22"/>
  <c r="BG30" i="22"/>
  <c r="BE30" i="22"/>
  <c r="BZ27" i="22"/>
  <c r="BN30" i="22"/>
  <c r="BP27" i="22"/>
  <c r="BO27" i="22"/>
  <c r="BW30" i="22"/>
  <c r="BA30" i="22"/>
  <c r="BB27" i="22"/>
  <c r="BF27" i="22"/>
  <c r="BJ27" i="22"/>
  <c r="BN27" i="22"/>
  <c r="BP30" i="22" l="1"/>
  <c r="BO30" i="22"/>
  <c r="BR28" i="22"/>
  <c r="BU30" i="22"/>
  <c r="BT30" i="22"/>
  <c r="BV28" i="22"/>
  <c r="BJ30" i="22"/>
  <c r="BV30" i="22" s="1"/>
  <c r="BS30" i="22"/>
  <c r="BZ30" i="22"/>
  <c r="BF30" i="22"/>
  <c r="BQ30" i="22"/>
  <c r="BB30" i="22"/>
  <c r="BR27" i="22"/>
  <c r="BV27" i="22"/>
  <c r="BR30" i="22" l="1"/>
  <c r="AW18" i="22"/>
  <c r="AW20" i="22" s="1"/>
  <c r="AV18" i="22"/>
  <c r="AV20" i="22" s="1"/>
  <c r="AU18" i="22"/>
  <c r="AU20" i="22" s="1"/>
  <c r="AS18" i="22"/>
  <c r="AS20" i="22" s="1"/>
  <c r="AR18" i="22"/>
  <c r="AR20" i="22" s="1"/>
  <c r="AQ18" i="22"/>
  <c r="AQ20" i="22" s="1"/>
  <c r="AO20" i="22"/>
  <c r="AN18" i="22"/>
  <c r="AN20" i="22" s="1"/>
  <c r="AM18" i="22"/>
  <c r="AM20" i="22" s="1"/>
  <c r="AK18" i="22"/>
  <c r="AK20" i="22" s="1"/>
  <c r="AJ18" i="22"/>
  <c r="AJ20" i="22" s="1"/>
  <c r="AI18" i="22"/>
  <c r="AI20" i="22" s="1"/>
  <c r="AG18" i="22"/>
  <c r="AG20" i="22" s="1"/>
  <c r="AF18" i="22"/>
  <c r="AF20" i="22" s="1"/>
  <c r="AE18" i="22"/>
  <c r="AE20" i="22" s="1"/>
  <c r="AC18" i="22"/>
  <c r="AC20" i="22" s="1"/>
  <c r="AB18" i="22"/>
  <c r="AB20" i="22" s="1"/>
  <c r="AA18" i="22"/>
  <c r="AA20" i="22" s="1"/>
  <c r="Y18" i="22"/>
  <c r="Y20" i="22" s="1"/>
  <c r="X18" i="22"/>
  <c r="X20" i="22" s="1"/>
  <c r="W18" i="22"/>
  <c r="W20" i="22" s="1"/>
  <c r="U18" i="22"/>
  <c r="U20" i="22" s="1"/>
  <c r="T18" i="22"/>
  <c r="T20" i="22" s="1"/>
  <c r="S18" i="22"/>
  <c r="S20" i="22" s="1"/>
  <c r="Q18" i="22"/>
  <c r="Q20" i="22" s="1"/>
  <c r="P18" i="22"/>
  <c r="P20" i="22" s="1"/>
  <c r="O18" i="22"/>
  <c r="O20" i="22" s="1"/>
  <c r="M18" i="22"/>
  <c r="M20" i="22" s="1"/>
  <c r="L18" i="22"/>
  <c r="L20" i="22" s="1"/>
  <c r="K18" i="22"/>
  <c r="K20" i="22" s="1"/>
  <c r="I18" i="22"/>
  <c r="I20" i="22" s="1"/>
  <c r="H18" i="22"/>
  <c r="H20" i="22" s="1"/>
  <c r="G18" i="22"/>
  <c r="G20" i="22" s="1"/>
  <c r="D18" i="22"/>
  <c r="D20" i="22" s="1"/>
  <c r="C18" i="22"/>
  <c r="C20" i="22" s="1"/>
  <c r="BY15" i="22"/>
  <c r="CD15" i="22" s="1"/>
  <c r="BX15" i="22"/>
  <c r="CC15" i="22" s="1"/>
  <c r="BW15" i="22"/>
  <c r="CB15" i="22" s="1"/>
  <c r="BM15" i="22"/>
  <c r="BL15" i="22"/>
  <c r="BK15" i="22"/>
  <c r="BI15" i="22"/>
  <c r="BH15" i="22"/>
  <c r="BG15" i="22"/>
  <c r="BE15" i="22"/>
  <c r="BD15" i="22"/>
  <c r="BC15" i="22"/>
  <c r="BA15" i="22"/>
  <c r="AZ15" i="22"/>
  <c r="AY15" i="22"/>
  <c r="AX15" i="22"/>
  <c r="AT15" i="22"/>
  <c r="AP15" i="22"/>
  <c r="AL15" i="22"/>
  <c r="AH15" i="22"/>
  <c r="Z15" i="22"/>
  <c r="V15" i="22"/>
  <c r="R15" i="22"/>
  <c r="N15" i="22"/>
  <c r="J15" i="22"/>
  <c r="F15" i="22"/>
  <c r="BY14" i="22"/>
  <c r="CD14" i="22" s="1"/>
  <c r="BX14" i="22"/>
  <c r="CC14" i="22" s="1"/>
  <c r="BW14" i="22"/>
  <c r="CB14" i="22" s="1"/>
  <c r="BM14" i="22"/>
  <c r="BL14" i="22"/>
  <c r="BK14" i="22"/>
  <c r="BI14" i="22"/>
  <c r="BH14" i="22"/>
  <c r="BG14" i="22"/>
  <c r="BE14" i="22"/>
  <c r="BD14" i="22"/>
  <c r="BC14" i="22"/>
  <c r="BA14" i="22"/>
  <c r="AZ14" i="22"/>
  <c r="AY14" i="22"/>
  <c r="AX14" i="22"/>
  <c r="AT14" i="22"/>
  <c r="AP14" i="22"/>
  <c r="AL14" i="22"/>
  <c r="AH14" i="22"/>
  <c r="AD14" i="22"/>
  <c r="Z14" i="22"/>
  <c r="V14" i="22"/>
  <c r="R14" i="22"/>
  <c r="N14" i="22"/>
  <c r="J14" i="22"/>
  <c r="F14" i="22"/>
  <c r="BM18" i="22" l="1"/>
  <c r="BM20" i="22" s="1"/>
  <c r="BC18" i="22"/>
  <c r="BC20" i="22" s="1"/>
  <c r="BU14" i="22"/>
  <c r="BO14" i="22"/>
  <c r="BP15" i="22"/>
  <c r="BS14" i="22"/>
  <c r="BT15" i="22"/>
  <c r="BW18" i="22"/>
  <c r="CB18" i="22" s="1"/>
  <c r="BN15" i="22"/>
  <c r="BQ15" i="22"/>
  <c r="BL18" i="22"/>
  <c r="BL20" i="22" s="1"/>
  <c r="BX18" i="22"/>
  <c r="CC18" i="22" s="1"/>
  <c r="BJ15" i="22"/>
  <c r="BS15" i="22"/>
  <c r="BD18" i="22"/>
  <c r="BD20" i="22" s="1"/>
  <c r="BG18" i="22"/>
  <c r="BG20" i="22" s="1"/>
  <c r="N18" i="22"/>
  <c r="N20" i="22" s="1"/>
  <c r="AT18" i="22"/>
  <c r="AT20" i="22" s="1"/>
  <c r="BY18" i="22"/>
  <c r="BE18" i="22"/>
  <c r="BE20" i="22" s="1"/>
  <c r="BH18" i="22"/>
  <c r="BH20" i="22" s="1"/>
  <c r="BK18" i="22"/>
  <c r="BK20" i="22" s="1"/>
  <c r="BA18" i="22"/>
  <c r="BA20" i="22" s="1"/>
  <c r="BF15" i="22"/>
  <c r="R18" i="22"/>
  <c r="R20" i="22" s="1"/>
  <c r="AH18" i="22"/>
  <c r="AH20" i="22" s="1"/>
  <c r="AX18" i="22"/>
  <c r="AX20" i="22" s="1"/>
  <c r="BT14" i="22"/>
  <c r="BB15" i="22"/>
  <c r="BO15" i="22"/>
  <c r="BU15" i="22"/>
  <c r="BZ15" i="22"/>
  <c r="CE15" i="22" s="1"/>
  <c r="BI18" i="22"/>
  <c r="BB14" i="22"/>
  <c r="BQ14" i="22"/>
  <c r="AD18" i="22"/>
  <c r="AD20" i="22" s="1"/>
  <c r="BJ14" i="22"/>
  <c r="BN14" i="22"/>
  <c r="BF14" i="22"/>
  <c r="BZ14" i="22"/>
  <c r="CE14" i="22" s="1"/>
  <c r="AY18" i="22"/>
  <c r="F18" i="22"/>
  <c r="F20" i="22" s="1"/>
  <c r="V18" i="22"/>
  <c r="V20" i="22" s="1"/>
  <c r="AL18" i="22"/>
  <c r="AL20" i="22" s="1"/>
  <c r="J18" i="22"/>
  <c r="J20" i="22" s="1"/>
  <c r="Z18" i="22"/>
  <c r="Z20" i="22" s="1"/>
  <c r="AP18" i="22"/>
  <c r="AP20" i="22" s="1"/>
  <c r="AZ18" i="22"/>
  <c r="AZ20" i="22" s="1"/>
  <c r="BP14" i="22"/>
  <c r="D29" i="20"/>
  <c r="E29" i="20"/>
  <c r="G29" i="20"/>
  <c r="H29" i="20"/>
  <c r="I29" i="20"/>
  <c r="K29" i="20"/>
  <c r="L29" i="20"/>
  <c r="M29" i="20"/>
  <c r="O29" i="20"/>
  <c r="P29" i="20"/>
  <c r="Q29" i="20"/>
  <c r="R28" i="20"/>
  <c r="N28" i="20"/>
  <c r="F14" i="20"/>
  <c r="G14" i="20"/>
  <c r="I14" i="20"/>
  <c r="J14" i="20"/>
  <c r="L14" i="20"/>
  <c r="M14" i="20"/>
  <c r="N13" i="20"/>
  <c r="K13" i="20"/>
  <c r="H13" i="20"/>
  <c r="BO18" i="22" l="1"/>
  <c r="BO20" i="22" s="1"/>
  <c r="AY20" i="22"/>
  <c r="BU18" i="22"/>
  <c r="BI20" i="22"/>
  <c r="CC20" i="22"/>
  <c r="BX20" i="22"/>
  <c r="CB20" i="22"/>
  <c r="BW20" i="22"/>
  <c r="CD18" i="22"/>
  <c r="CD20" i="22" s="1"/>
  <c r="BY20" i="22"/>
  <c r="BR15" i="22"/>
  <c r="BV15" i="22"/>
  <c r="BN18" i="22"/>
  <c r="BN20" i="22" s="1"/>
  <c r="BQ18" i="22"/>
  <c r="BQ20" i="22" s="1"/>
  <c r="BS18" i="22"/>
  <c r="BS20" i="22" s="1"/>
  <c r="BV14" i="22"/>
  <c r="BT18" i="22"/>
  <c r="BP18" i="22"/>
  <c r="BP20" i="22" s="1"/>
  <c r="BF18" i="22"/>
  <c r="BF20" i="22" s="1"/>
  <c r="BJ18" i="22"/>
  <c r="BJ20" i="22" s="1"/>
  <c r="BZ18" i="22"/>
  <c r="BB18" i="22"/>
  <c r="BB20" i="22" s="1"/>
  <c r="BR14" i="22"/>
  <c r="BF6" i="10"/>
  <c r="BF5" i="10"/>
  <c r="BU20" i="22" l="1"/>
  <c r="CE18" i="22"/>
  <c r="CE20" i="22" s="1"/>
  <c r="BZ20" i="22"/>
  <c r="BT20" i="22"/>
  <c r="BV18" i="22"/>
  <c r="BR18" i="22"/>
  <c r="BR20" i="22" s="1"/>
  <c r="BB22" i="3"/>
  <c r="BB23" i="3"/>
  <c r="BB24" i="3"/>
  <c r="BB25" i="3"/>
  <c r="BB26" i="3"/>
  <c r="BB27" i="3"/>
  <c r="BB28" i="3"/>
  <c r="BB29" i="3"/>
  <c r="BV20" i="22" l="1"/>
  <c r="N10" i="1"/>
  <c r="N9" i="1"/>
  <c r="N8" i="1"/>
  <c r="F28" i="20" l="1"/>
  <c r="C29" i="20"/>
  <c r="D14" i="20"/>
  <c r="E13" i="20"/>
  <c r="AN13" i="20"/>
  <c r="C14" i="20"/>
  <c r="AM13" i="20"/>
  <c r="AO13" i="20" l="1"/>
  <c r="AD12" i="8"/>
  <c r="AD13" i="8"/>
  <c r="F67" i="8"/>
  <c r="J67" i="8"/>
  <c r="F68" i="8"/>
  <c r="J68" i="8"/>
  <c r="F69" i="8"/>
  <c r="J69" i="8"/>
  <c r="F70" i="8"/>
  <c r="J70" i="8"/>
  <c r="GG7" i="10" l="1"/>
  <c r="GF7" i="10"/>
  <c r="GE7" i="10"/>
  <c r="GC7" i="10"/>
  <c r="GB7" i="10"/>
  <c r="GA7" i="10"/>
  <c r="FY7" i="10"/>
  <c r="FX7" i="10"/>
  <c r="FW7" i="10"/>
  <c r="GK6" i="10"/>
  <c r="GJ6" i="10"/>
  <c r="GI6" i="10"/>
  <c r="GH6" i="10"/>
  <c r="GD6" i="10"/>
  <c r="FZ6" i="10"/>
  <c r="GK5" i="10"/>
  <c r="GJ5" i="10"/>
  <c r="GI5" i="10"/>
  <c r="GH5" i="10"/>
  <c r="GD5" i="10"/>
  <c r="FZ5" i="10"/>
  <c r="O27" i="9"/>
  <c r="O26" i="9"/>
  <c r="O25" i="9"/>
  <c r="O19" i="9"/>
  <c r="O18" i="9"/>
  <c r="O17" i="9"/>
  <c r="O16" i="9"/>
  <c r="O14" i="9"/>
  <c r="O13" i="9"/>
  <c r="AB8" i="9"/>
  <c r="AA8" i="9"/>
  <c r="AB7" i="9"/>
  <c r="AA7" i="9"/>
  <c r="AA5" i="9"/>
  <c r="AB5" i="9"/>
  <c r="AB4" i="9"/>
  <c r="AA4" i="9"/>
  <c r="AX36" i="9"/>
  <c r="AX35" i="9"/>
  <c r="AX34" i="9"/>
  <c r="N28" i="9"/>
  <c r="N20" i="9"/>
  <c r="Z9" i="9"/>
  <c r="Y9" i="9"/>
  <c r="AY78" i="8"/>
  <c r="AZ78" i="8"/>
  <c r="BA78" i="8"/>
  <c r="AY79" i="8"/>
  <c r="AZ79" i="8"/>
  <c r="BA79" i="8"/>
  <c r="AY80" i="8"/>
  <c r="AZ80" i="8"/>
  <c r="BA80" i="8"/>
  <c r="AY81" i="8"/>
  <c r="AZ81" i="8"/>
  <c r="BA81" i="8"/>
  <c r="AY82" i="8"/>
  <c r="AZ82" i="8"/>
  <c r="BA82" i="8"/>
  <c r="AY83" i="8"/>
  <c r="AZ83" i="8"/>
  <c r="BA83" i="8"/>
  <c r="AY84" i="8"/>
  <c r="AZ84" i="8"/>
  <c r="BA84" i="8"/>
  <c r="AY85" i="8"/>
  <c r="AZ85" i="8"/>
  <c r="BA85" i="8"/>
  <c r="AY86" i="8"/>
  <c r="AZ86" i="8"/>
  <c r="BA86" i="8"/>
  <c r="AZ77" i="8"/>
  <c r="BA77" i="8"/>
  <c r="AY77" i="8"/>
  <c r="BA61" i="8"/>
  <c r="AZ61" i="8"/>
  <c r="AY61" i="8"/>
  <c r="BA60" i="8"/>
  <c r="AZ60" i="8"/>
  <c r="AY60" i="8"/>
  <c r="BA59" i="8"/>
  <c r="AZ59" i="8"/>
  <c r="AY59" i="8"/>
  <c r="BA58" i="8"/>
  <c r="AZ58" i="8"/>
  <c r="AY58" i="8"/>
  <c r="BA57" i="8"/>
  <c r="AZ57" i="8"/>
  <c r="AY57" i="8"/>
  <c r="BA56" i="8"/>
  <c r="AZ56" i="8"/>
  <c r="AY56" i="8"/>
  <c r="BA55" i="8"/>
  <c r="AZ55" i="8"/>
  <c r="AY55" i="8"/>
  <c r="BA54" i="8"/>
  <c r="AZ54" i="8"/>
  <c r="AY54" i="8"/>
  <c r="BA53" i="8"/>
  <c r="AZ53" i="8"/>
  <c r="AY53" i="8"/>
  <c r="BA49" i="8"/>
  <c r="AZ49" i="8"/>
  <c r="AY49" i="8"/>
  <c r="BA48" i="8"/>
  <c r="AZ48" i="8"/>
  <c r="AY48" i="8"/>
  <c r="BA47" i="8"/>
  <c r="AZ47" i="8"/>
  <c r="AY47" i="8"/>
  <c r="BA46" i="8"/>
  <c r="AZ46" i="8"/>
  <c r="AY46" i="8"/>
  <c r="BA41" i="8"/>
  <c r="AZ41" i="8"/>
  <c r="AY41" i="8"/>
  <c r="BA40" i="8"/>
  <c r="AZ40" i="8"/>
  <c r="AY40" i="8"/>
  <c r="BA39" i="8"/>
  <c r="AZ39" i="8"/>
  <c r="AY39" i="8"/>
  <c r="BA34" i="8"/>
  <c r="AZ34" i="8"/>
  <c r="AY34" i="8"/>
  <c r="BA33" i="8"/>
  <c r="AZ33" i="8"/>
  <c r="AY33" i="8"/>
  <c r="BA32" i="8"/>
  <c r="AZ32" i="8"/>
  <c r="AY32" i="8"/>
  <c r="BA27" i="8"/>
  <c r="AZ27" i="8"/>
  <c r="AY27" i="8"/>
  <c r="BA26" i="8"/>
  <c r="AZ26" i="8"/>
  <c r="AY26" i="8"/>
  <c r="BA25" i="8"/>
  <c r="AZ25" i="8"/>
  <c r="AY25" i="8"/>
  <c r="AY19" i="8"/>
  <c r="AZ19" i="8"/>
  <c r="BA19" i="8"/>
  <c r="AY20" i="8"/>
  <c r="AZ20" i="8"/>
  <c r="BA20" i="8"/>
  <c r="BA18" i="8"/>
  <c r="AZ18" i="8"/>
  <c r="AY18" i="8"/>
  <c r="AY13" i="8"/>
  <c r="AZ13" i="8"/>
  <c r="BA13" i="8"/>
  <c r="AZ12" i="8"/>
  <c r="BA12" i="8"/>
  <c r="AY12" i="8"/>
  <c r="CU6" i="8"/>
  <c r="CV6" i="8"/>
  <c r="CW6" i="8"/>
  <c r="CX6" i="8"/>
  <c r="CY6" i="8"/>
  <c r="CZ6" i="8"/>
  <c r="CU7" i="8"/>
  <c r="CV7" i="8"/>
  <c r="CW7" i="8"/>
  <c r="CX7" i="8"/>
  <c r="CY7" i="8"/>
  <c r="CZ7" i="8"/>
  <c r="CV5" i="8"/>
  <c r="CW5" i="8"/>
  <c r="CX5" i="8"/>
  <c r="CY5" i="8"/>
  <c r="CZ5" i="8"/>
  <c r="CU5" i="8"/>
  <c r="AX86" i="8"/>
  <c r="AX85" i="8"/>
  <c r="AX84" i="8"/>
  <c r="AX83" i="8"/>
  <c r="AX82" i="8"/>
  <c r="AX81" i="8"/>
  <c r="AX80" i="8"/>
  <c r="AX79" i="8"/>
  <c r="AX78" i="8"/>
  <c r="AX77" i="8"/>
  <c r="GK70" i="8"/>
  <c r="GJ70" i="8"/>
  <c r="GK69" i="8"/>
  <c r="GJ69" i="8"/>
  <c r="GK68" i="8"/>
  <c r="GJ68" i="8"/>
  <c r="GK67" i="8"/>
  <c r="GJ67" i="8"/>
  <c r="AX61" i="8"/>
  <c r="AX60" i="8"/>
  <c r="AX59" i="8"/>
  <c r="AX58" i="8"/>
  <c r="AX57" i="8"/>
  <c r="AX56" i="8"/>
  <c r="AX55" i="8"/>
  <c r="AX54" i="8"/>
  <c r="AX53" i="8"/>
  <c r="AX49" i="8"/>
  <c r="AX48" i="8"/>
  <c r="AX47" i="8"/>
  <c r="AX46" i="8"/>
  <c r="AW42" i="8"/>
  <c r="AV42" i="8"/>
  <c r="AU42" i="8"/>
  <c r="AX41" i="8"/>
  <c r="AX40" i="8"/>
  <c r="AX39" i="8"/>
  <c r="AW35" i="8"/>
  <c r="AV35" i="8"/>
  <c r="AU35" i="8"/>
  <c r="AX34" i="8"/>
  <c r="AX33" i="8"/>
  <c r="AX32" i="8"/>
  <c r="AW28" i="8"/>
  <c r="AV28" i="8"/>
  <c r="AU28" i="8"/>
  <c r="AX27" i="8"/>
  <c r="AX26" i="8"/>
  <c r="AX25" i="8"/>
  <c r="AW21" i="8"/>
  <c r="AV21" i="8"/>
  <c r="AU21" i="8"/>
  <c r="AX20" i="8"/>
  <c r="AX19" i="8"/>
  <c r="AX18" i="8"/>
  <c r="AW14" i="8"/>
  <c r="AV14" i="8"/>
  <c r="AU14" i="8"/>
  <c r="AX13" i="8"/>
  <c r="AX12" i="8"/>
  <c r="O28" i="9" l="1"/>
  <c r="AB6" i="9"/>
  <c r="O15" i="9"/>
  <c r="AB9" i="9"/>
  <c r="AA9" i="9"/>
  <c r="AX42" i="8"/>
  <c r="BB53" i="8"/>
  <c r="AA6" i="9"/>
  <c r="BB61" i="8"/>
  <c r="GK7" i="10"/>
  <c r="GL6" i="10"/>
  <c r="O20" i="9"/>
  <c r="DA7" i="8"/>
  <c r="DB5" i="8"/>
  <c r="DA6" i="8"/>
  <c r="BB47" i="8"/>
  <c r="AY14" i="8"/>
  <c r="DA5" i="8"/>
  <c r="DB6" i="8"/>
  <c r="BB81" i="8"/>
  <c r="BB86" i="8"/>
  <c r="BB82" i="8"/>
  <c r="BB78" i="8"/>
  <c r="BB85" i="8"/>
  <c r="BB77" i="8"/>
  <c r="BB84" i="8"/>
  <c r="BB83" i="8"/>
  <c r="BB80" i="8"/>
  <c r="BB79" i="8"/>
  <c r="BB59" i="8"/>
  <c r="BB55" i="8"/>
  <c r="BB57" i="8"/>
  <c r="BB54" i="8"/>
  <c r="BB56" i="8"/>
  <c r="BB58" i="8"/>
  <c r="BB60" i="8"/>
  <c r="BB49" i="8"/>
  <c r="BB48" i="8"/>
  <c r="BB46" i="8"/>
  <c r="BB39" i="8"/>
  <c r="AZ42" i="8"/>
  <c r="AY42" i="8"/>
  <c r="BB41" i="8"/>
  <c r="BB40" i="8"/>
  <c r="AY35" i="8"/>
  <c r="BB32" i="8"/>
  <c r="AZ35" i="8"/>
  <c r="BB34" i="8"/>
  <c r="BA35" i="8"/>
  <c r="AY28" i="8"/>
  <c r="BB27" i="8"/>
  <c r="AZ28" i="8"/>
  <c r="BA28" i="8"/>
  <c r="BA21" i="8"/>
  <c r="AZ21" i="8"/>
  <c r="AY21" i="8"/>
  <c r="BD21" i="8" s="1"/>
  <c r="BB19" i="8"/>
  <c r="BB18" i="8"/>
  <c r="BA14" i="8"/>
  <c r="AZ14" i="8"/>
  <c r="BB13" i="8"/>
  <c r="BB12" i="8"/>
  <c r="DB7" i="8"/>
  <c r="GH7" i="10"/>
  <c r="GE11" i="10" s="1"/>
  <c r="GI7" i="10"/>
  <c r="GD7" i="10"/>
  <c r="GA11" i="10" s="1"/>
  <c r="GJ7" i="10"/>
  <c r="GL5" i="10"/>
  <c r="FZ7" i="10"/>
  <c r="FW11" i="10" s="1"/>
  <c r="BA42" i="8"/>
  <c r="BB33" i="8"/>
  <c r="BB25" i="8"/>
  <c r="BB26" i="8"/>
  <c r="BB20" i="8"/>
  <c r="AX14" i="8"/>
  <c r="AX35" i="8"/>
  <c r="AX28" i="8"/>
  <c r="AX21" i="8"/>
  <c r="BB35" i="8" l="1"/>
  <c r="BB42" i="8"/>
  <c r="BB28" i="8"/>
  <c r="BB21" i="8"/>
  <c r="BB14" i="8"/>
  <c r="GL7" i="10"/>
  <c r="GI11" i="10" s="1"/>
  <c r="CT7" i="8" l="1"/>
  <c r="CS7" i="8"/>
  <c r="CT6" i="8"/>
  <c r="CS6" i="8"/>
  <c r="CT5" i="8"/>
  <c r="CS5" i="8"/>
  <c r="AY37" i="7"/>
  <c r="AZ37" i="7"/>
  <c r="BA37" i="7"/>
  <c r="AY38" i="7"/>
  <c r="AZ38" i="7"/>
  <c r="BA38" i="7"/>
  <c r="AY39" i="7"/>
  <c r="AZ39" i="7"/>
  <c r="BA39" i="7"/>
  <c r="AY40" i="7"/>
  <c r="AZ40" i="7"/>
  <c r="BA40" i="7"/>
  <c r="AY41" i="7"/>
  <c r="AZ41" i="7"/>
  <c r="BA41" i="7"/>
  <c r="AY42" i="7"/>
  <c r="AZ42" i="7"/>
  <c r="BA42" i="7"/>
  <c r="AY43" i="7"/>
  <c r="AZ43" i="7"/>
  <c r="BA43" i="7"/>
  <c r="AY44" i="7"/>
  <c r="AZ44" i="7"/>
  <c r="BA44" i="7"/>
  <c r="AZ36" i="7"/>
  <c r="BA36" i="7"/>
  <c r="AY36" i="7"/>
  <c r="CU16" i="7"/>
  <c r="CV16" i="7"/>
  <c r="CW16" i="7"/>
  <c r="CX16" i="7"/>
  <c r="CY16" i="7"/>
  <c r="CZ16" i="7"/>
  <c r="CU17" i="7"/>
  <c r="CV17" i="7"/>
  <c r="CW17" i="7"/>
  <c r="CX17" i="7"/>
  <c r="CY17" i="7"/>
  <c r="CZ17" i="7"/>
  <c r="CU18" i="7"/>
  <c r="CV18" i="7"/>
  <c r="CW18" i="7"/>
  <c r="CX18" i="7"/>
  <c r="CY18" i="7"/>
  <c r="CZ18" i="7"/>
  <c r="CU19" i="7"/>
  <c r="CV19" i="7"/>
  <c r="CW19" i="7"/>
  <c r="CX19" i="7"/>
  <c r="CY19" i="7"/>
  <c r="CZ19" i="7"/>
  <c r="CU20" i="7"/>
  <c r="CV20" i="7"/>
  <c r="CW20" i="7"/>
  <c r="CX20" i="7"/>
  <c r="CY20" i="7"/>
  <c r="CZ20" i="7"/>
  <c r="CU21" i="7"/>
  <c r="CV21" i="7"/>
  <c r="CW21" i="7"/>
  <c r="CX21" i="7"/>
  <c r="CY21" i="7"/>
  <c r="CZ21" i="7"/>
  <c r="CV15" i="7"/>
  <c r="CW15" i="7"/>
  <c r="CX15" i="7"/>
  <c r="CY15" i="7"/>
  <c r="CZ15" i="7"/>
  <c r="CU15" i="7"/>
  <c r="CU6" i="7"/>
  <c r="CV6" i="7"/>
  <c r="CW6" i="7"/>
  <c r="CX6" i="7"/>
  <c r="CY6" i="7"/>
  <c r="CZ6" i="7"/>
  <c r="CU7" i="7"/>
  <c r="CV7" i="7"/>
  <c r="CW7" i="7"/>
  <c r="CX7" i="7"/>
  <c r="CY7" i="7"/>
  <c r="CZ7" i="7"/>
  <c r="CU8" i="7"/>
  <c r="CV8" i="7"/>
  <c r="CW8" i="7"/>
  <c r="CX8" i="7"/>
  <c r="CY8" i="7"/>
  <c r="CZ8" i="7"/>
  <c r="CV5" i="7"/>
  <c r="CW5" i="7"/>
  <c r="CX5" i="7"/>
  <c r="CY5" i="7"/>
  <c r="CZ5" i="7"/>
  <c r="AY28" i="7"/>
  <c r="AZ28" i="7"/>
  <c r="BA28" i="7"/>
  <c r="AY29" i="7"/>
  <c r="AZ29" i="7"/>
  <c r="BA29" i="7"/>
  <c r="AY30" i="7"/>
  <c r="AZ30" i="7"/>
  <c r="BA30" i="7"/>
  <c r="AZ27" i="7"/>
  <c r="BA27" i="7"/>
  <c r="AY27" i="7"/>
  <c r="BB37" i="7" l="1"/>
  <c r="BB44" i="7"/>
  <c r="BB43" i="7"/>
  <c r="BB39" i="7"/>
  <c r="BB36" i="7"/>
  <c r="BB42" i="7"/>
  <c r="BB40" i="7"/>
  <c r="BB38" i="7"/>
  <c r="AZ45" i="7"/>
  <c r="BB41" i="7"/>
  <c r="BB28" i="7"/>
  <c r="BA31" i="7"/>
  <c r="BB27" i="7"/>
  <c r="BB30" i="7"/>
  <c r="BB29" i="7"/>
  <c r="CW9" i="7"/>
  <c r="DA21" i="7"/>
  <c r="DA8" i="7"/>
  <c r="DA6" i="7"/>
  <c r="DB20" i="7"/>
  <c r="DB18" i="7"/>
  <c r="DB21" i="7"/>
  <c r="DB8" i="7"/>
  <c r="DA19" i="7"/>
  <c r="DB7" i="7"/>
  <c r="DA17" i="7"/>
  <c r="CX22" i="7"/>
  <c r="DB16" i="7"/>
  <c r="CU9" i="7"/>
  <c r="DA7" i="7"/>
  <c r="CY9" i="7"/>
  <c r="CV9" i="7"/>
  <c r="DB15" i="7"/>
  <c r="DA15" i="7"/>
  <c r="DA16" i="7"/>
  <c r="DB19" i="7"/>
  <c r="CZ22" i="7"/>
  <c r="CV22" i="7"/>
  <c r="DA20" i="7"/>
  <c r="DA18" i="7"/>
  <c r="DB5" i="7"/>
  <c r="CZ9" i="7"/>
  <c r="CX9" i="7"/>
  <c r="BA45" i="7"/>
  <c r="AY45" i="7"/>
  <c r="CW22" i="7"/>
  <c r="DB17" i="7"/>
  <c r="CU22" i="7"/>
  <c r="CY22" i="7"/>
  <c r="DB6" i="7"/>
  <c r="DA5" i="7"/>
  <c r="DD5" i="7" s="1"/>
  <c r="AY31" i="7"/>
  <c r="AZ31" i="7"/>
  <c r="BB45" i="7" l="1"/>
  <c r="BB31" i="7"/>
  <c r="DB22" i="7"/>
  <c r="DA22" i="7"/>
  <c r="DA9" i="7"/>
  <c r="DB9" i="7"/>
  <c r="AW45" i="7"/>
  <c r="AV45" i="7"/>
  <c r="AU45" i="7"/>
  <c r="AX44" i="7"/>
  <c r="AX43" i="7"/>
  <c r="AX42" i="7"/>
  <c r="AX41" i="7"/>
  <c r="AX40" i="7"/>
  <c r="AX39" i="7"/>
  <c r="AX38" i="7"/>
  <c r="AX37" i="7"/>
  <c r="AX36" i="7"/>
  <c r="AW31" i="7"/>
  <c r="AV31" i="7"/>
  <c r="AU31" i="7"/>
  <c r="AX30" i="7"/>
  <c r="AX29" i="7"/>
  <c r="AX28" i="7"/>
  <c r="AX27" i="7"/>
  <c r="CR22" i="7"/>
  <c r="CQ22" i="7"/>
  <c r="CP22" i="7"/>
  <c r="CO22" i="7"/>
  <c r="CN22" i="7"/>
  <c r="CM22" i="7"/>
  <c r="CT21" i="7"/>
  <c r="CS21" i="7"/>
  <c r="CT20" i="7"/>
  <c r="CS20" i="7"/>
  <c r="CT19" i="7"/>
  <c r="CS19" i="7"/>
  <c r="CT18" i="7"/>
  <c r="CS18" i="7"/>
  <c r="CT17" i="7"/>
  <c r="CS17" i="7"/>
  <c r="CT16" i="7"/>
  <c r="CS16" i="7"/>
  <c r="CT15" i="7"/>
  <c r="CS15" i="7"/>
  <c r="CR9" i="7"/>
  <c r="CQ9" i="7"/>
  <c r="CP9" i="7"/>
  <c r="CO9" i="7"/>
  <c r="CN9" i="7"/>
  <c r="CM9" i="7"/>
  <c r="CT8" i="7"/>
  <c r="CS8" i="7"/>
  <c r="CT7" i="7"/>
  <c r="CS7" i="7"/>
  <c r="CT6" i="7"/>
  <c r="CS6" i="7"/>
  <c r="CT5" i="7"/>
  <c r="CS5" i="7"/>
  <c r="CT9" i="7" l="1"/>
  <c r="AX45" i="7"/>
  <c r="CS22" i="7"/>
  <c r="CS9" i="7"/>
  <c r="AX31" i="7"/>
  <c r="CT22" i="7"/>
  <c r="AY35" i="6" l="1"/>
  <c r="AZ35" i="6"/>
  <c r="BA35" i="6"/>
  <c r="AY36" i="6"/>
  <c r="AZ36" i="6"/>
  <c r="BA36" i="6"/>
  <c r="AY37" i="6"/>
  <c r="AZ37" i="6"/>
  <c r="BA37" i="6"/>
  <c r="AY38" i="6"/>
  <c r="AZ38" i="6"/>
  <c r="BA38" i="6"/>
  <c r="AY39" i="6"/>
  <c r="AZ39" i="6"/>
  <c r="BA39" i="6"/>
  <c r="AZ34" i="6"/>
  <c r="BA34" i="6"/>
  <c r="AY34" i="6"/>
  <c r="AY26" i="6"/>
  <c r="AZ26" i="6"/>
  <c r="BA26" i="6"/>
  <c r="AY27" i="6"/>
  <c r="AZ27" i="6"/>
  <c r="BA27" i="6"/>
  <c r="AY28" i="6"/>
  <c r="AZ28" i="6"/>
  <c r="BA28" i="6"/>
  <c r="AZ25" i="6"/>
  <c r="BA25" i="6"/>
  <c r="AY25" i="6"/>
  <c r="CU6" i="6"/>
  <c r="CV6" i="6"/>
  <c r="CW6" i="6"/>
  <c r="CX6" i="6"/>
  <c r="CY6" i="6"/>
  <c r="CZ6" i="6"/>
  <c r="CU7" i="6"/>
  <c r="CV7" i="6"/>
  <c r="CW7" i="6"/>
  <c r="CX7" i="6"/>
  <c r="CY7" i="6"/>
  <c r="CZ7" i="6"/>
  <c r="CU8" i="6"/>
  <c r="CV8" i="6"/>
  <c r="CW8" i="6"/>
  <c r="CX8" i="6"/>
  <c r="CY8" i="6"/>
  <c r="CZ8" i="6"/>
  <c r="CU9" i="6"/>
  <c r="CV9" i="6"/>
  <c r="CW9" i="6"/>
  <c r="CX9" i="6"/>
  <c r="CY9" i="6"/>
  <c r="CZ9" i="6"/>
  <c r="CU10" i="6"/>
  <c r="CV10" i="6"/>
  <c r="CW10" i="6"/>
  <c r="CX10" i="6"/>
  <c r="CY10" i="6"/>
  <c r="CZ10" i="6"/>
  <c r="CU11" i="6"/>
  <c r="CV11" i="6"/>
  <c r="CW11" i="6"/>
  <c r="CX11" i="6"/>
  <c r="CY11" i="6"/>
  <c r="CZ11" i="6"/>
  <c r="CU12" i="6"/>
  <c r="CV12" i="6"/>
  <c r="CW12" i="6"/>
  <c r="CX12" i="6"/>
  <c r="CY12" i="6"/>
  <c r="CZ12" i="6"/>
  <c r="CU17" i="6"/>
  <c r="CV17" i="6"/>
  <c r="CW17" i="6"/>
  <c r="CX17" i="6"/>
  <c r="CY17" i="6"/>
  <c r="CZ17" i="6"/>
  <c r="CU18" i="6"/>
  <c r="CV18" i="6"/>
  <c r="CW18" i="6"/>
  <c r="CX18" i="6"/>
  <c r="CY18" i="6"/>
  <c r="CZ18" i="6"/>
  <c r="CU19" i="6"/>
  <c r="CV19" i="6"/>
  <c r="CW19" i="6"/>
  <c r="CX19" i="6"/>
  <c r="CY19" i="6"/>
  <c r="CZ19" i="6"/>
  <c r="CU20" i="6"/>
  <c r="CV20" i="6"/>
  <c r="CW20" i="6"/>
  <c r="CX20" i="6"/>
  <c r="CY20" i="6"/>
  <c r="CZ20" i="6"/>
  <c r="CV5" i="6"/>
  <c r="CW5" i="6"/>
  <c r="CX5" i="6"/>
  <c r="CY5" i="6"/>
  <c r="CZ5" i="6"/>
  <c r="CU5" i="6"/>
  <c r="AW40" i="6"/>
  <c r="AV40" i="6"/>
  <c r="AU40" i="6"/>
  <c r="AX39" i="6"/>
  <c r="AX38" i="6"/>
  <c r="AX37" i="6"/>
  <c r="AX36" i="6"/>
  <c r="AX35" i="6"/>
  <c r="AX34" i="6"/>
  <c r="AW29" i="6"/>
  <c r="AV29" i="6"/>
  <c r="AU29" i="6"/>
  <c r="AX28" i="6"/>
  <c r="AX27" i="6"/>
  <c r="AX26" i="6"/>
  <c r="AX25" i="6"/>
  <c r="BB39" i="6" l="1"/>
  <c r="BB37" i="6"/>
  <c r="BB34" i="6"/>
  <c r="DA20" i="6"/>
  <c r="DB5" i="6"/>
  <c r="DA19" i="6"/>
  <c r="DA17" i="6"/>
  <c r="DA12" i="6"/>
  <c r="DA11" i="6"/>
  <c r="DA9" i="6"/>
  <c r="DA8" i="6"/>
  <c r="DA7" i="6"/>
  <c r="DA6" i="6"/>
  <c r="AZ40" i="6"/>
  <c r="DA10" i="6"/>
  <c r="DA18" i="6"/>
  <c r="CY21" i="6"/>
  <c r="CU21" i="6"/>
  <c r="CW21" i="6"/>
  <c r="DB20" i="6"/>
  <c r="DB18" i="6"/>
  <c r="DB17" i="6"/>
  <c r="DB12" i="6"/>
  <c r="DB10" i="6"/>
  <c r="DB9" i="6"/>
  <c r="DB8" i="6"/>
  <c r="BB35" i="6"/>
  <c r="BB25" i="6"/>
  <c r="BB28" i="6"/>
  <c r="BB26" i="6"/>
  <c r="AY29" i="6"/>
  <c r="AZ29" i="6"/>
  <c r="BB27" i="6"/>
  <c r="BA40" i="6"/>
  <c r="AY40" i="6"/>
  <c r="BA29" i="6"/>
  <c r="DB19" i="6"/>
  <c r="DB11" i="6"/>
  <c r="CV21" i="6"/>
  <c r="DB6" i="6"/>
  <c r="BB38" i="6"/>
  <c r="BB36" i="6"/>
  <c r="DB7" i="6"/>
  <c r="CZ21" i="6"/>
  <c r="CX21" i="6"/>
  <c r="DA5" i="6"/>
  <c r="AX29" i="6"/>
  <c r="AX40" i="6"/>
  <c r="BB40" i="6" l="1"/>
  <c r="DA21" i="6"/>
  <c r="BB29" i="6"/>
  <c r="DB21" i="6"/>
  <c r="CR21" i="6"/>
  <c r="CQ21" i="6"/>
  <c r="CP21" i="6"/>
  <c r="CO21" i="6"/>
  <c r="CN21" i="6"/>
  <c r="CM21" i="6"/>
  <c r="CT20" i="6"/>
  <c r="CS20" i="6"/>
  <c r="CT19" i="6"/>
  <c r="CS19" i="6"/>
  <c r="CT18" i="6"/>
  <c r="CS18" i="6"/>
  <c r="CT17" i="6"/>
  <c r="CS17" i="6"/>
  <c r="CT12" i="6"/>
  <c r="CS12" i="6"/>
  <c r="CT11" i="6"/>
  <c r="CS11" i="6"/>
  <c r="CT10" i="6"/>
  <c r="CS10" i="6"/>
  <c r="CT9" i="6"/>
  <c r="CS9" i="6"/>
  <c r="CT8" i="6"/>
  <c r="CS8" i="6"/>
  <c r="CT7" i="6"/>
  <c r="CS7" i="6"/>
  <c r="CT6" i="6"/>
  <c r="CS6" i="6"/>
  <c r="CT5" i="6"/>
  <c r="CS5" i="6"/>
  <c r="CT21" i="6" l="1"/>
  <c r="CS21" i="6"/>
  <c r="MY7" i="4"/>
  <c r="MZ7" i="4"/>
  <c r="NA7" i="4"/>
  <c r="NB7" i="4"/>
  <c r="NP7" i="4" s="1"/>
  <c r="NC7" i="4"/>
  <c r="NQ7" i="4" s="1"/>
  <c r="NE7" i="4"/>
  <c r="NF7" i="4"/>
  <c r="NG7" i="4"/>
  <c r="NI7" i="4"/>
  <c r="NJ7" i="4"/>
  <c r="NK7" i="4"/>
  <c r="MY8" i="4"/>
  <c r="MZ8" i="4"/>
  <c r="NA8" i="4"/>
  <c r="NB8" i="4"/>
  <c r="NP8" i="4" s="1"/>
  <c r="NC8" i="4"/>
  <c r="NQ8" i="4" s="1"/>
  <c r="NE8" i="4"/>
  <c r="NF8" i="4"/>
  <c r="NG8" i="4"/>
  <c r="NI8" i="4"/>
  <c r="NJ8" i="4"/>
  <c r="NK8" i="4"/>
  <c r="MY9" i="4"/>
  <c r="MZ9" i="4"/>
  <c r="NA9" i="4"/>
  <c r="NB9" i="4"/>
  <c r="NP9" i="4" s="1"/>
  <c r="NC9" i="4"/>
  <c r="NQ9" i="4" s="1"/>
  <c r="NE9" i="4"/>
  <c r="NF9" i="4"/>
  <c r="NG9" i="4"/>
  <c r="NI9" i="4"/>
  <c r="NJ9" i="4"/>
  <c r="NK9" i="4"/>
  <c r="MY10" i="4"/>
  <c r="MZ10" i="4"/>
  <c r="NA10" i="4"/>
  <c r="NB10" i="4"/>
  <c r="NP10" i="4" s="1"/>
  <c r="NC10" i="4"/>
  <c r="NQ10" i="4" s="1"/>
  <c r="NE10" i="4"/>
  <c r="NF10" i="4"/>
  <c r="NG10" i="4"/>
  <c r="NI10" i="4"/>
  <c r="NJ10" i="4"/>
  <c r="NK10" i="4"/>
  <c r="MY11" i="4"/>
  <c r="MZ11" i="4"/>
  <c r="NA11" i="4"/>
  <c r="NB11" i="4"/>
  <c r="NP11" i="4" s="1"/>
  <c r="NC11" i="4"/>
  <c r="NQ11" i="4" s="1"/>
  <c r="NE11" i="4"/>
  <c r="NF11" i="4"/>
  <c r="NG11" i="4"/>
  <c r="NI11" i="4"/>
  <c r="NJ11" i="4"/>
  <c r="NK11" i="4"/>
  <c r="MY12" i="4"/>
  <c r="MZ12" i="4"/>
  <c r="NA12" i="4"/>
  <c r="NB12" i="4"/>
  <c r="NP12" i="4" s="1"/>
  <c r="NC12" i="4"/>
  <c r="NQ12" i="4" s="1"/>
  <c r="NE12" i="4"/>
  <c r="NF12" i="4"/>
  <c r="NG12" i="4"/>
  <c r="NI12" i="4"/>
  <c r="NJ12" i="4"/>
  <c r="NK12" i="4"/>
  <c r="MY13" i="4"/>
  <c r="MZ13" i="4"/>
  <c r="NA13" i="4"/>
  <c r="NB13" i="4"/>
  <c r="NP13" i="4" s="1"/>
  <c r="NC13" i="4"/>
  <c r="NQ13" i="4" s="1"/>
  <c r="NE13" i="4"/>
  <c r="NF13" i="4"/>
  <c r="NG13" i="4"/>
  <c r="NI13" i="4"/>
  <c r="NJ13" i="4"/>
  <c r="NK13" i="4"/>
  <c r="MY14" i="4"/>
  <c r="MZ14" i="4"/>
  <c r="NA14" i="4"/>
  <c r="NB14" i="4"/>
  <c r="NP14" i="4" s="1"/>
  <c r="NC14" i="4"/>
  <c r="NQ14" i="4" s="1"/>
  <c r="NE14" i="4"/>
  <c r="NF14" i="4"/>
  <c r="NG14" i="4"/>
  <c r="NI14" i="4"/>
  <c r="NJ14" i="4"/>
  <c r="NK14" i="4"/>
  <c r="MY15" i="4"/>
  <c r="MZ15" i="4"/>
  <c r="NA15" i="4"/>
  <c r="NB15" i="4"/>
  <c r="NP15" i="4" s="1"/>
  <c r="NC15" i="4"/>
  <c r="NQ15" i="4" s="1"/>
  <c r="NE15" i="4"/>
  <c r="NF15" i="4"/>
  <c r="NG15" i="4"/>
  <c r="NI15" i="4"/>
  <c r="NJ15" i="4"/>
  <c r="NK15" i="4"/>
  <c r="MY16" i="4"/>
  <c r="MZ16" i="4"/>
  <c r="NA16" i="4"/>
  <c r="NB16" i="4"/>
  <c r="NP16" i="4" s="1"/>
  <c r="NC16" i="4"/>
  <c r="NQ16" i="4" s="1"/>
  <c r="NE16" i="4"/>
  <c r="NF16" i="4"/>
  <c r="NG16" i="4"/>
  <c r="NI16" i="4"/>
  <c r="NJ16" i="4"/>
  <c r="NK16" i="4"/>
  <c r="MY17" i="4"/>
  <c r="MZ17" i="4"/>
  <c r="NA17" i="4"/>
  <c r="NB17" i="4"/>
  <c r="NP17" i="4" s="1"/>
  <c r="NC17" i="4"/>
  <c r="NQ17" i="4" s="1"/>
  <c r="NE17" i="4"/>
  <c r="NF17" i="4"/>
  <c r="NG17" i="4"/>
  <c r="NI17" i="4"/>
  <c r="NJ17" i="4"/>
  <c r="NK17" i="4"/>
  <c r="MY18" i="4"/>
  <c r="MZ18" i="4"/>
  <c r="NA18" i="4"/>
  <c r="NB18" i="4"/>
  <c r="NP18" i="4" s="1"/>
  <c r="NC18" i="4"/>
  <c r="NQ18" i="4" s="1"/>
  <c r="NE18" i="4"/>
  <c r="NF18" i="4"/>
  <c r="NG18" i="4"/>
  <c r="NI18" i="4"/>
  <c r="NJ18" i="4"/>
  <c r="NK18" i="4"/>
  <c r="MY19" i="4"/>
  <c r="MZ19" i="4"/>
  <c r="NA19" i="4"/>
  <c r="NB19" i="4"/>
  <c r="NP19" i="4" s="1"/>
  <c r="NC19" i="4"/>
  <c r="NQ19" i="4" s="1"/>
  <c r="NE19" i="4"/>
  <c r="NF19" i="4"/>
  <c r="NG19" i="4"/>
  <c r="NI19" i="4"/>
  <c r="NJ19" i="4"/>
  <c r="NK19" i="4"/>
  <c r="MY20" i="4"/>
  <c r="MZ20" i="4"/>
  <c r="NA20" i="4"/>
  <c r="NB20" i="4"/>
  <c r="NP20" i="4" s="1"/>
  <c r="NC20" i="4"/>
  <c r="NQ20" i="4" s="1"/>
  <c r="NE20" i="4"/>
  <c r="NF20" i="4"/>
  <c r="NG20" i="4"/>
  <c r="NI20" i="4"/>
  <c r="NJ20" i="4"/>
  <c r="NK20" i="4"/>
  <c r="MY21" i="4"/>
  <c r="MZ21" i="4"/>
  <c r="NA21" i="4"/>
  <c r="NB21" i="4"/>
  <c r="NP21" i="4" s="1"/>
  <c r="NC21" i="4"/>
  <c r="NQ21" i="4" s="1"/>
  <c r="NE21" i="4"/>
  <c r="NF21" i="4"/>
  <c r="NG21" i="4"/>
  <c r="NI21" i="4"/>
  <c r="NJ21" i="4"/>
  <c r="NK21" i="4"/>
  <c r="MY22" i="4"/>
  <c r="MZ22" i="4"/>
  <c r="NA22" i="4"/>
  <c r="NB22" i="4"/>
  <c r="NP22" i="4" s="1"/>
  <c r="NC22" i="4"/>
  <c r="NQ22" i="4" s="1"/>
  <c r="NE22" i="4"/>
  <c r="NF22" i="4"/>
  <c r="NG22" i="4"/>
  <c r="NI22" i="4"/>
  <c r="NJ22" i="4"/>
  <c r="NK22" i="4"/>
  <c r="MY23" i="4"/>
  <c r="MZ23" i="4"/>
  <c r="NA23" i="4"/>
  <c r="NB23" i="4"/>
  <c r="NP23" i="4" s="1"/>
  <c r="NC23" i="4"/>
  <c r="NQ23" i="4" s="1"/>
  <c r="NE23" i="4"/>
  <c r="NF23" i="4"/>
  <c r="NG23" i="4"/>
  <c r="NI23" i="4"/>
  <c r="NJ23" i="4"/>
  <c r="NK23" i="4"/>
  <c r="MY24" i="4"/>
  <c r="MZ24" i="4"/>
  <c r="NA24" i="4"/>
  <c r="NB24" i="4"/>
  <c r="NP24" i="4" s="1"/>
  <c r="NC24" i="4"/>
  <c r="NQ24" i="4" s="1"/>
  <c r="NE24" i="4"/>
  <c r="NF24" i="4"/>
  <c r="NG24" i="4"/>
  <c r="NI24" i="4"/>
  <c r="NJ24" i="4"/>
  <c r="NK24" i="4"/>
  <c r="MY25" i="4"/>
  <c r="MZ25" i="4"/>
  <c r="NA25" i="4"/>
  <c r="NB25" i="4"/>
  <c r="NP25" i="4" s="1"/>
  <c r="NC25" i="4"/>
  <c r="NQ25" i="4" s="1"/>
  <c r="NE25" i="4"/>
  <c r="NF25" i="4"/>
  <c r="NG25" i="4"/>
  <c r="NI25" i="4"/>
  <c r="NJ25" i="4"/>
  <c r="NK25" i="4"/>
  <c r="MY26" i="4"/>
  <c r="MZ26" i="4"/>
  <c r="NA26" i="4"/>
  <c r="NB26" i="4"/>
  <c r="NP26" i="4" s="1"/>
  <c r="NC26" i="4"/>
  <c r="NQ26" i="4" s="1"/>
  <c r="NE26" i="4"/>
  <c r="NF26" i="4"/>
  <c r="NG26" i="4"/>
  <c r="NI26" i="4"/>
  <c r="NJ26" i="4"/>
  <c r="NK26" i="4"/>
  <c r="MY27" i="4"/>
  <c r="MZ27" i="4"/>
  <c r="NA27" i="4"/>
  <c r="NB27" i="4"/>
  <c r="NP27" i="4" s="1"/>
  <c r="NC27" i="4"/>
  <c r="NQ27" i="4" s="1"/>
  <c r="NE27" i="4"/>
  <c r="NF27" i="4"/>
  <c r="NG27" i="4"/>
  <c r="NI27" i="4"/>
  <c r="NJ27" i="4"/>
  <c r="NK27" i="4"/>
  <c r="MZ6" i="4"/>
  <c r="NA6" i="4"/>
  <c r="NB6" i="4"/>
  <c r="NP6" i="4" s="1"/>
  <c r="NC6" i="4"/>
  <c r="NQ6" i="4" s="1"/>
  <c r="NE6" i="4"/>
  <c r="NF6" i="4"/>
  <c r="NG6" i="4"/>
  <c r="NI6" i="4"/>
  <c r="NJ6" i="4"/>
  <c r="NK6" i="4"/>
  <c r="NR5" i="4"/>
  <c r="NP28" i="4" l="1"/>
  <c r="NM6" i="4"/>
  <c r="NQ28" i="4"/>
  <c r="NN25" i="4"/>
  <c r="NM26" i="4"/>
  <c r="NO24" i="4"/>
  <c r="NO27" i="4"/>
  <c r="NN22" i="4"/>
  <c r="NM25" i="4"/>
  <c r="NN18" i="4"/>
  <c r="NN16" i="4"/>
  <c r="NN14" i="4"/>
  <c r="NN12" i="4"/>
  <c r="NN10" i="4"/>
  <c r="NN24" i="4"/>
  <c r="NO23" i="4"/>
  <c r="NO22" i="4"/>
  <c r="NO21" i="4"/>
  <c r="NO19" i="4"/>
  <c r="NO18" i="4"/>
  <c r="NO17" i="4"/>
  <c r="NO15" i="4"/>
  <c r="NO14" i="4"/>
  <c r="NO13" i="4"/>
  <c r="NO11" i="4"/>
  <c r="NO10" i="4"/>
  <c r="NO9" i="4"/>
  <c r="NO26" i="4"/>
  <c r="NM24" i="4"/>
  <c r="NN20" i="4"/>
  <c r="NN26" i="4"/>
  <c r="NO25" i="4"/>
  <c r="NM23" i="4"/>
  <c r="NM21" i="4"/>
  <c r="NM20" i="4"/>
  <c r="NM19" i="4"/>
  <c r="NM17" i="4"/>
  <c r="NM16" i="4"/>
  <c r="NM15" i="4"/>
  <c r="NM13" i="4"/>
  <c r="NM12" i="4"/>
  <c r="NM11" i="4"/>
  <c r="NO8" i="4"/>
  <c r="NM22" i="4"/>
  <c r="NN21" i="4"/>
  <c r="NO20" i="4"/>
  <c r="NM18" i="4"/>
  <c r="NN17" i="4"/>
  <c r="NO16" i="4"/>
  <c r="NM14" i="4"/>
  <c r="NN13" i="4"/>
  <c r="NO12" i="4"/>
  <c r="NM10" i="4"/>
  <c r="NM9" i="4"/>
  <c r="NO6" i="4"/>
  <c r="NM8" i="4"/>
  <c r="NN8" i="4"/>
  <c r="NN9" i="4"/>
  <c r="NN23" i="4"/>
  <c r="NM27" i="4"/>
  <c r="NN15" i="4"/>
  <c r="NN11" i="4"/>
  <c r="NN27" i="4"/>
  <c r="NN19" i="4"/>
  <c r="NN7" i="4"/>
  <c r="NO7" i="4"/>
  <c r="NN6" i="4"/>
  <c r="NM7" i="4"/>
  <c r="NR22" i="4" l="1"/>
  <c r="NR25" i="4"/>
  <c r="NR26" i="4"/>
  <c r="NR11" i="4"/>
  <c r="NR10" i="4"/>
  <c r="NR17" i="4"/>
  <c r="NR24" i="4"/>
  <c r="NR12" i="4"/>
  <c r="NR19" i="4"/>
  <c r="NR13" i="4"/>
  <c r="NR20" i="4"/>
  <c r="NR23" i="4"/>
  <c r="NR18" i="4"/>
  <c r="NR14" i="4"/>
  <c r="NR15" i="4"/>
  <c r="NR16" i="4"/>
  <c r="NR21" i="4"/>
  <c r="NR9" i="4"/>
  <c r="NR8" i="4"/>
  <c r="NR27" i="4"/>
  <c r="NR6" i="4"/>
  <c r="NR7" i="4"/>
  <c r="NR28" i="4" l="1"/>
  <c r="NM32" i="4" s="1"/>
  <c r="FS7" i="2"/>
  <c r="FS8" i="2"/>
  <c r="FS9" i="2"/>
  <c r="FS10" i="2"/>
  <c r="FS11" i="2"/>
  <c r="FS12" i="2"/>
  <c r="FS13" i="2"/>
  <c r="FS14" i="2"/>
  <c r="FS15" i="2"/>
  <c r="FS16" i="2"/>
  <c r="FS17" i="2"/>
  <c r="FS18" i="2"/>
  <c r="FS19" i="2"/>
  <c r="FS20" i="2"/>
  <c r="FS21" i="2"/>
  <c r="FS22" i="2"/>
  <c r="FS23" i="2"/>
  <c r="FS24" i="2"/>
  <c r="FS25" i="2"/>
  <c r="FS26" i="2"/>
  <c r="FS27" i="2"/>
  <c r="FS28" i="2"/>
  <c r="IU28" i="2" s="1"/>
  <c r="FS29" i="2"/>
  <c r="FS31" i="2"/>
  <c r="FS32" i="2"/>
  <c r="FS33" i="2"/>
  <c r="FS34" i="2"/>
  <c r="FS35" i="2"/>
  <c r="FS36" i="2"/>
  <c r="FS37" i="2"/>
  <c r="FS38" i="2"/>
  <c r="FS39" i="2"/>
  <c r="FS40" i="2"/>
  <c r="EM13" i="2"/>
  <c r="EM14" i="2"/>
  <c r="EQ14" i="2" s="1"/>
  <c r="EM15" i="2"/>
  <c r="EM16" i="2"/>
  <c r="EM17" i="2"/>
  <c r="EM18" i="2"/>
  <c r="EM19" i="2"/>
  <c r="EM20" i="2"/>
  <c r="EQ20" i="2" s="1"/>
  <c r="EM21" i="2"/>
  <c r="EM22" i="2"/>
  <c r="EM23" i="2"/>
  <c r="EM24" i="2"/>
  <c r="EQ24" i="2" s="1"/>
  <c r="EM25" i="2"/>
  <c r="EM26" i="2"/>
  <c r="EM27" i="2"/>
  <c r="EM28" i="2"/>
  <c r="EQ28" i="2" s="1"/>
  <c r="EM29" i="2"/>
  <c r="EM31" i="2"/>
  <c r="EM32" i="2"/>
  <c r="EM33" i="2"/>
  <c r="EM34" i="2"/>
  <c r="EM35" i="2"/>
  <c r="EM36" i="2"/>
  <c r="EM37" i="2"/>
  <c r="EM38" i="2"/>
  <c r="EM39" i="2"/>
  <c r="EM40" i="2"/>
  <c r="DW7" i="2"/>
  <c r="DW8" i="2"/>
  <c r="DW9" i="2"/>
  <c r="DW10" i="2"/>
  <c r="DW11" i="2"/>
  <c r="DW12" i="2"/>
  <c r="DW13" i="2"/>
  <c r="DW14" i="2"/>
  <c r="EA14" i="2" s="1"/>
  <c r="DW15" i="2"/>
  <c r="DW16" i="2"/>
  <c r="DW17" i="2"/>
  <c r="DW18" i="2"/>
  <c r="DW19" i="2"/>
  <c r="DW20" i="2"/>
  <c r="EA20" i="2" s="1"/>
  <c r="DW21" i="2"/>
  <c r="DW22" i="2"/>
  <c r="DW23" i="2"/>
  <c r="DW24" i="2"/>
  <c r="EA24" i="2" s="1"/>
  <c r="DW25" i="2"/>
  <c r="DW26" i="2"/>
  <c r="DW27" i="2"/>
  <c r="DW28" i="2"/>
  <c r="DW29" i="2"/>
  <c r="DW31" i="2"/>
  <c r="DW32" i="2"/>
  <c r="DW33" i="2"/>
  <c r="DW34" i="2"/>
  <c r="DW35" i="2"/>
  <c r="DW36" i="2"/>
  <c r="DW37" i="2"/>
  <c r="DW38" i="2"/>
  <c r="DW39" i="2"/>
  <c r="DW40" i="2"/>
  <c r="DX7" i="2"/>
  <c r="DY7" i="2"/>
  <c r="DZ7" i="2"/>
  <c r="DX8" i="2"/>
  <c r="DY8" i="2"/>
  <c r="DZ8" i="2"/>
  <c r="DX9" i="2"/>
  <c r="DY9" i="2"/>
  <c r="DZ9" i="2"/>
  <c r="DX10" i="2"/>
  <c r="DY10" i="2"/>
  <c r="DZ10" i="2"/>
  <c r="DX11" i="2"/>
  <c r="DY11" i="2"/>
  <c r="DZ11" i="2"/>
  <c r="DX12" i="2"/>
  <c r="DY12" i="2"/>
  <c r="DZ12" i="2"/>
  <c r="DX13" i="2"/>
  <c r="DY13" i="2"/>
  <c r="DZ13" i="2"/>
  <c r="DX14" i="2"/>
  <c r="DY14" i="2"/>
  <c r="DZ14" i="2"/>
  <c r="DX15" i="2"/>
  <c r="DY15" i="2"/>
  <c r="DZ15" i="2"/>
  <c r="DX16" i="2"/>
  <c r="DY16" i="2"/>
  <c r="DZ16" i="2"/>
  <c r="DX17" i="2"/>
  <c r="DY17" i="2"/>
  <c r="DZ17" i="2"/>
  <c r="DX18" i="2"/>
  <c r="DZ18" i="2"/>
  <c r="DX19" i="2"/>
  <c r="DY19" i="2"/>
  <c r="DZ19" i="2"/>
  <c r="DX20" i="2"/>
  <c r="DY20" i="2"/>
  <c r="DZ20" i="2"/>
  <c r="DX21" i="2"/>
  <c r="DY21" i="2"/>
  <c r="DZ21" i="2"/>
  <c r="DX22" i="2"/>
  <c r="DY22" i="2"/>
  <c r="DZ22" i="2"/>
  <c r="DX23" i="2"/>
  <c r="DY23" i="2"/>
  <c r="DZ23" i="2"/>
  <c r="DX24" i="2"/>
  <c r="DY24" i="2"/>
  <c r="DZ24" i="2"/>
  <c r="DX25" i="2"/>
  <c r="DY25" i="2"/>
  <c r="DZ25" i="2"/>
  <c r="DX26" i="2"/>
  <c r="DY26" i="2"/>
  <c r="DZ26" i="2"/>
  <c r="DX27" i="2"/>
  <c r="DY27" i="2"/>
  <c r="DZ27" i="2"/>
  <c r="DX28" i="2"/>
  <c r="DY28" i="2"/>
  <c r="DZ28" i="2"/>
  <c r="DX29" i="2"/>
  <c r="DY29" i="2"/>
  <c r="DZ29" i="2"/>
  <c r="DX31" i="2"/>
  <c r="DY31" i="2"/>
  <c r="DZ31" i="2"/>
  <c r="DX32" i="2"/>
  <c r="DY32" i="2"/>
  <c r="DZ32" i="2"/>
  <c r="DX33" i="2"/>
  <c r="DY33" i="2"/>
  <c r="DZ33" i="2"/>
  <c r="DX34" i="2"/>
  <c r="DY34" i="2"/>
  <c r="DZ34" i="2"/>
  <c r="DX35" i="2"/>
  <c r="DY35" i="2"/>
  <c r="DZ35" i="2"/>
  <c r="DX36" i="2"/>
  <c r="DY36" i="2"/>
  <c r="DZ36" i="2"/>
  <c r="DX37" i="2"/>
  <c r="DY37" i="2"/>
  <c r="DZ37" i="2"/>
  <c r="DX38" i="2"/>
  <c r="DY38" i="2"/>
  <c r="DZ38" i="2"/>
  <c r="DX39" i="2"/>
  <c r="DY39" i="2"/>
  <c r="DZ39" i="2"/>
  <c r="DX40" i="2"/>
  <c r="DY40" i="2"/>
  <c r="DZ40" i="2"/>
  <c r="G7" i="2"/>
  <c r="G8" i="2"/>
  <c r="G9" i="2"/>
  <c r="G10" i="2"/>
  <c r="G11" i="2"/>
  <c r="G12" i="2"/>
  <c r="G13" i="2"/>
  <c r="G15" i="2"/>
  <c r="G16" i="2"/>
  <c r="G17" i="2"/>
  <c r="G18" i="2"/>
  <c r="G19" i="2"/>
  <c r="G21" i="2"/>
  <c r="G22" i="2"/>
  <c r="G23" i="2"/>
  <c r="G25" i="2"/>
  <c r="G26" i="2"/>
  <c r="G27" i="2"/>
  <c r="G28" i="2"/>
  <c r="G29" i="2"/>
  <c r="G31" i="2"/>
  <c r="G32" i="2"/>
  <c r="G33" i="2"/>
  <c r="G34" i="2"/>
  <c r="G35" i="2"/>
  <c r="G36" i="2"/>
  <c r="G37" i="2"/>
  <c r="G38" i="2"/>
  <c r="G39" i="2"/>
  <c r="G40" i="2"/>
  <c r="FK28" i="2"/>
  <c r="FK29" i="2"/>
  <c r="FK31" i="2"/>
  <c r="FK32" i="2"/>
  <c r="FK33" i="2"/>
  <c r="FK34" i="2"/>
  <c r="FK35" i="2"/>
  <c r="FK36" i="2"/>
  <c r="FK37" i="2"/>
  <c r="IM37" i="2" s="1"/>
  <c r="FK38" i="2"/>
  <c r="FK39" i="2"/>
  <c r="FK7" i="2"/>
  <c r="FK8" i="2"/>
  <c r="FK9" i="2"/>
  <c r="FK10" i="2"/>
  <c r="FK11" i="2"/>
  <c r="FK12" i="2"/>
  <c r="FK13" i="2"/>
  <c r="FK14" i="2"/>
  <c r="IM14" i="2" s="1"/>
  <c r="FK15" i="2"/>
  <c r="FK16" i="2"/>
  <c r="FK17" i="2"/>
  <c r="FK18" i="2"/>
  <c r="FK19" i="2"/>
  <c r="FK20" i="2"/>
  <c r="IM20" i="2" s="1"/>
  <c r="FK21" i="2"/>
  <c r="FK22" i="2"/>
  <c r="FK23" i="2"/>
  <c r="FK24" i="2"/>
  <c r="IM24" i="2" s="1"/>
  <c r="FK25" i="2"/>
  <c r="FK26" i="2"/>
  <c r="FK27" i="2"/>
  <c r="FW28" i="2" l="1"/>
  <c r="IM28" i="2"/>
  <c r="IY28" i="2" s="1"/>
  <c r="EA28" i="2"/>
  <c r="IE28" i="2"/>
  <c r="II28" i="2" s="1"/>
  <c r="FW24" i="2"/>
  <c r="FW20" i="2"/>
  <c r="FW14" i="2"/>
  <c r="AU11" i="1"/>
  <c r="AU15" i="1" s="1"/>
  <c r="AM6" i="20" l="1"/>
  <c r="AN6" i="20"/>
  <c r="AM7" i="20"/>
  <c r="AN7" i="20"/>
  <c r="AM8" i="20"/>
  <c r="AN8" i="20"/>
  <c r="AM10" i="20"/>
  <c r="AN10" i="20"/>
  <c r="AM11" i="20"/>
  <c r="AN11" i="20"/>
  <c r="AM12" i="20"/>
  <c r="AN12" i="20"/>
  <c r="AN5" i="20"/>
  <c r="AM5" i="20"/>
  <c r="BB27" i="20"/>
  <c r="BB26" i="20"/>
  <c r="BB25" i="20"/>
  <c r="BB24" i="20"/>
  <c r="BB23" i="20"/>
  <c r="BB22" i="20"/>
  <c r="BB21" i="20"/>
  <c r="BB20" i="20"/>
  <c r="BB29" i="20" l="1"/>
  <c r="AM14" i="20"/>
  <c r="AN14" i="20"/>
  <c r="AO10" i="20"/>
  <c r="AO12" i="20"/>
  <c r="AO11" i="20"/>
  <c r="AO8" i="20"/>
  <c r="AO7" i="20"/>
  <c r="AO6" i="20"/>
  <c r="AO5" i="20"/>
  <c r="AO14" i="20" l="1"/>
  <c r="AW29" i="20"/>
  <c r="AV29" i="20"/>
  <c r="AU29" i="20"/>
  <c r="AX27" i="20"/>
  <c r="AX26" i="20"/>
  <c r="AX25" i="20"/>
  <c r="AX24" i="20"/>
  <c r="AX23" i="20"/>
  <c r="AX22" i="20"/>
  <c r="AX21" i="20"/>
  <c r="AX20" i="20"/>
  <c r="AS29" i="20"/>
  <c r="AR29" i="20"/>
  <c r="AQ29" i="20"/>
  <c r="AT27" i="20"/>
  <c r="AT26" i="20"/>
  <c r="AT25" i="20"/>
  <c r="AT24" i="20"/>
  <c r="AT23" i="20"/>
  <c r="AT22" i="20"/>
  <c r="AT21" i="20"/>
  <c r="AT20" i="20"/>
  <c r="AK14" i="20"/>
  <c r="AJ14" i="20"/>
  <c r="AL12" i="20"/>
  <c r="AL11" i="20"/>
  <c r="AL10" i="20"/>
  <c r="AL9" i="20"/>
  <c r="AL8" i="20"/>
  <c r="AL7" i="20"/>
  <c r="AL6" i="20"/>
  <c r="AL5" i="20"/>
  <c r="AH14" i="20"/>
  <c r="AG14" i="20"/>
  <c r="AI12" i="20"/>
  <c r="AI11" i="20"/>
  <c r="AI10" i="20"/>
  <c r="AI9" i="20"/>
  <c r="AI8" i="20"/>
  <c r="AI7" i="20"/>
  <c r="AI6" i="20"/>
  <c r="AI5" i="20"/>
  <c r="AT29" i="20" l="1"/>
  <c r="AI14" i="20"/>
  <c r="AX29" i="20"/>
  <c r="AL14" i="20"/>
  <c r="FQ7" i="10"/>
  <c r="FP7" i="10"/>
  <c r="FO7" i="10"/>
  <c r="FM7" i="10"/>
  <c r="FL7" i="10"/>
  <c r="FK7" i="10"/>
  <c r="FI7" i="10"/>
  <c r="FH7" i="10"/>
  <c r="FG7" i="10"/>
  <c r="FU6" i="10"/>
  <c r="FT6" i="10"/>
  <c r="FS6" i="10"/>
  <c r="FR6" i="10"/>
  <c r="FN6" i="10"/>
  <c r="FJ6" i="10"/>
  <c r="FU5" i="10"/>
  <c r="FT5" i="10"/>
  <c r="FS5" i="10"/>
  <c r="FR5" i="10"/>
  <c r="FN5" i="10"/>
  <c r="FJ5" i="10"/>
  <c r="AT36" i="9"/>
  <c r="AT35" i="9"/>
  <c r="AT34" i="9"/>
  <c r="M28" i="9"/>
  <c r="M20" i="9"/>
  <c r="X9" i="9"/>
  <c r="W9" i="9"/>
  <c r="AT86" i="8"/>
  <c r="AT85" i="8"/>
  <c r="AT84" i="8"/>
  <c r="AT83" i="8"/>
  <c r="AT82" i="8"/>
  <c r="AT81" i="8"/>
  <c r="AT80" i="8"/>
  <c r="AT79" i="8"/>
  <c r="AT78" i="8"/>
  <c r="AT77" i="8"/>
  <c r="FU70" i="8"/>
  <c r="FT70" i="8"/>
  <c r="FU69" i="8"/>
  <c r="FT69" i="8"/>
  <c r="FU68" i="8"/>
  <c r="FT68" i="8"/>
  <c r="FU67" i="8"/>
  <c r="FT67" i="8"/>
  <c r="AQ14" i="8"/>
  <c r="AR14" i="8"/>
  <c r="AS14" i="8"/>
  <c r="AT61" i="8"/>
  <c r="AT60" i="8"/>
  <c r="AT59" i="8"/>
  <c r="AT58" i="8"/>
  <c r="AT57" i="8"/>
  <c r="AT56" i="8"/>
  <c r="AT55" i="8"/>
  <c r="AT54" i="8"/>
  <c r="AT53" i="8"/>
  <c r="AT49" i="8"/>
  <c r="AT48" i="8"/>
  <c r="AT47" i="8"/>
  <c r="AT46" i="8"/>
  <c r="AS42" i="8"/>
  <c r="AR42" i="8"/>
  <c r="AQ42" i="8"/>
  <c r="AT41" i="8"/>
  <c r="AT40" i="8"/>
  <c r="AT39" i="8"/>
  <c r="AS35" i="8"/>
  <c r="AR35" i="8"/>
  <c r="AQ35" i="8"/>
  <c r="AT34" i="8"/>
  <c r="AT33" i="8"/>
  <c r="AT32" i="8"/>
  <c r="AS28" i="8"/>
  <c r="AR28" i="8"/>
  <c r="AQ28" i="8"/>
  <c r="AT27" i="8"/>
  <c r="AT26" i="8"/>
  <c r="AT25" i="8"/>
  <c r="AS21" i="8"/>
  <c r="AR21" i="8"/>
  <c r="AQ21" i="8"/>
  <c r="AT20" i="8"/>
  <c r="AT19" i="8"/>
  <c r="AT18" i="8"/>
  <c r="AT13" i="8"/>
  <c r="AT12" i="8"/>
  <c r="FU7" i="10" l="1"/>
  <c r="FR7" i="10"/>
  <c r="FO11" i="10" s="1"/>
  <c r="AT35" i="8"/>
  <c r="FV6" i="10"/>
  <c r="FT7" i="10"/>
  <c r="FN7" i="10"/>
  <c r="FK11" i="10" s="1"/>
  <c r="FJ7" i="10"/>
  <c r="FG11" i="10" s="1"/>
  <c r="FV5" i="10"/>
  <c r="FS7" i="10"/>
  <c r="AT21" i="8"/>
  <c r="AT28" i="8"/>
  <c r="AT14" i="8"/>
  <c r="AT42" i="8"/>
  <c r="CL7" i="8"/>
  <c r="CK7" i="8"/>
  <c r="CL6" i="8"/>
  <c r="CK6" i="8"/>
  <c r="CL5" i="8"/>
  <c r="CK5" i="8"/>
  <c r="FV7" i="10" l="1"/>
  <c r="FS11" i="10" s="1"/>
  <c r="AS45" i="7"/>
  <c r="AR45" i="7"/>
  <c r="AQ45" i="7"/>
  <c r="AT44" i="7"/>
  <c r="AT43" i="7"/>
  <c r="AT42" i="7"/>
  <c r="AT41" i="7"/>
  <c r="AT40" i="7"/>
  <c r="AT39" i="7"/>
  <c r="AT38" i="7"/>
  <c r="AT37" i="7"/>
  <c r="AT36" i="7"/>
  <c r="AS31" i="7"/>
  <c r="AR31" i="7"/>
  <c r="AQ31" i="7"/>
  <c r="AT30" i="7"/>
  <c r="AT29" i="7"/>
  <c r="AT28" i="7"/>
  <c r="AT27" i="7"/>
  <c r="AT45" i="7" l="1"/>
  <c r="AT31" i="7"/>
  <c r="CJ22" i="7" l="1"/>
  <c r="CI22" i="7"/>
  <c r="CH22" i="7"/>
  <c r="CG22" i="7"/>
  <c r="CF22" i="7"/>
  <c r="CE22" i="7"/>
  <c r="CL21" i="7"/>
  <c r="CK21" i="7"/>
  <c r="CL20" i="7"/>
  <c r="CK20" i="7"/>
  <c r="CL19" i="7"/>
  <c r="CK19" i="7"/>
  <c r="CL18" i="7"/>
  <c r="CK18" i="7"/>
  <c r="CL17" i="7"/>
  <c r="CK17" i="7"/>
  <c r="CL16" i="7"/>
  <c r="CK16" i="7"/>
  <c r="CL15" i="7"/>
  <c r="CK15" i="7"/>
  <c r="CJ9" i="7"/>
  <c r="CI9" i="7"/>
  <c r="CH9" i="7"/>
  <c r="CG9" i="7"/>
  <c r="CF9" i="7"/>
  <c r="CE9" i="7"/>
  <c r="CL8" i="7"/>
  <c r="CK8" i="7"/>
  <c r="CL7" i="7"/>
  <c r="CK7" i="7"/>
  <c r="CL6" i="7"/>
  <c r="CK6" i="7"/>
  <c r="CL5" i="7"/>
  <c r="CK5" i="7"/>
  <c r="CL22" i="7" l="1"/>
  <c r="CK22" i="7"/>
  <c r="CK9" i="7"/>
  <c r="CL9" i="7"/>
  <c r="AS40" i="6"/>
  <c r="AR40" i="6"/>
  <c r="AQ40" i="6"/>
  <c r="AT39" i="6"/>
  <c r="AT38" i="6"/>
  <c r="AT37" i="6"/>
  <c r="AT36" i="6"/>
  <c r="AT35" i="6"/>
  <c r="AT34" i="6"/>
  <c r="AS29" i="6"/>
  <c r="AR29" i="6"/>
  <c r="AQ29" i="6"/>
  <c r="AT28" i="6"/>
  <c r="AT27" i="6"/>
  <c r="AT26" i="6"/>
  <c r="AT25" i="6"/>
  <c r="CJ21" i="6"/>
  <c r="CI21" i="6"/>
  <c r="CH21" i="6"/>
  <c r="CG21" i="6"/>
  <c r="CF21" i="6"/>
  <c r="CE21" i="6"/>
  <c r="CL20" i="6"/>
  <c r="CK20" i="6"/>
  <c r="CL19" i="6"/>
  <c r="CK19" i="6"/>
  <c r="CL18" i="6"/>
  <c r="CK18" i="6"/>
  <c r="CL17" i="6"/>
  <c r="CK17" i="6"/>
  <c r="CL12" i="6"/>
  <c r="CK12" i="6"/>
  <c r="CL11" i="6"/>
  <c r="CK11" i="6"/>
  <c r="CL10" i="6"/>
  <c r="CK10" i="6"/>
  <c r="CL9" i="6"/>
  <c r="CK9" i="6"/>
  <c r="CL8" i="6"/>
  <c r="CK8" i="6"/>
  <c r="CL7" i="6"/>
  <c r="CK7" i="6"/>
  <c r="CL6" i="6"/>
  <c r="CK6" i="6"/>
  <c r="CL5" i="6"/>
  <c r="CK5" i="6"/>
  <c r="BK5" i="5"/>
  <c r="BL5" i="5"/>
  <c r="BM5" i="5"/>
  <c r="BK6" i="5"/>
  <c r="BL6" i="5"/>
  <c r="BM6" i="5"/>
  <c r="BK7" i="5"/>
  <c r="BL7" i="5"/>
  <c r="BM7" i="5"/>
  <c r="BK8" i="5"/>
  <c r="BL8" i="5"/>
  <c r="BM8" i="5"/>
  <c r="BK9" i="5"/>
  <c r="BL9" i="5"/>
  <c r="BM9" i="5"/>
  <c r="BK10" i="5"/>
  <c r="BL10" i="5"/>
  <c r="BM10" i="5"/>
  <c r="BK11" i="5"/>
  <c r="BL11" i="5"/>
  <c r="BM11" i="5"/>
  <c r="BK12" i="5"/>
  <c r="BL12" i="5"/>
  <c r="BM12" i="5"/>
  <c r="BK13" i="5"/>
  <c r="BL13" i="5"/>
  <c r="BM13" i="5"/>
  <c r="BK14" i="5"/>
  <c r="BL14" i="5"/>
  <c r="BM14" i="5"/>
  <c r="BK15" i="5"/>
  <c r="BL15" i="5"/>
  <c r="BM15" i="5"/>
  <c r="BK16" i="5"/>
  <c r="BL16" i="5"/>
  <c r="BM16" i="5"/>
  <c r="BK17" i="5"/>
  <c r="BL17" i="5"/>
  <c r="BM17" i="5"/>
  <c r="BK18" i="5"/>
  <c r="BL18" i="5"/>
  <c r="BM18" i="5"/>
  <c r="BK19" i="5"/>
  <c r="BL19" i="5"/>
  <c r="BM19" i="5"/>
  <c r="BK21" i="5"/>
  <c r="BL21" i="5"/>
  <c r="BM21" i="5"/>
  <c r="BL4" i="5"/>
  <c r="BM4" i="5"/>
  <c r="BK4" i="5"/>
  <c r="BG5" i="5"/>
  <c r="BH5" i="5"/>
  <c r="BI5" i="5"/>
  <c r="BG6" i="5"/>
  <c r="BH6" i="5"/>
  <c r="BI6" i="5"/>
  <c r="BG7" i="5"/>
  <c r="BH7" i="5"/>
  <c r="BI7" i="5"/>
  <c r="BG8" i="5"/>
  <c r="BH8" i="5"/>
  <c r="BI8" i="5"/>
  <c r="BG9" i="5"/>
  <c r="BH9" i="5"/>
  <c r="BI9" i="5"/>
  <c r="BG10" i="5"/>
  <c r="BH10" i="5"/>
  <c r="BI10" i="5"/>
  <c r="BG11" i="5"/>
  <c r="BH11" i="5"/>
  <c r="BI11" i="5"/>
  <c r="BG12" i="5"/>
  <c r="BH12" i="5"/>
  <c r="BI12" i="5"/>
  <c r="BG13" i="5"/>
  <c r="BH13" i="5"/>
  <c r="BI13" i="5"/>
  <c r="BG14" i="5"/>
  <c r="BH14" i="5"/>
  <c r="BI14" i="5"/>
  <c r="BG15" i="5"/>
  <c r="BH15" i="5"/>
  <c r="BI15" i="5"/>
  <c r="BG16" i="5"/>
  <c r="BH16" i="5"/>
  <c r="BI16" i="5"/>
  <c r="BG17" i="5"/>
  <c r="BH17" i="5"/>
  <c r="BI17" i="5"/>
  <c r="BG18" i="5"/>
  <c r="BH18" i="5"/>
  <c r="BI18" i="5"/>
  <c r="BG19" i="5"/>
  <c r="BH19" i="5"/>
  <c r="BI19" i="5"/>
  <c r="BG21" i="5"/>
  <c r="BH21" i="5"/>
  <c r="BI21" i="5"/>
  <c r="BH4" i="5"/>
  <c r="BI4" i="5"/>
  <c r="BG4" i="5"/>
  <c r="BC5" i="5"/>
  <c r="BD5" i="5"/>
  <c r="BE5" i="5"/>
  <c r="BC6" i="5"/>
  <c r="BD6" i="5"/>
  <c r="BE6" i="5"/>
  <c r="BC7" i="5"/>
  <c r="BD7" i="5"/>
  <c r="BE7" i="5"/>
  <c r="BC8" i="5"/>
  <c r="BD8" i="5"/>
  <c r="BE8" i="5"/>
  <c r="BC9" i="5"/>
  <c r="BD9" i="5"/>
  <c r="BE9" i="5"/>
  <c r="BC10" i="5"/>
  <c r="BD10" i="5"/>
  <c r="BE10" i="5"/>
  <c r="BC11" i="5"/>
  <c r="BD11" i="5"/>
  <c r="BE11" i="5"/>
  <c r="BC12" i="5"/>
  <c r="BD12" i="5"/>
  <c r="BE12" i="5"/>
  <c r="BC13" i="5"/>
  <c r="BD13" i="5"/>
  <c r="BE13" i="5"/>
  <c r="BC14" i="5"/>
  <c r="BD14" i="5"/>
  <c r="BE14" i="5"/>
  <c r="BC15" i="5"/>
  <c r="BD15" i="5"/>
  <c r="BE15" i="5"/>
  <c r="BC16" i="5"/>
  <c r="BD16" i="5"/>
  <c r="BE16" i="5"/>
  <c r="BC17" i="5"/>
  <c r="BD17" i="5"/>
  <c r="BE17" i="5"/>
  <c r="BC18" i="5"/>
  <c r="BD18" i="5"/>
  <c r="BE18" i="5"/>
  <c r="BC19" i="5"/>
  <c r="BD19" i="5"/>
  <c r="BE19" i="5"/>
  <c r="BC21" i="5"/>
  <c r="BD21" i="5"/>
  <c r="BE21" i="5"/>
  <c r="BD4" i="5"/>
  <c r="BE4" i="5"/>
  <c r="BC4" i="5"/>
  <c r="AZ4" i="5"/>
  <c r="BA4" i="5"/>
  <c r="AZ5" i="5"/>
  <c r="BP5" i="5" s="1"/>
  <c r="BA5" i="5"/>
  <c r="AZ6" i="5"/>
  <c r="BA6" i="5"/>
  <c r="AZ7" i="5"/>
  <c r="BA7" i="5"/>
  <c r="AZ8" i="5"/>
  <c r="BA8" i="5"/>
  <c r="AZ9" i="5"/>
  <c r="BP9" i="5" s="1"/>
  <c r="BA9" i="5"/>
  <c r="AZ10" i="5"/>
  <c r="BA10" i="5"/>
  <c r="AZ11" i="5"/>
  <c r="BA11" i="5"/>
  <c r="AZ12" i="5"/>
  <c r="BA12" i="5"/>
  <c r="AZ13" i="5"/>
  <c r="BP13" i="5" s="1"/>
  <c r="BA13" i="5"/>
  <c r="AZ14" i="5"/>
  <c r="BA14" i="5"/>
  <c r="AZ15" i="5"/>
  <c r="BA15" i="5"/>
  <c r="AZ16" i="5"/>
  <c r="BA16" i="5"/>
  <c r="AZ17" i="5"/>
  <c r="BP17" i="5" s="1"/>
  <c r="BA17" i="5"/>
  <c r="AZ18" i="5"/>
  <c r="BA18" i="5"/>
  <c r="AZ19" i="5"/>
  <c r="BA19" i="5"/>
  <c r="AZ21" i="5"/>
  <c r="BA21" i="5"/>
  <c r="AY5" i="5"/>
  <c r="AY6" i="5"/>
  <c r="AY7" i="5"/>
  <c r="AY8" i="5"/>
  <c r="AY9" i="5"/>
  <c r="AY10" i="5"/>
  <c r="AY11" i="5"/>
  <c r="AY12" i="5"/>
  <c r="AY13" i="5"/>
  <c r="AY14" i="5"/>
  <c r="AY15" i="5"/>
  <c r="AY16" i="5"/>
  <c r="AY17" i="5"/>
  <c r="AY18" i="5"/>
  <c r="AY19" i="5"/>
  <c r="AY21" i="5"/>
  <c r="AY4" i="5"/>
  <c r="BY5" i="5"/>
  <c r="BY6" i="5"/>
  <c r="BY7" i="5"/>
  <c r="BY8" i="5"/>
  <c r="BY9" i="5"/>
  <c r="BY10" i="5"/>
  <c r="BY11" i="5"/>
  <c r="BY12" i="5"/>
  <c r="BY13" i="5"/>
  <c r="BY14" i="5"/>
  <c r="BY15" i="5"/>
  <c r="BY16" i="5"/>
  <c r="BY17" i="5"/>
  <c r="BY18" i="5"/>
  <c r="BY19" i="5"/>
  <c r="BY21" i="5"/>
  <c r="BX5" i="5"/>
  <c r="BX6" i="5"/>
  <c r="BX7" i="5"/>
  <c r="BX8" i="5"/>
  <c r="BX9" i="5"/>
  <c r="BX10" i="5"/>
  <c r="BX11" i="5"/>
  <c r="BX12" i="5"/>
  <c r="BX13" i="5"/>
  <c r="BX14" i="5"/>
  <c r="BX15" i="5"/>
  <c r="BX16" i="5"/>
  <c r="BX17" i="5"/>
  <c r="BX18" i="5"/>
  <c r="BX19" i="5"/>
  <c r="BX21" i="5"/>
  <c r="BW5" i="5"/>
  <c r="BW6" i="5"/>
  <c r="BW7" i="5"/>
  <c r="BW8" i="5"/>
  <c r="BW9" i="5"/>
  <c r="BW10" i="5"/>
  <c r="BW11" i="5"/>
  <c r="BZ11" i="5" s="1"/>
  <c r="BW12" i="5"/>
  <c r="BW13" i="5"/>
  <c r="BW14" i="5"/>
  <c r="BW15" i="5"/>
  <c r="BZ15" i="5" s="1"/>
  <c r="BW16" i="5"/>
  <c r="BW17" i="5"/>
  <c r="BW18" i="5"/>
  <c r="BW19" i="5"/>
  <c r="BZ19" i="5" s="1"/>
  <c r="BW21" i="5"/>
  <c r="BX4" i="5"/>
  <c r="BY4" i="5"/>
  <c r="BW4" i="5"/>
  <c r="AW22" i="5"/>
  <c r="AW24" i="5" s="1"/>
  <c r="AV22" i="5"/>
  <c r="AV24" i="5" s="1"/>
  <c r="AU22" i="5"/>
  <c r="AU24" i="5" s="1"/>
  <c r="AX21" i="5"/>
  <c r="AX19" i="5"/>
  <c r="AX18" i="5"/>
  <c r="AX17" i="5"/>
  <c r="AX16" i="5"/>
  <c r="AX15" i="5"/>
  <c r="AX14" i="5"/>
  <c r="AX13" i="5"/>
  <c r="AX12" i="5"/>
  <c r="AX11" i="5"/>
  <c r="AX10" i="5"/>
  <c r="AX9" i="5"/>
  <c r="AX8" i="5"/>
  <c r="AX7" i="5"/>
  <c r="AX6" i="5"/>
  <c r="AX5" i="5"/>
  <c r="AX4" i="5"/>
  <c r="AS22" i="5"/>
  <c r="AS24" i="5" s="1"/>
  <c r="AR22" i="5"/>
  <c r="AR24" i="5" s="1"/>
  <c r="AQ22" i="5"/>
  <c r="AQ24" i="5" s="1"/>
  <c r="AT21" i="5"/>
  <c r="AT19" i="5"/>
  <c r="AT18" i="5"/>
  <c r="AT17" i="5"/>
  <c r="AT16" i="5"/>
  <c r="AT15" i="5"/>
  <c r="AT14" i="5"/>
  <c r="AT13" i="5"/>
  <c r="AT12" i="5"/>
  <c r="AT11" i="5"/>
  <c r="AT10" i="5"/>
  <c r="AT9" i="5"/>
  <c r="AT8" i="5"/>
  <c r="AT7" i="5"/>
  <c r="AT6" i="5"/>
  <c r="AT5" i="5"/>
  <c r="AT4" i="5"/>
  <c r="BZ5" i="5" l="1"/>
  <c r="BZ9" i="5"/>
  <c r="BZ13" i="5"/>
  <c r="BZ14" i="5"/>
  <c r="BZ10" i="5"/>
  <c r="BZ6" i="5"/>
  <c r="BO17" i="5"/>
  <c r="BO13" i="5"/>
  <c r="BO9" i="5"/>
  <c r="BO5" i="5"/>
  <c r="BZ18" i="5"/>
  <c r="BU18" i="5"/>
  <c r="BU6" i="5"/>
  <c r="BU4" i="5"/>
  <c r="BU14" i="5"/>
  <c r="BU10" i="5"/>
  <c r="BO10" i="5"/>
  <c r="BO18" i="5"/>
  <c r="BO14" i="5"/>
  <c r="BO6" i="5"/>
  <c r="BU21" i="5"/>
  <c r="BU16" i="5"/>
  <c r="BP18" i="5"/>
  <c r="BP14" i="5"/>
  <c r="BP10" i="5"/>
  <c r="BP6" i="5"/>
  <c r="BP4" i="5"/>
  <c r="BU17" i="5"/>
  <c r="BU13" i="5"/>
  <c r="BU9" i="5"/>
  <c r="BU5" i="5"/>
  <c r="BU12" i="5"/>
  <c r="BU8" i="5"/>
  <c r="AT22" i="5"/>
  <c r="AT24" i="5" s="1"/>
  <c r="BU19" i="5"/>
  <c r="BU15" i="5"/>
  <c r="BU11" i="5"/>
  <c r="BU7" i="5"/>
  <c r="BT21" i="5"/>
  <c r="BS11" i="5"/>
  <c r="BS19" i="5"/>
  <c r="BS15" i="5"/>
  <c r="BT12" i="5"/>
  <c r="BS7" i="5"/>
  <c r="BT16" i="5"/>
  <c r="BT8" i="5"/>
  <c r="BS4" i="5"/>
  <c r="BT19" i="5"/>
  <c r="BS18" i="5"/>
  <c r="BT15" i="5"/>
  <c r="BS14" i="5"/>
  <c r="BT11" i="5"/>
  <c r="BS10" i="5"/>
  <c r="BT7" i="5"/>
  <c r="BS6" i="5"/>
  <c r="BT18" i="5"/>
  <c r="BS17" i="5"/>
  <c r="BT14" i="5"/>
  <c r="BS13" i="5"/>
  <c r="BT10" i="5"/>
  <c r="BS9" i="5"/>
  <c r="BT6" i="5"/>
  <c r="BS5" i="5"/>
  <c r="BT4" i="5"/>
  <c r="BS21" i="5"/>
  <c r="BT17" i="5"/>
  <c r="BS16" i="5"/>
  <c r="BT13" i="5"/>
  <c r="BS12" i="5"/>
  <c r="BT9" i="5"/>
  <c r="BS8" i="5"/>
  <c r="BT5" i="5"/>
  <c r="BO21" i="5"/>
  <c r="BO16" i="5"/>
  <c r="BO12" i="5"/>
  <c r="BO8" i="5"/>
  <c r="BO7" i="5"/>
  <c r="BO19" i="5"/>
  <c r="BO15" i="5"/>
  <c r="BO11" i="5"/>
  <c r="BP21" i="5"/>
  <c r="BP16" i="5"/>
  <c r="BP12" i="5"/>
  <c r="BP8" i="5"/>
  <c r="BO4" i="5"/>
  <c r="BP19" i="5"/>
  <c r="BP15" i="5"/>
  <c r="BP11" i="5"/>
  <c r="BP7" i="5"/>
  <c r="BQ19" i="5"/>
  <c r="BQ15" i="5"/>
  <c r="BQ9" i="5"/>
  <c r="BQ17" i="5"/>
  <c r="BQ13" i="5"/>
  <c r="BQ11" i="5"/>
  <c r="BQ7" i="5"/>
  <c r="BQ5" i="5"/>
  <c r="BQ21" i="5"/>
  <c r="BQ18" i="5"/>
  <c r="BQ16" i="5"/>
  <c r="BQ14" i="5"/>
  <c r="BQ12" i="5"/>
  <c r="BQ10" i="5"/>
  <c r="BQ8" i="5"/>
  <c r="BQ6" i="5"/>
  <c r="AZ22" i="5"/>
  <c r="AZ24" i="5" s="1"/>
  <c r="BZ17" i="5"/>
  <c r="BX22" i="5"/>
  <c r="BX24" i="5" s="1"/>
  <c r="BZ4" i="5"/>
  <c r="BA22" i="5"/>
  <c r="BA24" i="5" s="1"/>
  <c r="BQ4" i="5"/>
  <c r="BY22" i="5"/>
  <c r="BY24" i="5" s="1"/>
  <c r="AX22" i="5"/>
  <c r="AX24" i="5" s="1"/>
  <c r="AT29" i="6"/>
  <c r="AT40" i="6"/>
  <c r="CK21" i="6"/>
  <c r="CL21" i="6"/>
  <c r="BZ12" i="5"/>
  <c r="BZ21" i="5"/>
  <c r="BZ16" i="5"/>
  <c r="BZ8" i="5"/>
  <c r="BZ7" i="5"/>
  <c r="BW22" i="5"/>
  <c r="BW24" i="5" s="1"/>
  <c r="AY22" i="5"/>
  <c r="AY24" i="5" s="1"/>
  <c r="BZ22" i="5" l="1"/>
  <c r="BZ24" i="5" s="1"/>
  <c r="AP27" i="20" l="1"/>
  <c r="AP26" i="20"/>
  <c r="AP25" i="20"/>
  <c r="AP24" i="20"/>
  <c r="AP23" i="20"/>
  <c r="AP22" i="20"/>
  <c r="AP21" i="20"/>
  <c r="AP20" i="20"/>
  <c r="AF12" i="20"/>
  <c r="AF11" i="20"/>
  <c r="AF10" i="20"/>
  <c r="AF9" i="20"/>
  <c r="AF8" i="20"/>
  <c r="AF7" i="20"/>
  <c r="AF6" i="20"/>
  <c r="AF5" i="20"/>
  <c r="AF14" i="20" l="1"/>
  <c r="AP29" i="20"/>
  <c r="L28" i="9"/>
  <c r="L20" i="9"/>
  <c r="V9" i="9"/>
  <c r="U9" i="9"/>
  <c r="AP86" i="8"/>
  <c r="AP85" i="8"/>
  <c r="AP84" i="8"/>
  <c r="AP83" i="8"/>
  <c r="AP82" i="8"/>
  <c r="AP81" i="8"/>
  <c r="AP80" i="8"/>
  <c r="AP79" i="8"/>
  <c r="AP78" i="8"/>
  <c r="AP77" i="8"/>
  <c r="FE70" i="8"/>
  <c r="FD70" i="8"/>
  <c r="FE69" i="8"/>
  <c r="FD69" i="8"/>
  <c r="FE68" i="8"/>
  <c r="FD68" i="8"/>
  <c r="FE67" i="8"/>
  <c r="FD67" i="8"/>
  <c r="AP61" i="8"/>
  <c r="AP60" i="8"/>
  <c r="AP59" i="8"/>
  <c r="AP58" i="8"/>
  <c r="AP57" i="8"/>
  <c r="AP56" i="8"/>
  <c r="AP55" i="8"/>
  <c r="AP54" i="8"/>
  <c r="AP53" i="8"/>
  <c r="AP49" i="8"/>
  <c r="AP48" i="8"/>
  <c r="AP47" i="8"/>
  <c r="AP46" i="8"/>
  <c r="AO42" i="8"/>
  <c r="AN42" i="8"/>
  <c r="AM42" i="8"/>
  <c r="AP41" i="8"/>
  <c r="AP40" i="8"/>
  <c r="AP39" i="8"/>
  <c r="AO35" i="8"/>
  <c r="AN35" i="8"/>
  <c r="AM35" i="8"/>
  <c r="AP34" i="8"/>
  <c r="AP33" i="8"/>
  <c r="AP32" i="8"/>
  <c r="AO28" i="8"/>
  <c r="AN28" i="8"/>
  <c r="AM28" i="8"/>
  <c r="AP27" i="8"/>
  <c r="AP26" i="8"/>
  <c r="AP25" i="8"/>
  <c r="AO21" i="8"/>
  <c r="AN21" i="8"/>
  <c r="AM21" i="8"/>
  <c r="AP20" i="8"/>
  <c r="AP19" i="8"/>
  <c r="AP18" i="8"/>
  <c r="AO14" i="8"/>
  <c r="AN14" i="8"/>
  <c r="AM14" i="8"/>
  <c r="AP13" i="8"/>
  <c r="AP12" i="8"/>
  <c r="CD7" i="8"/>
  <c r="CC7" i="8"/>
  <c r="CD6" i="8"/>
  <c r="CC6" i="8"/>
  <c r="CD5" i="8"/>
  <c r="CC5" i="8"/>
  <c r="AP42" i="8" l="1"/>
  <c r="AP35" i="8"/>
  <c r="AP28" i="8"/>
  <c r="AP21" i="8"/>
  <c r="AP14" i="8"/>
  <c r="AO45" i="7"/>
  <c r="AN45" i="7"/>
  <c r="AM45" i="7"/>
  <c r="AP44" i="7"/>
  <c r="AP43" i="7"/>
  <c r="AP42" i="7"/>
  <c r="AP41" i="7"/>
  <c r="AP40" i="7"/>
  <c r="AP39" i="7"/>
  <c r="AP38" i="7"/>
  <c r="AP37" i="7"/>
  <c r="AP36" i="7"/>
  <c r="AO31" i="7"/>
  <c r="AN31" i="7"/>
  <c r="AM31" i="7"/>
  <c r="AP30" i="7"/>
  <c r="AP29" i="7"/>
  <c r="AP28" i="7"/>
  <c r="AP27" i="7"/>
  <c r="CB22" i="7"/>
  <c r="CA22" i="7"/>
  <c r="BZ22" i="7"/>
  <c r="BY22" i="7"/>
  <c r="BX22" i="7"/>
  <c r="BW22" i="7"/>
  <c r="CD21" i="7"/>
  <c r="CC21" i="7"/>
  <c r="CD20" i="7"/>
  <c r="CC20" i="7"/>
  <c r="CD19" i="7"/>
  <c r="CC19" i="7"/>
  <c r="CD18" i="7"/>
  <c r="CC18" i="7"/>
  <c r="CD17" i="7"/>
  <c r="CC17" i="7"/>
  <c r="CD16" i="7"/>
  <c r="CC16" i="7"/>
  <c r="CD15" i="7"/>
  <c r="CC15" i="7"/>
  <c r="CB9" i="7"/>
  <c r="CA9" i="7"/>
  <c r="BZ9" i="7"/>
  <c r="BY9" i="7"/>
  <c r="BX9" i="7"/>
  <c r="BW9" i="7"/>
  <c r="CD8" i="7"/>
  <c r="CC8" i="7"/>
  <c r="CD7" i="7"/>
  <c r="CC7" i="7"/>
  <c r="CD6" i="7"/>
  <c r="CC6" i="7"/>
  <c r="CD5" i="7"/>
  <c r="CC5" i="7"/>
  <c r="AP45" i="7" l="1"/>
  <c r="AP31" i="7"/>
  <c r="CD22" i="7"/>
  <c r="CC22" i="7"/>
  <c r="CC9" i="7"/>
  <c r="CD9" i="7"/>
  <c r="AO22" i="5" l="1"/>
  <c r="AN22" i="5"/>
  <c r="AM22" i="5"/>
  <c r="AP21" i="5"/>
  <c r="BN21" i="5" s="1"/>
  <c r="AP19" i="5"/>
  <c r="BN19" i="5" s="1"/>
  <c r="AP18" i="5"/>
  <c r="BN18" i="5" s="1"/>
  <c r="AP17" i="5"/>
  <c r="BN17" i="5" s="1"/>
  <c r="AP16" i="5"/>
  <c r="BN16" i="5" s="1"/>
  <c r="AP15" i="5"/>
  <c r="BN15" i="5" s="1"/>
  <c r="AP14" i="5"/>
  <c r="BN14" i="5" s="1"/>
  <c r="AP13" i="5"/>
  <c r="BN13" i="5" s="1"/>
  <c r="AP12" i="5"/>
  <c r="BN12" i="5" s="1"/>
  <c r="AP11" i="5"/>
  <c r="BN11" i="5" s="1"/>
  <c r="AP10" i="5"/>
  <c r="BN10" i="5" s="1"/>
  <c r="AP9" i="5"/>
  <c r="BN9" i="5" s="1"/>
  <c r="AP8" i="5"/>
  <c r="BN8" i="5" s="1"/>
  <c r="AP7" i="5"/>
  <c r="BN7" i="5" s="1"/>
  <c r="AP6" i="5"/>
  <c r="BN6" i="5" s="1"/>
  <c r="AP5" i="5"/>
  <c r="BN5" i="5" s="1"/>
  <c r="AP4" i="5"/>
  <c r="BK22" i="5" l="1"/>
  <c r="BK24" i="5" s="1"/>
  <c r="AM24" i="5"/>
  <c r="BL22" i="5"/>
  <c r="BL24" i="5" s="1"/>
  <c r="AN24" i="5"/>
  <c r="BM22" i="5"/>
  <c r="BM24" i="5" s="1"/>
  <c r="AO24" i="5"/>
  <c r="AP22" i="5"/>
  <c r="BN4" i="5"/>
  <c r="AO40" i="6"/>
  <c r="AN40" i="6"/>
  <c r="AM40" i="6"/>
  <c r="AP39" i="6"/>
  <c r="AP38" i="6"/>
  <c r="AP37" i="6"/>
  <c r="AP36" i="6"/>
  <c r="AP35" i="6"/>
  <c r="AP34" i="6"/>
  <c r="AO29" i="6"/>
  <c r="AN29" i="6"/>
  <c r="AM29" i="6"/>
  <c r="AP28" i="6"/>
  <c r="AP27" i="6"/>
  <c r="AP26" i="6"/>
  <c r="AP25" i="6"/>
  <c r="BN22" i="5" l="1"/>
  <c r="BN24" i="5" s="1"/>
  <c r="AP24" i="5"/>
  <c r="AP40" i="6"/>
  <c r="AP29" i="6"/>
  <c r="CB21" i="6"/>
  <c r="CA21" i="6"/>
  <c r="BZ21" i="6"/>
  <c r="BY21" i="6"/>
  <c r="BX21" i="6"/>
  <c r="BW21" i="6"/>
  <c r="CD20" i="6"/>
  <c r="CC20" i="6"/>
  <c r="CD19" i="6"/>
  <c r="CC19" i="6"/>
  <c r="CD18" i="6"/>
  <c r="CC18" i="6"/>
  <c r="CD17" i="6"/>
  <c r="CC17" i="6"/>
  <c r="CD12" i="6"/>
  <c r="CC12" i="6"/>
  <c r="CD11" i="6"/>
  <c r="CC11" i="6"/>
  <c r="CD10" i="6"/>
  <c r="CC10" i="6"/>
  <c r="CD9" i="6"/>
  <c r="CC9" i="6"/>
  <c r="CD8" i="6"/>
  <c r="CC8" i="6"/>
  <c r="CD7" i="6"/>
  <c r="CC7" i="6"/>
  <c r="CD6" i="6"/>
  <c r="CC6" i="6"/>
  <c r="CD5" i="6"/>
  <c r="CC5" i="6"/>
  <c r="CC21" i="6" l="1"/>
  <c r="CD21" i="6"/>
  <c r="DS62" i="2"/>
  <c r="DR62" i="2"/>
  <c r="DQ62" i="2"/>
  <c r="DS61" i="2"/>
  <c r="DR61" i="2"/>
  <c r="DQ61" i="2"/>
  <c r="DS60" i="2"/>
  <c r="DR60" i="2"/>
  <c r="DQ60" i="2"/>
  <c r="U29" i="20" l="1"/>
  <c r="AL27" i="20"/>
  <c r="AH27" i="20"/>
  <c r="AD27" i="20"/>
  <c r="Z27" i="20"/>
  <c r="V27" i="20"/>
  <c r="R27" i="20"/>
  <c r="N27" i="20"/>
  <c r="J27" i="20"/>
  <c r="F27" i="20"/>
  <c r="AL26" i="20"/>
  <c r="AH26" i="20"/>
  <c r="AD26" i="20"/>
  <c r="Z26" i="20"/>
  <c r="V26" i="20"/>
  <c r="R26" i="20"/>
  <c r="N26" i="20"/>
  <c r="J26" i="20"/>
  <c r="F26" i="20"/>
  <c r="AL25" i="20"/>
  <c r="AH25" i="20"/>
  <c r="Z25" i="20"/>
  <c r="V25" i="20"/>
  <c r="R25" i="20"/>
  <c r="N25" i="20"/>
  <c r="J25" i="20"/>
  <c r="F25" i="20"/>
  <c r="AL24" i="20"/>
  <c r="AH24" i="20"/>
  <c r="AD24" i="20"/>
  <c r="Z24" i="20"/>
  <c r="V24" i="20"/>
  <c r="R24" i="20"/>
  <c r="N24" i="20"/>
  <c r="J24" i="20"/>
  <c r="F24" i="20"/>
  <c r="AL23" i="20"/>
  <c r="AH23" i="20"/>
  <c r="AD23" i="20"/>
  <c r="Z23" i="20"/>
  <c r="V23" i="20"/>
  <c r="R23" i="20"/>
  <c r="N23" i="20"/>
  <c r="J23" i="20"/>
  <c r="F23" i="20"/>
  <c r="AL22" i="20"/>
  <c r="AH22" i="20"/>
  <c r="AD22" i="20"/>
  <c r="Z22" i="20"/>
  <c r="V22" i="20"/>
  <c r="R22" i="20"/>
  <c r="N22" i="20"/>
  <c r="J22" i="20"/>
  <c r="F22" i="20"/>
  <c r="AL21" i="20"/>
  <c r="AH21" i="20"/>
  <c r="AD21" i="20"/>
  <c r="Z21" i="20"/>
  <c r="V21" i="20"/>
  <c r="R21" i="20"/>
  <c r="N21" i="20"/>
  <c r="J21" i="20"/>
  <c r="F21" i="20"/>
  <c r="AL20" i="20"/>
  <c r="AH20" i="20"/>
  <c r="AD20" i="20"/>
  <c r="Z20" i="20"/>
  <c r="V20" i="20"/>
  <c r="R20" i="20"/>
  <c r="N20" i="20"/>
  <c r="J20" i="20"/>
  <c r="F20" i="20"/>
  <c r="AC6" i="20"/>
  <c r="AC7" i="20"/>
  <c r="AC8" i="20"/>
  <c r="AC9" i="20"/>
  <c r="AC10" i="20"/>
  <c r="AC11" i="20"/>
  <c r="AC12" i="20"/>
  <c r="AC5" i="20"/>
  <c r="Z6" i="20"/>
  <c r="Z7" i="20"/>
  <c r="Z8" i="20"/>
  <c r="Z9" i="20"/>
  <c r="Z10" i="20"/>
  <c r="Z11" i="20"/>
  <c r="Z12" i="20"/>
  <c r="Z5" i="20"/>
  <c r="W6" i="20"/>
  <c r="W7" i="20"/>
  <c r="W8" i="20"/>
  <c r="W9" i="20"/>
  <c r="W10" i="20"/>
  <c r="W11" i="20"/>
  <c r="W12" i="20"/>
  <c r="W5" i="20"/>
  <c r="T6" i="20"/>
  <c r="T7" i="20"/>
  <c r="T8" i="20"/>
  <c r="T9" i="20"/>
  <c r="T10" i="20"/>
  <c r="T11" i="20"/>
  <c r="T12" i="20"/>
  <c r="T5" i="20"/>
  <c r="Q6" i="20"/>
  <c r="Q7" i="20"/>
  <c r="Q8" i="20"/>
  <c r="Q9" i="20"/>
  <c r="Q10" i="20"/>
  <c r="Q11" i="20"/>
  <c r="Q12" i="20"/>
  <c r="Q5" i="20"/>
  <c r="N6" i="20"/>
  <c r="N7" i="20"/>
  <c r="N8" i="20"/>
  <c r="N9" i="20"/>
  <c r="N10" i="20"/>
  <c r="N11" i="20"/>
  <c r="N12" i="20"/>
  <c r="N5" i="20"/>
  <c r="K6" i="20"/>
  <c r="K7" i="20"/>
  <c r="K8" i="20"/>
  <c r="K9" i="20"/>
  <c r="K10" i="20"/>
  <c r="K11" i="20"/>
  <c r="K12" i="20"/>
  <c r="K5" i="20"/>
  <c r="H6" i="20"/>
  <c r="H7" i="20"/>
  <c r="H8" i="20"/>
  <c r="H9" i="20"/>
  <c r="H10" i="20"/>
  <c r="H11" i="20"/>
  <c r="H12" i="20"/>
  <c r="H5" i="20"/>
  <c r="E6" i="20"/>
  <c r="E7" i="20"/>
  <c r="E8" i="20"/>
  <c r="E9" i="20"/>
  <c r="E10" i="20"/>
  <c r="E11" i="20"/>
  <c r="E12" i="20"/>
  <c r="E5" i="20"/>
  <c r="AD29" i="20" l="1"/>
  <c r="AH29" i="20"/>
  <c r="W14" i="20"/>
  <c r="AL29" i="20"/>
  <c r="Z14" i="20"/>
  <c r="AC14" i="20"/>
  <c r="Z29" i="20"/>
  <c r="T14" i="20"/>
  <c r="F29" i="20"/>
  <c r="H14" i="20"/>
  <c r="K14" i="20"/>
  <c r="N14" i="20"/>
  <c r="J29" i="20"/>
  <c r="N29" i="20"/>
  <c r="E14" i="20"/>
  <c r="R29" i="20"/>
  <c r="V29" i="20"/>
  <c r="Q14" i="20"/>
  <c r="AW25" i="1" l="1"/>
  <c r="AV25" i="1"/>
  <c r="AU25" i="1"/>
  <c r="AS25" i="1"/>
  <c r="AR25" i="1"/>
  <c r="AQ25" i="1"/>
  <c r="AO25" i="1"/>
  <c r="AN25" i="1"/>
  <c r="AM25" i="1"/>
  <c r="AK25" i="1"/>
  <c r="AJ25" i="1"/>
  <c r="AI25" i="1"/>
  <c r="AG25" i="1"/>
  <c r="AF25" i="1"/>
  <c r="AE25" i="1"/>
  <c r="AC25" i="1"/>
  <c r="AB25" i="1"/>
  <c r="AA25" i="1"/>
  <c r="Y25" i="1"/>
  <c r="X25" i="1"/>
  <c r="W25" i="1"/>
  <c r="U25" i="1"/>
  <c r="T25" i="1"/>
  <c r="S25" i="1"/>
  <c r="Q25" i="1"/>
  <c r="P25" i="1"/>
  <c r="O25" i="1"/>
  <c r="M25" i="1"/>
  <c r="L25" i="1"/>
  <c r="K25" i="1"/>
  <c r="I25" i="1"/>
  <c r="H25" i="1"/>
  <c r="G25" i="1"/>
  <c r="E25" i="1"/>
  <c r="D25" i="1"/>
  <c r="C25" i="1"/>
  <c r="BY24" i="1"/>
  <c r="BX24" i="1"/>
  <c r="BW24" i="1"/>
  <c r="BM24" i="1"/>
  <c r="BL24" i="1"/>
  <c r="BK24" i="1"/>
  <c r="BI24" i="1"/>
  <c r="BH24" i="1"/>
  <c r="BG24" i="1"/>
  <c r="BE24" i="1"/>
  <c r="BD24" i="1"/>
  <c r="BC24" i="1"/>
  <c r="BA24" i="1"/>
  <c r="AZ24" i="1"/>
  <c r="AY24" i="1"/>
  <c r="AX24" i="1"/>
  <c r="AT24" i="1"/>
  <c r="AP24" i="1"/>
  <c r="AL24" i="1"/>
  <c r="AH24" i="1"/>
  <c r="AD24" i="1"/>
  <c r="Z24" i="1"/>
  <c r="V24" i="1"/>
  <c r="R24" i="1"/>
  <c r="N24" i="1"/>
  <c r="J24" i="1"/>
  <c r="F24" i="1"/>
  <c r="BY23" i="1"/>
  <c r="BX23" i="1"/>
  <c r="BW23" i="1"/>
  <c r="BM23" i="1"/>
  <c r="BL23" i="1"/>
  <c r="BK23" i="1"/>
  <c r="BI23" i="1"/>
  <c r="BH23" i="1"/>
  <c r="BG23" i="1"/>
  <c r="BE23" i="1"/>
  <c r="BD23" i="1"/>
  <c r="BC23" i="1"/>
  <c r="BA23" i="1"/>
  <c r="AZ23" i="1"/>
  <c r="AY23" i="1"/>
  <c r="AX23" i="1"/>
  <c r="AT23" i="1"/>
  <c r="AP23" i="1"/>
  <c r="AL23" i="1"/>
  <c r="AH23" i="1"/>
  <c r="AD23" i="1"/>
  <c r="Z23" i="1"/>
  <c r="V23" i="1"/>
  <c r="R23" i="1"/>
  <c r="N23" i="1"/>
  <c r="J23" i="1"/>
  <c r="F23" i="1"/>
  <c r="BY22" i="1"/>
  <c r="BX22" i="1"/>
  <c r="BW22" i="1"/>
  <c r="BM22" i="1"/>
  <c r="BL22" i="1"/>
  <c r="BK22" i="1"/>
  <c r="BI22" i="1"/>
  <c r="BH22" i="1"/>
  <c r="BG22" i="1"/>
  <c r="BE22" i="1"/>
  <c r="BD22" i="1"/>
  <c r="BC22" i="1"/>
  <c r="BA22" i="1"/>
  <c r="AZ22" i="1"/>
  <c r="AY22" i="1"/>
  <c r="AX22" i="1"/>
  <c r="AT22" i="1"/>
  <c r="AP22" i="1"/>
  <c r="AL22" i="1"/>
  <c r="AH22" i="1"/>
  <c r="AD22" i="1"/>
  <c r="Z22" i="1"/>
  <c r="V22" i="1"/>
  <c r="R22" i="1"/>
  <c r="N22" i="1"/>
  <c r="J22" i="1"/>
  <c r="F22" i="1"/>
  <c r="BY21" i="1"/>
  <c r="BX21" i="1"/>
  <c r="BW21" i="1"/>
  <c r="BM21" i="1"/>
  <c r="BL21" i="1"/>
  <c r="BK21" i="1"/>
  <c r="BI21" i="1"/>
  <c r="BH21" i="1"/>
  <c r="BG21" i="1"/>
  <c r="BE21" i="1"/>
  <c r="BD21" i="1"/>
  <c r="BC21" i="1"/>
  <c r="BA21" i="1"/>
  <c r="AZ21" i="1"/>
  <c r="AY21" i="1"/>
  <c r="AX21" i="1"/>
  <c r="AT21" i="1"/>
  <c r="AP21" i="1"/>
  <c r="AL21" i="1"/>
  <c r="AH21" i="1"/>
  <c r="AD21" i="1"/>
  <c r="Z21" i="1"/>
  <c r="V21" i="1"/>
  <c r="R21" i="1"/>
  <c r="N21" i="1"/>
  <c r="J21" i="1"/>
  <c r="F21" i="1"/>
  <c r="KQ6" i="4"/>
  <c r="KR6" i="4"/>
  <c r="KS6" i="4"/>
  <c r="KT6" i="4"/>
  <c r="LH6" i="4" s="1"/>
  <c r="KU6" i="4"/>
  <c r="LI6" i="4" s="1"/>
  <c r="KW6" i="4"/>
  <c r="KX6" i="4"/>
  <c r="KY6" i="4"/>
  <c r="LA6" i="4"/>
  <c r="LB6" i="4"/>
  <c r="LC6" i="4"/>
  <c r="KQ7" i="4"/>
  <c r="KR7" i="4"/>
  <c r="KS7" i="4"/>
  <c r="KT7" i="4"/>
  <c r="LH7" i="4" s="1"/>
  <c r="KU7" i="4"/>
  <c r="LI7" i="4" s="1"/>
  <c r="KW7" i="4"/>
  <c r="KX7" i="4"/>
  <c r="KY7" i="4"/>
  <c r="LA7" i="4"/>
  <c r="LB7" i="4"/>
  <c r="LC7" i="4"/>
  <c r="KQ8" i="4"/>
  <c r="KR8" i="4"/>
  <c r="KS8" i="4"/>
  <c r="KT8" i="4"/>
  <c r="LH8" i="4" s="1"/>
  <c r="KU8" i="4"/>
  <c r="LI8" i="4" s="1"/>
  <c r="KW8" i="4"/>
  <c r="KX8" i="4"/>
  <c r="KY8" i="4"/>
  <c r="LA8" i="4"/>
  <c r="LB8" i="4"/>
  <c r="LC8" i="4"/>
  <c r="KQ9" i="4"/>
  <c r="KR9" i="4"/>
  <c r="KS9" i="4"/>
  <c r="KT9" i="4"/>
  <c r="KU9" i="4"/>
  <c r="KW9" i="4"/>
  <c r="KX9" i="4"/>
  <c r="KY9" i="4"/>
  <c r="LA9" i="4"/>
  <c r="LB9" i="4"/>
  <c r="LC9" i="4"/>
  <c r="KQ10" i="4"/>
  <c r="KR10" i="4"/>
  <c r="KS10" i="4"/>
  <c r="KT10" i="4"/>
  <c r="LH10" i="4" s="1"/>
  <c r="KU10" i="4"/>
  <c r="LI10" i="4" s="1"/>
  <c r="KW10" i="4"/>
  <c r="KX10" i="4"/>
  <c r="KY10" i="4"/>
  <c r="LA10" i="4"/>
  <c r="LB10" i="4"/>
  <c r="LC10" i="4"/>
  <c r="KQ11" i="4"/>
  <c r="KR11" i="4"/>
  <c r="KS11" i="4"/>
  <c r="KT11" i="4"/>
  <c r="LH11" i="4" s="1"/>
  <c r="KU11" i="4"/>
  <c r="LI11" i="4" s="1"/>
  <c r="KW11" i="4"/>
  <c r="KX11" i="4"/>
  <c r="KY11" i="4"/>
  <c r="LA11" i="4"/>
  <c r="LB11" i="4"/>
  <c r="LC11" i="4"/>
  <c r="KQ12" i="4"/>
  <c r="KR12" i="4"/>
  <c r="KS12" i="4"/>
  <c r="KT12" i="4"/>
  <c r="LH12" i="4" s="1"/>
  <c r="KU12" i="4"/>
  <c r="LI12" i="4" s="1"/>
  <c r="KW12" i="4"/>
  <c r="KX12" i="4"/>
  <c r="KY12" i="4"/>
  <c r="LA12" i="4"/>
  <c r="LB12" i="4"/>
  <c r="LC12" i="4"/>
  <c r="KQ13" i="4"/>
  <c r="KR13" i="4"/>
  <c r="KS13" i="4"/>
  <c r="KT13" i="4"/>
  <c r="LH13" i="4" s="1"/>
  <c r="KU13" i="4"/>
  <c r="KW13" i="4"/>
  <c r="KX13" i="4"/>
  <c r="KY13" i="4"/>
  <c r="LA13" i="4"/>
  <c r="LB13" i="4"/>
  <c r="LC13" i="4"/>
  <c r="KQ14" i="4"/>
  <c r="KR14" i="4"/>
  <c r="KS14" i="4"/>
  <c r="KT14" i="4"/>
  <c r="LH14" i="4" s="1"/>
  <c r="KU14" i="4"/>
  <c r="LI14" i="4" s="1"/>
  <c r="KW14" i="4"/>
  <c r="KX14" i="4"/>
  <c r="KY14" i="4"/>
  <c r="LA14" i="4"/>
  <c r="LB14" i="4"/>
  <c r="LC14" i="4"/>
  <c r="KQ15" i="4"/>
  <c r="KR15" i="4"/>
  <c r="KS15" i="4"/>
  <c r="KT15" i="4"/>
  <c r="LH15" i="4" s="1"/>
  <c r="KU15" i="4"/>
  <c r="LI15" i="4" s="1"/>
  <c r="KW15" i="4"/>
  <c r="KX15" i="4"/>
  <c r="KY15" i="4"/>
  <c r="LA15" i="4"/>
  <c r="LB15" i="4"/>
  <c r="LC15" i="4"/>
  <c r="KQ16" i="4"/>
  <c r="KR16" i="4"/>
  <c r="KS16" i="4"/>
  <c r="KT16" i="4"/>
  <c r="LH16" i="4" s="1"/>
  <c r="KU16" i="4"/>
  <c r="LI16" i="4" s="1"/>
  <c r="KW16" i="4"/>
  <c r="KX16" i="4"/>
  <c r="KY16" i="4"/>
  <c r="LA16" i="4"/>
  <c r="LB16" i="4"/>
  <c r="LC16" i="4"/>
  <c r="KQ17" i="4"/>
  <c r="KR17" i="4"/>
  <c r="KS17" i="4"/>
  <c r="KT17" i="4"/>
  <c r="LH17" i="4" s="1"/>
  <c r="KU17" i="4"/>
  <c r="LI17" i="4" s="1"/>
  <c r="KW17" i="4"/>
  <c r="KX17" i="4"/>
  <c r="KY17" i="4"/>
  <c r="LA17" i="4"/>
  <c r="LB17" i="4"/>
  <c r="LC17" i="4"/>
  <c r="KQ18" i="4"/>
  <c r="KR18" i="4"/>
  <c r="KS18" i="4"/>
  <c r="KT18" i="4"/>
  <c r="LH18" i="4" s="1"/>
  <c r="KU18" i="4"/>
  <c r="LI18" i="4" s="1"/>
  <c r="KW18" i="4"/>
  <c r="KX18" i="4"/>
  <c r="KY18" i="4"/>
  <c r="LA18" i="4"/>
  <c r="LB18" i="4"/>
  <c r="LC18" i="4"/>
  <c r="KQ19" i="4"/>
  <c r="KR19" i="4"/>
  <c r="KS19" i="4"/>
  <c r="KT19" i="4"/>
  <c r="LH19" i="4" s="1"/>
  <c r="KU19" i="4"/>
  <c r="LI19" i="4" s="1"/>
  <c r="KW19" i="4"/>
  <c r="KX19" i="4"/>
  <c r="KY19" i="4"/>
  <c r="LA19" i="4"/>
  <c r="LB19" i="4"/>
  <c r="LC19" i="4"/>
  <c r="KQ20" i="4"/>
  <c r="KR20" i="4"/>
  <c r="KS20" i="4"/>
  <c r="KT20" i="4"/>
  <c r="LH20" i="4" s="1"/>
  <c r="KU20" i="4"/>
  <c r="LI20" i="4" s="1"/>
  <c r="KW20" i="4"/>
  <c r="KX20" i="4"/>
  <c r="KY20" i="4"/>
  <c r="LA20" i="4"/>
  <c r="LB20" i="4"/>
  <c r="LC20" i="4"/>
  <c r="KQ21" i="4"/>
  <c r="KR21" i="4"/>
  <c r="KS21" i="4"/>
  <c r="KT21" i="4"/>
  <c r="LH21" i="4" s="1"/>
  <c r="KU21" i="4"/>
  <c r="LI21" i="4" s="1"/>
  <c r="KW21" i="4"/>
  <c r="KX21" i="4"/>
  <c r="KY21" i="4"/>
  <c r="LA21" i="4"/>
  <c r="LB21" i="4"/>
  <c r="LC21" i="4"/>
  <c r="KQ22" i="4"/>
  <c r="KR22" i="4"/>
  <c r="KS22" i="4"/>
  <c r="KT22" i="4"/>
  <c r="LH22" i="4" s="1"/>
  <c r="KU22" i="4"/>
  <c r="KW22" i="4"/>
  <c r="KX22" i="4"/>
  <c r="KY22" i="4"/>
  <c r="LA22" i="4"/>
  <c r="LB22" i="4"/>
  <c r="LC22" i="4"/>
  <c r="KQ23" i="4"/>
  <c r="KR23" i="4"/>
  <c r="KS23" i="4"/>
  <c r="KT23" i="4"/>
  <c r="LH23" i="4" s="1"/>
  <c r="KU23" i="4"/>
  <c r="LI23" i="4" s="1"/>
  <c r="KW23" i="4"/>
  <c r="KX23" i="4"/>
  <c r="KY23" i="4"/>
  <c r="LA23" i="4"/>
  <c r="LB23" i="4"/>
  <c r="LC23" i="4"/>
  <c r="KQ24" i="4"/>
  <c r="KR24" i="4"/>
  <c r="KS24" i="4"/>
  <c r="KT24" i="4"/>
  <c r="LH24" i="4" s="1"/>
  <c r="KU24" i="4"/>
  <c r="LI24" i="4" s="1"/>
  <c r="KW24" i="4"/>
  <c r="KX24" i="4"/>
  <c r="KY24" i="4"/>
  <c r="KZ24" i="4"/>
  <c r="LA24" i="4"/>
  <c r="LB24" i="4"/>
  <c r="LC24" i="4"/>
  <c r="KQ25" i="4"/>
  <c r="KR25" i="4"/>
  <c r="KS25" i="4"/>
  <c r="KT25" i="4"/>
  <c r="KU25" i="4"/>
  <c r="LI25" i="4" s="1"/>
  <c r="KW25" i="4"/>
  <c r="KX25" i="4"/>
  <c r="KY25" i="4"/>
  <c r="LA25" i="4"/>
  <c r="LB25" i="4"/>
  <c r="LC25" i="4"/>
  <c r="KQ26" i="4"/>
  <c r="KR26" i="4"/>
  <c r="KS26" i="4"/>
  <c r="KT26" i="4"/>
  <c r="LH26" i="4" s="1"/>
  <c r="KU26" i="4"/>
  <c r="LI26" i="4" s="1"/>
  <c r="KW26" i="4"/>
  <c r="KX26" i="4"/>
  <c r="KY26" i="4"/>
  <c r="LA26" i="4"/>
  <c r="LB26" i="4"/>
  <c r="LC26" i="4"/>
  <c r="KQ27" i="4"/>
  <c r="KR27" i="4"/>
  <c r="KS27" i="4"/>
  <c r="KT27" i="4"/>
  <c r="LH27" i="4" s="1"/>
  <c r="KU27" i="4"/>
  <c r="LI27" i="4" s="1"/>
  <c r="KW27" i="4"/>
  <c r="KX27" i="4"/>
  <c r="KY27" i="4"/>
  <c r="LA27" i="4"/>
  <c r="LB27" i="4"/>
  <c r="LC27" i="4"/>
  <c r="KR5" i="4"/>
  <c r="KS5" i="4"/>
  <c r="KT5" i="4"/>
  <c r="KU5" i="4"/>
  <c r="KW5" i="4"/>
  <c r="KX5" i="4"/>
  <c r="KY5" i="4"/>
  <c r="LA5" i="4"/>
  <c r="LB5" i="4"/>
  <c r="LC5" i="4"/>
  <c r="KQ5" i="4"/>
  <c r="JW6" i="4"/>
  <c r="JX6" i="4"/>
  <c r="JY6" i="4"/>
  <c r="JZ6" i="4"/>
  <c r="KA6" i="4"/>
  <c r="KO6" i="4" s="1"/>
  <c r="KC6" i="4"/>
  <c r="KD6" i="4"/>
  <c r="KE6" i="4"/>
  <c r="KG6" i="4"/>
  <c r="KH6" i="4"/>
  <c r="KI6" i="4"/>
  <c r="JW7" i="4"/>
  <c r="JX7" i="4"/>
  <c r="JY7" i="4"/>
  <c r="JZ7" i="4"/>
  <c r="KA7" i="4"/>
  <c r="KC7" i="4"/>
  <c r="KD7" i="4"/>
  <c r="KE7" i="4"/>
  <c r="KG7" i="4"/>
  <c r="KH7" i="4"/>
  <c r="KI7" i="4"/>
  <c r="JW8" i="4"/>
  <c r="JX8" i="4"/>
  <c r="JY8" i="4"/>
  <c r="JZ8" i="4"/>
  <c r="KA8" i="4"/>
  <c r="KC8" i="4"/>
  <c r="KD8" i="4"/>
  <c r="KE8" i="4"/>
  <c r="KG8" i="4"/>
  <c r="KH8" i="4"/>
  <c r="KI8" i="4"/>
  <c r="JW9" i="4"/>
  <c r="JX9" i="4"/>
  <c r="JY9" i="4"/>
  <c r="JZ9" i="4"/>
  <c r="KN9" i="4" s="1"/>
  <c r="KA9" i="4"/>
  <c r="MI9" i="4" s="1"/>
  <c r="MW9" i="4" s="1"/>
  <c r="KC9" i="4"/>
  <c r="KD9" i="4"/>
  <c r="KE9" i="4"/>
  <c r="KG9" i="4"/>
  <c r="KH9" i="4"/>
  <c r="KI9" i="4"/>
  <c r="JW10" i="4"/>
  <c r="JX10" i="4"/>
  <c r="JY10" i="4"/>
  <c r="JZ10" i="4"/>
  <c r="KA10" i="4"/>
  <c r="KO10" i="4" s="1"/>
  <c r="KC10" i="4"/>
  <c r="KD10" i="4"/>
  <c r="KE10" i="4"/>
  <c r="KG10" i="4"/>
  <c r="KH10" i="4"/>
  <c r="KI10" i="4"/>
  <c r="JW11" i="4"/>
  <c r="JY11" i="4"/>
  <c r="JZ11" i="4"/>
  <c r="KA11" i="4"/>
  <c r="KC11" i="4"/>
  <c r="KD11" i="4"/>
  <c r="KE11" i="4"/>
  <c r="KG11" i="4"/>
  <c r="KH11" i="4"/>
  <c r="KI11" i="4"/>
  <c r="JW12" i="4"/>
  <c r="JX12" i="4"/>
  <c r="JY12" i="4"/>
  <c r="JZ12" i="4"/>
  <c r="KA12" i="4"/>
  <c r="KC12" i="4"/>
  <c r="KD12" i="4"/>
  <c r="KE12" i="4"/>
  <c r="KG12" i="4"/>
  <c r="KH12" i="4"/>
  <c r="KI12" i="4"/>
  <c r="JW13" i="4"/>
  <c r="JX13" i="4"/>
  <c r="JY13" i="4"/>
  <c r="JZ13" i="4"/>
  <c r="KA13" i="4"/>
  <c r="KC13" i="4"/>
  <c r="KD13" i="4"/>
  <c r="KE13" i="4"/>
  <c r="KG13" i="4"/>
  <c r="KH13" i="4"/>
  <c r="KI13" i="4"/>
  <c r="JW14" i="4"/>
  <c r="JX14" i="4"/>
  <c r="JY14" i="4"/>
  <c r="JZ14" i="4"/>
  <c r="KA14" i="4"/>
  <c r="KC14" i="4"/>
  <c r="KD14" i="4"/>
  <c r="KE14" i="4"/>
  <c r="KG14" i="4"/>
  <c r="KH14" i="4"/>
  <c r="KI14" i="4"/>
  <c r="JW15" i="4"/>
  <c r="JX15" i="4"/>
  <c r="JY15" i="4"/>
  <c r="JZ15" i="4"/>
  <c r="KN15" i="4" s="1"/>
  <c r="KA15" i="4"/>
  <c r="KC15" i="4"/>
  <c r="KD15" i="4"/>
  <c r="KE15" i="4"/>
  <c r="KG15" i="4"/>
  <c r="KH15" i="4"/>
  <c r="KI15" i="4"/>
  <c r="JW16" i="4"/>
  <c r="JX16" i="4"/>
  <c r="JY16" i="4"/>
  <c r="JZ16" i="4"/>
  <c r="KA16" i="4"/>
  <c r="KC16" i="4"/>
  <c r="KD16" i="4"/>
  <c r="KE16" i="4"/>
  <c r="KG16" i="4"/>
  <c r="KH16" i="4"/>
  <c r="KI16" i="4"/>
  <c r="JW17" i="4"/>
  <c r="JX17" i="4"/>
  <c r="JY17" i="4"/>
  <c r="JZ17" i="4"/>
  <c r="KN17" i="4" s="1"/>
  <c r="KA17" i="4"/>
  <c r="KO17" i="4" s="1"/>
  <c r="KC17" i="4"/>
  <c r="KD17" i="4"/>
  <c r="KE17" i="4"/>
  <c r="KG17" i="4"/>
  <c r="KH17" i="4"/>
  <c r="KI17" i="4"/>
  <c r="JW18" i="4"/>
  <c r="JX18" i="4"/>
  <c r="JY18" i="4"/>
  <c r="JZ18" i="4"/>
  <c r="KA18" i="4"/>
  <c r="KC18" i="4"/>
  <c r="KD18" i="4"/>
  <c r="KE18" i="4"/>
  <c r="KG18" i="4"/>
  <c r="KH18" i="4"/>
  <c r="KI18" i="4"/>
  <c r="JW19" i="4"/>
  <c r="JX19" i="4"/>
  <c r="JY19" i="4"/>
  <c r="JZ19" i="4"/>
  <c r="KA19" i="4"/>
  <c r="KC19" i="4"/>
  <c r="KD19" i="4"/>
  <c r="KE19" i="4"/>
  <c r="KG19" i="4"/>
  <c r="KH19" i="4"/>
  <c r="KI19" i="4"/>
  <c r="JW20" i="4"/>
  <c r="JX20" i="4"/>
  <c r="JY20" i="4"/>
  <c r="JZ20" i="4"/>
  <c r="KA20" i="4"/>
  <c r="KC20" i="4"/>
  <c r="KD20" i="4"/>
  <c r="KE20" i="4"/>
  <c r="KG20" i="4"/>
  <c r="KH20" i="4"/>
  <c r="KI20" i="4"/>
  <c r="JW21" i="4"/>
  <c r="JY21" i="4"/>
  <c r="MG21" i="4" s="1"/>
  <c r="JZ21" i="4"/>
  <c r="MH21" i="4" s="1"/>
  <c r="MV21" i="4" s="1"/>
  <c r="KA21" i="4"/>
  <c r="MI21" i="4" s="1"/>
  <c r="MW21" i="4" s="1"/>
  <c r="KC21" i="4"/>
  <c r="KD21" i="4"/>
  <c r="ML21" i="4" s="1"/>
  <c r="KE21" i="4"/>
  <c r="MM21" i="4" s="1"/>
  <c r="KG21" i="4"/>
  <c r="MO21" i="4" s="1"/>
  <c r="KH21" i="4"/>
  <c r="MP21" i="4" s="1"/>
  <c r="KI21" i="4"/>
  <c r="MQ21" i="4" s="1"/>
  <c r="JW22" i="4"/>
  <c r="JX22" i="4"/>
  <c r="MF22" i="4" s="1"/>
  <c r="JY22" i="4"/>
  <c r="JZ22" i="4"/>
  <c r="KA22" i="4"/>
  <c r="KC22" i="4"/>
  <c r="MK22" i="4" s="1"/>
  <c r="KD22" i="4"/>
  <c r="KE22" i="4"/>
  <c r="MM22" i="4" s="1"/>
  <c r="KG22" i="4"/>
  <c r="MO22" i="4" s="1"/>
  <c r="KH22" i="4"/>
  <c r="KI22" i="4"/>
  <c r="MQ22" i="4" s="1"/>
  <c r="JW23" i="4"/>
  <c r="JX23" i="4"/>
  <c r="MF23" i="4" s="1"/>
  <c r="JY23" i="4"/>
  <c r="JZ23" i="4"/>
  <c r="MH23" i="4" s="1"/>
  <c r="MV23" i="4" s="1"/>
  <c r="KA23" i="4"/>
  <c r="MI23" i="4" s="1"/>
  <c r="MW23" i="4" s="1"/>
  <c r="KC23" i="4"/>
  <c r="MK23" i="4" s="1"/>
  <c r="KD23" i="4"/>
  <c r="ML23" i="4" s="1"/>
  <c r="KE23" i="4"/>
  <c r="MM23" i="4" s="1"/>
  <c r="KG23" i="4"/>
  <c r="MO23" i="4" s="1"/>
  <c r="KH23" i="4"/>
  <c r="MP23" i="4" s="1"/>
  <c r="KI23" i="4"/>
  <c r="MQ23" i="4" s="1"/>
  <c r="JW24" i="4"/>
  <c r="JX24" i="4"/>
  <c r="MF24" i="4" s="1"/>
  <c r="JY24" i="4"/>
  <c r="MG24" i="4" s="1"/>
  <c r="JZ24" i="4"/>
  <c r="KA24" i="4"/>
  <c r="MI24" i="4" s="1"/>
  <c r="MW24" i="4" s="1"/>
  <c r="KC24" i="4"/>
  <c r="MK24" i="4" s="1"/>
  <c r="KD24" i="4"/>
  <c r="KE24" i="4"/>
  <c r="KF24" i="4"/>
  <c r="MN24" i="4" s="1"/>
  <c r="KG24" i="4"/>
  <c r="MO24" i="4" s="1"/>
  <c r="KH24" i="4"/>
  <c r="MP24" i="4" s="1"/>
  <c r="KI24" i="4"/>
  <c r="MQ24" i="4" s="1"/>
  <c r="JW25" i="4"/>
  <c r="ME25" i="4" s="1"/>
  <c r="JX25" i="4"/>
  <c r="JY25" i="4"/>
  <c r="MG25" i="4" s="1"/>
  <c r="JZ25" i="4"/>
  <c r="MH25" i="4" s="1"/>
  <c r="MV25" i="4" s="1"/>
  <c r="KA25" i="4"/>
  <c r="MI25" i="4" s="1"/>
  <c r="MW25" i="4" s="1"/>
  <c r="KC25" i="4"/>
  <c r="KD25" i="4"/>
  <c r="ML25" i="4" s="1"/>
  <c r="KE25" i="4"/>
  <c r="MM25" i="4" s="1"/>
  <c r="KG25" i="4"/>
  <c r="MO25" i="4" s="1"/>
  <c r="KH25" i="4"/>
  <c r="MP25" i="4" s="1"/>
  <c r="KI25" i="4"/>
  <c r="MQ25" i="4" s="1"/>
  <c r="JW26" i="4"/>
  <c r="JX26" i="4"/>
  <c r="MF26" i="4" s="1"/>
  <c r="JY26" i="4"/>
  <c r="MG26" i="4" s="1"/>
  <c r="JZ26" i="4"/>
  <c r="KA26" i="4"/>
  <c r="KC26" i="4"/>
  <c r="MK26" i="4" s="1"/>
  <c r="KD26" i="4"/>
  <c r="KE26" i="4"/>
  <c r="MM26" i="4" s="1"/>
  <c r="KG26" i="4"/>
  <c r="MO26" i="4" s="1"/>
  <c r="KH26" i="4"/>
  <c r="MP26" i="4" s="1"/>
  <c r="KI26" i="4"/>
  <c r="MQ26" i="4" s="1"/>
  <c r="JW27" i="4"/>
  <c r="ME27" i="4" s="1"/>
  <c r="JX27" i="4"/>
  <c r="JY27" i="4"/>
  <c r="JZ27" i="4"/>
  <c r="MH27" i="4" s="1"/>
  <c r="MV27" i="4" s="1"/>
  <c r="KA27" i="4"/>
  <c r="MI27" i="4" s="1"/>
  <c r="MW27" i="4" s="1"/>
  <c r="KC27" i="4"/>
  <c r="MK27" i="4" s="1"/>
  <c r="KD27" i="4"/>
  <c r="ML27" i="4" s="1"/>
  <c r="KE27" i="4"/>
  <c r="MM27" i="4" s="1"/>
  <c r="KG27" i="4"/>
  <c r="MO27" i="4" s="1"/>
  <c r="KH27" i="4"/>
  <c r="MP27" i="4" s="1"/>
  <c r="KI27" i="4"/>
  <c r="MQ27" i="4" s="1"/>
  <c r="JX5" i="4"/>
  <c r="MF5" i="4" s="1"/>
  <c r="JY5" i="4"/>
  <c r="MG5" i="4" s="1"/>
  <c r="JZ5" i="4"/>
  <c r="MH5" i="4" s="1"/>
  <c r="KA5" i="4"/>
  <c r="MI5" i="4" s="1"/>
  <c r="KC5" i="4"/>
  <c r="MK5" i="4" s="1"/>
  <c r="KD5" i="4"/>
  <c r="ML5" i="4" s="1"/>
  <c r="KE5" i="4"/>
  <c r="MM5" i="4" s="1"/>
  <c r="KG5" i="4"/>
  <c r="MO5" i="4" s="1"/>
  <c r="KH5" i="4"/>
  <c r="MP5" i="4" s="1"/>
  <c r="KI5" i="4"/>
  <c r="MQ5" i="4" s="1"/>
  <c r="JW5" i="4"/>
  <c r="JC6" i="4"/>
  <c r="JD6" i="4"/>
  <c r="JE6" i="4"/>
  <c r="JF6" i="4"/>
  <c r="JT6" i="4" s="1"/>
  <c r="JG6" i="4"/>
  <c r="JU6" i="4" s="1"/>
  <c r="JI6" i="4"/>
  <c r="JJ6" i="4"/>
  <c r="JK6" i="4"/>
  <c r="JM6" i="4"/>
  <c r="JN6" i="4"/>
  <c r="JO6" i="4"/>
  <c r="JC7" i="4"/>
  <c r="JD7" i="4"/>
  <c r="JE7" i="4"/>
  <c r="JF7" i="4"/>
  <c r="JT7" i="4" s="1"/>
  <c r="JG7" i="4"/>
  <c r="JU7" i="4" s="1"/>
  <c r="JI7" i="4"/>
  <c r="JJ7" i="4"/>
  <c r="JK7" i="4"/>
  <c r="JM7" i="4"/>
  <c r="JN7" i="4"/>
  <c r="JO7" i="4"/>
  <c r="JC8" i="4"/>
  <c r="JD8" i="4"/>
  <c r="JE8" i="4"/>
  <c r="JF8" i="4"/>
  <c r="JT8" i="4" s="1"/>
  <c r="JG8" i="4"/>
  <c r="JU8" i="4" s="1"/>
  <c r="JI8" i="4"/>
  <c r="JJ8" i="4"/>
  <c r="JK8" i="4"/>
  <c r="JM8" i="4"/>
  <c r="JN8" i="4"/>
  <c r="JO8" i="4"/>
  <c r="JC9" i="4"/>
  <c r="JD9" i="4"/>
  <c r="JE9" i="4"/>
  <c r="JF9" i="4"/>
  <c r="JT9" i="4" s="1"/>
  <c r="JG9" i="4"/>
  <c r="JU9" i="4" s="1"/>
  <c r="JI9" i="4"/>
  <c r="JJ9" i="4"/>
  <c r="JK9" i="4"/>
  <c r="JM9" i="4"/>
  <c r="JN9" i="4"/>
  <c r="JO9" i="4"/>
  <c r="JC10" i="4"/>
  <c r="JD10" i="4"/>
  <c r="JE10" i="4"/>
  <c r="JF10" i="4"/>
  <c r="JT10" i="4" s="1"/>
  <c r="JG10" i="4"/>
  <c r="JU10" i="4" s="1"/>
  <c r="JI10" i="4"/>
  <c r="JJ10" i="4"/>
  <c r="JK10" i="4"/>
  <c r="JM10" i="4"/>
  <c r="JN10" i="4"/>
  <c r="JO10" i="4"/>
  <c r="JC11" i="4"/>
  <c r="JD11" i="4"/>
  <c r="JE11" i="4"/>
  <c r="JF11" i="4"/>
  <c r="JT11" i="4" s="1"/>
  <c r="JG11" i="4"/>
  <c r="JU11" i="4" s="1"/>
  <c r="JI11" i="4"/>
  <c r="JJ11" i="4"/>
  <c r="JK11" i="4"/>
  <c r="JM11" i="4"/>
  <c r="JN11" i="4"/>
  <c r="JO11" i="4"/>
  <c r="JC12" i="4"/>
  <c r="JD12" i="4"/>
  <c r="JE12" i="4"/>
  <c r="JF12" i="4"/>
  <c r="JT12" i="4" s="1"/>
  <c r="JG12" i="4"/>
  <c r="JU12" i="4" s="1"/>
  <c r="JI12" i="4"/>
  <c r="JJ12" i="4"/>
  <c r="JK12" i="4"/>
  <c r="JM12" i="4"/>
  <c r="JN12" i="4"/>
  <c r="JO12" i="4"/>
  <c r="JC13" i="4"/>
  <c r="JD13" i="4"/>
  <c r="JE13" i="4"/>
  <c r="JF13" i="4"/>
  <c r="JT13" i="4" s="1"/>
  <c r="JG13" i="4"/>
  <c r="JU13" i="4" s="1"/>
  <c r="JI13" i="4"/>
  <c r="JJ13" i="4"/>
  <c r="JK13" i="4"/>
  <c r="JM13" i="4"/>
  <c r="JN13" i="4"/>
  <c r="JO13" i="4"/>
  <c r="JC14" i="4"/>
  <c r="JD14" i="4"/>
  <c r="JE14" i="4"/>
  <c r="JF14" i="4"/>
  <c r="JT14" i="4" s="1"/>
  <c r="JG14" i="4"/>
  <c r="JU14" i="4" s="1"/>
  <c r="JI14" i="4"/>
  <c r="JJ14" i="4"/>
  <c r="JK14" i="4"/>
  <c r="JM14" i="4"/>
  <c r="JN14" i="4"/>
  <c r="JO14" i="4"/>
  <c r="JC15" i="4"/>
  <c r="JD15" i="4"/>
  <c r="JE15" i="4"/>
  <c r="JF15" i="4"/>
  <c r="JT15" i="4" s="1"/>
  <c r="JG15" i="4"/>
  <c r="JU15" i="4" s="1"/>
  <c r="JI15" i="4"/>
  <c r="JJ15" i="4"/>
  <c r="JK15" i="4"/>
  <c r="JM15" i="4"/>
  <c r="JN15" i="4"/>
  <c r="JO15" i="4"/>
  <c r="JC16" i="4"/>
  <c r="JD16" i="4"/>
  <c r="JE16" i="4"/>
  <c r="JF16" i="4"/>
  <c r="JT16" i="4" s="1"/>
  <c r="JG16" i="4"/>
  <c r="JU16" i="4" s="1"/>
  <c r="JI16" i="4"/>
  <c r="JJ16" i="4"/>
  <c r="JK16" i="4"/>
  <c r="JM16" i="4"/>
  <c r="JN16" i="4"/>
  <c r="JO16" i="4"/>
  <c r="JC17" i="4"/>
  <c r="JD17" i="4"/>
  <c r="JE17" i="4"/>
  <c r="JF17" i="4"/>
  <c r="JT17" i="4" s="1"/>
  <c r="JG17" i="4"/>
  <c r="JU17" i="4" s="1"/>
  <c r="JI17" i="4"/>
  <c r="JJ17" i="4"/>
  <c r="JK17" i="4"/>
  <c r="JM17" i="4"/>
  <c r="JN17" i="4"/>
  <c r="JO17" i="4"/>
  <c r="JC18" i="4"/>
  <c r="JD18" i="4"/>
  <c r="JE18" i="4"/>
  <c r="JF18" i="4"/>
  <c r="JT18" i="4" s="1"/>
  <c r="JG18" i="4"/>
  <c r="JU18" i="4" s="1"/>
  <c r="JI18" i="4"/>
  <c r="JJ18" i="4"/>
  <c r="JK18" i="4"/>
  <c r="JM18" i="4"/>
  <c r="JN18" i="4"/>
  <c r="JO18" i="4"/>
  <c r="JC19" i="4"/>
  <c r="JD19" i="4"/>
  <c r="JE19" i="4"/>
  <c r="JF19" i="4"/>
  <c r="JT19" i="4" s="1"/>
  <c r="JG19" i="4"/>
  <c r="JU19" i="4" s="1"/>
  <c r="JI19" i="4"/>
  <c r="JJ19" i="4"/>
  <c r="JK19" i="4"/>
  <c r="JM19" i="4"/>
  <c r="JN19" i="4"/>
  <c r="JO19" i="4"/>
  <c r="JC20" i="4"/>
  <c r="JD20" i="4"/>
  <c r="JE20" i="4"/>
  <c r="JF20" i="4"/>
  <c r="JT20" i="4" s="1"/>
  <c r="JG20" i="4"/>
  <c r="JU20" i="4" s="1"/>
  <c r="JI20" i="4"/>
  <c r="JJ20" i="4"/>
  <c r="JK20" i="4"/>
  <c r="JM20" i="4"/>
  <c r="JN20" i="4"/>
  <c r="JO20" i="4"/>
  <c r="JC21" i="4"/>
  <c r="JD21" i="4"/>
  <c r="JE21" i="4"/>
  <c r="JF21" i="4"/>
  <c r="JT21" i="4" s="1"/>
  <c r="JG21" i="4"/>
  <c r="JU21" i="4" s="1"/>
  <c r="JI21" i="4"/>
  <c r="JJ21" i="4"/>
  <c r="JK21" i="4"/>
  <c r="JM21" i="4"/>
  <c r="JN21" i="4"/>
  <c r="JO21" i="4"/>
  <c r="JC22" i="4"/>
  <c r="JD22" i="4"/>
  <c r="JE22" i="4"/>
  <c r="JF22" i="4"/>
  <c r="JT22" i="4" s="1"/>
  <c r="JG22" i="4"/>
  <c r="JU22" i="4" s="1"/>
  <c r="JI22" i="4"/>
  <c r="JJ22" i="4"/>
  <c r="JK22" i="4"/>
  <c r="JM22" i="4"/>
  <c r="JN22" i="4"/>
  <c r="JO22" i="4"/>
  <c r="JC23" i="4"/>
  <c r="JD23" i="4"/>
  <c r="JE23" i="4"/>
  <c r="JF23" i="4"/>
  <c r="JT23" i="4" s="1"/>
  <c r="JG23" i="4"/>
  <c r="JU23" i="4" s="1"/>
  <c r="JI23" i="4"/>
  <c r="JJ23" i="4"/>
  <c r="JK23" i="4"/>
  <c r="JM23" i="4"/>
  <c r="JN23" i="4"/>
  <c r="JO23" i="4"/>
  <c r="JC24" i="4"/>
  <c r="JD24" i="4"/>
  <c r="JE24" i="4"/>
  <c r="JF24" i="4"/>
  <c r="JT24" i="4" s="1"/>
  <c r="JG24" i="4"/>
  <c r="JU24" i="4" s="1"/>
  <c r="JI24" i="4"/>
  <c r="JJ24" i="4"/>
  <c r="JK24" i="4"/>
  <c r="JL24" i="4"/>
  <c r="JM24" i="4"/>
  <c r="JN24" i="4"/>
  <c r="JO24" i="4"/>
  <c r="JC25" i="4"/>
  <c r="JD25" i="4"/>
  <c r="JE25" i="4"/>
  <c r="JF25" i="4"/>
  <c r="JT25" i="4" s="1"/>
  <c r="JG25" i="4"/>
  <c r="JU25" i="4" s="1"/>
  <c r="JI25" i="4"/>
  <c r="JJ25" i="4"/>
  <c r="JK25" i="4"/>
  <c r="JM25" i="4"/>
  <c r="JN25" i="4"/>
  <c r="JO25" i="4"/>
  <c r="JC26" i="4"/>
  <c r="JD26" i="4"/>
  <c r="JE26" i="4"/>
  <c r="JF26" i="4"/>
  <c r="JT26" i="4" s="1"/>
  <c r="JG26" i="4"/>
  <c r="JU26" i="4" s="1"/>
  <c r="JI26" i="4"/>
  <c r="JJ26" i="4"/>
  <c r="JK26" i="4"/>
  <c r="JM26" i="4"/>
  <c r="JN26" i="4"/>
  <c r="JO26" i="4"/>
  <c r="JC27" i="4"/>
  <c r="JD27" i="4"/>
  <c r="JE27" i="4"/>
  <c r="JF27" i="4"/>
  <c r="JT27" i="4" s="1"/>
  <c r="JG27" i="4"/>
  <c r="JU27" i="4" s="1"/>
  <c r="JI27" i="4"/>
  <c r="JJ27" i="4"/>
  <c r="JK27" i="4"/>
  <c r="JM27" i="4"/>
  <c r="JN27" i="4"/>
  <c r="JO27" i="4"/>
  <c r="JD5" i="4"/>
  <c r="JE5" i="4"/>
  <c r="JF5" i="4"/>
  <c r="JG5" i="4"/>
  <c r="JI5" i="4"/>
  <c r="JJ5" i="4"/>
  <c r="JK5" i="4"/>
  <c r="JM5" i="4"/>
  <c r="JN5" i="4"/>
  <c r="JO5" i="4"/>
  <c r="JC5" i="4"/>
  <c r="II6" i="4"/>
  <c r="IJ6" i="4"/>
  <c r="IK6" i="4"/>
  <c r="IL6" i="4"/>
  <c r="IM6" i="4"/>
  <c r="IO6" i="4"/>
  <c r="IP6" i="4"/>
  <c r="IQ6" i="4"/>
  <c r="IS6" i="4"/>
  <c r="IT6" i="4"/>
  <c r="IU6" i="4"/>
  <c r="II7" i="4"/>
  <c r="IJ7" i="4"/>
  <c r="IK7" i="4"/>
  <c r="IL7" i="4"/>
  <c r="IZ7" i="4" s="1"/>
  <c r="IM7" i="4"/>
  <c r="IO7" i="4"/>
  <c r="IP7" i="4"/>
  <c r="IQ7" i="4"/>
  <c r="IS7" i="4"/>
  <c r="IT7" i="4"/>
  <c r="IU7" i="4"/>
  <c r="II8" i="4"/>
  <c r="IJ8" i="4"/>
  <c r="IK8" i="4"/>
  <c r="IL8" i="4"/>
  <c r="IM8" i="4"/>
  <c r="IO8" i="4"/>
  <c r="IP8" i="4"/>
  <c r="IQ8" i="4"/>
  <c r="IS8" i="4"/>
  <c r="IT8" i="4"/>
  <c r="IU8" i="4"/>
  <c r="II9" i="4"/>
  <c r="IJ9" i="4"/>
  <c r="IK9" i="4"/>
  <c r="IL9" i="4"/>
  <c r="IM9" i="4"/>
  <c r="IO9" i="4"/>
  <c r="IP9" i="4"/>
  <c r="IQ9" i="4"/>
  <c r="IS9" i="4"/>
  <c r="IT9" i="4"/>
  <c r="IU9" i="4"/>
  <c r="II10" i="4"/>
  <c r="IJ10" i="4"/>
  <c r="IK10" i="4"/>
  <c r="IL10" i="4"/>
  <c r="IM10" i="4"/>
  <c r="JA10" i="4" s="1"/>
  <c r="IO10" i="4"/>
  <c r="IP10" i="4"/>
  <c r="IQ10" i="4"/>
  <c r="IS10" i="4"/>
  <c r="IT10" i="4"/>
  <c r="IU10" i="4"/>
  <c r="II11" i="4"/>
  <c r="IJ11" i="4"/>
  <c r="IK11" i="4"/>
  <c r="IL11" i="4"/>
  <c r="IM11" i="4"/>
  <c r="IO11" i="4"/>
  <c r="IP11" i="4"/>
  <c r="IQ11" i="4"/>
  <c r="IS11" i="4"/>
  <c r="IT11" i="4"/>
  <c r="IU11" i="4"/>
  <c r="II12" i="4"/>
  <c r="IJ12" i="4"/>
  <c r="IK12" i="4"/>
  <c r="IL12" i="4"/>
  <c r="IM12" i="4"/>
  <c r="IO12" i="4"/>
  <c r="IP12" i="4"/>
  <c r="IQ12" i="4"/>
  <c r="IS12" i="4"/>
  <c r="IT12" i="4"/>
  <c r="IU12" i="4"/>
  <c r="II13" i="4"/>
  <c r="IJ13" i="4"/>
  <c r="IK13" i="4"/>
  <c r="IL13" i="4"/>
  <c r="IZ13" i="4" s="1"/>
  <c r="IM13" i="4"/>
  <c r="IO13" i="4"/>
  <c r="IP13" i="4"/>
  <c r="IQ13" i="4"/>
  <c r="IS13" i="4"/>
  <c r="IT13" i="4"/>
  <c r="IU13" i="4"/>
  <c r="II14" i="4"/>
  <c r="IJ14" i="4"/>
  <c r="IK14" i="4"/>
  <c r="IL14" i="4"/>
  <c r="IM14" i="4"/>
  <c r="JA14" i="4" s="1"/>
  <c r="IO14" i="4"/>
  <c r="IP14" i="4"/>
  <c r="IQ14" i="4"/>
  <c r="IS14" i="4"/>
  <c r="IT14" i="4"/>
  <c r="IU14" i="4"/>
  <c r="II15" i="4"/>
  <c r="IJ15" i="4"/>
  <c r="IK15" i="4"/>
  <c r="IL15" i="4"/>
  <c r="IM15" i="4"/>
  <c r="IO15" i="4"/>
  <c r="IP15" i="4"/>
  <c r="IQ15" i="4"/>
  <c r="IS15" i="4"/>
  <c r="IT15" i="4"/>
  <c r="IU15" i="4"/>
  <c r="II16" i="4"/>
  <c r="IJ16" i="4"/>
  <c r="IK16" i="4"/>
  <c r="IL16" i="4"/>
  <c r="IM16" i="4"/>
  <c r="IO16" i="4"/>
  <c r="IP16" i="4"/>
  <c r="IQ16" i="4"/>
  <c r="IS16" i="4"/>
  <c r="IT16" i="4"/>
  <c r="IU16" i="4"/>
  <c r="II17" i="4"/>
  <c r="IJ17" i="4"/>
  <c r="IK17" i="4"/>
  <c r="IL17" i="4"/>
  <c r="IZ17" i="4" s="1"/>
  <c r="IM17" i="4"/>
  <c r="IO17" i="4"/>
  <c r="IP17" i="4"/>
  <c r="IQ17" i="4"/>
  <c r="IS17" i="4"/>
  <c r="IT17" i="4"/>
  <c r="IU17" i="4"/>
  <c r="II18" i="4"/>
  <c r="IJ18" i="4"/>
  <c r="IK18" i="4"/>
  <c r="IL18" i="4"/>
  <c r="IZ18" i="4" s="1"/>
  <c r="IM18" i="4"/>
  <c r="IO18" i="4"/>
  <c r="IP18" i="4"/>
  <c r="IQ18" i="4"/>
  <c r="IS18" i="4"/>
  <c r="IT18" i="4"/>
  <c r="IU18" i="4"/>
  <c r="II19" i="4"/>
  <c r="IJ19" i="4"/>
  <c r="IK19" i="4"/>
  <c r="IL19" i="4"/>
  <c r="IM19" i="4"/>
  <c r="IO19" i="4"/>
  <c r="IP19" i="4"/>
  <c r="IQ19" i="4"/>
  <c r="IS19" i="4"/>
  <c r="IT19" i="4"/>
  <c r="IU19" i="4"/>
  <c r="II20" i="4"/>
  <c r="IJ20" i="4"/>
  <c r="IK20" i="4"/>
  <c r="IL20" i="4"/>
  <c r="IM20" i="4"/>
  <c r="IO20" i="4"/>
  <c r="IP20" i="4"/>
  <c r="IQ20" i="4"/>
  <c r="IS20" i="4"/>
  <c r="IT20" i="4"/>
  <c r="IU20" i="4"/>
  <c r="II21" i="4"/>
  <c r="IJ21" i="4"/>
  <c r="IK21" i="4"/>
  <c r="IL21" i="4"/>
  <c r="IZ21" i="4" s="1"/>
  <c r="IM21" i="4"/>
  <c r="IO21" i="4"/>
  <c r="IP21" i="4"/>
  <c r="IQ21" i="4"/>
  <c r="IS21" i="4"/>
  <c r="IT21" i="4"/>
  <c r="IU21" i="4"/>
  <c r="II22" i="4"/>
  <c r="IJ22" i="4"/>
  <c r="IK22" i="4"/>
  <c r="IL22" i="4"/>
  <c r="IM22" i="4"/>
  <c r="IO22" i="4"/>
  <c r="IP22" i="4"/>
  <c r="IQ22" i="4"/>
  <c r="IS22" i="4"/>
  <c r="IT22" i="4"/>
  <c r="IU22" i="4"/>
  <c r="II23" i="4"/>
  <c r="IJ23" i="4"/>
  <c r="IK23" i="4"/>
  <c r="IL23" i="4"/>
  <c r="IM23" i="4"/>
  <c r="IO23" i="4"/>
  <c r="IP23" i="4"/>
  <c r="IQ23" i="4"/>
  <c r="IS23" i="4"/>
  <c r="IT23" i="4"/>
  <c r="IU23" i="4"/>
  <c r="II24" i="4"/>
  <c r="IJ24" i="4"/>
  <c r="IK24" i="4"/>
  <c r="IL24" i="4"/>
  <c r="IM24" i="4"/>
  <c r="IO24" i="4"/>
  <c r="IP24" i="4"/>
  <c r="IQ24" i="4"/>
  <c r="IS24" i="4"/>
  <c r="IT24" i="4"/>
  <c r="IU24" i="4"/>
  <c r="II25" i="4"/>
  <c r="IJ25" i="4"/>
  <c r="IK25" i="4"/>
  <c r="IL25" i="4"/>
  <c r="IZ25" i="4" s="1"/>
  <c r="IM25" i="4"/>
  <c r="IO25" i="4"/>
  <c r="IP25" i="4"/>
  <c r="IQ25" i="4"/>
  <c r="IS25" i="4"/>
  <c r="IT25" i="4"/>
  <c r="IU25" i="4"/>
  <c r="II26" i="4"/>
  <c r="IJ26" i="4"/>
  <c r="IK26" i="4"/>
  <c r="IL26" i="4"/>
  <c r="IM26" i="4"/>
  <c r="JA26" i="4" s="1"/>
  <c r="IO26" i="4"/>
  <c r="IP26" i="4"/>
  <c r="IQ26" i="4"/>
  <c r="IS26" i="4"/>
  <c r="IT26" i="4"/>
  <c r="IU26" i="4"/>
  <c r="II27" i="4"/>
  <c r="IJ27" i="4"/>
  <c r="IK27" i="4"/>
  <c r="IL27" i="4"/>
  <c r="IZ27" i="4" s="1"/>
  <c r="IM27" i="4"/>
  <c r="IO27" i="4"/>
  <c r="IP27" i="4"/>
  <c r="IQ27" i="4"/>
  <c r="IS27" i="4"/>
  <c r="IT27" i="4"/>
  <c r="IU27" i="4"/>
  <c r="IJ5" i="4"/>
  <c r="IK5" i="4"/>
  <c r="IL5" i="4"/>
  <c r="IM5" i="4"/>
  <c r="IO5" i="4"/>
  <c r="IP5" i="4"/>
  <c r="IQ5" i="4"/>
  <c r="IS5" i="4"/>
  <c r="IT5" i="4"/>
  <c r="IU5" i="4"/>
  <c r="II5" i="4"/>
  <c r="MX5" i="4"/>
  <c r="MD5" i="4"/>
  <c r="LH25" i="4"/>
  <c r="LI22" i="4"/>
  <c r="LI13" i="4"/>
  <c r="LI9" i="4"/>
  <c r="LH9" i="4"/>
  <c r="LJ5" i="4"/>
  <c r="KP5" i="4"/>
  <c r="JV5" i="4"/>
  <c r="JB5" i="4"/>
  <c r="IA28" i="4"/>
  <c r="HZ28" i="4"/>
  <c r="HY28" i="4"/>
  <c r="HW28" i="4"/>
  <c r="HV28" i="4"/>
  <c r="HU28" i="4"/>
  <c r="HS28" i="4"/>
  <c r="HR28" i="4"/>
  <c r="HQ28" i="4"/>
  <c r="HP28" i="4"/>
  <c r="HO28" i="4"/>
  <c r="IG27" i="4"/>
  <c r="IF27" i="4"/>
  <c r="IE27" i="4"/>
  <c r="ID27" i="4"/>
  <c r="IC27" i="4"/>
  <c r="IB27" i="4"/>
  <c r="HX27" i="4"/>
  <c r="HT27" i="4"/>
  <c r="IG26" i="4"/>
  <c r="IF26" i="4"/>
  <c r="IE26" i="4"/>
  <c r="ID26" i="4"/>
  <c r="IC26" i="4"/>
  <c r="IB26" i="4"/>
  <c r="HX26" i="4"/>
  <c r="HT26" i="4"/>
  <c r="IG25" i="4"/>
  <c r="IF25" i="4"/>
  <c r="IE25" i="4"/>
  <c r="ID25" i="4"/>
  <c r="IC25" i="4"/>
  <c r="IB25" i="4"/>
  <c r="HX25" i="4"/>
  <c r="HT25" i="4"/>
  <c r="IG24" i="4"/>
  <c r="IF24" i="4"/>
  <c r="IE24" i="4"/>
  <c r="ID24" i="4"/>
  <c r="IC24" i="4"/>
  <c r="IB24" i="4"/>
  <c r="HT24" i="4"/>
  <c r="IG23" i="4"/>
  <c r="IF23" i="4"/>
  <c r="IE23" i="4"/>
  <c r="ID23" i="4"/>
  <c r="IC23" i="4"/>
  <c r="IB23" i="4"/>
  <c r="HX23" i="4"/>
  <c r="HT23" i="4"/>
  <c r="IG22" i="4"/>
  <c r="IF22" i="4"/>
  <c r="IE22" i="4"/>
  <c r="ID22" i="4"/>
  <c r="IC22" i="4"/>
  <c r="IB22" i="4"/>
  <c r="HX22" i="4"/>
  <c r="HT22" i="4"/>
  <c r="IG21" i="4"/>
  <c r="IF21" i="4"/>
  <c r="IE21" i="4"/>
  <c r="ID21" i="4"/>
  <c r="IC21" i="4"/>
  <c r="IB21" i="4"/>
  <c r="HX21" i="4"/>
  <c r="HT21" i="4"/>
  <c r="IG20" i="4"/>
  <c r="IF20" i="4"/>
  <c r="IE20" i="4"/>
  <c r="ID20" i="4"/>
  <c r="IC20" i="4"/>
  <c r="IB20" i="4"/>
  <c r="HX20" i="4"/>
  <c r="HT20" i="4"/>
  <c r="IG19" i="4"/>
  <c r="IF19" i="4"/>
  <c r="IE19" i="4"/>
  <c r="ID19" i="4"/>
  <c r="IC19" i="4"/>
  <c r="IB19" i="4"/>
  <c r="HX19" i="4"/>
  <c r="HT19" i="4"/>
  <c r="IG18" i="4"/>
  <c r="IF18" i="4"/>
  <c r="IE18" i="4"/>
  <c r="ID18" i="4"/>
  <c r="IC18" i="4"/>
  <c r="IB18" i="4"/>
  <c r="HX18" i="4"/>
  <c r="HT18" i="4"/>
  <c r="IG17" i="4"/>
  <c r="IF17" i="4"/>
  <c r="IE17" i="4"/>
  <c r="ID17" i="4"/>
  <c r="IC17" i="4"/>
  <c r="IB17" i="4"/>
  <c r="HX17" i="4"/>
  <c r="HT17" i="4"/>
  <c r="IG16" i="4"/>
  <c r="IF16" i="4"/>
  <c r="IE16" i="4"/>
  <c r="ID16" i="4"/>
  <c r="IC16" i="4"/>
  <c r="IB16" i="4"/>
  <c r="HX16" i="4"/>
  <c r="HT16" i="4"/>
  <c r="IG15" i="4"/>
  <c r="IF15" i="4"/>
  <c r="IE15" i="4"/>
  <c r="ID15" i="4"/>
  <c r="IC15" i="4"/>
  <c r="IB15" i="4"/>
  <c r="HX15" i="4"/>
  <c r="HT15" i="4"/>
  <c r="IG14" i="4"/>
  <c r="IF14" i="4"/>
  <c r="IE14" i="4"/>
  <c r="ID14" i="4"/>
  <c r="IC14" i="4"/>
  <c r="IB14" i="4"/>
  <c r="HX14" i="4"/>
  <c r="HT14" i="4"/>
  <c r="IG13" i="4"/>
  <c r="IF13" i="4"/>
  <c r="IE13" i="4"/>
  <c r="ID13" i="4"/>
  <c r="IC13" i="4"/>
  <c r="IB13" i="4"/>
  <c r="HX13" i="4"/>
  <c r="HT13" i="4"/>
  <c r="IG12" i="4"/>
  <c r="IF12" i="4"/>
  <c r="IE12" i="4"/>
  <c r="ID12" i="4"/>
  <c r="IC12" i="4"/>
  <c r="IB12" i="4"/>
  <c r="HX12" i="4"/>
  <c r="HT12" i="4"/>
  <c r="IG11" i="4"/>
  <c r="IF11" i="4"/>
  <c r="IE11" i="4"/>
  <c r="ID11" i="4"/>
  <c r="IC11" i="4"/>
  <c r="IB11" i="4"/>
  <c r="HX11" i="4"/>
  <c r="HT11" i="4"/>
  <c r="IG10" i="4"/>
  <c r="IF10" i="4"/>
  <c r="IE10" i="4"/>
  <c r="ID10" i="4"/>
  <c r="IC10" i="4"/>
  <c r="IB10" i="4"/>
  <c r="HX10" i="4"/>
  <c r="HT10" i="4"/>
  <c r="IG9" i="4"/>
  <c r="IF9" i="4"/>
  <c r="IE9" i="4"/>
  <c r="ID9" i="4"/>
  <c r="IC9" i="4"/>
  <c r="IB9" i="4"/>
  <c r="HX9" i="4"/>
  <c r="HT9" i="4"/>
  <c r="IG8" i="4"/>
  <c r="IF8" i="4"/>
  <c r="IE8" i="4"/>
  <c r="ID8" i="4"/>
  <c r="IC8" i="4"/>
  <c r="IB8" i="4"/>
  <c r="HX8" i="4"/>
  <c r="HT8" i="4"/>
  <c r="IG7" i="4"/>
  <c r="IF7" i="4"/>
  <c r="IE7" i="4"/>
  <c r="ID7" i="4"/>
  <c r="IC7" i="4"/>
  <c r="IB7" i="4"/>
  <c r="HX7" i="4"/>
  <c r="HT7" i="4"/>
  <c r="IG6" i="4"/>
  <c r="IF6" i="4"/>
  <c r="IE6" i="4"/>
  <c r="ID6" i="4"/>
  <c r="IC6" i="4"/>
  <c r="IB6" i="4"/>
  <c r="HX6" i="4"/>
  <c r="HT6" i="4"/>
  <c r="IH5" i="4"/>
  <c r="IB5" i="4"/>
  <c r="HX5" i="4"/>
  <c r="HT5" i="4"/>
  <c r="HG28" i="4"/>
  <c r="HF28" i="4"/>
  <c r="HE28" i="4"/>
  <c r="HC28" i="4"/>
  <c r="HB28" i="4"/>
  <c r="HA28" i="4"/>
  <c r="GY28" i="4"/>
  <c r="GX28" i="4"/>
  <c r="GW28" i="4"/>
  <c r="GV28" i="4"/>
  <c r="GU28" i="4"/>
  <c r="HM27" i="4"/>
  <c r="HL27" i="4"/>
  <c r="HK27" i="4"/>
  <c r="HJ27" i="4"/>
  <c r="HI27" i="4"/>
  <c r="HH27" i="4"/>
  <c r="HD27" i="4"/>
  <c r="GZ27" i="4"/>
  <c r="HM26" i="4"/>
  <c r="HL26" i="4"/>
  <c r="HK26" i="4"/>
  <c r="HJ26" i="4"/>
  <c r="HI26" i="4"/>
  <c r="HH26" i="4"/>
  <c r="HD26" i="4"/>
  <c r="GZ26" i="4"/>
  <c r="HM25" i="4"/>
  <c r="HL25" i="4"/>
  <c r="HK25" i="4"/>
  <c r="HJ25" i="4"/>
  <c r="HI25" i="4"/>
  <c r="HH25" i="4"/>
  <c r="HD25" i="4"/>
  <c r="GZ25" i="4"/>
  <c r="HM24" i="4"/>
  <c r="HL24" i="4"/>
  <c r="HK24" i="4"/>
  <c r="HJ24" i="4"/>
  <c r="HI24" i="4"/>
  <c r="HH24" i="4"/>
  <c r="GZ24" i="4"/>
  <c r="HM23" i="4"/>
  <c r="HL23" i="4"/>
  <c r="HK23" i="4"/>
  <c r="HJ23" i="4"/>
  <c r="HI23" i="4"/>
  <c r="HH23" i="4"/>
  <c r="HD23" i="4"/>
  <c r="GZ23" i="4"/>
  <c r="HM22" i="4"/>
  <c r="HL22" i="4"/>
  <c r="HK22" i="4"/>
  <c r="HJ22" i="4"/>
  <c r="HI22" i="4"/>
  <c r="HH22" i="4"/>
  <c r="HD22" i="4"/>
  <c r="GZ22" i="4"/>
  <c r="HM21" i="4"/>
  <c r="HL21" i="4"/>
  <c r="HK21" i="4"/>
  <c r="HJ21" i="4"/>
  <c r="HI21" i="4"/>
  <c r="HH21" i="4"/>
  <c r="HD21" i="4"/>
  <c r="GZ21" i="4"/>
  <c r="HM20" i="4"/>
  <c r="HL20" i="4"/>
  <c r="HK20" i="4"/>
  <c r="HJ20" i="4"/>
  <c r="HI20" i="4"/>
  <c r="HH20" i="4"/>
  <c r="HD20" i="4"/>
  <c r="GZ20" i="4"/>
  <c r="HM19" i="4"/>
  <c r="HL19" i="4"/>
  <c r="HK19" i="4"/>
  <c r="HJ19" i="4"/>
  <c r="HI19" i="4"/>
  <c r="HH19" i="4"/>
  <c r="HD19" i="4"/>
  <c r="GZ19" i="4"/>
  <c r="HM18" i="4"/>
  <c r="HL18" i="4"/>
  <c r="HK18" i="4"/>
  <c r="HJ18" i="4"/>
  <c r="HI18" i="4"/>
  <c r="HH18" i="4"/>
  <c r="HD18" i="4"/>
  <c r="GZ18" i="4"/>
  <c r="HM17" i="4"/>
  <c r="HL17" i="4"/>
  <c r="HK17" i="4"/>
  <c r="HJ17" i="4"/>
  <c r="HI17" i="4"/>
  <c r="HH17" i="4"/>
  <c r="HD17" i="4"/>
  <c r="GZ17" i="4"/>
  <c r="HM16" i="4"/>
  <c r="HL16" i="4"/>
  <c r="HK16" i="4"/>
  <c r="HJ16" i="4"/>
  <c r="HI16" i="4"/>
  <c r="HH16" i="4"/>
  <c r="HD16" i="4"/>
  <c r="GZ16" i="4"/>
  <c r="HM15" i="4"/>
  <c r="HL15" i="4"/>
  <c r="HK15" i="4"/>
  <c r="HJ15" i="4"/>
  <c r="HI15" i="4"/>
  <c r="HH15" i="4"/>
  <c r="HD15" i="4"/>
  <c r="GZ15" i="4"/>
  <c r="HM14" i="4"/>
  <c r="HL14" i="4"/>
  <c r="HK14" i="4"/>
  <c r="HJ14" i="4"/>
  <c r="HI14" i="4"/>
  <c r="HH14" i="4"/>
  <c r="HD14" i="4"/>
  <c r="GZ14" i="4"/>
  <c r="HM13" i="4"/>
  <c r="HL13" i="4"/>
  <c r="HK13" i="4"/>
  <c r="HJ13" i="4"/>
  <c r="HI13" i="4"/>
  <c r="HH13" i="4"/>
  <c r="HD13" i="4"/>
  <c r="GZ13" i="4"/>
  <c r="HM12" i="4"/>
  <c r="HL12" i="4"/>
  <c r="HK12" i="4"/>
  <c r="HJ12" i="4"/>
  <c r="HI12" i="4"/>
  <c r="HH12" i="4"/>
  <c r="HD12" i="4"/>
  <c r="GZ12" i="4"/>
  <c r="HM11" i="4"/>
  <c r="HL11" i="4"/>
  <c r="HK11" i="4"/>
  <c r="HJ11" i="4"/>
  <c r="HI11" i="4"/>
  <c r="HH11" i="4"/>
  <c r="HD11" i="4"/>
  <c r="GZ11" i="4"/>
  <c r="HM10" i="4"/>
  <c r="HL10" i="4"/>
  <c r="HK10" i="4"/>
  <c r="HJ10" i="4"/>
  <c r="HI10" i="4"/>
  <c r="HH10" i="4"/>
  <c r="HD10" i="4"/>
  <c r="GZ10" i="4"/>
  <c r="HM9" i="4"/>
  <c r="HL9" i="4"/>
  <c r="HK9" i="4"/>
  <c r="HJ9" i="4"/>
  <c r="HI9" i="4"/>
  <c r="HH9" i="4"/>
  <c r="HD9" i="4"/>
  <c r="GZ9" i="4"/>
  <c r="HM8" i="4"/>
  <c r="HL8" i="4"/>
  <c r="HK8" i="4"/>
  <c r="HJ8" i="4"/>
  <c r="HI8" i="4"/>
  <c r="HH8" i="4"/>
  <c r="HD8" i="4"/>
  <c r="GZ8" i="4"/>
  <c r="HM7" i="4"/>
  <c r="HL7" i="4"/>
  <c r="HK7" i="4"/>
  <c r="HJ7" i="4"/>
  <c r="HI7" i="4"/>
  <c r="HH7" i="4"/>
  <c r="HD7" i="4"/>
  <c r="GZ7" i="4"/>
  <c r="HM6" i="4"/>
  <c r="HL6" i="4"/>
  <c r="HK6" i="4"/>
  <c r="HJ6" i="4"/>
  <c r="HI6" i="4"/>
  <c r="HH6" i="4"/>
  <c r="HD6" i="4"/>
  <c r="GZ6" i="4"/>
  <c r="HN5" i="4"/>
  <c r="HH5" i="4"/>
  <c r="HD5" i="4"/>
  <c r="GZ5" i="4"/>
  <c r="GN5" i="4"/>
  <c r="GN6" i="4"/>
  <c r="GN7" i="4"/>
  <c r="GN8" i="4"/>
  <c r="GN9" i="4"/>
  <c r="GN10" i="4"/>
  <c r="GN11" i="4"/>
  <c r="GN12" i="4"/>
  <c r="GN13" i="4"/>
  <c r="GN14" i="4"/>
  <c r="GN15" i="4"/>
  <c r="GN16" i="4"/>
  <c r="GN17" i="4"/>
  <c r="GN18" i="4"/>
  <c r="GN19" i="4"/>
  <c r="GN20" i="4"/>
  <c r="GN21" i="4"/>
  <c r="GN22" i="4"/>
  <c r="GN23" i="4"/>
  <c r="GN24" i="4"/>
  <c r="GN25" i="4"/>
  <c r="GN26" i="4"/>
  <c r="GN27" i="4"/>
  <c r="GM28" i="4"/>
  <c r="GL28" i="4"/>
  <c r="GK28" i="4"/>
  <c r="GI28" i="4"/>
  <c r="GH28" i="4"/>
  <c r="GG28" i="4"/>
  <c r="GE28" i="4"/>
  <c r="GD28" i="4"/>
  <c r="GC28" i="4"/>
  <c r="GA28" i="4"/>
  <c r="GS27" i="4"/>
  <c r="GR27" i="4"/>
  <c r="GQ27" i="4"/>
  <c r="GP27" i="4"/>
  <c r="GO27" i="4"/>
  <c r="GJ27" i="4"/>
  <c r="GF27" i="4"/>
  <c r="GS26" i="4"/>
  <c r="GR26" i="4"/>
  <c r="GQ26" i="4"/>
  <c r="GP26" i="4"/>
  <c r="GO26" i="4"/>
  <c r="GJ26" i="4"/>
  <c r="GF26" i="4"/>
  <c r="GS25" i="4"/>
  <c r="GR25" i="4"/>
  <c r="GQ25" i="4"/>
  <c r="GP25" i="4"/>
  <c r="GO25" i="4"/>
  <c r="GJ25" i="4"/>
  <c r="GF25" i="4"/>
  <c r="GS24" i="4"/>
  <c r="GR24" i="4"/>
  <c r="GQ24" i="4"/>
  <c r="GP24" i="4"/>
  <c r="GO24" i="4"/>
  <c r="GF24" i="4"/>
  <c r="GS23" i="4"/>
  <c r="GR23" i="4"/>
  <c r="GQ23" i="4"/>
  <c r="GP23" i="4"/>
  <c r="GO23" i="4"/>
  <c r="GJ23" i="4"/>
  <c r="GF23" i="4"/>
  <c r="GS22" i="4"/>
  <c r="GR22" i="4"/>
  <c r="GQ22" i="4"/>
  <c r="GP22" i="4"/>
  <c r="GO22" i="4"/>
  <c r="GJ22" i="4"/>
  <c r="GF22" i="4"/>
  <c r="GS21" i="4"/>
  <c r="GR21" i="4"/>
  <c r="GQ21" i="4"/>
  <c r="GO21" i="4"/>
  <c r="GJ21" i="4"/>
  <c r="GB28" i="4"/>
  <c r="GS20" i="4"/>
  <c r="GR20" i="4"/>
  <c r="GQ20" i="4"/>
  <c r="GP20" i="4"/>
  <c r="GO20" i="4"/>
  <c r="GJ20" i="4"/>
  <c r="GF20" i="4"/>
  <c r="GS19" i="4"/>
  <c r="GR19" i="4"/>
  <c r="GQ19" i="4"/>
  <c r="GP19" i="4"/>
  <c r="GO19" i="4"/>
  <c r="GJ19" i="4"/>
  <c r="GF19" i="4"/>
  <c r="GS18" i="4"/>
  <c r="GR18" i="4"/>
  <c r="GQ18" i="4"/>
  <c r="GP18" i="4"/>
  <c r="GO18" i="4"/>
  <c r="GJ18" i="4"/>
  <c r="GF18" i="4"/>
  <c r="GS17" i="4"/>
  <c r="GR17" i="4"/>
  <c r="GQ17" i="4"/>
  <c r="GP17" i="4"/>
  <c r="GO17" i="4"/>
  <c r="GJ17" i="4"/>
  <c r="GF17" i="4"/>
  <c r="GS16" i="4"/>
  <c r="GR16" i="4"/>
  <c r="GQ16" i="4"/>
  <c r="GP16" i="4"/>
  <c r="GO16" i="4"/>
  <c r="GJ16" i="4"/>
  <c r="GF16" i="4"/>
  <c r="GS15" i="4"/>
  <c r="GR15" i="4"/>
  <c r="GQ15" i="4"/>
  <c r="GP15" i="4"/>
  <c r="GO15" i="4"/>
  <c r="GJ15" i="4"/>
  <c r="GF15" i="4"/>
  <c r="GS14" i="4"/>
  <c r="GR14" i="4"/>
  <c r="GQ14" i="4"/>
  <c r="GP14" i="4"/>
  <c r="GO14" i="4"/>
  <c r="GJ14" i="4"/>
  <c r="GF14" i="4"/>
  <c r="GS13" i="4"/>
  <c r="GR13" i="4"/>
  <c r="GQ13" i="4"/>
  <c r="GP13" i="4"/>
  <c r="GO13" i="4"/>
  <c r="GJ13" i="4"/>
  <c r="GF13" i="4"/>
  <c r="GS12" i="4"/>
  <c r="GR12" i="4"/>
  <c r="GQ12" i="4"/>
  <c r="GP12" i="4"/>
  <c r="GO12" i="4"/>
  <c r="GJ12" i="4"/>
  <c r="GF12" i="4"/>
  <c r="GS11" i="4"/>
  <c r="GR11" i="4"/>
  <c r="GQ11" i="4"/>
  <c r="GP11" i="4"/>
  <c r="GO11" i="4"/>
  <c r="GJ11" i="4"/>
  <c r="GF11" i="4"/>
  <c r="GS10" i="4"/>
  <c r="GR10" i="4"/>
  <c r="GQ10" i="4"/>
  <c r="GP10" i="4"/>
  <c r="GO10" i="4"/>
  <c r="GJ10" i="4"/>
  <c r="GF10" i="4"/>
  <c r="GS9" i="4"/>
  <c r="GR9" i="4"/>
  <c r="GQ9" i="4"/>
  <c r="GP9" i="4"/>
  <c r="GO9" i="4"/>
  <c r="GJ9" i="4"/>
  <c r="GF9" i="4"/>
  <c r="GS8" i="4"/>
  <c r="GR8" i="4"/>
  <c r="GQ8" i="4"/>
  <c r="GP8" i="4"/>
  <c r="GO8" i="4"/>
  <c r="GJ8" i="4"/>
  <c r="GF8" i="4"/>
  <c r="GS7" i="4"/>
  <c r="GR7" i="4"/>
  <c r="GQ7" i="4"/>
  <c r="GP7" i="4"/>
  <c r="GO7" i="4"/>
  <c r="GJ7" i="4"/>
  <c r="GF7" i="4"/>
  <c r="GS6" i="4"/>
  <c r="GR6" i="4"/>
  <c r="GQ6" i="4"/>
  <c r="GP6" i="4"/>
  <c r="GO6" i="4"/>
  <c r="GJ6" i="4"/>
  <c r="GF6" i="4"/>
  <c r="GT5" i="4"/>
  <c r="GJ5" i="4"/>
  <c r="GF5" i="4"/>
  <c r="KO41" i="3"/>
  <c r="KN41" i="3"/>
  <c r="KM41" i="3"/>
  <c r="KK41" i="3"/>
  <c r="KJ41" i="3"/>
  <c r="KI41" i="3"/>
  <c r="KG41" i="3"/>
  <c r="KF41" i="3"/>
  <c r="KE41" i="3"/>
  <c r="KO40" i="3"/>
  <c r="KN40" i="3"/>
  <c r="KM40" i="3"/>
  <c r="KK40" i="3"/>
  <c r="KJ40" i="3"/>
  <c r="KI40" i="3"/>
  <c r="KG40" i="3"/>
  <c r="KF40" i="3"/>
  <c r="KE40" i="3"/>
  <c r="KO39" i="3"/>
  <c r="KN39" i="3"/>
  <c r="KM39" i="3"/>
  <c r="KK39" i="3"/>
  <c r="KJ39" i="3"/>
  <c r="KI39" i="3"/>
  <c r="KG39" i="3"/>
  <c r="KF39" i="3"/>
  <c r="KE39" i="3"/>
  <c r="KO38" i="3"/>
  <c r="KN38" i="3"/>
  <c r="KM38" i="3"/>
  <c r="KK38" i="3"/>
  <c r="KJ38" i="3"/>
  <c r="KI38" i="3"/>
  <c r="KG38" i="3"/>
  <c r="KF38" i="3"/>
  <c r="KE38" i="3"/>
  <c r="KO37" i="3"/>
  <c r="KN37" i="3"/>
  <c r="KM37" i="3"/>
  <c r="KK37" i="3"/>
  <c r="KJ37" i="3"/>
  <c r="KI37" i="3"/>
  <c r="KG37" i="3"/>
  <c r="KF37" i="3"/>
  <c r="KE37" i="3"/>
  <c r="KO36" i="3"/>
  <c r="CL15" i="22" s="1"/>
  <c r="KN36" i="3"/>
  <c r="CK15" i="22" s="1"/>
  <c r="KM36" i="3"/>
  <c r="CJ15" i="22" s="1"/>
  <c r="KK36" i="3"/>
  <c r="CH15" i="22" s="1"/>
  <c r="KJ36" i="3"/>
  <c r="CG15" i="22" s="1"/>
  <c r="KI36" i="3"/>
  <c r="CF15" i="22" s="1"/>
  <c r="KG36" i="3"/>
  <c r="KF36" i="3"/>
  <c r="KE36" i="3"/>
  <c r="KE23" i="3"/>
  <c r="KF23" i="3"/>
  <c r="KG23" i="3"/>
  <c r="KI23" i="3"/>
  <c r="KJ23" i="3"/>
  <c r="KK23" i="3"/>
  <c r="KM23" i="3"/>
  <c r="KN23" i="3"/>
  <c r="KO23" i="3"/>
  <c r="KE24" i="3"/>
  <c r="KF24" i="3"/>
  <c r="KG24" i="3"/>
  <c r="KI24" i="3"/>
  <c r="KJ24" i="3"/>
  <c r="KK24" i="3"/>
  <c r="KM24" i="3"/>
  <c r="KN24" i="3"/>
  <c r="KO24" i="3"/>
  <c r="KE25" i="3"/>
  <c r="KF25" i="3"/>
  <c r="KG25" i="3"/>
  <c r="KI25" i="3"/>
  <c r="CF14" i="22" s="1"/>
  <c r="KJ25" i="3"/>
  <c r="CG14" i="22" s="1"/>
  <c r="KK25" i="3"/>
  <c r="CH14" i="22" s="1"/>
  <c r="KM25" i="3"/>
  <c r="CJ14" i="22" s="1"/>
  <c r="KN25" i="3"/>
  <c r="CK14" i="22" s="1"/>
  <c r="KO25" i="3"/>
  <c r="CL14" i="22" s="1"/>
  <c r="KE26" i="3"/>
  <c r="KF26" i="3"/>
  <c r="KG26" i="3"/>
  <c r="KI26" i="3"/>
  <c r="KJ26" i="3"/>
  <c r="KK26" i="3"/>
  <c r="KM26" i="3"/>
  <c r="KN26" i="3"/>
  <c r="KO26" i="3"/>
  <c r="KE27" i="3"/>
  <c r="KF27" i="3"/>
  <c r="KG27" i="3"/>
  <c r="KI27" i="3"/>
  <c r="KJ27" i="3"/>
  <c r="KK27" i="3"/>
  <c r="KM27" i="3"/>
  <c r="KN27" i="3"/>
  <c r="KO27" i="3"/>
  <c r="KE28" i="3"/>
  <c r="KF28" i="3"/>
  <c r="KG28" i="3"/>
  <c r="KI28" i="3"/>
  <c r="KJ28" i="3"/>
  <c r="KK28" i="3"/>
  <c r="KM28" i="3"/>
  <c r="KN28" i="3"/>
  <c r="KO28" i="3"/>
  <c r="KE29" i="3"/>
  <c r="KF29" i="3"/>
  <c r="KG29" i="3"/>
  <c r="KI29" i="3"/>
  <c r="KJ29" i="3"/>
  <c r="KK29" i="3"/>
  <c r="KM29" i="3"/>
  <c r="KN29" i="3"/>
  <c r="KO29" i="3"/>
  <c r="KF22" i="3"/>
  <c r="KG22" i="3"/>
  <c r="KI22" i="3"/>
  <c r="KJ22" i="3"/>
  <c r="KK22" i="3"/>
  <c r="KM22" i="3"/>
  <c r="KN22" i="3"/>
  <c r="KO22" i="3"/>
  <c r="KE22" i="3"/>
  <c r="IS41" i="3"/>
  <c r="IR41" i="3"/>
  <c r="IQ41" i="3"/>
  <c r="IO41" i="3"/>
  <c r="IN41" i="3"/>
  <c r="IM41" i="3"/>
  <c r="IK41" i="3"/>
  <c r="IJ41" i="3"/>
  <c r="II41" i="3"/>
  <c r="IS40" i="3"/>
  <c r="IR40" i="3"/>
  <c r="IQ40" i="3"/>
  <c r="IO40" i="3"/>
  <c r="IN40" i="3"/>
  <c r="IM40" i="3"/>
  <c r="IK40" i="3"/>
  <c r="IJ40" i="3"/>
  <c r="II40" i="3"/>
  <c r="IS39" i="3"/>
  <c r="IR39" i="3"/>
  <c r="IQ39" i="3"/>
  <c r="IO39" i="3"/>
  <c r="IN39" i="3"/>
  <c r="IM39" i="3"/>
  <c r="IK39" i="3"/>
  <c r="IJ39" i="3"/>
  <c r="II39" i="3"/>
  <c r="IS38" i="3"/>
  <c r="IR38" i="3"/>
  <c r="IQ38" i="3"/>
  <c r="IO38" i="3"/>
  <c r="IN38" i="3"/>
  <c r="IM38" i="3"/>
  <c r="IK38" i="3"/>
  <c r="IJ38" i="3"/>
  <c r="II38" i="3"/>
  <c r="IS37" i="3"/>
  <c r="IR37" i="3"/>
  <c r="IQ37" i="3"/>
  <c r="IO37" i="3"/>
  <c r="IN37" i="3"/>
  <c r="IM37" i="3"/>
  <c r="IK37" i="3"/>
  <c r="IJ37" i="3"/>
  <c r="II37" i="3"/>
  <c r="IS36" i="3"/>
  <c r="IR36" i="3"/>
  <c r="IQ36" i="3"/>
  <c r="IO36" i="3"/>
  <c r="IN36" i="3"/>
  <c r="IM36" i="3"/>
  <c r="IK36" i="3"/>
  <c r="IJ36" i="3"/>
  <c r="II36" i="3"/>
  <c r="II23" i="3"/>
  <c r="IJ23" i="3"/>
  <c r="IK23" i="3"/>
  <c r="IM23" i="3"/>
  <c r="IN23" i="3"/>
  <c r="IO23" i="3"/>
  <c r="IQ23" i="3"/>
  <c r="IR23" i="3"/>
  <c r="IS23" i="3"/>
  <c r="II24" i="3"/>
  <c r="IJ24" i="3"/>
  <c r="IK24" i="3"/>
  <c r="IM24" i="3"/>
  <c r="IN24" i="3"/>
  <c r="IO24" i="3"/>
  <c r="IQ24" i="3"/>
  <c r="IR24" i="3"/>
  <c r="IS24" i="3"/>
  <c r="II25" i="3"/>
  <c r="IJ25" i="3"/>
  <c r="IK25" i="3"/>
  <c r="IM25" i="3"/>
  <c r="IN25" i="3"/>
  <c r="IO25" i="3"/>
  <c r="IQ25" i="3"/>
  <c r="IR25" i="3"/>
  <c r="IS25" i="3"/>
  <c r="II26" i="3"/>
  <c r="IJ26" i="3"/>
  <c r="IK26" i="3"/>
  <c r="IM26" i="3"/>
  <c r="IN26" i="3"/>
  <c r="IO26" i="3"/>
  <c r="IQ26" i="3"/>
  <c r="IR26" i="3"/>
  <c r="IS26" i="3"/>
  <c r="II27" i="3"/>
  <c r="IJ27" i="3"/>
  <c r="IK27" i="3"/>
  <c r="IM27" i="3"/>
  <c r="IN27" i="3"/>
  <c r="IO27" i="3"/>
  <c r="IQ27" i="3"/>
  <c r="IR27" i="3"/>
  <c r="IS27" i="3"/>
  <c r="II28" i="3"/>
  <c r="IJ28" i="3"/>
  <c r="IK28" i="3"/>
  <c r="IM28" i="3"/>
  <c r="IN28" i="3"/>
  <c r="IO28" i="3"/>
  <c r="IQ28" i="3"/>
  <c r="IR28" i="3"/>
  <c r="IS28" i="3"/>
  <c r="II29" i="3"/>
  <c r="IJ29" i="3"/>
  <c r="IK29" i="3"/>
  <c r="IM29" i="3"/>
  <c r="IN29" i="3"/>
  <c r="IO29" i="3"/>
  <c r="IQ29" i="3"/>
  <c r="IR29" i="3"/>
  <c r="IS29" i="3"/>
  <c r="IJ22" i="3"/>
  <c r="IK22" i="3"/>
  <c r="IM22" i="3"/>
  <c r="IN22" i="3"/>
  <c r="IO22" i="3"/>
  <c r="IQ22" i="3"/>
  <c r="IR22" i="3"/>
  <c r="IS22" i="3"/>
  <c r="II22" i="3"/>
  <c r="IC41" i="3"/>
  <c r="IB41" i="3"/>
  <c r="IA41" i="3"/>
  <c r="HY41" i="3"/>
  <c r="HX41" i="3"/>
  <c r="HW41" i="3"/>
  <c r="HU41" i="3"/>
  <c r="HT41" i="3"/>
  <c r="HS41" i="3"/>
  <c r="IC40" i="3"/>
  <c r="IB40" i="3"/>
  <c r="IA40" i="3"/>
  <c r="HY40" i="3"/>
  <c r="HX40" i="3"/>
  <c r="HW40" i="3"/>
  <c r="HU40" i="3"/>
  <c r="HT40" i="3"/>
  <c r="HS40" i="3"/>
  <c r="IC39" i="3"/>
  <c r="IB39" i="3"/>
  <c r="IA39" i="3"/>
  <c r="HY39" i="3"/>
  <c r="HX39" i="3"/>
  <c r="HW39" i="3"/>
  <c r="HU39" i="3"/>
  <c r="HT39" i="3"/>
  <c r="HS39" i="3"/>
  <c r="IC38" i="3"/>
  <c r="IB38" i="3"/>
  <c r="IA38" i="3"/>
  <c r="HY38" i="3"/>
  <c r="HX38" i="3"/>
  <c r="HW38" i="3"/>
  <c r="HU38" i="3"/>
  <c r="HT38" i="3"/>
  <c r="HS38" i="3"/>
  <c r="IC37" i="3"/>
  <c r="IB37" i="3"/>
  <c r="IA37" i="3"/>
  <c r="HY37" i="3"/>
  <c r="HX37" i="3"/>
  <c r="HW37" i="3"/>
  <c r="HU37" i="3"/>
  <c r="HT37" i="3"/>
  <c r="HS37" i="3"/>
  <c r="IC36" i="3"/>
  <c r="IB36" i="3"/>
  <c r="IA36" i="3"/>
  <c r="HY36" i="3"/>
  <c r="HX36" i="3"/>
  <c r="HW36" i="3"/>
  <c r="HU36" i="3"/>
  <c r="HT36" i="3"/>
  <c r="HS36" i="3"/>
  <c r="HS23" i="3"/>
  <c r="HT23" i="3"/>
  <c r="HU23" i="3"/>
  <c r="HW23" i="3"/>
  <c r="HX23" i="3"/>
  <c r="HY23" i="3"/>
  <c r="IA23" i="3"/>
  <c r="IB23" i="3"/>
  <c r="IC23" i="3"/>
  <c r="HS24" i="3"/>
  <c r="HT24" i="3"/>
  <c r="HU24" i="3"/>
  <c r="HW24" i="3"/>
  <c r="HX24" i="3"/>
  <c r="HY24" i="3"/>
  <c r="IA24" i="3"/>
  <c r="IB24" i="3"/>
  <c r="IC24" i="3"/>
  <c r="HS25" i="3"/>
  <c r="HT25" i="3"/>
  <c r="HU25" i="3"/>
  <c r="HW25" i="3"/>
  <c r="HX25" i="3"/>
  <c r="HY25" i="3"/>
  <c r="IA25" i="3"/>
  <c r="IB25" i="3"/>
  <c r="IC25" i="3"/>
  <c r="HS26" i="3"/>
  <c r="HT26" i="3"/>
  <c r="HU26" i="3"/>
  <c r="HW26" i="3"/>
  <c r="HX26" i="3"/>
  <c r="HY26" i="3"/>
  <c r="IA26" i="3"/>
  <c r="IB26" i="3"/>
  <c r="IC26" i="3"/>
  <c r="HS27" i="3"/>
  <c r="HT27" i="3"/>
  <c r="HU27" i="3"/>
  <c r="HW27" i="3"/>
  <c r="HX27" i="3"/>
  <c r="HY27" i="3"/>
  <c r="IA27" i="3"/>
  <c r="IB27" i="3"/>
  <c r="IC27" i="3"/>
  <c r="HS28" i="3"/>
  <c r="HT28" i="3"/>
  <c r="HU28" i="3"/>
  <c r="HW28" i="3"/>
  <c r="HX28" i="3"/>
  <c r="HY28" i="3"/>
  <c r="IA28" i="3"/>
  <c r="IB28" i="3"/>
  <c r="IC28" i="3"/>
  <c r="HS29" i="3"/>
  <c r="HT29" i="3"/>
  <c r="HU29" i="3"/>
  <c r="HW29" i="3"/>
  <c r="HX29" i="3"/>
  <c r="HY29" i="3"/>
  <c r="IA29" i="3"/>
  <c r="IB29" i="3"/>
  <c r="IC29" i="3"/>
  <c r="HT22" i="3"/>
  <c r="HU22" i="3"/>
  <c r="HW22" i="3"/>
  <c r="HX22" i="3"/>
  <c r="HY22" i="3"/>
  <c r="IA22" i="3"/>
  <c r="IB22" i="3"/>
  <c r="IC22" i="3"/>
  <c r="HS22" i="3"/>
  <c r="HM41" i="3"/>
  <c r="HL41" i="3"/>
  <c r="HK41" i="3"/>
  <c r="HI41" i="3"/>
  <c r="HH41" i="3"/>
  <c r="HG41" i="3"/>
  <c r="HE41" i="3"/>
  <c r="HD41" i="3"/>
  <c r="HC41" i="3"/>
  <c r="HM40" i="3"/>
  <c r="HL40" i="3"/>
  <c r="HK40" i="3"/>
  <c r="HI40" i="3"/>
  <c r="HH40" i="3"/>
  <c r="HG40" i="3"/>
  <c r="HE40" i="3"/>
  <c r="HD40" i="3"/>
  <c r="HC40" i="3"/>
  <c r="HM39" i="3"/>
  <c r="HL39" i="3"/>
  <c r="HK39" i="3"/>
  <c r="HI39" i="3"/>
  <c r="HH39" i="3"/>
  <c r="HG39" i="3"/>
  <c r="HE39" i="3"/>
  <c r="HD39" i="3"/>
  <c r="HC39" i="3"/>
  <c r="HM38" i="3"/>
  <c r="HL38" i="3"/>
  <c r="HK38" i="3"/>
  <c r="HI38" i="3"/>
  <c r="HH38" i="3"/>
  <c r="HG38" i="3"/>
  <c r="HE38" i="3"/>
  <c r="HD38" i="3"/>
  <c r="HC38" i="3"/>
  <c r="HM37" i="3"/>
  <c r="HL37" i="3"/>
  <c r="HK37" i="3"/>
  <c r="HI37" i="3"/>
  <c r="HH37" i="3"/>
  <c r="HG37" i="3"/>
  <c r="HE37" i="3"/>
  <c r="HD37" i="3"/>
  <c r="HC37" i="3"/>
  <c r="HM36" i="3"/>
  <c r="HL36" i="3"/>
  <c r="HK36" i="3"/>
  <c r="HI36" i="3"/>
  <c r="HH36" i="3"/>
  <c r="HG36" i="3"/>
  <c r="HE36" i="3"/>
  <c r="HD36" i="3"/>
  <c r="HC36" i="3"/>
  <c r="HC23" i="3"/>
  <c r="HD23" i="3"/>
  <c r="HE23" i="3"/>
  <c r="HG23" i="3"/>
  <c r="HH23" i="3"/>
  <c r="HI23" i="3"/>
  <c r="HK23" i="3"/>
  <c r="HL23" i="3"/>
  <c r="HM23" i="3"/>
  <c r="HC24" i="3"/>
  <c r="HD24" i="3"/>
  <c r="HE24" i="3"/>
  <c r="HG24" i="3"/>
  <c r="HH24" i="3"/>
  <c r="HI24" i="3"/>
  <c r="HK24" i="3"/>
  <c r="HL24" i="3"/>
  <c r="HM24" i="3"/>
  <c r="HC25" i="3"/>
  <c r="HD25" i="3"/>
  <c r="HE25" i="3"/>
  <c r="HG25" i="3"/>
  <c r="HH25" i="3"/>
  <c r="HI25" i="3"/>
  <c r="HK25" i="3"/>
  <c r="HL25" i="3"/>
  <c r="HM25" i="3"/>
  <c r="HC26" i="3"/>
  <c r="HD26" i="3"/>
  <c r="HE26" i="3"/>
  <c r="HG26" i="3"/>
  <c r="HH26" i="3"/>
  <c r="HI26" i="3"/>
  <c r="HK26" i="3"/>
  <c r="HL26" i="3"/>
  <c r="HM26" i="3"/>
  <c r="HC27" i="3"/>
  <c r="HD27" i="3"/>
  <c r="HE27" i="3"/>
  <c r="HG27" i="3"/>
  <c r="HH27" i="3"/>
  <c r="HI27" i="3"/>
  <c r="HK27" i="3"/>
  <c r="HL27" i="3"/>
  <c r="HM27" i="3"/>
  <c r="HC28" i="3"/>
  <c r="HD28" i="3"/>
  <c r="HE28" i="3"/>
  <c r="HG28" i="3"/>
  <c r="HH28" i="3"/>
  <c r="HI28" i="3"/>
  <c r="HK28" i="3"/>
  <c r="HL28" i="3"/>
  <c r="HM28" i="3"/>
  <c r="HC29" i="3"/>
  <c r="HD29" i="3"/>
  <c r="HE29" i="3"/>
  <c r="HG29" i="3"/>
  <c r="HH29" i="3"/>
  <c r="HI29" i="3"/>
  <c r="HK29" i="3"/>
  <c r="HL29" i="3"/>
  <c r="HM29" i="3"/>
  <c r="HD22" i="3"/>
  <c r="HE22" i="3"/>
  <c r="HG22" i="3"/>
  <c r="HH22" i="3"/>
  <c r="HI22" i="3"/>
  <c r="HK22" i="3"/>
  <c r="HL22" i="3"/>
  <c r="HM22" i="3"/>
  <c r="HC22" i="3"/>
  <c r="GW41" i="3"/>
  <c r="GV41" i="3"/>
  <c r="GU41" i="3"/>
  <c r="GS41" i="3"/>
  <c r="GR41" i="3"/>
  <c r="GQ41" i="3"/>
  <c r="GO41" i="3"/>
  <c r="GN41" i="3"/>
  <c r="GM41" i="3"/>
  <c r="GW40" i="3"/>
  <c r="GV40" i="3"/>
  <c r="GU40" i="3"/>
  <c r="GS40" i="3"/>
  <c r="GR40" i="3"/>
  <c r="GQ40" i="3"/>
  <c r="GO40" i="3"/>
  <c r="GN40" i="3"/>
  <c r="GM40" i="3"/>
  <c r="GW39" i="3"/>
  <c r="GV39" i="3"/>
  <c r="GU39" i="3"/>
  <c r="GS39" i="3"/>
  <c r="GR39" i="3"/>
  <c r="GQ39" i="3"/>
  <c r="GO39" i="3"/>
  <c r="GN39" i="3"/>
  <c r="GM39" i="3"/>
  <c r="GW38" i="3"/>
  <c r="GV38" i="3"/>
  <c r="GU38" i="3"/>
  <c r="GS38" i="3"/>
  <c r="GR38" i="3"/>
  <c r="GQ38" i="3"/>
  <c r="GO38" i="3"/>
  <c r="GN38" i="3"/>
  <c r="GM38" i="3"/>
  <c r="GW37" i="3"/>
  <c r="GV37" i="3"/>
  <c r="GU37" i="3"/>
  <c r="GS37" i="3"/>
  <c r="GR37" i="3"/>
  <c r="GQ37" i="3"/>
  <c r="GO37" i="3"/>
  <c r="GN37" i="3"/>
  <c r="GM37" i="3"/>
  <c r="GW36" i="3"/>
  <c r="GV36" i="3"/>
  <c r="GU36" i="3"/>
  <c r="GS36" i="3"/>
  <c r="GR36" i="3"/>
  <c r="GQ36" i="3"/>
  <c r="GO36" i="3"/>
  <c r="GN36" i="3"/>
  <c r="GM36" i="3"/>
  <c r="GM23" i="3"/>
  <c r="GN23" i="3"/>
  <c r="GO23" i="3"/>
  <c r="GQ23" i="3"/>
  <c r="GR23" i="3"/>
  <c r="GS23" i="3"/>
  <c r="GU23" i="3"/>
  <c r="GV23" i="3"/>
  <c r="GW23" i="3"/>
  <c r="GM24" i="3"/>
  <c r="GN24" i="3"/>
  <c r="GO24" i="3"/>
  <c r="GQ24" i="3"/>
  <c r="GR24" i="3"/>
  <c r="GS24" i="3"/>
  <c r="GU24" i="3"/>
  <c r="GV24" i="3"/>
  <c r="GW24" i="3"/>
  <c r="GM25" i="3"/>
  <c r="GN25" i="3"/>
  <c r="GO25" i="3"/>
  <c r="GQ25" i="3"/>
  <c r="GR25" i="3"/>
  <c r="GS25" i="3"/>
  <c r="GU25" i="3"/>
  <c r="GV25" i="3"/>
  <c r="GW25" i="3"/>
  <c r="GM26" i="3"/>
  <c r="GN26" i="3"/>
  <c r="GO26" i="3"/>
  <c r="GQ26" i="3"/>
  <c r="GR26" i="3"/>
  <c r="GS26" i="3"/>
  <c r="GU26" i="3"/>
  <c r="GV26" i="3"/>
  <c r="GW26" i="3"/>
  <c r="GM27" i="3"/>
  <c r="GN27" i="3"/>
  <c r="GO27" i="3"/>
  <c r="GQ27" i="3"/>
  <c r="GR27" i="3"/>
  <c r="GS27" i="3"/>
  <c r="GU27" i="3"/>
  <c r="GV27" i="3"/>
  <c r="GW27" i="3"/>
  <c r="GM28" i="3"/>
  <c r="GN28" i="3"/>
  <c r="GO28" i="3"/>
  <c r="GQ28" i="3"/>
  <c r="GR28" i="3"/>
  <c r="GS28" i="3"/>
  <c r="GU28" i="3"/>
  <c r="GV28" i="3"/>
  <c r="GW28" i="3"/>
  <c r="GM29" i="3"/>
  <c r="GN29" i="3"/>
  <c r="GO29" i="3"/>
  <c r="GQ29" i="3"/>
  <c r="GR29" i="3"/>
  <c r="GS29" i="3"/>
  <c r="GU29" i="3"/>
  <c r="GV29" i="3"/>
  <c r="GW29" i="3"/>
  <c r="GN22" i="3"/>
  <c r="GO22" i="3"/>
  <c r="GQ22" i="3"/>
  <c r="GR22" i="3"/>
  <c r="GS22" i="3"/>
  <c r="GU22" i="3"/>
  <c r="GV22" i="3"/>
  <c r="GW22" i="3"/>
  <c r="GM22" i="3"/>
  <c r="GG42" i="3"/>
  <c r="GF42" i="3"/>
  <c r="GE42" i="3"/>
  <c r="GC42" i="3"/>
  <c r="GB42" i="3"/>
  <c r="GA42" i="3"/>
  <c r="FY42" i="3"/>
  <c r="FX42" i="3"/>
  <c r="FW42" i="3"/>
  <c r="GK41" i="3"/>
  <c r="GJ41" i="3"/>
  <c r="GI41" i="3"/>
  <c r="GH41" i="3"/>
  <c r="GD41" i="3"/>
  <c r="FZ41" i="3"/>
  <c r="GK40" i="3"/>
  <c r="GJ40" i="3"/>
  <c r="GI40" i="3"/>
  <c r="GH40" i="3"/>
  <c r="GD40" i="3"/>
  <c r="FZ40" i="3"/>
  <c r="GK39" i="3"/>
  <c r="GJ39" i="3"/>
  <c r="GI39" i="3"/>
  <c r="GH39" i="3"/>
  <c r="GD39" i="3"/>
  <c r="FZ39" i="3"/>
  <c r="GK38" i="3"/>
  <c r="GJ38" i="3"/>
  <c r="GI38" i="3"/>
  <c r="GH38" i="3"/>
  <c r="GD38" i="3"/>
  <c r="FZ38" i="3"/>
  <c r="GK37" i="3"/>
  <c r="GJ37" i="3"/>
  <c r="GI37" i="3"/>
  <c r="GH37" i="3"/>
  <c r="GD37" i="3"/>
  <c r="FZ37" i="3"/>
  <c r="GK36" i="3"/>
  <c r="GJ36" i="3"/>
  <c r="GI36" i="3"/>
  <c r="GH36" i="3"/>
  <c r="GD36" i="3"/>
  <c r="FZ36" i="3"/>
  <c r="GG30" i="3"/>
  <c r="GF30" i="3"/>
  <c r="GE30" i="3"/>
  <c r="GC30" i="3"/>
  <c r="GB30" i="3"/>
  <c r="GA30" i="3"/>
  <c r="FY30" i="3"/>
  <c r="FX30" i="3"/>
  <c r="FW30" i="3"/>
  <c r="GK29" i="3"/>
  <c r="GJ29" i="3"/>
  <c r="GI29" i="3"/>
  <c r="GH29" i="3"/>
  <c r="GD29" i="3"/>
  <c r="FZ29" i="3"/>
  <c r="GK28" i="3"/>
  <c r="GJ28" i="3"/>
  <c r="GI28" i="3"/>
  <c r="GH28" i="3"/>
  <c r="GD28" i="3"/>
  <c r="FZ28" i="3"/>
  <c r="GK27" i="3"/>
  <c r="GJ27" i="3"/>
  <c r="GI27" i="3"/>
  <c r="GH27" i="3"/>
  <c r="GD27" i="3"/>
  <c r="FZ27" i="3"/>
  <c r="GK26" i="3"/>
  <c r="GJ26" i="3"/>
  <c r="GI26" i="3"/>
  <c r="GH26" i="3"/>
  <c r="GD26" i="3"/>
  <c r="FZ26" i="3"/>
  <c r="GK25" i="3"/>
  <c r="GJ25" i="3"/>
  <c r="GI25" i="3"/>
  <c r="GH25" i="3"/>
  <c r="GD25" i="3"/>
  <c r="FZ25" i="3"/>
  <c r="GK24" i="3"/>
  <c r="GJ24" i="3"/>
  <c r="GI24" i="3"/>
  <c r="GH24" i="3"/>
  <c r="GD24" i="3"/>
  <c r="FZ24" i="3"/>
  <c r="GK23" i="3"/>
  <c r="GJ23" i="3"/>
  <c r="GI23" i="3"/>
  <c r="GH23" i="3"/>
  <c r="GD23" i="3"/>
  <c r="FZ23" i="3"/>
  <c r="GK22" i="3"/>
  <c r="GJ22" i="3"/>
  <c r="GI22" i="3"/>
  <c r="GH22" i="3"/>
  <c r="GD22" i="3"/>
  <c r="FZ22" i="3"/>
  <c r="FQ42" i="3"/>
  <c r="FP42" i="3"/>
  <c r="FO42" i="3"/>
  <c r="FM42" i="3"/>
  <c r="FL42" i="3"/>
  <c r="FK42" i="3"/>
  <c r="FI42" i="3"/>
  <c r="FH42" i="3"/>
  <c r="FG42" i="3"/>
  <c r="FU41" i="3"/>
  <c r="FT41" i="3"/>
  <c r="FS41" i="3"/>
  <c r="FR41" i="3"/>
  <c r="FN41" i="3"/>
  <c r="FJ41" i="3"/>
  <c r="FU40" i="3"/>
  <c r="FT40" i="3"/>
  <c r="FS40" i="3"/>
  <c r="FR40" i="3"/>
  <c r="FN40" i="3"/>
  <c r="FJ40" i="3"/>
  <c r="FU39" i="3"/>
  <c r="FT39" i="3"/>
  <c r="FS39" i="3"/>
  <c r="FR39" i="3"/>
  <c r="FN39" i="3"/>
  <c r="FJ39" i="3"/>
  <c r="FU38" i="3"/>
  <c r="FT38" i="3"/>
  <c r="FS38" i="3"/>
  <c r="FR38" i="3"/>
  <c r="FN38" i="3"/>
  <c r="FJ38" i="3"/>
  <c r="FU37" i="3"/>
  <c r="FT37" i="3"/>
  <c r="FS37" i="3"/>
  <c r="FR37" i="3"/>
  <c r="FN37" i="3"/>
  <c r="FJ37" i="3"/>
  <c r="FU36" i="3"/>
  <c r="FT36" i="3"/>
  <c r="FS36" i="3"/>
  <c r="FR36" i="3"/>
  <c r="FN36" i="3"/>
  <c r="FJ36" i="3"/>
  <c r="FQ30" i="3"/>
  <c r="FP30" i="3"/>
  <c r="FO30" i="3"/>
  <c r="FM30" i="3"/>
  <c r="FL30" i="3"/>
  <c r="FK30" i="3"/>
  <c r="FI30" i="3"/>
  <c r="FH30" i="3"/>
  <c r="FG30" i="3"/>
  <c r="FU29" i="3"/>
  <c r="FT29" i="3"/>
  <c r="FS29" i="3"/>
  <c r="FR29" i="3"/>
  <c r="FN29" i="3"/>
  <c r="FJ29" i="3"/>
  <c r="FU28" i="3"/>
  <c r="FT28" i="3"/>
  <c r="FS28" i="3"/>
  <c r="FR28" i="3"/>
  <c r="FN28" i="3"/>
  <c r="FJ28" i="3"/>
  <c r="FU27" i="3"/>
  <c r="FT27" i="3"/>
  <c r="FS27" i="3"/>
  <c r="FR27" i="3"/>
  <c r="FN27" i="3"/>
  <c r="FJ27" i="3"/>
  <c r="FU26" i="3"/>
  <c r="FT26" i="3"/>
  <c r="FS26" i="3"/>
  <c r="FR26" i="3"/>
  <c r="FN26" i="3"/>
  <c r="FJ26" i="3"/>
  <c r="FU25" i="3"/>
  <c r="FT25" i="3"/>
  <c r="FS25" i="3"/>
  <c r="FR25" i="3"/>
  <c r="FN25" i="3"/>
  <c r="FJ25" i="3"/>
  <c r="FU24" i="3"/>
  <c r="FT24" i="3"/>
  <c r="FS24" i="3"/>
  <c r="FR24" i="3"/>
  <c r="FN24" i="3"/>
  <c r="FJ24" i="3"/>
  <c r="FU23" i="3"/>
  <c r="FT23" i="3"/>
  <c r="FS23" i="3"/>
  <c r="FR23" i="3"/>
  <c r="FN23" i="3"/>
  <c r="FJ23" i="3"/>
  <c r="FU22" i="3"/>
  <c r="FT22" i="3"/>
  <c r="FS22" i="3"/>
  <c r="FR22" i="3"/>
  <c r="FN22" i="3"/>
  <c r="FJ22" i="3"/>
  <c r="FA42" i="3"/>
  <c r="EZ42" i="3"/>
  <c r="EY42" i="3"/>
  <c r="EW42" i="3"/>
  <c r="EV42" i="3"/>
  <c r="EU42" i="3"/>
  <c r="ES42" i="3"/>
  <c r="ER42" i="3"/>
  <c r="EQ42" i="3"/>
  <c r="FE41" i="3"/>
  <c r="FD41" i="3"/>
  <c r="FC41" i="3"/>
  <c r="FB41" i="3"/>
  <c r="EX41" i="3"/>
  <c r="ET41" i="3"/>
  <c r="FE40" i="3"/>
  <c r="FD40" i="3"/>
  <c r="FC40" i="3"/>
  <c r="FB40" i="3"/>
  <c r="EX40" i="3"/>
  <c r="ET40" i="3"/>
  <c r="FE39" i="3"/>
  <c r="FD39" i="3"/>
  <c r="FC39" i="3"/>
  <c r="FB39" i="3"/>
  <c r="EX39" i="3"/>
  <c r="ET39" i="3"/>
  <c r="FE38" i="3"/>
  <c r="FD38" i="3"/>
  <c r="FC38" i="3"/>
  <c r="FB38" i="3"/>
  <c r="EX38" i="3"/>
  <c r="ET38" i="3"/>
  <c r="FE37" i="3"/>
  <c r="FD37" i="3"/>
  <c r="FC37" i="3"/>
  <c r="FB37" i="3"/>
  <c r="EX37" i="3"/>
  <c r="ET37" i="3"/>
  <c r="FE36" i="3"/>
  <c r="FD36" i="3"/>
  <c r="FC36" i="3"/>
  <c r="FB36" i="3"/>
  <c r="EX36" i="3"/>
  <c r="ET36" i="3"/>
  <c r="FA30" i="3"/>
  <c r="EZ30" i="3"/>
  <c r="EY30" i="3"/>
  <c r="EW30" i="3"/>
  <c r="EV30" i="3"/>
  <c r="EU30" i="3"/>
  <c r="ES30" i="3"/>
  <c r="ER30" i="3"/>
  <c r="EQ30" i="3"/>
  <c r="FE29" i="3"/>
  <c r="FD29" i="3"/>
  <c r="FC29" i="3"/>
  <c r="FB29" i="3"/>
  <c r="EX29" i="3"/>
  <c r="ET29" i="3"/>
  <c r="FE28" i="3"/>
  <c r="FD28" i="3"/>
  <c r="FC28" i="3"/>
  <c r="FB28" i="3"/>
  <c r="EX28" i="3"/>
  <c r="ET28" i="3"/>
  <c r="FE27" i="3"/>
  <c r="FD27" i="3"/>
  <c r="FC27" i="3"/>
  <c r="FB27" i="3"/>
  <c r="EX27" i="3"/>
  <c r="ET27" i="3"/>
  <c r="FE26" i="3"/>
  <c r="FD26" i="3"/>
  <c r="FC26" i="3"/>
  <c r="FB26" i="3"/>
  <c r="EX26" i="3"/>
  <c r="ET26" i="3"/>
  <c r="FE25" i="3"/>
  <c r="FD25" i="3"/>
  <c r="FC25" i="3"/>
  <c r="FB25" i="3"/>
  <c r="EX25" i="3"/>
  <c r="ET25" i="3"/>
  <c r="FE24" i="3"/>
  <c r="FD24" i="3"/>
  <c r="FC24" i="3"/>
  <c r="FB24" i="3"/>
  <c r="EX24" i="3"/>
  <c r="ET24" i="3"/>
  <c r="FE23" i="3"/>
  <c r="FD23" i="3"/>
  <c r="FC23" i="3"/>
  <c r="FB23" i="3"/>
  <c r="EX23" i="3"/>
  <c r="ET23" i="3"/>
  <c r="FE22" i="3"/>
  <c r="FD22" i="3"/>
  <c r="FC22" i="3"/>
  <c r="FB22" i="3"/>
  <c r="EX22" i="3"/>
  <c r="ET22" i="3"/>
  <c r="BX4" i="3"/>
  <c r="BY4" i="3"/>
  <c r="BX5" i="3"/>
  <c r="BY5" i="3"/>
  <c r="BX6" i="3"/>
  <c r="BY6" i="3"/>
  <c r="BX7" i="3"/>
  <c r="BY7" i="3"/>
  <c r="BW5" i="3"/>
  <c r="BW6" i="3"/>
  <c r="BW7" i="3"/>
  <c r="BW4" i="3"/>
  <c r="BK5" i="3"/>
  <c r="BL5" i="3"/>
  <c r="BM5" i="3"/>
  <c r="BK6" i="3"/>
  <c r="BL6" i="3"/>
  <c r="BM6" i="3"/>
  <c r="BK7" i="3"/>
  <c r="BL7" i="3"/>
  <c r="BM7" i="3"/>
  <c r="BL4" i="3"/>
  <c r="BM4" i="3"/>
  <c r="BK4" i="3"/>
  <c r="BG5" i="3"/>
  <c r="BH5" i="3"/>
  <c r="BI5" i="3"/>
  <c r="BG6" i="3"/>
  <c r="BH6" i="3"/>
  <c r="BT6" i="3" s="1"/>
  <c r="BI6" i="3"/>
  <c r="BG7" i="3"/>
  <c r="BS7" i="3" s="1"/>
  <c r="BH7" i="3"/>
  <c r="BT7" i="3" s="1"/>
  <c r="BI7" i="3"/>
  <c r="BH4" i="3"/>
  <c r="BT4" i="3" s="1"/>
  <c r="BI4" i="3"/>
  <c r="BG4" i="3"/>
  <c r="BC5" i="3"/>
  <c r="BD5" i="3"/>
  <c r="BE5" i="3"/>
  <c r="BC6" i="3"/>
  <c r="BD6" i="3"/>
  <c r="BE6" i="3"/>
  <c r="BC7" i="3"/>
  <c r="BD7" i="3"/>
  <c r="BE7" i="3"/>
  <c r="BD4" i="3"/>
  <c r="BE4" i="3"/>
  <c r="BC4" i="3"/>
  <c r="AZ4" i="3"/>
  <c r="BA4" i="3"/>
  <c r="AZ5" i="3"/>
  <c r="BA5" i="3"/>
  <c r="AZ6" i="3"/>
  <c r="BA6" i="3"/>
  <c r="BQ6" i="3" s="1"/>
  <c r="AZ7" i="3"/>
  <c r="BA7" i="3"/>
  <c r="AY5" i="3"/>
  <c r="BO5" i="3" s="1"/>
  <c r="AY6" i="3"/>
  <c r="AY7" i="3"/>
  <c r="BO7" i="3" s="1"/>
  <c r="AY4" i="3"/>
  <c r="AW8" i="3"/>
  <c r="AV8" i="3"/>
  <c r="AU8" i="3"/>
  <c r="AS8" i="3"/>
  <c r="AR8" i="3"/>
  <c r="AQ8" i="3"/>
  <c r="AO8" i="3"/>
  <c r="AN8" i="3"/>
  <c r="AM8" i="3"/>
  <c r="AX7" i="3"/>
  <c r="AT7" i="3"/>
  <c r="AP7" i="3"/>
  <c r="AX6" i="3"/>
  <c r="AT6" i="3"/>
  <c r="AP6" i="3"/>
  <c r="AX5" i="3"/>
  <c r="AT5" i="3"/>
  <c r="AP5" i="3"/>
  <c r="AX4" i="3"/>
  <c r="AT4" i="3"/>
  <c r="AP4" i="3"/>
  <c r="FA7" i="10"/>
  <c r="EZ7" i="10"/>
  <c r="EY7" i="10"/>
  <c r="EW7" i="10"/>
  <c r="EV7" i="10"/>
  <c r="EU7" i="10"/>
  <c r="ES7" i="10"/>
  <c r="ER7" i="10"/>
  <c r="EQ7" i="10"/>
  <c r="FE6" i="10"/>
  <c r="FD6" i="10"/>
  <c r="FC6" i="10"/>
  <c r="FB6" i="10"/>
  <c r="HQ6" i="10" s="1"/>
  <c r="EX6" i="10"/>
  <c r="HP6" i="10" s="1"/>
  <c r="ET6" i="10"/>
  <c r="HO6" i="10" s="1"/>
  <c r="FE5" i="10"/>
  <c r="FD5" i="10"/>
  <c r="FC5" i="10"/>
  <c r="FB5" i="10"/>
  <c r="HQ5" i="10" s="1"/>
  <c r="EX5" i="10"/>
  <c r="HP5" i="10" s="1"/>
  <c r="ET5" i="10"/>
  <c r="HO5" i="10" s="1"/>
  <c r="CJ18" i="22" l="1"/>
  <c r="CJ20" i="22" s="1"/>
  <c r="HR5" i="10"/>
  <c r="MF10" i="4"/>
  <c r="ME9" i="4"/>
  <c r="MG7" i="4"/>
  <c r="CL18" i="22"/>
  <c r="CL20" i="22" s="1"/>
  <c r="CK18" i="22"/>
  <c r="CK20" i="22" s="1"/>
  <c r="CH18" i="22"/>
  <c r="CH20" i="22" s="1"/>
  <c r="CG18" i="22"/>
  <c r="CG20" i="22" s="1"/>
  <c r="CN14" i="22"/>
  <c r="CF18" i="22"/>
  <c r="CF20" i="22" s="1"/>
  <c r="HR6" i="10"/>
  <c r="CP15" i="22"/>
  <c r="MF6" i="4"/>
  <c r="CN15" i="22"/>
  <c r="CP14" i="22"/>
  <c r="CO15" i="22"/>
  <c r="JT22" i="3"/>
  <c r="CO14" i="22"/>
  <c r="KZ7" i="4"/>
  <c r="KZ11" i="4"/>
  <c r="KZ15" i="4"/>
  <c r="KZ19" i="4"/>
  <c r="KZ22" i="4"/>
  <c r="ME23" i="4"/>
  <c r="MS23" i="4" s="1"/>
  <c r="JO29" i="3"/>
  <c r="JS26" i="3"/>
  <c r="JO25" i="3"/>
  <c r="JU36" i="3"/>
  <c r="JY37" i="3"/>
  <c r="JS38" i="3"/>
  <c r="JW39" i="3"/>
  <c r="JU40" i="3"/>
  <c r="JY41" i="3"/>
  <c r="IX19" i="4"/>
  <c r="G36" i="24"/>
  <c r="G38" i="24" s="1"/>
  <c r="G39" i="24" s="1"/>
  <c r="K36" i="24"/>
  <c r="K38" i="24" s="1"/>
  <c r="K39" i="24" s="1"/>
  <c r="H36" i="24"/>
  <c r="H40" i="24" s="1"/>
  <c r="L36" i="24"/>
  <c r="L38" i="24" s="1"/>
  <c r="L39" i="24" s="1"/>
  <c r="E36" i="24"/>
  <c r="E38" i="24" s="1"/>
  <c r="E39" i="24" s="1"/>
  <c r="I36" i="24"/>
  <c r="I38" i="24" s="1"/>
  <c r="I39" i="24" s="1"/>
  <c r="M36" i="24"/>
  <c r="M38" i="24" s="1"/>
  <c r="M39" i="24" s="1"/>
  <c r="D36" i="24"/>
  <c r="D40" i="24" s="1"/>
  <c r="KO9" i="4"/>
  <c r="F36" i="24"/>
  <c r="J36" i="24"/>
  <c r="N36" i="24"/>
  <c r="C36" i="24"/>
  <c r="O33" i="24"/>
  <c r="MQ16" i="4"/>
  <c r="MP15" i="4"/>
  <c r="MO14" i="4"/>
  <c r="MP11" i="4"/>
  <c r="LD25" i="4"/>
  <c r="MO10" i="4"/>
  <c r="MQ8" i="4"/>
  <c r="MP7" i="4"/>
  <c r="MQ20" i="4"/>
  <c r="MO18" i="4"/>
  <c r="MQ12" i="4"/>
  <c r="LE27" i="4"/>
  <c r="LG20" i="4"/>
  <c r="LE18" i="4"/>
  <c r="LE10" i="4"/>
  <c r="MQ19" i="4"/>
  <c r="MO17" i="4"/>
  <c r="MO13" i="4"/>
  <c r="LG16" i="4"/>
  <c r="MP18" i="4"/>
  <c r="MQ15" i="4"/>
  <c r="MP14" i="4"/>
  <c r="MQ11" i="4"/>
  <c r="MP10" i="4"/>
  <c r="MO9" i="4"/>
  <c r="MQ7" i="4"/>
  <c r="MM17" i="4"/>
  <c r="MM13" i="4"/>
  <c r="ML19" i="4"/>
  <c r="MK18" i="4"/>
  <c r="ML15" i="4"/>
  <c r="MK14" i="4"/>
  <c r="MM12" i="4"/>
  <c r="MM9" i="4"/>
  <c r="MK7" i="4"/>
  <c r="MK19" i="4"/>
  <c r="MK15" i="4"/>
  <c r="MK11" i="4"/>
  <c r="MK10" i="4"/>
  <c r="MM8" i="4"/>
  <c r="ML7" i="4"/>
  <c r="MK6" i="4"/>
  <c r="MG16" i="4"/>
  <c r="MF15" i="4"/>
  <c r="ME14" i="4"/>
  <c r="MH13" i="4"/>
  <c r="MV13" i="4" s="1"/>
  <c r="MG12" i="4"/>
  <c r="KN25" i="4"/>
  <c r="JS18" i="4"/>
  <c r="LU25" i="4"/>
  <c r="JS27" i="4"/>
  <c r="LV5" i="4"/>
  <c r="NJ5" i="4" s="1"/>
  <c r="LW26" i="4"/>
  <c r="LV25" i="4"/>
  <c r="LU24" i="4"/>
  <c r="LW22" i="4"/>
  <c r="LV21" i="4"/>
  <c r="LU20" i="4"/>
  <c r="LW18" i="4"/>
  <c r="LV17" i="4"/>
  <c r="LU16" i="4"/>
  <c r="LW14" i="4"/>
  <c r="LV13" i="4"/>
  <c r="LU12" i="4"/>
  <c r="LW10" i="4"/>
  <c r="LV9" i="4"/>
  <c r="LU8" i="4"/>
  <c r="JQ25" i="4"/>
  <c r="JQ16" i="4"/>
  <c r="LW27" i="4"/>
  <c r="LV26" i="4"/>
  <c r="LU23" i="4"/>
  <c r="LW21" i="4"/>
  <c r="LV20" i="4"/>
  <c r="LU19" i="4"/>
  <c r="LW17" i="4"/>
  <c r="LV16" i="4"/>
  <c r="LU15" i="4"/>
  <c r="LW13" i="4"/>
  <c r="LV12" i="4"/>
  <c r="LU11" i="4"/>
  <c r="LW9" i="4"/>
  <c r="LV8" i="4"/>
  <c r="LQ5" i="4"/>
  <c r="NE5" i="4" s="1"/>
  <c r="LS27" i="4"/>
  <c r="LQ25" i="4"/>
  <c r="LS23" i="4"/>
  <c r="LR22" i="4"/>
  <c r="LQ21" i="4"/>
  <c r="LS19" i="4"/>
  <c r="LR18" i="4"/>
  <c r="LQ17" i="4"/>
  <c r="LS15" i="4"/>
  <c r="LQ13" i="4"/>
  <c r="LS11" i="4"/>
  <c r="LR27" i="4"/>
  <c r="LQ24" i="4"/>
  <c r="LS22" i="4"/>
  <c r="LR21" i="4"/>
  <c r="LQ20" i="4"/>
  <c r="LS18" i="4"/>
  <c r="LR17" i="4"/>
  <c r="LQ16" i="4"/>
  <c r="LS14" i="4"/>
  <c r="LR13" i="4"/>
  <c r="LQ12" i="4"/>
  <c r="LS10" i="4"/>
  <c r="LR9" i="4"/>
  <c r="LQ8" i="4"/>
  <c r="LS6" i="4"/>
  <c r="LO5" i="4"/>
  <c r="NC5" i="4" s="1"/>
  <c r="LL5" i="4"/>
  <c r="MZ5" i="4" s="1"/>
  <c r="LL24" i="4"/>
  <c r="LM21" i="4"/>
  <c r="LM17" i="4"/>
  <c r="LL16" i="4"/>
  <c r="LM13" i="4"/>
  <c r="LL12" i="4"/>
  <c r="IO42" i="3"/>
  <c r="IL23" i="3"/>
  <c r="IT26" i="3"/>
  <c r="IL27" i="3"/>
  <c r="IT28" i="3"/>
  <c r="IP38" i="3"/>
  <c r="IP40" i="3"/>
  <c r="JD22" i="3"/>
  <c r="JI29" i="3"/>
  <c r="JD29" i="3"/>
  <c r="JE28" i="3"/>
  <c r="IZ28" i="3"/>
  <c r="JG27" i="3"/>
  <c r="JA27" i="3"/>
  <c r="JH26" i="3"/>
  <c r="JC26" i="3"/>
  <c r="JI25" i="3"/>
  <c r="JD25" i="3"/>
  <c r="IY25" i="3"/>
  <c r="JE24" i="3"/>
  <c r="IZ24" i="3"/>
  <c r="JG23" i="3"/>
  <c r="IF28" i="3"/>
  <c r="IG27" i="3"/>
  <c r="IF24" i="3"/>
  <c r="IG25" i="3"/>
  <c r="IL39" i="3"/>
  <c r="BT5" i="3"/>
  <c r="JS20" i="4"/>
  <c r="LE7" i="4"/>
  <c r="IT24" i="3"/>
  <c r="IQ30" i="3"/>
  <c r="JQ13" i="4"/>
  <c r="KK20" i="4"/>
  <c r="KM18" i="4"/>
  <c r="KK16" i="4"/>
  <c r="KK12" i="4"/>
  <c r="LE25" i="4"/>
  <c r="LE15" i="4"/>
  <c r="IG23" i="3"/>
  <c r="KM26" i="4"/>
  <c r="KM7" i="4"/>
  <c r="KN27" i="4"/>
  <c r="KK9" i="4"/>
  <c r="KM21" i="4"/>
  <c r="KZ27" i="4"/>
  <c r="HD28" i="4"/>
  <c r="JS17" i="4"/>
  <c r="JQ15" i="4"/>
  <c r="LE26" i="4"/>
  <c r="LE13" i="4"/>
  <c r="KV15" i="4"/>
  <c r="KV19" i="4"/>
  <c r="KV22" i="4"/>
  <c r="KZ26" i="4"/>
  <c r="LD22" i="4"/>
  <c r="LD18" i="4"/>
  <c r="LD14" i="4"/>
  <c r="LD10" i="4"/>
  <c r="LS24" i="4"/>
  <c r="LW23" i="4"/>
  <c r="LR23" i="4"/>
  <c r="LU21" i="4"/>
  <c r="LS20" i="4"/>
  <c r="LW19" i="4"/>
  <c r="LR19" i="4"/>
  <c r="LV18" i="4"/>
  <c r="LU17" i="4"/>
  <c r="LS16" i="4"/>
  <c r="LW15" i="4"/>
  <c r="LR15" i="4"/>
  <c r="LU13" i="4"/>
  <c r="LS12" i="4"/>
  <c r="LW11" i="4"/>
  <c r="LR11" i="4"/>
  <c r="LV10" i="4"/>
  <c r="LU9" i="4"/>
  <c r="KW28" i="4"/>
  <c r="LB28" i="4"/>
  <c r="LS5" i="4"/>
  <c r="NG5" i="4" s="1"/>
  <c r="LN5" i="4"/>
  <c r="NB5" i="4" s="1"/>
  <c r="LV27" i="4"/>
  <c r="LQ27" i="4"/>
  <c r="LU26" i="4"/>
  <c r="LW24" i="4"/>
  <c r="MP20" i="4"/>
  <c r="MK20" i="4"/>
  <c r="MM18" i="4"/>
  <c r="MQ17" i="4"/>
  <c r="ML17" i="4"/>
  <c r="BS21" i="1"/>
  <c r="BS24" i="1"/>
  <c r="BS23" i="1"/>
  <c r="JS24" i="4"/>
  <c r="KM8" i="4"/>
  <c r="LE24" i="4"/>
  <c r="LG23" i="4"/>
  <c r="BH25" i="1"/>
  <c r="BK25" i="1"/>
  <c r="JA23" i="3"/>
  <c r="BO4" i="3"/>
  <c r="JI22" i="3"/>
  <c r="JR23" i="4"/>
  <c r="JR19" i="4"/>
  <c r="JQ14" i="4"/>
  <c r="LF17" i="4"/>
  <c r="IW12" i="4"/>
  <c r="JQ10" i="4"/>
  <c r="LE20" i="4"/>
  <c r="JQ24" i="4"/>
  <c r="MP9" i="4"/>
  <c r="MK9" i="4"/>
  <c r="MO8" i="4"/>
  <c r="MM7" i="4"/>
  <c r="JQ22" i="4"/>
  <c r="JS16" i="4"/>
  <c r="MO16" i="4"/>
  <c r="MI16" i="4"/>
  <c r="MW16" i="4" s="1"/>
  <c r="ME16" i="4"/>
  <c r="MM15" i="4"/>
  <c r="MH15" i="4"/>
  <c r="MV15" i="4" s="1"/>
  <c r="MQ14" i="4"/>
  <c r="MO12" i="4"/>
  <c r="MI12" i="4"/>
  <c r="MW12" i="4" s="1"/>
  <c r="ME12" i="4"/>
  <c r="MM11" i="4"/>
  <c r="MH11" i="4"/>
  <c r="MV11" i="4" s="1"/>
  <c r="LF9" i="4"/>
  <c r="IY28" i="3"/>
  <c r="IZ27" i="3"/>
  <c r="JA26" i="3"/>
  <c r="IZ23" i="3"/>
  <c r="GZ29" i="3"/>
  <c r="GZ28" i="3"/>
  <c r="JH27" i="3"/>
  <c r="IP24" i="3"/>
  <c r="IP26" i="3"/>
  <c r="IP28" i="3"/>
  <c r="IT37" i="3"/>
  <c r="IT39" i="3"/>
  <c r="JH36" i="3"/>
  <c r="JI39" i="3"/>
  <c r="JH40" i="3"/>
  <c r="JW29" i="3"/>
  <c r="JX28" i="3"/>
  <c r="JW25" i="3"/>
  <c r="JX24" i="3"/>
  <c r="BQ4" i="3"/>
  <c r="FQ44" i="3"/>
  <c r="IU29" i="3"/>
  <c r="GY25" i="3"/>
  <c r="BO6" i="3"/>
  <c r="LL20" i="4"/>
  <c r="KK10" i="4"/>
  <c r="LG27" i="4"/>
  <c r="LG22" i="4"/>
  <c r="LF21" i="4"/>
  <c r="FM44" i="3"/>
  <c r="GH42" i="3"/>
  <c r="GZ24" i="3"/>
  <c r="HQ39" i="3"/>
  <c r="HP40" i="3"/>
  <c r="JS29" i="3"/>
  <c r="JT28" i="3"/>
  <c r="JW36" i="3"/>
  <c r="JY38" i="3"/>
  <c r="JW40" i="3"/>
  <c r="IV28" i="3"/>
  <c r="KV10" i="4"/>
  <c r="KV14" i="4"/>
  <c r="KV18" i="4"/>
  <c r="KZ25" i="4"/>
  <c r="LD21" i="4"/>
  <c r="LD17" i="4"/>
  <c r="LD13" i="4"/>
  <c r="LD9" i="4"/>
  <c r="LD5" i="4"/>
  <c r="HI28" i="4"/>
  <c r="HM28" i="4"/>
  <c r="HN8" i="4"/>
  <c r="HN9" i="4"/>
  <c r="HN12" i="4"/>
  <c r="HN16" i="4"/>
  <c r="HN20" i="4"/>
  <c r="HN24" i="4"/>
  <c r="HN26" i="4"/>
  <c r="HX28" i="4"/>
  <c r="IE28" i="4"/>
  <c r="KZ16" i="4"/>
  <c r="KX28" i="4"/>
  <c r="JQ27" i="4"/>
  <c r="JS25" i="4"/>
  <c r="JQ18" i="4"/>
  <c r="JR15" i="4"/>
  <c r="JR11" i="4"/>
  <c r="MI13" i="4"/>
  <c r="MW13" i="4" s="1"/>
  <c r="KO13" i="4"/>
  <c r="JE22" i="3"/>
  <c r="JE29" i="3"/>
  <c r="JC27" i="3"/>
  <c r="JD26" i="3"/>
  <c r="JE25" i="3"/>
  <c r="JC23" i="3"/>
  <c r="JD36" i="3"/>
  <c r="JC37" i="3"/>
  <c r="JE39" i="3"/>
  <c r="JD40" i="3"/>
  <c r="JC41" i="3"/>
  <c r="HP29" i="3"/>
  <c r="HO26" i="3"/>
  <c r="HQ24" i="3"/>
  <c r="IV29" i="3"/>
  <c r="IU26" i="3"/>
  <c r="KV5" i="4"/>
  <c r="KV9" i="4"/>
  <c r="KV13" i="4"/>
  <c r="KV17" i="4"/>
  <c r="KV24" i="4"/>
  <c r="LD20" i="4"/>
  <c r="LD16" i="4"/>
  <c r="LD12" i="4"/>
  <c r="LD8" i="4"/>
  <c r="IW16" i="4"/>
  <c r="JS12" i="4"/>
  <c r="ME24" i="4"/>
  <c r="MS24" i="4" s="1"/>
  <c r="KK24" i="4"/>
  <c r="MG22" i="4"/>
  <c r="MU22" i="4" s="1"/>
  <c r="KM22" i="4"/>
  <c r="KM11" i="4"/>
  <c r="LG18" i="4"/>
  <c r="FF5" i="10"/>
  <c r="HQ22" i="3"/>
  <c r="HQ29" i="3"/>
  <c r="HP26" i="3"/>
  <c r="HQ23" i="3"/>
  <c r="HO23" i="3"/>
  <c r="KV8" i="4"/>
  <c r="KV12" i="4"/>
  <c r="KV16" i="4"/>
  <c r="KV23" i="4"/>
  <c r="KT28" i="4"/>
  <c r="KY28" i="4"/>
  <c r="LD23" i="4"/>
  <c r="LD15" i="4"/>
  <c r="LD11" i="4"/>
  <c r="LD7" i="4"/>
  <c r="KK14" i="4"/>
  <c r="LG13" i="4"/>
  <c r="LE11" i="4"/>
  <c r="LG9" i="4"/>
  <c r="JS26" i="4"/>
  <c r="JR25" i="4"/>
  <c r="JQ23" i="4"/>
  <c r="JS21" i="4"/>
  <c r="JQ19" i="4"/>
  <c r="JS13" i="4"/>
  <c r="JQ11" i="4"/>
  <c r="JS9" i="4"/>
  <c r="ME11" i="4"/>
  <c r="MQ9" i="4"/>
  <c r="ML9" i="4"/>
  <c r="MG9" i="4"/>
  <c r="MP8" i="4"/>
  <c r="MK8" i="4"/>
  <c r="MI7" i="4"/>
  <c r="MW7" i="4" s="1"/>
  <c r="ME7" i="4"/>
  <c r="MM6" i="4"/>
  <c r="LF27" i="4"/>
  <c r="LE21" i="4"/>
  <c r="LG19" i="4"/>
  <c r="LE17" i="4"/>
  <c r="LE16" i="4"/>
  <c r="LG14" i="4"/>
  <c r="LF13" i="4"/>
  <c r="LE12" i="4"/>
  <c r="LE8" i="4"/>
  <c r="BS22" i="1"/>
  <c r="BC25" i="1"/>
  <c r="LM24" i="4"/>
  <c r="LV23" i="4"/>
  <c r="LQ23" i="4"/>
  <c r="LL23" i="4"/>
  <c r="LU22" i="4"/>
  <c r="LO22" i="4"/>
  <c r="MC22" i="4" s="1"/>
  <c r="LK22" i="4"/>
  <c r="LN21" i="4"/>
  <c r="MB21" i="4" s="1"/>
  <c r="LW20" i="4"/>
  <c r="LV19" i="4"/>
  <c r="LQ19" i="4"/>
  <c r="LL19" i="4"/>
  <c r="LU18" i="4"/>
  <c r="LO18" i="4"/>
  <c r="MC18" i="4" s="1"/>
  <c r="LK18" i="4"/>
  <c r="LN17" i="4"/>
  <c r="MB17" i="4" s="1"/>
  <c r="LW16" i="4"/>
  <c r="LM16" i="4"/>
  <c r="LV15" i="4"/>
  <c r="LQ15" i="4"/>
  <c r="LL15" i="4"/>
  <c r="LU14" i="4"/>
  <c r="LO14" i="4"/>
  <c r="MC14" i="4" s="1"/>
  <c r="LK14" i="4"/>
  <c r="LN13" i="4"/>
  <c r="MB13" i="4" s="1"/>
  <c r="LW12" i="4"/>
  <c r="LV11" i="4"/>
  <c r="LQ11" i="4"/>
  <c r="LL11" i="4"/>
  <c r="LU10" i="4"/>
  <c r="LO10" i="4"/>
  <c r="MC10" i="4" s="1"/>
  <c r="LK10" i="4"/>
  <c r="LN9" i="4"/>
  <c r="MB9" i="4" s="1"/>
  <c r="LW8" i="4"/>
  <c r="LV7" i="4"/>
  <c r="LQ7" i="4"/>
  <c r="LL7" i="4"/>
  <c r="LU6" i="4"/>
  <c r="LO6" i="4"/>
  <c r="MC6" i="4" s="1"/>
  <c r="LK6" i="4"/>
  <c r="LU5" i="4"/>
  <c r="JS22" i="4"/>
  <c r="JR21" i="4"/>
  <c r="JQ20" i="4"/>
  <c r="JR17" i="4"/>
  <c r="JS14" i="4"/>
  <c r="JR13" i="4"/>
  <c r="JQ12" i="4"/>
  <c r="JS10" i="4"/>
  <c r="JR9" i="4"/>
  <c r="MS27" i="4"/>
  <c r="MU25" i="4"/>
  <c r="MT23" i="4"/>
  <c r="MP16" i="4"/>
  <c r="MK16" i="4"/>
  <c r="MI15" i="4"/>
  <c r="MW15" i="4" s="1"/>
  <c r="ME15" i="4"/>
  <c r="MM14" i="4"/>
  <c r="MQ13" i="4"/>
  <c r="ML13" i="4"/>
  <c r="MG13" i="4"/>
  <c r="MP12" i="4"/>
  <c r="MK12" i="4"/>
  <c r="MF12" i="4"/>
  <c r="MO11" i="4"/>
  <c r="MI11" i="4"/>
  <c r="MW11" i="4" s="1"/>
  <c r="LG25" i="4"/>
  <c r="LG24" i="4"/>
  <c r="LF23" i="4"/>
  <c r="LE22" i="4"/>
  <c r="LG15" i="4"/>
  <c r="LG11" i="4"/>
  <c r="LE9" i="4"/>
  <c r="LG7" i="4"/>
  <c r="LW5" i="4"/>
  <c r="LR5" i="4"/>
  <c r="NF5" i="4" s="1"/>
  <c r="LU27" i="4"/>
  <c r="LS26" i="4"/>
  <c r="LW25" i="4"/>
  <c r="LR25" i="4"/>
  <c r="LM25" i="4"/>
  <c r="LV24" i="4"/>
  <c r="JR27" i="4"/>
  <c r="JQ26" i="4"/>
  <c r="JS23" i="4"/>
  <c r="JQ21" i="4"/>
  <c r="JS19" i="4"/>
  <c r="JQ17" i="4"/>
  <c r="JS15" i="4"/>
  <c r="JS11" i="4"/>
  <c r="JQ9" i="4"/>
  <c r="JS8" i="4"/>
  <c r="MU26" i="4"/>
  <c r="MU21" i="4"/>
  <c r="MO20" i="4"/>
  <c r="MI20" i="4"/>
  <c r="MW20" i="4" s="1"/>
  <c r="ME20" i="4"/>
  <c r="MM19" i="4"/>
  <c r="MH19" i="4"/>
  <c r="MV19" i="4" s="1"/>
  <c r="MQ18" i="4"/>
  <c r="MG18" i="4"/>
  <c r="MP17" i="4"/>
  <c r="KM14" i="4"/>
  <c r="LF26" i="4"/>
  <c r="LG26" i="4"/>
  <c r="LF25" i="4"/>
  <c r="LE23" i="4"/>
  <c r="LG21" i="4"/>
  <c r="LE19" i="4"/>
  <c r="LG17" i="4"/>
  <c r="LE14" i="4"/>
  <c r="LG12" i="4"/>
  <c r="LG8" i="4"/>
  <c r="AH25" i="1"/>
  <c r="V25" i="1"/>
  <c r="AL25" i="1"/>
  <c r="IX23" i="4"/>
  <c r="MQ6" i="4"/>
  <c r="ID28" i="4"/>
  <c r="MP6" i="4"/>
  <c r="HL28" i="4"/>
  <c r="MI19" i="4"/>
  <c r="MW19" i="4" s="1"/>
  <c r="MG10" i="4"/>
  <c r="MI8" i="4"/>
  <c r="MW8" i="4" s="1"/>
  <c r="ME8" i="4"/>
  <c r="MH7" i="4"/>
  <c r="MV7" i="4" s="1"/>
  <c r="MG6" i="4"/>
  <c r="KV27" i="4"/>
  <c r="ME21" i="4"/>
  <c r="MF18" i="4"/>
  <c r="MI17" i="4"/>
  <c r="MW17" i="4" s="1"/>
  <c r="ME17" i="4"/>
  <c r="MG8" i="4"/>
  <c r="MF7" i="4"/>
  <c r="MI6" i="4"/>
  <c r="MW6" i="4" s="1"/>
  <c r="ME6" i="4"/>
  <c r="MO6" i="4"/>
  <c r="MF20" i="4"/>
  <c r="ME19" i="4"/>
  <c r="MF14" i="4"/>
  <c r="ME13" i="4"/>
  <c r="LF18" i="4"/>
  <c r="MG17" i="4"/>
  <c r="LF20" i="4"/>
  <c r="LG6" i="4"/>
  <c r="MG20" i="4"/>
  <c r="LG10" i="4"/>
  <c r="KL7" i="4"/>
  <c r="KO8" i="4"/>
  <c r="KK13" i="4"/>
  <c r="KO15" i="4"/>
  <c r="KN23" i="4"/>
  <c r="KO25" i="4"/>
  <c r="KO27" i="4"/>
  <c r="KN7" i="4"/>
  <c r="KO24" i="4"/>
  <c r="KK27" i="4"/>
  <c r="KK6" i="4"/>
  <c r="MG14" i="4"/>
  <c r="KK11" i="4"/>
  <c r="KO12" i="4"/>
  <c r="KO16" i="4"/>
  <c r="KN19" i="4"/>
  <c r="KO21" i="4"/>
  <c r="KO23" i="4"/>
  <c r="KN11" i="4"/>
  <c r="KO20" i="4"/>
  <c r="KK23" i="4"/>
  <c r="KL19" i="4"/>
  <c r="KM13" i="4"/>
  <c r="KK19" i="4"/>
  <c r="KK7" i="4"/>
  <c r="KO7" i="4"/>
  <c r="KM12" i="4"/>
  <c r="KN13" i="4"/>
  <c r="KK15" i="4"/>
  <c r="KM6" i="4"/>
  <c r="KO11" i="4"/>
  <c r="KM17" i="4"/>
  <c r="KM25" i="4"/>
  <c r="KK8" i="4"/>
  <c r="KM9" i="4"/>
  <c r="KM10" i="4"/>
  <c r="KL15" i="4"/>
  <c r="KO19" i="4"/>
  <c r="KN21" i="4"/>
  <c r="KL23" i="4"/>
  <c r="JS6" i="4"/>
  <c r="LU7" i="4"/>
  <c r="JQ6" i="4"/>
  <c r="LW6" i="4"/>
  <c r="JQ8" i="4"/>
  <c r="LW7" i="4"/>
  <c r="JS7" i="4"/>
  <c r="LS8" i="4"/>
  <c r="LR7" i="4"/>
  <c r="JQ7" i="4"/>
  <c r="LQ9" i="4"/>
  <c r="LS7" i="4"/>
  <c r="JR7" i="4"/>
  <c r="LL27" i="4"/>
  <c r="LK26" i="4"/>
  <c r="LN25" i="4"/>
  <c r="MB25" i="4" s="1"/>
  <c r="JR18" i="4"/>
  <c r="LM23" i="4"/>
  <c r="LO21" i="4"/>
  <c r="MC21" i="4" s="1"/>
  <c r="LK21" i="4"/>
  <c r="LM19" i="4"/>
  <c r="LL18" i="4"/>
  <c r="LO17" i="4"/>
  <c r="MC17" i="4" s="1"/>
  <c r="LK17" i="4"/>
  <c r="LM15" i="4"/>
  <c r="LL14" i="4"/>
  <c r="LO13" i="4"/>
  <c r="MC13" i="4" s="1"/>
  <c r="LK13" i="4"/>
  <c r="LM11" i="4"/>
  <c r="LL10" i="4"/>
  <c r="LO9" i="4"/>
  <c r="MC9" i="4" s="1"/>
  <c r="LK9" i="4"/>
  <c r="LM7" i="4"/>
  <c r="LL6" i="4"/>
  <c r="LO26" i="4"/>
  <c r="MC26" i="4" s="1"/>
  <c r="JR10" i="4"/>
  <c r="LN27" i="4"/>
  <c r="MB27" i="4" s="1"/>
  <c r="LM9" i="4"/>
  <c r="LL8" i="4"/>
  <c r="LO25" i="4"/>
  <c r="MC25" i="4" s="1"/>
  <c r="LK25" i="4"/>
  <c r="JR26" i="4"/>
  <c r="LM26" i="4"/>
  <c r="LO24" i="4"/>
  <c r="MC24" i="4" s="1"/>
  <c r="LK24" i="4"/>
  <c r="LN23" i="4"/>
  <c r="MB23" i="4" s="1"/>
  <c r="LM22" i="4"/>
  <c r="LO20" i="4"/>
  <c r="MC20" i="4" s="1"/>
  <c r="LK20" i="4"/>
  <c r="LN19" i="4"/>
  <c r="MB19" i="4" s="1"/>
  <c r="LO16" i="4"/>
  <c r="MC16" i="4" s="1"/>
  <c r="LK16" i="4"/>
  <c r="LN15" i="4"/>
  <c r="MB15" i="4" s="1"/>
  <c r="LM14" i="4"/>
  <c r="LO12" i="4"/>
  <c r="MC12" i="4" s="1"/>
  <c r="LK12" i="4"/>
  <c r="LN11" i="4"/>
  <c r="MB11" i="4" s="1"/>
  <c r="LM10" i="4"/>
  <c r="LO8" i="4"/>
  <c r="MC8" i="4" s="1"/>
  <c r="LK8" i="4"/>
  <c r="LN7" i="4"/>
  <c r="MB7" i="4" s="1"/>
  <c r="LM6" i="4"/>
  <c r="JR20" i="4"/>
  <c r="JR12" i="4"/>
  <c r="IZ9" i="4"/>
  <c r="JA12" i="4"/>
  <c r="IX15" i="4"/>
  <c r="JA18" i="4"/>
  <c r="JA22" i="4"/>
  <c r="IY26" i="4"/>
  <c r="JA6" i="4"/>
  <c r="IX11" i="4"/>
  <c r="IY14" i="4"/>
  <c r="JA16" i="4"/>
  <c r="JA20" i="4"/>
  <c r="IZ23" i="4"/>
  <c r="IX27" i="4"/>
  <c r="IW9" i="4"/>
  <c r="IY6" i="4"/>
  <c r="JA8" i="4"/>
  <c r="IY10" i="4"/>
  <c r="IZ11" i="4"/>
  <c r="IZ15" i="4"/>
  <c r="JA17" i="4"/>
  <c r="IW20" i="4"/>
  <c r="JA24" i="4"/>
  <c r="IW8" i="4"/>
  <c r="JA9" i="4"/>
  <c r="IY11" i="4"/>
  <c r="IW13" i="4"/>
  <c r="IZ19" i="4"/>
  <c r="IY22" i="4"/>
  <c r="IW24" i="4"/>
  <c r="IY7" i="4"/>
  <c r="IX7" i="4"/>
  <c r="JA13" i="4"/>
  <c r="IY15" i="4"/>
  <c r="IW17" i="4"/>
  <c r="JA21" i="4"/>
  <c r="IY23" i="4"/>
  <c r="IW25" i="4"/>
  <c r="IX8" i="4"/>
  <c r="IY19" i="4"/>
  <c r="IW21" i="4"/>
  <c r="JA25" i="4"/>
  <c r="JW37" i="3"/>
  <c r="JY39" i="3"/>
  <c r="JW41" i="3"/>
  <c r="GF44" i="3"/>
  <c r="IR42" i="3"/>
  <c r="IT38" i="3"/>
  <c r="IT40" i="3"/>
  <c r="JY36" i="3"/>
  <c r="JW38" i="3"/>
  <c r="JY40" i="3"/>
  <c r="JS39" i="3"/>
  <c r="FH44" i="3"/>
  <c r="IG38" i="3"/>
  <c r="IG37" i="3"/>
  <c r="IG41" i="3"/>
  <c r="IG39" i="3"/>
  <c r="JU37" i="3"/>
  <c r="JU41" i="3"/>
  <c r="IG36" i="3"/>
  <c r="IG40" i="3"/>
  <c r="JU38" i="3"/>
  <c r="JG36" i="3"/>
  <c r="JI38" i="3"/>
  <c r="JH39" i="3"/>
  <c r="JG40" i="3"/>
  <c r="JE41" i="3"/>
  <c r="JE36" i="3"/>
  <c r="JD37" i="3"/>
  <c r="JC38" i="3"/>
  <c r="JE40" i="3"/>
  <c r="JD41" i="3"/>
  <c r="JI37" i="3"/>
  <c r="JH38" i="3"/>
  <c r="JG39" i="3"/>
  <c r="JI41" i="3"/>
  <c r="HQ37" i="3"/>
  <c r="HP38" i="3"/>
  <c r="HO39" i="3"/>
  <c r="HQ41" i="3"/>
  <c r="JI36" i="3"/>
  <c r="JH37" i="3"/>
  <c r="JG38" i="3"/>
  <c r="JI40" i="3"/>
  <c r="JH41" i="3"/>
  <c r="HQ36" i="3"/>
  <c r="HP37" i="3"/>
  <c r="HQ40" i="3"/>
  <c r="HP41" i="3"/>
  <c r="JE37" i="3"/>
  <c r="JD38" i="3"/>
  <c r="JC39" i="3"/>
  <c r="HQ38" i="3"/>
  <c r="HP39" i="3"/>
  <c r="JE38" i="3"/>
  <c r="JD39" i="3"/>
  <c r="HP36" i="3"/>
  <c r="GZ41" i="3"/>
  <c r="HA41" i="3"/>
  <c r="GZ36" i="3"/>
  <c r="HA39" i="3"/>
  <c r="GZ40" i="3"/>
  <c r="HA36" i="3"/>
  <c r="GZ37" i="3"/>
  <c r="HA40" i="3"/>
  <c r="JA39" i="3"/>
  <c r="GZ39" i="3"/>
  <c r="HA37" i="3"/>
  <c r="GZ38" i="3"/>
  <c r="HA38" i="3"/>
  <c r="JA36" i="3"/>
  <c r="JA40" i="3"/>
  <c r="JA38" i="3"/>
  <c r="JA37" i="3"/>
  <c r="JA41" i="3"/>
  <c r="IU27" i="3"/>
  <c r="JY22" i="3"/>
  <c r="JW27" i="3"/>
  <c r="JW23" i="3"/>
  <c r="GL26" i="3"/>
  <c r="GL28" i="3"/>
  <c r="IT23" i="3"/>
  <c r="IT25" i="3"/>
  <c r="IT29" i="3"/>
  <c r="IU25" i="3"/>
  <c r="IV26" i="3"/>
  <c r="FV24" i="3"/>
  <c r="FV26" i="3"/>
  <c r="JO27" i="3"/>
  <c r="JP26" i="3"/>
  <c r="IL26" i="3"/>
  <c r="IL28" i="3"/>
  <c r="II30" i="3"/>
  <c r="JW28" i="3"/>
  <c r="JX27" i="3"/>
  <c r="JW24" i="3"/>
  <c r="JX23" i="3"/>
  <c r="JX29" i="3"/>
  <c r="JW26" i="3"/>
  <c r="IW29" i="3"/>
  <c r="JS27" i="3"/>
  <c r="JT26" i="3"/>
  <c r="JS23" i="3"/>
  <c r="IU28" i="3"/>
  <c r="IV27" i="3"/>
  <c r="IW26" i="3"/>
  <c r="JS28" i="3"/>
  <c r="JT27" i="3"/>
  <c r="FF26" i="3"/>
  <c r="JO22" i="3"/>
  <c r="JP22" i="3"/>
  <c r="JP29" i="3"/>
  <c r="JO26" i="3"/>
  <c r="JO28" i="3"/>
  <c r="JP27" i="3"/>
  <c r="JO24" i="3"/>
  <c r="IF26" i="3"/>
  <c r="IG22" i="3"/>
  <c r="IG29" i="3"/>
  <c r="JX26" i="3"/>
  <c r="IE23" i="3"/>
  <c r="IE27" i="3"/>
  <c r="IG28" i="3"/>
  <c r="JT24" i="3"/>
  <c r="IF25" i="3"/>
  <c r="JP24" i="3"/>
  <c r="IE26" i="3"/>
  <c r="JX25" i="3"/>
  <c r="IF29" i="3"/>
  <c r="IG24" i="3"/>
  <c r="IF27" i="3"/>
  <c r="IG26" i="3"/>
  <c r="IF23" i="3"/>
  <c r="JT29" i="3"/>
  <c r="JT25" i="3"/>
  <c r="JP23" i="3"/>
  <c r="JP28" i="3"/>
  <c r="JQ22" i="3"/>
  <c r="JH22" i="3"/>
  <c r="JI28" i="3"/>
  <c r="JG26" i="3"/>
  <c r="JH25" i="3"/>
  <c r="JI24" i="3"/>
  <c r="HO27" i="3"/>
  <c r="HQ25" i="3"/>
  <c r="HP24" i="3"/>
  <c r="HQ27" i="3"/>
  <c r="HQ28" i="3"/>
  <c r="HP27" i="3"/>
  <c r="HQ26" i="3"/>
  <c r="HP23" i="3"/>
  <c r="JG28" i="3"/>
  <c r="JI26" i="3"/>
  <c r="JG24" i="3"/>
  <c r="JH23" i="3"/>
  <c r="HP28" i="3"/>
  <c r="HO25" i="3"/>
  <c r="JG29" i="3"/>
  <c r="JH28" i="3"/>
  <c r="JI27" i="3"/>
  <c r="JG25" i="3"/>
  <c r="JH24" i="3"/>
  <c r="JI23" i="3"/>
  <c r="HO28" i="3"/>
  <c r="JC29" i="3"/>
  <c r="JD28" i="3"/>
  <c r="JE27" i="3"/>
  <c r="JC25" i="3"/>
  <c r="JD24" i="3"/>
  <c r="JE23" i="3"/>
  <c r="HP22" i="3"/>
  <c r="HP25" i="3"/>
  <c r="HO24" i="3"/>
  <c r="JC28" i="3"/>
  <c r="JD27" i="3"/>
  <c r="JE26" i="3"/>
  <c r="JC24" i="3"/>
  <c r="JD23" i="3"/>
  <c r="HO29" i="3"/>
  <c r="IY22" i="3"/>
  <c r="IZ22" i="3"/>
  <c r="IZ29" i="3"/>
  <c r="JA28" i="3"/>
  <c r="IZ25" i="3"/>
  <c r="JA24" i="3"/>
  <c r="KS26" i="3"/>
  <c r="JA22" i="3"/>
  <c r="JA29" i="3"/>
  <c r="IY27" i="3"/>
  <c r="IZ26" i="3"/>
  <c r="JA25" i="3"/>
  <c r="KR26" i="3"/>
  <c r="GZ27" i="3"/>
  <c r="KR28" i="3"/>
  <c r="KS27" i="3"/>
  <c r="JH29" i="3"/>
  <c r="HA24" i="3"/>
  <c r="HA28" i="3"/>
  <c r="GZ23" i="3"/>
  <c r="GY27" i="3"/>
  <c r="KR29" i="3"/>
  <c r="GZ26" i="3"/>
  <c r="GY28" i="3"/>
  <c r="KR27" i="3"/>
  <c r="KS28" i="3"/>
  <c r="HA26" i="3"/>
  <c r="KQ27" i="3"/>
  <c r="HA27" i="3"/>
  <c r="HA23" i="3"/>
  <c r="HA25" i="3"/>
  <c r="HA22" i="3"/>
  <c r="HA29" i="3"/>
  <c r="BU7" i="3"/>
  <c r="BV7" i="3" s="1"/>
  <c r="BJ7" i="3"/>
  <c r="BJ4" i="3"/>
  <c r="BU5" i="3"/>
  <c r="BS4" i="3"/>
  <c r="BS6" i="3"/>
  <c r="BF7" i="3"/>
  <c r="BQ7" i="3"/>
  <c r="BP5" i="3"/>
  <c r="BF5" i="3"/>
  <c r="BQ5" i="3"/>
  <c r="BP4" i="3"/>
  <c r="BF4" i="3"/>
  <c r="BF6" i="3"/>
  <c r="BB4" i="3"/>
  <c r="BB5" i="3"/>
  <c r="F25" i="1"/>
  <c r="AD25" i="1"/>
  <c r="BO22" i="1"/>
  <c r="BP21" i="1"/>
  <c r="BO24" i="1"/>
  <c r="BO21" i="1"/>
  <c r="BD25" i="1"/>
  <c r="R25" i="1"/>
  <c r="BF21" i="1"/>
  <c r="BQ21" i="1"/>
  <c r="BF22" i="1"/>
  <c r="BO23" i="1"/>
  <c r="BP24" i="1"/>
  <c r="N25" i="1"/>
  <c r="BA25" i="1"/>
  <c r="KR28" i="4"/>
  <c r="KQ28" i="4"/>
  <c r="HT28" i="4"/>
  <c r="KV6" i="4"/>
  <c r="JX22" i="3"/>
  <c r="IW25" i="3"/>
  <c r="GL25" i="3"/>
  <c r="KS25" i="3"/>
  <c r="GL23" i="3"/>
  <c r="IU23" i="3"/>
  <c r="GL22" i="3"/>
  <c r="JS22" i="3"/>
  <c r="GL36" i="3"/>
  <c r="GL41" i="3"/>
  <c r="IL41" i="3"/>
  <c r="GL40" i="3"/>
  <c r="GL37" i="3"/>
  <c r="IL37" i="3"/>
  <c r="IK42" i="3"/>
  <c r="FY44" i="3"/>
  <c r="GL39" i="3"/>
  <c r="FW44" i="3"/>
  <c r="JO23" i="3"/>
  <c r="BK8" i="3"/>
  <c r="AX25" i="1"/>
  <c r="MP19" i="4"/>
  <c r="LD19" i="4"/>
  <c r="HH28" i="4"/>
  <c r="LD6" i="4"/>
  <c r="MF19" i="4"/>
  <c r="KV20" i="4"/>
  <c r="KV7" i="4"/>
  <c r="KV11" i="4"/>
  <c r="LE6" i="4"/>
  <c r="IW27" i="3"/>
  <c r="IT27" i="3"/>
  <c r="BM8" i="3"/>
  <c r="IW38" i="3"/>
  <c r="IU40" i="3"/>
  <c r="KS38" i="3"/>
  <c r="IP37" i="3"/>
  <c r="IP39" i="3"/>
  <c r="IP41" i="3"/>
  <c r="FN42" i="3"/>
  <c r="JS40" i="3"/>
  <c r="KR39" i="3"/>
  <c r="KQ40" i="3"/>
  <c r="JU39" i="3"/>
  <c r="JS41" i="3"/>
  <c r="FL44" i="3"/>
  <c r="IM42" i="3"/>
  <c r="JS36" i="3"/>
  <c r="JS25" i="3"/>
  <c r="IW23" i="3"/>
  <c r="KS23" i="3"/>
  <c r="KR23" i="3"/>
  <c r="FK44" i="3"/>
  <c r="BL8" i="3"/>
  <c r="BZ4" i="3"/>
  <c r="IL40" i="3"/>
  <c r="FI44" i="3"/>
  <c r="FU42" i="3"/>
  <c r="FT42" i="3"/>
  <c r="IL38" i="3"/>
  <c r="FJ42" i="3"/>
  <c r="IJ42" i="3"/>
  <c r="KS29" i="3"/>
  <c r="IJ30" i="3"/>
  <c r="IL29" i="3"/>
  <c r="IL25" i="3"/>
  <c r="IK30" i="3"/>
  <c r="IV24" i="3"/>
  <c r="KR24" i="3"/>
  <c r="IL24" i="3"/>
  <c r="IV22" i="3"/>
  <c r="IL22" i="3"/>
  <c r="BZ6" i="3"/>
  <c r="AT25" i="1"/>
  <c r="BM25" i="1"/>
  <c r="BU24" i="1"/>
  <c r="BL25" i="1"/>
  <c r="EX7" i="10"/>
  <c r="MO19" i="4"/>
  <c r="LF19" i="4"/>
  <c r="FA44" i="3"/>
  <c r="KS36" i="3"/>
  <c r="KR37" i="3"/>
  <c r="KQ38" i="3"/>
  <c r="KS40" i="3"/>
  <c r="KR41" i="3"/>
  <c r="IW36" i="3"/>
  <c r="IV37" i="3"/>
  <c r="IU38" i="3"/>
  <c r="IW40" i="3"/>
  <c r="IV41" i="3"/>
  <c r="KR40" i="3"/>
  <c r="KQ41" i="3"/>
  <c r="IW37" i="3"/>
  <c r="IU39" i="3"/>
  <c r="IW41" i="3"/>
  <c r="KS37" i="3"/>
  <c r="KR38" i="3"/>
  <c r="KQ39" i="3"/>
  <c r="KS41" i="3"/>
  <c r="IW39" i="3"/>
  <c r="IU41" i="3"/>
  <c r="KS39" i="3"/>
  <c r="EV44" i="3"/>
  <c r="IN42" i="3"/>
  <c r="KR36" i="3"/>
  <c r="IU36" i="3"/>
  <c r="KQ36" i="3"/>
  <c r="IS30" i="3"/>
  <c r="IT22" i="3"/>
  <c r="JW22" i="3"/>
  <c r="BU6" i="3"/>
  <c r="BZ5" i="3"/>
  <c r="KR25" i="3"/>
  <c r="IV25" i="3"/>
  <c r="KS24" i="3"/>
  <c r="JS24" i="3"/>
  <c r="IU24" i="3"/>
  <c r="JT23" i="3"/>
  <c r="KQ23" i="3"/>
  <c r="KS22" i="3"/>
  <c r="JU22" i="3"/>
  <c r="BN5" i="3"/>
  <c r="AP25" i="1"/>
  <c r="BU23" i="1"/>
  <c r="BZ23" i="1"/>
  <c r="BN24" i="1"/>
  <c r="BT22" i="1"/>
  <c r="BZ22" i="1"/>
  <c r="BN23" i="1"/>
  <c r="JQ36" i="3"/>
  <c r="JQ41" i="3"/>
  <c r="JQ40" i="3"/>
  <c r="IU37" i="3"/>
  <c r="KQ37" i="3"/>
  <c r="EU44" i="3"/>
  <c r="JS37" i="3"/>
  <c r="JQ37" i="3"/>
  <c r="JP25" i="3"/>
  <c r="IV23" i="3"/>
  <c r="IW22" i="3"/>
  <c r="EX42" i="3"/>
  <c r="IP36" i="3"/>
  <c r="FU30" i="3"/>
  <c r="IE39" i="3"/>
  <c r="JO39" i="3"/>
  <c r="FD7" i="10"/>
  <c r="ET7" i="10"/>
  <c r="BB7" i="3"/>
  <c r="BJ5" i="3"/>
  <c r="BN7" i="3"/>
  <c r="BN6" i="3"/>
  <c r="BP7" i="3"/>
  <c r="BU4" i="3"/>
  <c r="IP23" i="3"/>
  <c r="IP25" i="3"/>
  <c r="IP27" i="3"/>
  <c r="IP29" i="3"/>
  <c r="IM30" i="3"/>
  <c r="EZ44" i="3"/>
  <c r="IR30" i="3"/>
  <c r="FB42" i="3"/>
  <c r="IT36" i="3"/>
  <c r="EY44" i="3"/>
  <c r="IQ42" i="3"/>
  <c r="FJ30" i="3"/>
  <c r="FT30" i="3"/>
  <c r="FO44" i="3"/>
  <c r="GD30" i="3"/>
  <c r="GB44" i="3"/>
  <c r="GG44" i="3"/>
  <c r="GZ22" i="3"/>
  <c r="HO36" i="3"/>
  <c r="HO40" i="3"/>
  <c r="IE36" i="3"/>
  <c r="JO36" i="3"/>
  <c r="IE40" i="3"/>
  <c r="JO40" i="3"/>
  <c r="IP22" i="3"/>
  <c r="IO30" i="3"/>
  <c r="IV38" i="3"/>
  <c r="MF27" i="4"/>
  <c r="MT27" i="4" s="1"/>
  <c r="KL27" i="4"/>
  <c r="KL16" i="4"/>
  <c r="ML16" i="4"/>
  <c r="IZ6" i="4"/>
  <c r="LN6" i="4"/>
  <c r="MB6" i="4" s="1"/>
  <c r="FE7" i="10"/>
  <c r="FC7" i="10"/>
  <c r="BJ6" i="3"/>
  <c r="BS5" i="3"/>
  <c r="BZ7" i="3"/>
  <c r="FV36" i="3"/>
  <c r="FV38" i="3"/>
  <c r="FV40" i="3"/>
  <c r="GH30" i="3"/>
  <c r="GY22" i="3"/>
  <c r="JC22" i="3"/>
  <c r="GY29" i="3"/>
  <c r="IY29" i="3"/>
  <c r="IY26" i="3"/>
  <c r="GY26" i="3"/>
  <c r="GY24" i="3"/>
  <c r="IY24" i="3"/>
  <c r="GY23" i="3"/>
  <c r="IY23" i="3"/>
  <c r="HO37" i="3"/>
  <c r="HO41" i="3"/>
  <c r="IE22" i="3"/>
  <c r="IE37" i="3"/>
  <c r="JO37" i="3"/>
  <c r="IE41" i="3"/>
  <c r="JO41" i="3"/>
  <c r="IW28" i="3"/>
  <c r="IW24" i="3"/>
  <c r="IV39" i="3"/>
  <c r="LM27" i="4"/>
  <c r="IY27" i="4"/>
  <c r="FS30" i="3"/>
  <c r="FV22" i="3"/>
  <c r="FF6" i="10"/>
  <c r="BB6" i="3"/>
  <c r="BP6" i="3"/>
  <c r="IT41" i="3"/>
  <c r="II42" i="3"/>
  <c r="IS42" i="3"/>
  <c r="FV27" i="3"/>
  <c r="FV29" i="3"/>
  <c r="JG22" i="3"/>
  <c r="GY36" i="3"/>
  <c r="IY36" i="3"/>
  <c r="JC36" i="3"/>
  <c r="GY37" i="3"/>
  <c r="IY37" i="3"/>
  <c r="JG37" i="3"/>
  <c r="GY38" i="3"/>
  <c r="IY38" i="3"/>
  <c r="GY39" i="3"/>
  <c r="IY39" i="3"/>
  <c r="GY40" i="3"/>
  <c r="IY40" i="3"/>
  <c r="JC40" i="3"/>
  <c r="GY41" i="3"/>
  <c r="IY41" i="3"/>
  <c r="JG41" i="3"/>
  <c r="HO38" i="3"/>
  <c r="IE38" i="3"/>
  <c r="JO38" i="3"/>
  <c r="IV36" i="3"/>
  <c r="IV40" i="3"/>
  <c r="IX16" i="4"/>
  <c r="LR16" i="4"/>
  <c r="EX30" i="3"/>
  <c r="FF38" i="3"/>
  <c r="FF40" i="3"/>
  <c r="FN30" i="3"/>
  <c r="FV28" i="3"/>
  <c r="FP44" i="3"/>
  <c r="FR42" i="3"/>
  <c r="FV37" i="3"/>
  <c r="FV39" i="3"/>
  <c r="FG44" i="3"/>
  <c r="GI30" i="3"/>
  <c r="GL27" i="3"/>
  <c r="GL29" i="3"/>
  <c r="FX44" i="3"/>
  <c r="GC44" i="3"/>
  <c r="FZ42" i="3"/>
  <c r="GJ42" i="3"/>
  <c r="GE44" i="3"/>
  <c r="IF22" i="3"/>
  <c r="IE25" i="3"/>
  <c r="IE29" i="3"/>
  <c r="JY29" i="3"/>
  <c r="JU29" i="3"/>
  <c r="JQ29" i="3"/>
  <c r="JY28" i="3"/>
  <c r="JU28" i="3"/>
  <c r="JQ28" i="3"/>
  <c r="JY27" i="3"/>
  <c r="JU27" i="3"/>
  <c r="JQ27" i="3"/>
  <c r="JY26" i="3"/>
  <c r="JU26" i="3"/>
  <c r="JQ26" i="3"/>
  <c r="JY25" i="3"/>
  <c r="JU25" i="3"/>
  <c r="JQ25" i="3"/>
  <c r="JY24" i="3"/>
  <c r="JU24" i="3"/>
  <c r="JQ24" i="3"/>
  <c r="JY23" i="3"/>
  <c r="JU23" i="3"/>
  <c r="JQ23" i="3"/>
  <c r="IF36" i="3"/>
  <c r="JP36" i="3"/>
  <c r="JT36" i="3"/>
  <c r="JX36" i="3"/>
  <c r="IF37" i="3"/>
  <c r="JP37" i="3"/>
  <c r="JT37" i="3"/>
  <c r="JX37" i="3"/>
  <c r="IF38" i="3"/>
  <c r="JP38" i="3"/>
  <c r="JT38" i="3"/>
  <c r="JX38" i="3"/>
  <c r="IF39" i="3"/>
  <c r="JP39" i="3"/>
  <c r="JT39" i="3"/>
  <c r="JX39" i="3"/>
  <c r="IF40" i="3"/>
  <c r="JP40" i="3"/>
  <c r="JT40" i="3"/>
  <c r="JX40" i="3"/>
  <c r="IF41" i="3"/>
  <c r="JP41" i="3"/>
  <c r="JT41" i="3"/>
  <c r="JX41" i="3"/>
  <c r="IN30" i="3"/>
  <c r="JQ39" i="3"/>
  <c r="KQ26" i="3"/>
  <c r="KZ21" i="4"/>
  <c r="LD27" i="4"/>
  <c r="IX24" i="4"/>
  <c r="LR24" i="4"/>
  <c r="IZ14" i="4"/>
  <c r="LN14" i="4"/>
  <c r="MB14" i="4" s="1"/>
  <c r="IX13" i="4"/>
  <c r="LL13" i="4"/>
  <c r="KL24" i="4"/>
  <c r="ML24" i="4"/>
  <c r="MT24" i="4" s="1"/>
  <c r="KN14" i="4"/>
  <c r="MH14" i="4"/>
  <c r="MV14" i="4" s="1"/>
  <c r="KL13" i="4"/>
  <c r="MF13" i="4"/>
  <c r="FB30" i="3"/>
  <c r="FF27" i="3"/>
  <c r="FF29" i="3"/>
  <c r="ER44" i="3"/>
  <c r="EW44" i="3"/>
  <c r="ET42" i="3"/>
  <c r="FR30" i="3"/>
  <c r="FV23" i="3"/>
  <c r="FV25" i="3"/>
  <c r="FV41" i="3"/>
  <c r="FZ30" i="3"/>
  <c r="GJ30" i="3"/>
  <c r="GL24" i="3"/>
  <c r="GK30" i="3"/>
  <c r="GD42" i="3"/>
  <c r="GK42" i="3"/>
  <c r="GL38" i="3"/>
  <c r="GA44" i="3"/>
  <c r="GZ25" i="3"/>
  <c r="IE24" i="3"/>
  <c r="IE28" i="3"/>
  <c r="IL36" i="3"/>
  <c r="JQ38" i="3"/>
  <c r="KR22" i="3"/>
  <c r="KQ29" i="3"/>
  <c r="KQ25" i="3"/>
  <c r="KZ23" i="4"/>
  <c r="KV25" i="4"/>
  <c r="IZ22" i="4"/>
  <c r="LN22" i="4"/>
  <c r="MB22" i="4" s="1"/>
  <c r="IX21" i="4"/>
  <c r="LL21" i="4"/>
  <c r="KN22" i="4"/>
  <c r="MH22" i="4"/>
  <c r="MV22" i="4" s="1"/>
  <c r="KL8" i="4"/>
  <c r="ML8" i="4"/>
  <c r="IU22" i="3"/>
  <c r="IZ36" i="3"/>
  <c r="IZ37" i="3"/>
  <c r="IZ38" i="3"/>
  <c r="IZ39" i="3"/>
  <c r="IZ40" i="3"/>
  <c r="IZ41" i="3"/>
  <c r="KQ28" i="3"/>
  <c r="KQ24" i="3"/>
  <c r="KN6" i="4"/>
  <c r="MH6" i="4"/>
  <c r="MV6" i="4" s="1"/>
  <c r="LR8" i="4"/>
  <c r="KQ22" i="3"/>
  <c r="KZ6" i="4"/>
  <c r="KZ10" i="4"/>
  <c r="KZ14" i="4"/>
  <c r="KZ18" i="4"/>
  <c r="KS28" i="4"/>
  <c r="LC28" i="4"/>
  <c r="LD24" i="4"/>
  <c r="GZ28" i="4"/>
  <c r="HJ28" i="4"/>
  <c r="HN7" i="4"/>
  <c r="HN10" i="4"/>
  <c r="HN11" i="4"/>
  <c r="HN13" i="4"/>
  <c r="HN14" i="4"/>
  <c r="HN15" i="4"/>
  <c r="HN17" i="4"/>
  <c r="HN18" i="4"/>
  <c r="HN19" i="4"/>
  <c r="HN21" i="4"/>
  <c r="HN22" i="4"/>
  <c r="HN23" i="4"/>
  <c r="IB28" i="4"/>
  <c r="IF28" i="4"/>
  <c r="IH25" i="4"/>
  <c r="IH27" i="4"/>
  <c r="LI28" i="4"/>
  <c r="IZ20" i="4"/>
  <c r="LN20" i="4"/>
  <c r="MB20" i="4" s="1"/>
  <c r="IX14" i="4"/>
  <c r="LR14" i="4"/>
  <c r="IZ12" i="4"/>
  <c r="LN12" i="4"/>
  <c r="MB12" i="4" s="1"/>
  <c r="IX6" i="4"/>
  <c r="LR6" i="4"/>
  <c r="KN26" i="4"/>
  <c r="MH26" i="4"/>
  <c r="MV26" i="4" s="1"/>
  <c r="KL25" i="4"/>
  <c r="MF25" i="4"/>
  <c r="MT25" i="4" s="1"/>
  <c r="KL22" i="4"/>
  <c r="ML22" i="4"/>
  <c r="KN20" i="4"/>
  <c r="MH20" i="4"/>
  <c r="MV20" i="4" s="1"/>
  <c r="KL14" i="4"/>
  <c r="ML14" i="4"/>
  <c r="KN12" i="4"/>
  <c r="MH12" i="4"/>
  <c r="MV12" i="4" s="1"/>
  <c r="KL6" i="4"/>
  <c r="ML6" i="4"/>
  <c r="KZ5" i="4"/>
  <c r="KZ9" i="4"/>
  <c r="KZ13" i="4"/>
  <c r="KZ17" i="4"/>
  <c r="KV26" i="4"/>
  <c r="HK28" i="4"/>
  <c r="IC28" i="4"/>
  <c r="IG28" i="4"/>
  <c r="IH8" i="4"/>
  <c r="IH9" i="4"/>
  <c r="IH12" i="4"/>
  <c r="IH13" i="4"/>
  <c r="IH16" i="4"/>
  <c r="IH17" i="4"/>
  <c r="IH20" i="4"/>
  <c r="IH24" i="4"/>
  <c r="IH26" i="4"/>
  <c r="IZ26" i="4"/>
  <c r="LN26" i="4"/>
  <c r="MB26" i="4" s="1"/>
  <c r="IX25" i="4"/>
  <c r="LL25" i="4"/>
  <c r="LV22" i="4"/>
  <c r="IX20" i="4"/>
  <c r="LR20" i="4"/>
  <c r="IX17" i="4"/>
  <c r="LL17" i="4"/>
  <c r="LV14" i="4"/>
  <c r="IX12" i="4"/>
  <c r="LR12" i="4"/>
  <c r="IZ10" i="4"/>
  <c r="LN10" i="4"/>
  <c r="MB10" i="4" s="1"/>
  <c r="IX9" i="4"/>
  <c r="LL9" i="4"/>
  <c r="LV6" i="4"/>
  <c r="JR24" i="4"/>
  <c r="JR16" i="4"/>
  <c r="JR8" i="4"/>
  <c r="ME5" i="4"/>
  <c r="KL26" i="4"/>
  <c r="ML26" i="4"/>
  <c r="MT26" i="4" s="1"/>
  <c r="MP22" i="4"/>
  <c r="KL20" i="4"/>
  <c r="ML20" i="4"/>
  <c r="KN18" i="4"/>
  <c r="MH18" i="4"/>
  <c r="MV18" i="4" s="1"/>
  <c r="KL17" i="4"/>
  <c r="MF17" i="4"/>
  <c r="KL12" i="4"/>
  <c r="ML12" i="4"/>
  <c r="KN10" i="4"/>
  <c r="MH10" i="4"/>
  <c r="MV10" i="4" s="1"/>
  <c r="KL9" i="4"/>
  <c r="MF9" i="4"/>
  <c r="LF24" i="4"/>
  <c r="GJ28" i="4"/>
  <c r="KZ12" i="4"/>
  <c r="KZ20" i="4"/>
  <c r="KU28" i="4"/>
  <c r="LA28" i="4"/>
  <c r="LD26" i="4"/>
  <c r="HN25" i="4"/>
  <c r="HN27" i="4"/>
  <c r="IH7" i="4"/>
  <c r="IH10" i="4"/>
  <c r="IH11" i="4"/>
  <c r="IH14" i="4"/>
  <c r="IH15" i="4"/>
  <c r="IH18" i="4"/>
  <c r="IH19" i="4"/>
  <c r="IH21" i="4"/>
  <c r="IH22" i="4"/>
  <c r="IH23" i="4"/>
  <c r="JU28" i="4"/>
  <c r="LR26" i="4"/>
  <c r="IZ24" i="4"/>
  <c r="LN24" i="4"/>
  <c r="MB24" i="4" s="1"/>
  <c r="IZ16" i="4"/>
  <c r="LN16" i="4"/>
  <c r="MB16" i="4" s="1"/>
  <c r="IX10" i="4"/>
  <c r="LR10" i="4"/>
  <c r="IZ8" i="4"/>
  <c r="LN8" i="4"/>
  <c r="MB8" i="4" s="1"/>
  <c r="JR22" i="4"/>
  <c r="JR14" i="4"/>
  <c r="JR6" i="4"/>
  <c r="KN24" i="4"/>
  <c r="MH24" i="4"/>
  <c r="MV24" i="4" s="1"/>
  <c r="KL18" i="4"/>
  <c r="ML18" i="4"/>
  <c r="KN16" i="4"/>
  <c r="MH16" i="4"/>
  <c r="MV16" i="4" s="1"/>
  <c r="KL10" i="4"/>
  <c r="ML10" i="4"/>
  <c r="KN8" i="4"/>
  <c r="MH8" i="4"/>
  <c r="MV8" i="4" s="1"/>
  <c r="LF22" i="4"/>
  <c r="KZ8" i="4"/>
  <c r="JA27" i="4"/>
  <c r="LO27" i="4"/>
  <c r="MC27" i="4" s="1"/>
  <c r="IW27" i="4"/>
  <c r="LK27" i="4"/>
  <c r="IW26" i="4"/>
  <c r="IY25" i="4"/>
  <c r="LS25" i="4"/>
  <c r="IY24" i="4"/>
  <c r="JA23" i="4"/>
  <c r="LO23" i="4"/>
  <c r="MC23" i="4" s="1"/>
  <c r="IW23" i="4"/>
  <c r="IW22" i="4"/>
  <c r="LQ22" i="4"/>
  <c r="IY21" i="4"/>
  <c r="LS21" i="4"/>
  <c r="IY20" i="4"/>
  <c r="LM20" i="4"/>
  <c r="JA19" i="4"/>
  <c r="LO19" i="4"/>
  <c r="MC19" i="4" s="1"/>
  <c r="IW19" i="4"/>
  <c r="LK19" i="4"/>
  <c r="IW18" i="4"/>
  <c r="IY18" i="4"/>
  <c r="IY17" i="4"/>
  <c r="LS17" i="4"/>
  <c r="IY16" i="4"/>
  <c r="JA15" i="4"/>
  <c r="LO15" i="4"/>
  <c r="MC15" i="4" s="1"/>
  <c r="IW15" i="4"/>
  <c r="IW14" i="4"/>
  <c r="LQ14" i="4"/>
  <c r="IY13" i="4"/>
  <c r="LS13" i="4"/>
  <c r="IY12" i="4"/>
  <c r="LM12" i="4"/>
  <c r="JA11" i="4"/>
  <c r="LO11" i="4"/>
  <c r="MC11" i="4" s="1"/>
  <c r="IW11" i="4"/>
  <c r="LK11" i="4"/>
  <c r="IW10" i="4"/>
  <c r="LQ10" i="4"/>
  <c r="IY9" i="4"/>
  <c r="LS9" i="4"/>
  <c r="IY8" i="4"/>
  <c r="LM8" i="4"/>
  <c r="JA7" i="4"/>
  <c r="LO7" i="4"/>
  <c r="MC7" i="4" s="1"/>
  <c r="IW7" i="4"/>
  <c r="LK7" i="4"/>
  <c r="IW6" i="4"/>
  <c r="LQ6" i="4"/>
  <c r="BI25" i="1"/>
  <c r="LK5" i="4"/>
  <c r="MY5" i="4" s="1"/>
  <c r="LM5" i="4"/>
  <c r="IX26" i="4"/>
  <c r="IX22" i="4"/>
  <c r="LL22" i="4"/>
  <c r="MH17" i="4"/>
  <c r="MV17" i="4" s="1"/>
  <c r="MF16" i="4"/>
  <c r="MP13" i="4"/>
  <c r="ML11" i="4"/>
  <c r="MH9" i="4"/>
  <c r="MV9" i="4" s="1"/>
  <c r="MF8" i="4"/>
  <c r="LQ26" i="4"/>
  <c r="KM27" i="4"/>
  <c r="MG27" i="4"/>
  <c r="MU27" i="4" s="1"/>
  <c r="KO26" i="4"/>
  <c r="MI26" i="4"/>
  <c r="MW26" i="4" s="1"/>
  <c r="KK26" i="4"/>
  <c r="ME26" i="4"/>
  <c r="MS26" i="4" s="1"/>
  <c r="KK25" i="4"/>
  <c r="MK25" i="4"/>
  <c r="MS25" i="4" s="1"/>
  <c r="KM24" i="4"/>
  <c r="MM24" i="4"/>
  <c r="MU24" i="4" s="1"/>
  <c r="KM23" i="4"/>
  <c r="MG23" i="4"/>
  <c r="MU23" i="4" s="1"/>
  <c r="KO22" i="4"/>
  <c r="MI22" i="4"/>
  <c r="MW22" i="4" s="1"/>
  <c r="KK22" i="4"/>
  <c r="ME22" i="4"/>
  <c r="MS22" i="4" s="1"/>
  <c r="KK21" i="4"/>
  <c r="MK21" i="4"/>
  <c r="KM20" i="4"/>
  <c r="MM20" i="4"/>
  <c r="KM19" i="4"/>
  <c r="MG19" i="4"/>
  <c r="KO18" i="4"/>
  <c r="MI18" i="4"/>
  <c r="MW18" i="4" s="1"/>
  <c r="KK18" i="4"/>
  <c r="ME18" i="4"/>
  <c r="KK17" i="4"/>
  <c r="MK17" i="4"/>
  <c r="KM16" i="4"/>
  <c r="MM16" i="4"/>
  <c r="MO15" i="4"/>
  <c r="KM15" i="4"/>
  <c r="MG15" i="4"/>
  <c r="KO14" i="4"/>
  <c r="MI14" i="4"/>
  <c r="MW14" i="4" s="1"/>
  <c r="MK13" i="4"/>
  <c r="MG11" i="4"/>
  <c r="MQ10" i="4"/>
  <c r="MM10" i="4"/>
  <c r="MI10" i="4"/>
  <c r="MW10" i="4" s="1"/>
  <c r="ME10" i="4"/>
  <c r="MO7" i="4"/>
  <c r="LL26" i="4"/>
  <c r="LK23" i="4"/>
  <c r="LQ18" i="4"/>
  <c r="LK15" i="4"/>
  <c r="Z25" i="1"/>
  <c r="BT21" i="1"/>
  <c r="BU22" i="1"/>
  <c r="BP23" i="1"/>
  <c r="BQ24" i="1"/>
  <c r="BE25" i="1"/>
  <c r="LF16" i="4"/>
  <c r="LF15" i="4"/>
  <c r="LF14" i="4"/>
  <c r="LF12" i="4"/>
  <c r="LF11" i="4"/>
  <c r="LF10" i="4"/>
  <c r="LF8" i="4"/>
  <c r="LF7" i="4"/>
  <c r="LF6" i="4"/>
  <c r="BU21" i="1"/>
  <c r="BZ21" i="1"/>
  <c r="BP22" i="1"/>
  <c r="BN22" i="1"/>
  <c r="BQ23" i="1"/>
  <c r="BF24" i="1"/>
  <c r="BT24" i="1"/>
  <c r="J25" i="1"/>
  <c r="BN21" i="1"/>
  <c r="BQ22" i="1"/>
  <c r="BF23" i="1"/>
  <c r="BT23" i="1"/>
  <c r="BZ24" i="1"/>
  <c r="BX25" i="1"/>
  <c r="BB21" i="1"/>
  <c r="BJ21" i="1"/>
  <c r="BB22" i="1"/>
  <c r="BJ22" i="1"/>
  <c r="BB23" i="1"/>
  <c r="BJ23" i="1"/>
  <c r="BB24" i="1"/>
  <c r="BJ24" i="1"/>
  <c r="BG25" i="1"/>
  <c r="BW25" i="1"/>
  <c r="LM18" i="4"/>
  <c r="LN18" i="4"/>
  <c r="MB18" i="4" s="1"/>
  <c r="IX18" i="4"/>
  <c r="BY25" i="1"/>
  <c r="AZ25" i="1"/>
  <c r="AY25" i="1"/>
  <c r="LH28" i="4"/>
  <c r="JT28" i="4"/>
  <c r="IH6" i="4"/>
  <c r="HN6" i="4"/>
  <c r="GN28" i="4"/>
  <c r="GT11" i="4"/>
  <c r="GT19" i="4"/>
  <c r="GT15" i="4"/>
  <c r="GT9" i="4"/>
  <c r="GT8" i="4"/>
  <c r="GT12" i="4"/>
  <c r="GT16" i="4"/>
  <c r="GT20" i="4"/>
  <c r="GQ28" i="4"/>
  <c r="GR28" i="4"/>
  <c r="GT24" i="4"/>
  <c r="GT27" i="4"/>
  <c r="GT25" i="4"/>
  <c r="GT26" i="4"/>
  <c r="GO28" i="4"/>
  <c r="GS28" i="4"/>
  <c r="GT7" i="4"/>
  <c r="GT10" i="4"/>
  <c r="GT13" i="4"/>
  <c r="GT14" i="4"/>
  <c r="GT17" i="4"/>
  <c r="GT18" i="4"/>
  <c r="GT22" i="4"/>
  <c r="GT23" i="4"/>
  <c r="GT6" i="4"/>
  <c r="GF21" i="4"/>
  <c r="GP21" i="4"/>
  <c r="GP28" i="4" s="1"/>
  <c r="HO22" i="3"/>
  <c r="GI42" i="3"/>
  <c r="FS42" i="3"/>
  <c r="FD42" i="3"/>
  <c r="ES44" i="3"/>
  <c r="FE42" i="3"/>
  <c r="FF36" i="3"/>
  <c r="FF37" i="3"/>
  <c r="FF39" i="3"/>
  <c r="FF41" i="3"/>
  <c r="FC30" i="3"/>
  <c r="ET30" i="3"/>
  <c r="FD30" i="3"/>
  <c r="FF24" i="3"/>
  <c r="FE30" i="3"/>
  <c r="FF28" i="3"/>
  <c r="EQ44" i="3"/>
  <c r="FF22" i="3"/>
  <c r="FF23" i="3"/>
  <c r="FF25" i="3"/>
  <c r="FC42" i="3"/>
  <c r="BN4" i="3"/>
  <c r="AX8" i="3"/>
  <c r="AT8" i="3"/>
  <c r="AP8" i="3"/>
  <c r="FB7" i="10"/>
  <c r="CP18" i="22" l="1"/>
  <c r="CP20" i="22" s="1"/>
  <c r="HR28" i="3"/>
  <c r="IX26" i="3"/>
  <c r="CN18" i="22"/>
  <c r="CN20" i="22" s="1"/>
  <c r="CO18" i="22"/>
  <c r="CO20" i="22" s="1"/>
  <c r="EQ11" i="10"/>
  <c r="HO7" i="10"/>
  <c r="EY11" i="10"/>
  <c r="HQ7" i="10"/>
  <c r="EU11" i="10"/>
  <c r="HP7" i="10"/>
  <c r="HO32" i="4"/>
  <c r="AU38" i="4"/>
  <c r="HY32" i="4"/>
  <c r="AW38" i="4"/>
  <c r="AW41" i="4" s="1"/>
  <c r="AW42" i="4" s="1"/>
  <c r="HU32" i="4"/>
  <c r="AV38" i="4"/>
  <c r="AV41" i="4" s="1"/>
  <c r="AV42" i="4" s="1"/>
  <c r="HA32" i="4"/>
  <c r="AR38" i="4"/>
  <c r="AR41" i="4" s="1"/>
  <c r="AR42" i="4" s="1"/>
  <c r="GG32" i="4"/>
  <c r="AN38" i="4"/>
  <c r="AN41" i="4" s="1"/>
  <c r="AN42" i="4" s="1"/>
  <c r="GK32" i="4"/>
  <c r="AO38" i="4"/>
  <c r="AO41" i="4" s="1"/>
  <c r="AO42" i="4" s="1"/>
  <c r="GU32" i="4"/>
  <c r="AQ38" i="4"/>
  <c r="KA38" i="3"/>
  <c r="HE32" i="4"/>
  <c r="AS38" i="4"/>
  <c r="AS41" i="4" s="1"/>
  <c r="AS42" i="4" s="1"/>
  <c r="K40" i="24"/>
  <c r="JK26" i="3"/>
  <c r="JL26" i="3"/>
  <c r="FR44" i="3"/>
  <c r="KC40" i="3"/>
  <c r="KA25" i="3"/>
  <c r="JM29" i="3"/>
  <c r="G40" i="24"/>
  <c r="JK23" i="3"/>
  <c r="O36" i="24"/>
  <c r="O40" i="24" s="1"/>
  <c r="E40" i="24"/>
  <c r="M40" i="24"/>
  <c r="H38" i="24"/>
  <c r="H39" i="24" s="1"/>
  <c r="I40" i="24"/>
  <c r="L40" i="24"/>
  <c r="D38" i="24"/>
  <c r="D39" i="24" s="1"/>
  <c r="MT19" i="4"/>
  <c r="MU16" i="4"/>
  <c r="MT10" i="4"/>
  <c r="JV25" i="4"/>
  <c r="F40" i="24"/>
  <c r="F38" i="24"/>
  <c r="F39" i="24" s="1"/>
  <c r="C38" i="24"/>
  <c r="C39" i="24" s="1"/>
  <c r="C40" i="24"/>
  <c r="N40" i="24"/>
  <c r="N38" i="24"/>
  <c r="N39" i="24" s="1"/>
  <c r="J38" i="24"/>
  <c r="J39" i="24" s="1"/>
  <c r="J40" i="24"/>
  <c r="MT16" i="4"/>
  <c r="MS9" i="4"/>
  <c r="MU15" i="4"/>
  <c r="MU12" i="4"/>
  <c r="MS18" i="4"/>
  <c r="MT7" i="4"/>
  <c r="MS17" i="4"/>
  <c r="MU7" i="4"/>
  <c r="LJ26" i="4"/>
  <c r="MT15" i="4"/>
  <c r="MS10" i="4"/>
  <c r="LJ20" i="4"/>
  <c r="MS14" i="4"/>
  <c r="LJ15" i="4"/>
  <c r="MS7" i="4"/>
  <c r="MU19" i="4"/>
  <c r="MU8" i="4"/>
  <c r="LJ17" i="4"/>
  <c r="LJ25" i="4"/>
  <c r="LJ12" i="4"/>
  <c r="LJ16" i="4"/>
  <c r="LJ8" i="4"/>
  <c r="LJ7" i="4"/>
  <c r="MT9" i="4"/>
  <c r="MT12" i="4"/>
  <c r="MS8" i="4"/>
  <c r="MS15" i="4"/>
  <c r="MU9" i="4"/>
  <c r="KP17" i="4"/>
  <c r="MX23" i="4"/>
  <c r="MU13" i="4"/>
  <c r="LY16" i="4"/>
  <c r="LZ21" i="4"/>
  <c r="MA10" i="4"/>
  <c r="MA17" i="4"/>
  <c r="MA22" i="4"/>
  <c r="LY12" i="4"/>
  <c r="LZ17" i="4"/>
  <c r="MA21" i="4"/>
  <c r="LZ12" i="4"/>
  <c r="LZ9" i="4"/>
  <c r="LZ25" i="4"/>
  <c r="LZ13" i="4"/>
  <c r="MA27" i="4"/>
  <c r="LY8" i="4"/>
  <c r="MA13" i="4"/>
  <c r="LY24" i="4"/>
  <c r="LY25" i="4"/>
  <c r="MA19" i="4"/>
  <c r="LZ22" i="4"/>
  <c r="LY20" i="4"/>
  <c r="MA18" i="4"/>
  <c r="MA14" i="4"/>
  <c r="JV26" i="4"/>
  <c r="LZ27" i="4"/>
  <c r="LY11" i="4"/>
  <c r="JV16" i="4"/>
  <c r="LZ16" i="4"/>
  <c r="JV9" i="4"/>
  <c r="MA6" i="4"/>
  <c r="MA11" i="4"/>
  <c r="MA15" i="4"/>
  <c r="MA12" i="4"/>
  <c r="MA16" i="4"/>
  <c r="MA25" i="4"/>
  <c r="KA29" i="3"/>
  <c r="GH44" i="3"/>
  <c r="FB44" i="3"/>
  <c r="KC36" i="3"/>
  <c r="JL41" i="3"/>
  <c r="JL40" i="3"/>
  <c r="HR29" i="3"/>
  <c r="LZ18" i="4"/>
  <c r="MA23" i="4"/>
  <c r="JV10" i="4"/>
  <c r="MU14" i="4"/>
  <c r="MU17" i="4"/>
  <c r="JV17" i="4"/>
  <c r="LJ13" i="4"/>
  <c r="BS25" i="1"/>
  <c r="LJ27" i="4"/>
  <c r="JV22" i="4"/>
  <c r="MA24" i="4"/>
  <c r="LY15" i="4"/>
  <c r="LJ11" i="4"/>
  <c r="MA20" i="4"/>
  <c r="KZ28" i="4"/>
  <c r="KW32" i="4" s="1"/>
  <c r="MT17" i="4"/>
  <c r="LY13" i="4"/>
  <c r="LY17" i="4"/>
  <c r="LY21" i="4"/>
  <c r="MS20" i="4"/>
  <c r="JV21" i="4"/>
  <c r="MS12" i="4"/>
  <c r="MS16" i="4"/>
  <c r="LY23" i="4"/>
  <c r="LY26" i="4"/>
  <c r="LJ24" i="4"/>
  <c r="LV29" i="4"/>
  <c r="LQ29" i="4"/>
  <c r="LS29" i="4"/>
  <c r="MT6" i="4"/>
  <c r="BT25" i="1"/>
  <c r="LY9" i="4"/>
  <c r="MC29" i="4"/>
  <c r="LY18" i="4"/>
  <c r="MS11" i="4"/>
  <c r="MB29" i="4"/>
  <c r="LN29" i="4"/>
  <c r="LR29" i="4"/>
  <c r="NI5" i="4"/>
  <c r="LU29" i="4"/>
  <c r="NA5" i="4"/>
  <c r="LM29" i="4"/>
  <c r="NK5" i="4"/>
  <c r="LW29" i="4"/>
  <c r="JV27" i="4"/>
  <c r="LO29" i="4"/>
  <c r="JV12" i="4"/>
  <c r="LK29" i="4"/>
  <c r="JV11" i="4"/>
  <c r="LY14" i="4"/>
  <c r="LL29" i="4"/>
  <c r="JV23" i="4"/>
  <c r="JV14" i="4"/>
  <c r="LZ20" i="4"/>
  <c r="JV19" i="4"/>
  <c r="JV6" i="4"/>
  <c r="MT8" i="4"/>
  <c r="JV24" i="4"/>
  <c r="KP27" i="4"/>
  <c r="JM25" i="3"/>
  <c r="JM22" i="3"/>
  <c r="JL27" i="3"/>
  <c r="JM36" i="3"/>
  <c r="LZ7" i="4"/>
  <c r="KP7" i="4"/>
  <c r="LJ18" i="4"/>
  <c r="JV15" i="4"/>
  <c r="LJ9" i="4"/>
  <c r="LJ23" i="4"/>
  <c r="JV18" i="4"/>
  <c r="LJ21" i="4"/>
  <c r="LJ14" i="4"/>
  <c r="LJ22" i="4"/>
  <c r="JL39" i="3"/>
  <c r="HR40" i="3"/>
  <c r="JL29" i="3"/>
  <c r="HR26" i="3"/>
  <c r="JM39" i="3"/>
  <c r="MA26" i="4"/>
  <c r="BR4" i="3"/>
  <c r="MU11" i="4"/>
  <c r="LY19" i="4"/>
  <c r="LY22" i="4"/>
  <c r="LZ24" i="4"/>
  <c r="KA41" i="3"/>
  <c r="BR7" i="3"/>
  <c r="LE28" i="4"/>
  <c r="LZ19" i="4"/>
  <c r="LZ23" i="4"/>
  <c r="HQ30" i="3"/>
  <c r="BR6" i="3"/>
  <c r="HB24" i="3"/>
  <c r="JM26" i="3"/>
  <c r="KB28" i="3"/>
  <c r="JL25" i="3"/>
  <c r="GL42" i="3"/>
  <c r="HR23" i="3"/>
  <c r="HR39" i="3"/>
  <c r="JK27" i="3"/>
  <c r="JM24" i="3"/>
  <c r="JL22" i="3"/>
  <c r="JV20" i="4"/>
  <c r="JV13" i="4"/>
  <c r="JB14" i="4"/>
  <c r="MU20" i="4"/>
  <c r="LY10" i="4"/>
  <c r="MT20" i="4"/>
  <c r="JL36" i="3"/>
  <c r="LJ19" i="4"/>
  <c r="JS28" i="4"/>
  <c r="BO25" i="1"/>
  <c r="BR24" i="1"/>
  <c r="LY6" i="4"/>
  <c r="JB10" i="4"/>
  <c r="LY27" i="4"/>
  <c r="KA23" i="3"/>
  <c r="JK28" i="3"/>
  <c r="IX29" i="3"/>
  <c r="JM40" i="3"/>
  <c r="MU18" i="4"/>
  <c r="LZ11" i="4"/>
  <c r="LZ15" i="4"/>
  <c r="FF7" i="10"/>
  <c r="FC11" i="10" s="1"/>
  <c r="MU6" i="4"/>
  <c r="LG28" i="4"/>
  <c r="MS6" i="4"/>
  <c r="LD28" i="4"/>
  <c r="LA32" i="4" s="1"/>
  <c r="MS13" i="4"/>
  <c r="MT18" i="4"/>
  <c r="MS21" i="4"/>
  <c r="LJ10" i="4"/>
  <c r="MT14" i="4"/>
  <c r="MS19" i="4"/>
  <c r="KP15" i="4"/>
  <c r="MX27" i="4"/>
  <c r="KP12" i="4"/>
  <c r="KP8" i="4"/>
  <c r="MW28" i="4"/>
  <c r="MX24" i="4"/>
  <c r="MX26" i="4"/>
  <c r="KP23" i="4"/>
  <c r="KN28" i="4"/>
  <c r="KP25" i="4"/>
  <c r="KM28" i="4"/>
  <c r="KP26" i="4"/>
  <c r="MV28" i="4"/>
  <c r="KP19" i="4"/>
  <c r="KP6" i="4"/>
  <c r="KO28" i="4"/>
  <c r="KP13" i="4"/>
  <c r="KP16" i="4"/>
  <c r="KP10" i="4"/>
  <c r="KP9" i="4"/>
  <c r="MX25" i="4"/>
  <c r="KK28" i="4"/>
  <c r="KP20" i="4"/>
  <c r="LY7" i="4"/>
  <c r="JQ28" i="4"/>
  <c r="JV7" i="4"/>
  <c r="LZ14" i="4"/>
  <c r="JV8" i="4"/>
  <c r="MA8" i="4"/>
  <c r="MA7" i="4"/>
  <c r="JR28" i="4"/>
  <c r="LZ10" i="4"/>
  <c r="MA9" i="4"/>
  <c r="LZ8" i="4"/>
  <c r="LZ6" i="4"/>
  <c r="JB24" i="4"/>
  <c r="JB15" i="4"/>
  <c r="JB18" i="4"/>
  <c r="JB11" i="4"/>
  <c r="JB26" i="4"/>
  <c r="IY28" i="4"/>
  <c r="JB23" i="4"/>
  <c r="JB6" i="4"/>
  <c r="JB9" i="4"/>
  <c r="JB25" i="4"/>
  <c r="IZ28" i="4"/>
  <c r="MB28" i="4"/>
  <c r="JB22" i="4"/>
  <c r="IW28" i="4"/>
  <c r="JB8" i="4"/>
  <c r="MC28" i="4"/>
  <c r="BR5" i="3"/>
  <c r="JL37" i="3"/>
  <c r="FN44" i="3"/>
  <c r="KA39" i="3"/>
  <c r="FT44" i="3"/>
  <c r="FU44" i="3"/>
  <c r="KC41" i="3"/>
  <c r="KC39" i="3"/>
  <c r="KC37" i="3"/>
  <c r="KC38" i="3"/>
  <c r="KA36" i="3"/>
  <c r="IH39" i="3"/>
  <c r="IH41" i="3"/>
  <c r="JK39" i="3"/>
  <c r="JK36" i="3"/>
  <c r="JM38" i="3"/>
  <c r="JK38" i="3"/>
  <c r="JM41" i="3"/>
  <c r="HR37" i="3"/>
  <c r="HR36" i="3"/>
  <c r="HR38" i="3"/>
  <c r="HR41" i="3"/>
  <c r="JM37" i="3"/>
  <c r="JL38" i="3"/>
  <c r="JK40" i="3"/>
  <c r="HB41" i="3"/>
  <c r="HB39" i="3"/>
  <c r="KT40" i="3"/>
  <c r="JK37" i="3"/>
  <c r="HB36" i="3"/>
  <c r="HB40" i="3"/>
  <c r="HB37" i="3"/>
  <c r="HB38" i="3"/>
  <c r="KA27" i="3"/>
  <c r="KB26" i="3"/>
  <c r="GL30" i="3"/>
  <c r="KA26" i="3"/>
  <c r="KB29" i="3"/>
  <c r="KB27" i="3"/>
  <c r="IX28" i="3"/>
  <c r="IX27" i="3"/>
  <c r="KA22" i="3"/>
  <c r="KB24" i="3"/>
  <c r="KA28" i="3"/>
  <c r="KB25" i="3"/>
  <c r="KC22" i="3"/>
  <c r="KA24" i="3"/>
  <c r="KB22" i="3"/>
  <c r="IX25" i="3"/>
  <c r="IH28" i="3"/>
  <c r="IH24" i="3"/>
  <c r="IG30" i="3"/>
  <c r="IH27" i="3"/>
  <c r="IH23" i="3"/>
  <c r="IH26" i="3"/>
  <c r="IH25" i="3"/>
  <c r="IH29" i="3"/>
  <c r="KC27" i="3"/>
  <c r="IE30" i="3"/>
  <c r="IH22" i="3"/>
  <c r="IF30" i="3"/>
  <c r="KB23" i="3"/>
  <c r="JM28" i="3"/>
  <c r="JL23" i="3"/>
  <c r="JM23" i="3"/>
  <c r="JL28" i="3"/>
  <c r="HR24" i="3"/>
  <c r="JK29" i="3"/>
  <c r="JL24" i="3"/>
  <c r="JM27" i="3"/>
  <c r="JK25" i="3"/>
  <c r="HR25" i="3"/>
  <c r="HR27" i="3"/>
  <c r="HP30" i="3"/>
  <c r="HO30" i="3"/>
  <c r="JK24" i="3"/>
  <c r="GZ30" i="3"/>
  <c r="KT26" i="3"/>
  <c r="HB28" i="3"/>
  <c r="HB23" i="3"/>
  <c r="HB26" i="3"/>
  <c r="KT27" i="3"/>
  <c r="JK22" i="3"/>
  <c r="HB25" i="3"/>
  <c r="KT28" i="3"/>
  <c r="HB29" i="3"/>
  <c r="HB27" i="3"/>
  <c r="HA30" i="3"/>
  <c r="GY30" i="3"/>
  <c r="KT23" i="3"/>
  <c r="KT29" i="3"/>
  <c r="HB22" i="3"/>
  <c r="BV4" i="3"/>
  <c r="BV6" i="3"/>
  <c r="BV5" i="3"/>
  <c r="BJ8" i="3"/>
  <c r="BF8" i="3"/>
  <c r="BB8" i="3"/>
  <c r="BU25" i="1"/>
  <c r="BJ25" i="1"/>
  <c r="BV22" i="1"/>
  <c r="BP25" i="1"/>
  <c r="BR21" i="1"/>
  <c r="BF25" i="1"/>
  <c r="BR22" i="1"/>
  <c r="BR23" i="1"/>
  <c r="BQ25" i="1"/>
  <c r="IU42" i="3"/>
  <c r="KC23" i="3"/>
  <c r="IW42" i="3"/>
  <c r="GK44" i="3"/>
  <c r="GJ44" i="3"/>
  <c r="KT38" i="3"/>
  <c r="KT25" i="3"/>
  <c r="FZ44" i="3"/>
  <c r="GI44" i="3"/>
  <c r="KR30" i="3"/>
  <c r="IW30" i="3"/>
  <c r="IX23" i="3"/>
  <c r="BV24" i="1"/>
  <c r="BV23" i="1"/>
  <c r="HN28" i="4"/>
  <c r="HI32" i="4" s="1"/>
  <c r="LF28" i="4"/>
  <c r="KS30" i="3"/>
  <c r="IX22" i="3"/>
  <c r="KA40" i="3"/>
  <c r="BZ8" i="3"/>
  <c r="IX41" i="3"/>
  <c r="KT41" i="3"/>
  <c r="IX39" i="3"/>
  <c r="KT39" i="3"/>
  <c r="IL42" i="3"/>
  <c r="FJ44" i="3"/>
  <c r="IV42" i="3"/>
  <c r="IX38" i="3"/>
  <c r="KT37" i="3"/>
  <c r="IX37" i="3"/>
  <c r="IX36" i="3"/>
  <c r="FV42" i="3"/>
  <c r="KT24" i="3"/>
  <c r="IL30" i="3"/>
  <c r="FV30" i="3"/>
  <c r="BV21" i="1"/>
  <c r="KT36" i="3"/>
  <c r="IX40" i="3"/>
  <c r="IV30" i="3"/>
  <c r="IU30" i="3"/>
  <c r="KA37" i="3"/>
  <c r="FC44" i="3"/>
  <c r="FD44" i="3"/>
  <c r="KT22" i="3"/>
  <c r="KQ30" i="3"/>
  <c r="BN8" i="3"/>
  <c r="JB12" i="4"/>
  <c r="KP24" i="4"/>
  <c r="FF30" i="3"/>
  <c r="FS44" i="3"/>
  <c r="GF28" i="4"/>
  <c r="AM38" i="4" s="1"/>
  <c r="KV21" i="4"/>
  <c r="IH28" i="4"/>
  <c r="IC32" i="4" s="1"/>
  <c r="LJ6" i="4"/>
  <c r="JA28" i="4"/>
  <c r="JB7" i="4"/>
  <c r="BB25" i="1"/>
  <c r="JB19" i="4"/>
  <c r="JB27" i="4"/>
  <c r="KP18" i="4"/>
  <c r="JB20" i="4"/>
  <c r="KP14" i="4"/>
  <c r="IT30" i="3"/>
  <c r="KC26" i="3"/>
  <c r="EX44" i="3"/>
  <c r="IP30" i="3"/>
  <c r="JK41" i="3"/>
  <c r="IH36" i="3"/>
  <c r="IP42" i="3"/>
  <c r="ET44" i="3"/>
  <c r="IX24" i="3"/>
  <c r="BZ25" i="1"/>
  <c r="MT22" i="4"/>
  <c r="MX22" i="4" s="1"/>
  <c r="JB21" i="4"/>
  <c r="JB13" i="4"/>
  <c r="KB41" i="3"/>
  <c r="KB40" i="3"/>
  <c r="KB39" i="3"/>
  <c r="KB38" i="3"/>
  <c r="KB37" i="3"/>
  <c r="KB36" i="3"/>
  <c r="KC25" i="3"/>
  <c r="KC29" i="3"/>
  <c r="IH37" i="3"/>
  <c r="BN25" i="1"/>
  <c r="LZ26" i="4"/>
  <c r="MU10" i="4"/>
  <c r="JB17" i="4"/>
  <c r="KP22" i="4"/>
  <c r="MT13" i="4"/>
  <c r="KC24" i="3"/>
  <c r="KC28" i="3"/>
  <c r="JB16" i="4"/>
  <c r="IH38" i="3"/>
  <c r="IH40" i="3"/>
  <c r="GD44" i="3"/>
  <c r="IT42" i="3"/>
  <c r="IX28" i="4"/>
  <c r="GT21" i="4"/>
  <c r="GT28" i="4" s="1"/>
  <c r="GO32" i="4" s="1"/>
  <c r="HR22" i="3"/>
  <c r="FF42" i="3"/>
  <c r="FE44" i="3"/>
  <c r="KD25" i="3" l="1"/>
  <c r="JN26" i="3"/>
  <c r="HR7" i="10"/>
  <c r="AM41" i="4"/>
  <c r="AM42" i="4" s="1"/>
  <c r="AP38" i="4"/>
  <c r="AP41" i="4" s="1"/>
  <c r="AP42" i="4" s="1"/>
  <c r="AU41" i="4"/>
  <c r="AU42" i="4" s="1"/>
  <c r="AX38" i="4"/>
  <c r="AX41" i="4" s="1"/>
  <c r="AX42" i="4" s="1"/>
  <c r="AT38" i="4"/>
  <c r="AT41" i="4" s="1"/>
  <c r="AT42" i="4" s="1"/>
  <c r="AQ41" i="4"/>
  <c r="AQ42" i="4" s="1"/>
  <c r="O38" i="24"/>
  <c r="O39" i="24" s="1"/>
  <c r="MX16" i="4"/>
  <c r="MX19" i="4"/>
  <c r="MX7" i="4"/>
  <c r="MX15" i="4"/>
  <c r="MX14" i="4"/>
  <c r="MX8" i="4"/>
  <c r="MX9" i="4"/>
  <c r="MX12" i="4"/>
  <c r="MD21" i="4"/>
  <c r="MD12" i="4"/>
  <c r="MD17" i="4"/>
  <c r="MD11" i="4"/>
  <c r="MD25" i="4"/>
  <c r="MD27" i="4"/>
  <c r="MD13" i="4"/>
  <c r="MD20" i="4"/>
  <c r="MD22" i="4"/>
  <c r="MD16" i="4"/>
  <c r="MD24" i="4"/>
  <c r="KD28" i="3"/>
  <c r="MX17" i="4"/>
  <c r="MD18" i="4"/>
  <c r="MD9" i="4"/>
  <c r="KV28" i="4"/>
  <c r="KQ32" i="4" s="1"/>
  <c r="GA32" i="4"/>
  <c r="MD15" i="4"/>
  <c r="MD23" i="4"/>
  <c r="KD41" i="3"/>
  <c r="MA29" i="4"/>
  <c r="MD26" i="4"/>
  <c r="MD10" i="4"/>
  <c r="MD19" i="4"/>
  <c r="MX6" i="4"/>
  <c r="GL44" i="3"/>
  <c r="MD14" i="4"/>
  <c r="LZ29" i="4"/>
  <c r="LY29" i="4"/>
  <c r="JN39" i="3"/>
  <c r="JN27" i="3"/>
  <c r="JN36" i="3"/>
  <c r="MD6" i="4"/>
  <c r="BR8" i="3"/>
  <c r="JN29" i="3"/>
  <c r="JN25" i="3"/>
  <c r="MA28" i="4"/>
  <c r="MX20" i="4"/>
  <c r="JN40" i="3"/>
  <c r="JN24" i="3"/>
  <c r="JV28" i="4"/>
  <c r="LY28" i="4"/>
  <c r="JM30" i="3"/>
  <c r="MD7" i="4"/>
  <c r="MX18" i="4"/>
  <c r="KD29" i="3"/>
  <c r="KD38" i="3"/>
  <c r="LJ28" i="4"/>
  <c r="JN28" i="3"/>
  <c r="MS28" i="4"/>
  <c r="MX13" i="4"/>
  <c r="MD8" i="4"/>
  <c r="LZ28" i="4"/>
  <c r="JB28" i="4"/>
  <c r="JL30" i="3"/>
  <c r="FV44" i="3"/>
  <c r="KD39" i="3"/>
  <c r="KD36" i="3"/>
  <c r="KD40" i="3"/>
  <c r="KD37" i="3"/>
  <c r="JN41" i="3"/>
  <c r="JN38" i="3"/>
  <c r="JN37" i="3"/>
  <c r="KD26" i="3"/>
  <c r="KD27" i="3"/>
  <c r="KD22" i="3"/>
  <c r="KA30" i="3"/>
  <c r="KD24" i="3"/>
  <c r="IH30" i="3"/>
  <c r="KD23" i="3"/>
  <c r="KB30" i="3"/>
  <c r="JN23" i="3"/>
  <c r="HR30" i="3"/>
  <c r="JK30" i="3"/>
  <c r="JN22" i="3"/>
  <c r="HB30" i="3"/>
  <c r="BV8" i="3"/>
  <c r="BR25" i="1"/>
  <c r="IX42" i="3"/>
  <c r="KT30" i="3"/>
  <c r="IX30" i="3"/>
  <c r="BV25" i="1"/>
  <c r="FF44" i="3"/>
  <c r="KC30" i="3"/>
  <c r="MX10" i="4"/>
  <c r="MU28" i="4"/>
  <c r="JQ32" i="4" l="1"/>
  <c r="LE32" i="4"/>
  <c r="IW32" i="4"/>
  <c r="MD28" i="4"/>
  <c r="LY32" i="4" s="1"/>
  <c r="MD29" i="4"/>
  <c r="KD30" i="3"/>
  <c r="JN30" i="3"/>
  <c r="BX52" i="2"/>
  <c r="BY52" i="2"/>
  <c r="BZ52" i="2"/>
  <c r="BY53" i="2"/>
  <c r="BZ53" i="2"/>
  <c r="BY51" i="2"/>
  <c r="BZ51" i="2"/>
  <c r="BX51" i="2"/>
  <c r="BL52" i="2"/>
  <c r="BM52" i="2"/>
  <c r="BN52" i="2"/>
  <c r="BL53" i="2"/>
  <c r="BM53" i="2"/>
  <c r="BN53" i="2"/>
  <c r="BM51" i="2"/>
  <c r="BN51" i="2"/>
  <c r="BL51" i="2"/>
  <c r="BH52" i="2"/>
  <c r="BI52" i="2"/>
  <c r="BJ52" i="2"/>
  <c r="BH53" i="2"/>
  <c r="BI53" i="2"/>
  <c r="BJ53" i="2"/>
  <c r="BI51" i="2"/>
  <c r="BJ51" i="2"/>
  <c r="BH51" i="2"/>
  <c r="BD52" i="2"/>
  <c r="BE52" i="2"/>
  <c r="BF52" i="2"/>
  <c r="BE53" i="2"/>
  <c r="BF53" i="2"/>
  <c r="BE51" i="2"/>
  <c r="BF51" i="2"/>
  <c r="BD51" i="2"/>
  <c r="AZ52" i="2"/>
  <c r="BA52" i="2"/>
  <c r="BB52" i="2"/>
  <c r="AZ53" i="2"/>
  <c r="BA53" i="2"/>
  <c r="BB53" i="2"/>
  <c r="BA51" i="2"/>
  <c r="BB51" i="2"/>
  <c r="AZ51" i="2"/>
  <c r="AY53" i="2"/>
  <c r="AY52" i="2"/>
  <c r="AY51" i="2"/>
  <c r="AU53" i="2"/>
  <c r="AU52" i="2"/>
  <c r="AU51" i="2"/>
  <c r="AP54" i="2"/>
  <c r="AO54" i="2"/>
  <c r="AN54" i="2"/>
  <c r="AQ53" i="2"/>
  <c r="AQ52" i="2"/>
  <c r="AQ51" i="2"/>
  <c r="KF7" i="2"/>
  <c r="KG7" i="2"/>
  <c r="KH7" i="2"/>
  <c r="KJ7" i="2"/>
  <c r="KK7" i="2"/>
  <c r="KL7" i="2"/>
  <c r="KN7" i="2"/>
  <c r="KO7" i="2"/>
  <c r="KP7" i="2"/>
  <c r="KF8" i="2"/>
  <c r="KG8" i="2"/>
  <c r="KH8" i="2"/>
  <c r="KJ8" i="2"/>
  <c r="KK8" i="2"/>
  <c r="KL8" i="2"/>
  <c r="KN8" i="2"/>
  <c r="KO8" i="2"/>
  <c r="KP8" i="2"/>
  <c r="KF9" i="2"/>
  <c r="KG9" i="2"/>
  <c r="KH9" i="2"/>
  <c r="KJ9" i="2"/>
  <c r="KK9" i="2"/>
  <c r="KL9" i="2"/>
  <c r="KN9" i="2"/>
  <c r="KO9" i="2"/>
  <c r="KP9" i="2"/>
  <c r="KF10" i="2"/>
  <c r="KG10" i="2"/>
  <c r="KH10" i="2"/>
  <c r="KJ10" i="2"/>
  <c r="KK10" i="2"/>
  <c r="KL10" i="2"/>
  <c r="KN10" i="2"/>
  <c r="KO10" i="2"/>
  <c r="KP10" i="2"/>
  <c r="KF11" i="2"/>
  <c r="KG11" i="2"/>
  <c r="KH11" i="2"/>
  <c r="KJ11" i="2"/>
  <c r="KK11" i="2"/>
  <c r="KL11" i="2"/>
  <c r="KN11" i="2"/>
  <c r="KO11" i="2"/>
  <c r="KP11" i="2"/>
  <c r="KF12" i="2"/>
  <c r="KG12" i="2"/>
  <c r="KH12" i="2"/>
  <c r="KJ12" i="2"/>
  <c r="KK12" i="2"/>
  <c r="KL12" i="2"/>
  <c r="KN12" i="2"/>
  <c r="KO12" i="2"/>
  <c r="KP12" i="2"/>
  <c r="KF13" i="2"/>
  <c r="KG13" i="2"/>
  <c r="KH13" i="2"/>
  <c r="KJ13" i="2"/>
  <c r="KK13" i="2"/>
  <c r="KL13" i="2"/>
  <c r="KN13" i="2"/>
  <c r="KO13" i="2"/>
  <c r="KP13" i="2"/>
  <c r="KF14" i="2"/>
  <c r="KG14" i="2"/>
  <c r="KH14" i="2"/>
  <c r="KI14" i="2"/>
  <c r="KJ14" i="2"/>
  <c r="KK14" i="2"/>
  <c r="KL14" i="2"/>
  <c r="KM14" i="2"/>
  <c r="KN14" i="2"/>
  <c r="KO14" i="2"/>
  <c r="KP14" i="2"/>
  <c r="KF15" i="2"/>
  <c r="KG15" i="2"/>
  <c r="KH15" i="2"/>
  <c r="KJ15" i="2"/>
  <c r="KK15" i="2"/>
  <c r="KL15" i="2"/>
  <c r="KN15" i="2"/>
  <c r="KO15" i="2"/>
  <c r="KP15" i="2"/>
  <c r="KF16" i="2"/>
  <c r="KG16" i="2"/>
  <c r="KH16" i="2"/>
  <c r="KJ16" i="2"/>
  <c r="KK16" i="2"/>
  <c r="KL16" i="2"/>
  <c r="KN16" i="2"/>
  <c r="KO16" i="2"/>
  <c r="KP16" i="2"/>
  <c r="KF17" i="2"/>
  <c r="KG17" i="2"/>
  <c r="KH17" i="2"/>
  <c r="KJ17" i="2"/>
  <c r="KK17" i="2"/>
  <c r="KL17" i="2"/>
  <c r="KN17" i="2"/>
  <c r="KO17" i="2"/>
  <c r="KP17" i="2"/>
  <c r="KF18" i="2"/>
  <c r="KG18" i="2"/>
  <c r="KH18" i="2"/>
  <c r="KJ18" i="2"/>
  <c r="KK18" i="2"/>
  <c r="KL18" i="2"/>
  <c r="KN18" i="2"/>
  <c r="KO18" i="2"/>
  <c r="KP18" i="2"/>
  <c r="KF19" i="2"/>
  <c r="KG19" i="2"/>
  <c r="KH19" i="2"/>
  <c r="KJ19" i="2"/>
  <c r="KK19" i="2"/>
  <c r="KL19" i="2"/>
  <c r="KN19" i="2"/>
  <c r="KO19" i="2"/>
  <c r="KP19" i="2"/>
  <c r="KF20" i="2"/>
  <c r="KG20" i="2"/>
  <c r="KH20" i="2"/>
  <c r="KI20" i="2"/>
  <c r="KJ20" i="2"/>
  <c r="KK20" i="2"/>
  <c r="KL20" i="2"/>
  <c r="KM20" i="2"/>
  <c r="KN20" i="2"/>
  <c r="KO20" i="2"/>
  <c r="KP20" i="2"/>
  <c r="KF21" i="2"/>
  <c r="KG21" i="2"/>
  <c r="KH21" i="2"/>
  <c r="KJ21" i="2"/>
  <c r="KK21" i="2"/>
  <c r="KL21" i="2"/>
  <c r="KN21" i="2"/>
  <c r="KO21" i="2"/>
  <c r="KP21" i="2"/>
  <c r="KF22" i="2"/>
  <c r="KG22" i="2"/>
  <c r="KH22" i="2"/>
  <c r="KJ22" i="2"/>
  <c r="KK22" i="2"/>
  <c r="KL22" i="2"/>
  <c r="KN22" i="2"/>
  <c r="KO22" i="2"/>
  <c r="KP22" i="2"/>
  <c r="KF23" i="2"/>
  <c r="KG23" i="2"/>
  <c r="KH23" i="2"/>
  <c r="KJ23" i="2"/>
  <c r="KK23" i="2"/>
  <c r="KL23" i="2"/>
  <c r="KN23" i="2"/>
  <c r="KO23" i="2"/>
  <c r="KP23" i="2"/>
  <c r="KF24" i="2"/>
  <c r="KG24" i="2"/>
  <c r="KH24" i="2"/>
  <c r="KI24" i="2"/>
  <c r="KJ24" i="2"/>
  <c r="KK24" i="2"/>
  <c r="KL24" i="2"/>
  <c r="KM24" i="2"/>
  <c r="KN24" i="2"/>
  <c r="KO24" i="2"/>
  <c r="KP24" i="2"/>
  <c r="KF25" i="2"/>
  <c r="KG25" i="2"/>
  <c r="KH25" i="2"/>
  <c r="KJ25" i="2"/>
  <c r="KK25" i="2"/>
  <c r="KL25" i="2"/>
  <c r="KN25" i="2"/>
  <c r="KO25" i="2"/>
  <c r="KP25" i="2"/>
  <c r="KF26" i="2"/>
  <c r="KG26" i="2"/>
  <c r="KH26" i="2"/>
  <c r="KJ26" i="2"/>
  <c r="KK26" i="2"/>
  <c r="KL26" i="2"/>
  <c r="KN26" i="2"/>
  <c r="KO26" i="2"/>
  <c r="KP26" i="2"/>
  <c r="KF27" i="2"/>
  <c r="KG27" i="2"/>
  <c r="KH27" i="2"/>
  <c r="KJ27" i="2"/>
  <c r="KK27" i="2"/>
  <c r="KL27" i="2"/>
  <c r="KN27" i="2"/>
  <c r="KO27" i="2"/>
  <c r="KP27" i="2"/>
  <c r="KF28" i="2"/>
  <c r="KG28" i="2"/>
  <c r="KH28" i="2"/>
  <c r="KI28" i="2"/>
  <c r="KJ28" i="2"/>
  <c r="KK28" i="2"/>
  <c r="KL28" i="2"/>
  <c r="KM28" i="2"/>
  <c r="KN28" i="2"/>
  <c r="KO28" i="2"/>
  <c r="KP28" i="2"/>
  <c r="KF29" i="2"/>
  <c r="KG29" i="2"/>
  <c r="KH29" i="2"/>
  <c r="KJ29" i="2"/>
  <c r="KK29" i="2"/>
  <c r="KL29" i="2"/>
  <c r="KN29" i="2"/>
  <c r="KO29" i="2"/>
  <c r="KP29" i="2"/>
  <c r="KF31" i="2"/>
  <c r="KG31" i="2"/>
  <c r="KH31" i="2"/>
  <c r="KJ31" i="2"/>
  <c r="KK31" i="2"/>
  <c r="KL31" i="2"/>
  <c r="KN31" i="2"/>
  <c r="KO31" i="2"/>
  <c r="KP31" i="2"/>
  <c r="KF32" i="2"/>
  <c r="KG32" i="2"/>
  <c r="KH32" i="2"/>
  <c r="KJ32" i="2"/>
  <c r="KK32" i="2"/>
  <c r="KL32" i="2"/>
  <c r="KN32" i="2"/>
  <c r="KO32" i="2"/>
  <c r="KP32" i="2"/>
  <c r="KF33" i="2"/>
  <c r="KG33" i="2"/>
  <c r="KH33" i="2"/>
  <c r="KJ33" i="2"/>
  <c r="KK33" i="2"/>
  <c r="KL33" i="2"/>
  <c r="KN33" i="2"/>
  <c r="KO33" i="2"/>
  <c r="KP33" i="2"/>
  <c r="KF34" i="2"/>
  <c r="KG34" i="2"/>
  <c r="KH34" i="2"/>
  <c r="KJ34" i="2"/>
  <c r="KK34" i="2"/>
  <c r="KL34" i="2"/>
  <c r="KN34" i="2"/>
  <c r="KO34" i="2"/>
  <c r="KP34" i="2"/>
  <c r="KF35" i="2"/>
  <c r="KG35" i="2"/>
  <c r="KH35" i="2"/>
  <c r="KJ35" i="2"/>
  <c r="KK35" i="2"/>
  <c r="KL35" i="2"/>
  <c r="KN35" i="2"/>
  <c r="KO35" i="2"/>
  <c r="KP35" i="2"/>
  <c r="KF36" i="2"/>
  <c r="KG36" i="2"/>
  <c r="KH36" i="2"/>
  <c r="KJ36" i="2"/>
  <c r="KK36" i="2"/>
  <c r="KL36" i="2"/>
  <c r="KN36" i="2"/>
  <c r="KO36" i="2"/>
  <c r="KP36" i="2"/>
  <c r="KF37" i="2"/>
  <c r="KG37" i="2"/>
  <c r="KH37" i="2"/>
  <c r="KI37" i="2"/>
  <c r="KJ37" i="2"/>
  <c r="KK37" i="2"/>
  <c r="KL37" i="2"/>
  <c r="KN37" i="2"/>
  <c r="KO37" i="2"/>
  <c r="KP37" i="2"/>
  <c r="KF38" i="2"/>
  <c r="KG38" i="2"/>
  <c r="KH38" i="2"/>
  <c r="KJ38" i="2"/>
  <c r="KK38" i="2"/>
  <c r="KL38" i="2"/>
  <c r="KN38" i="2"/>
  <c r="KO38" i="2"/>
  <c r="KP38" i="2"/>
  <c r="KF39" i="2"/>
  <c r="KG39" i="2"/>
  <c r="KH39" i="2"/>
  <c r="KJ39" i="2"/>
  <c r="KK39" i="2"/>
  <c r="KL39" i="2"/>
  <c r="KN39" i="2"/>
  <c r="KO39" i="2"/>
  <c r="KP39" i="2"/>
  <c r="KG6" i="2"/>
  <c r="KH6" i="2"/>
  <c r="KJ6" i="2"/>
  <c r="KK6" i="2"/>
  <c r="KL6" i="2"/>
  <c r="KN6" i="2"/>
  <c r="KO6" i="2"/>
  <c r="KP6" i="2"/>
  <c r="IJ7" i="2"/>
  <c r="IV7" i="2" s="1"/>
  <c r="IJ8" i="2"/>
  <c r="IV8" i="2" s="1"/>
  <c r="IK6" i="2"/>
  <c r="IL6" i="2"/>
  <c r="IN6" i="2"/>
  <c r="IO6" i="2"/>
  <c r="IP6" i="2"/>
  <c r="IR6" i="2"/>
  <c r="IS6" i="2"/>
  <c r="IT6" i="2"/>
  <c r="IJ6" i="2"/>
  <c r="HV7" i="2"/>
  <c r="HX7" i="2"/>
  <c r="HY7" i="2"/>
  <c r="HZ7" i="2"/>
  <c r="IB7" i="2"/>
  <c r="JZ7" i="2"/>
  <c r="JT8" i="2"/>
  <c r="HY8" i="2"/>
  <c r="IG8" i="2" s="1"/>
  <c r="HZ8" i="2"/>
  <c r="IH8" i="2" s="1"/>
  <c r="JP9" i="2"/>
  <c r="HZ9" i="2"/>
  <c r="IH9" i="2" s="1"/>
  <c r="JX9" i="2"/>
  <c r="JR10" i="2"/>
  <c r="HZ10" i="2"/>
  <c r="JQ11" i="2"/>
  <c r="JR11" i="2"/>
  <c r="JU11" i="2"/>
  <c r="HZ11" i="2"/>
  <c r="IH11" i="2" s="1"/>
  <c r="JZ11" i="2"/>
  <c r="JP12" i="2"/>
  <c r="JT12" i="2"/>
  <c r="HZ12" i="2"/>
  <c r="IH12" i="2" s="1"/>
  <c r="JP13" i="2"/>
  <c r="HZ13" i="2"/>
  <c r="IH13" i="2" s="1"/>
  <c r="JX13" i="2"/>
  <c r="JR14" i="2"/>
  <c r="JS14" i="2"/>
  <c r="JU14" i="2"/>
  <c r="HZ14" i="2"/>
  <c r="IH14" i="2" s="1"/>
  <c r="JW14" i="2"/>
  <c r="JY14" i="2"/>
  <c r="JP15" i="2"/>
  <c r="JU15" i="2"/>
  <c r="HZ15" i="2"/>
  <c r="IH15" i="2" s="1"/>
  <c r="HZ16" i="2"/>
  <c r="JQ17" i="2"/>
  <c r="JU17" i="2"/>
  <c r="HZ17" i="2"/>
  <c r="IH17" i="2" s="1"/>
  <c r="JT18" i="2"/>
  <c r="HZ18" i="2"/>
  <c r="JP19" i="2"/>
  <c r="JU19" i="2"/>
  <c r="HZ19" i="2"/>
  <c r="IH19" i="2" s="1"/>
  <c r="JR20" i="2"/>
  <c r="JS20" i="2"/>
  <c r="JU20" i="2"/>
  <c r="HZ20" i="2"/>
  <c r="IH20" i="2" s="1"/>
  <c r="JW20" i="2"/>
  <c r="JY20" i="2"/>
  <c r="JP21" i="2"/>
  <c r="JU21" i="2"/>
  <c r="HZ21" i="2"/>
  <c r="IH21" i="2" s="1"/>
  <c r="JX21" i="2"/>
  <c r="JR22" i="2"/>
  <c r="HZ22" i="2"/>
  <c r="JQ23" i="2"/>
  <c r="JU23" i="2"/>
  <c r="HZ23" i="2"/>
  <c r="IH23" i="2" s="1"/>
  <c r="JZ23" i="2"/>
  <c r="JP24" i="2"/>
  <c r="JQ24" i="2"/>
  <c r="JS24" i="2"/>
  <c r="JU24" i="2"/>
  <c r="HZ24" i="2"/>
  <c r="IH24" i="2" s="1"/>
  <c r="JW24" i="2"/>
  <c r="JQ25" i="2"/>
  <c r="JU25" i="2"/>
  <c r="HZ25" i="2"/>
  <c r="IH25" i="2" s="1"/>
  <c r="JZ25" i="2"/>
  <c r="JP26" i="2"/>
  <c r="JQ26" i="2"/>
  <c r="JT26" i="2"/>
  <c r="HZ26" i="2"/>
  <c r="JY26" i="2"/>
  <c r="JP27" i="2"/>
  <c r="HZ27" i="2"/>
  <c r="IH27" i="2" s="1"/>
  <c r="JX27" i="2"/>
  <c r="JR28" i="2"/>
  <c r="JS28" i="2"/>
  <c r="JU28" i="2"/>
  <c r="HZ28" i="2"/>
  <c r="IH28" i="2" s="1"/>
  <c r="JW28" i="2"/>
  <c r="JY28" i="2"/>
  <c r="KA28" i="2"/>
  <c r="HZ29" i="2"/>
  <c r="JQ31" i="2"/>
  <c r="JU31" i="2"/>
  <c r="HZ31" i="2"/>
  <c r="IH31" i="2" s="1"/>
  <c r="JZ31" i="2"/>
  <c r="JP32" i="2"/>
  <c r="JQ32" i="2"/>
  <c r="HZ32" i="2"/>
  <c r="JY32" i="2"/>
  <c r="JP33" i="2"/>
  <c r="JU33" i="2"/>
  <c r="HZ33" i="2"/>
  <c r="IH33" i="2" s="1"/>
  <c r="JX33" i="2"/>
  <c r="JR34" i="2"/>
  <c r="HZ34" i="2"/>
  <c r="JQ35" i="2"/>
  <c r="JU35" i="2"/>
  <c r="HZ35" i="2"/>
  <c r="IH35" i="2" s="1"/>
  <c r="JZ35" i="2"/>
  <c r="JP36" i="2"/>
  <c r="JT36" i="2"/>
  <c r="HZ36" i="2"/>
  <c r="JY36" i="2"/>
  <c r="JP37" i="2"/>
  <c r="HZ37" i="2"/>
  <c r="JQ38" i="2"/>
  <c r="JU38" i="2"/>
  <c r="HZ38" i="2"/>
  <c r="IH38" i="2" s="1"/>
  <c r="JZ38" i="2"/>
  <c r="JP39" i="2"/>
  <c r="JT39" i="2"/>
  <c r="HZ39" i="2"/>
  <c r="JY39" i="2"/>
  <c r="HZ40" i="2"/>
  <c r="HV6" i="2"/>
  <c r="HX6" i="2"/>
  <c r="HY6" i="2"/>
  <c r="HZ6" i="2"/>
  <c r="IB6" i="2"/>
  <c r="IC6" i="2"/>
  <c r="ID6" i="2"/>
  <c r="HE6" i="2"/>
  <c r="HF6" i="2"/>
  <c r="HH6" i="2"/>
  <c r="HI6" i="2"/>
  <c r="HJ6" i="2"/>
  <c r="HL6" i="2"/>
  <c r="HM6" i="2"/>
  <c r="HN6" i="2"/>
  <c r="HD6" i="2"/>
  <c r="JD7" i="2"/>
  <c r="GT7" i="2"/>
  <c r="GV7" i="2"/>
  <c r="GW7" i="2"/>
  <c r="JI7" i="2" s="1"/>
  <c r="GX7" i="2"/>
  <c r="JB8" i="2"/>
  <c r="GT8" i="2"/>
  <c r="GV8" i="2"/>
  <c r="JH8" i="2" s="1"/>
  <c r="GW8" i="2"/>
  <c r="GX8" i="2"/>
  <c r="GT9" i="2"/>
  <c r="JF9" i="2" s="1"/>
  <c r="GV9" i="2"/>
  <c r="GW9" i="2"/>
  <c r="GX9" i="2"/>
  <c r="GT10" i="2"/>
  <c r="GV10" i="2"/>
  <c r="GW10" i="2"/>
  <c r="GX10" i="2"/>
  <c r="JJ10" i="2" s="1"/>
  <c r="JD11" i="2"/>
  <c r="GT11" i="2"/>
  <c r="GV11" i="2"/>
  <c r="GW11" i="2"/>
  <c r="JI11" i="2" s="1"/>
  <c r="GX11" i="2"/>
  <c r="JB12" i="2"/>
  <c r="GT12" i="2"/>
  <c r="GV12" i="2"/>
  <c r="JH12" i="2" s="1"/>
  <c r="GW12" i="2"/>
  <c r="GX12" i="2"/>
  <c r="JA13" i="2"/>
  <c r="GT13" i="2"/>
  <c r="JF13" i="2" s="1"/>
  <c r="GV13" i="2"/>
  <c r="GW13" i="2"/>
  <c r="GX13" i="2"/>
  <c r="IZ14" i="2"/>
  <c r="GQ14" i="2"/>
  <c r="JD14" i="2"/>
  <c r="GT14" i="2"/>
  <c r="GV14" i="2"/>
  <c r="JH14" i="2" s="1"/>
  <c r="GW14" i="2"/>
  <c r="GX14" i="2"/>
  <c r="GT15" i="2"/>
  <c r="JF15" i="2" s="1"/>
  <c r="GV15" i="2"/>
  <c r="GW15" i="2"/>
  <c r="GX15" i="2"/>
  <c r="GT16" i="2"/>
  <c r="GV16" i="2"/>
  <c r="GW16" i="2"/>
  <c r="GX16" i="2"/>
  <c r="JJ16" i="2" s="1"/>
  <c r="GT17" i="2"/>
  <c r="GV17" i="2"/>
  <c r="GZ17" i="2" s="1"/>
  <c r="GW17" i="2"/>
  <c r="HA17" i="2" s="1"/>
  <c r="GX17" i="2"/>
  <c r="JB18" i="2"/>
  <c r="GT18" i="2"/>
  <c r="GV18" i="2"/>
  <c r="JH18" i="2" s="1"/>
  <c r="GW18" i="2"/>
  <c r="GX18" i="2"/>
  <c r="GT19" i="2"/>
  <c r="JF19" i="2" s="1"/>
  <c r="GV19" i="2"/>
  <c r="GW19" i="2"/>
  <c r="GX19" i="2"/>
  <c r="IZ20" i="2"/>
  <c r="GQ20" i="2"/>
  <c r="JD20" i="2"/>
  <c r="GT20" i="2"/>
  <c r="GV20" i="2"/>
  <c r="JH20" i="2" s="1"/>
  <c r="GW20" i="2"/>
  <c r="GX20" i="2"/>
  <c r="GT21" i="2"/>
  <c r="JF21" i="2" s="1"/>
  <c r="GV21" i="2"/>
  <c r="GW21" i="2"/>
  <c r="GX21" i="2"/>
  <c r="GT22" i="2"/>
  <c r="GV22" i="2"/>
  <c r="GW22" i="2"/>
  <c r="GX22" i="2"/>
  <c r="JJ22" i="2" s="1"/>
  <c r="GT23" i="2"/>
  <c r="GV23" i="2"/>
  <c r="GW23" i="2"/>
  <c r="JI23" i="2" s="1"/>
  <c r="GX23" i="2"/>
  <c r="JB24" i="2"/>
  <c r="GQ24" i="2"/>
  <c r="GT24" i="2"/>
  <c r="JF24" i="2" s="1"/>
  <c r="GV24" i="2"/>
  <c r="GW24" i="2"/>
  <c r="GX24" i="2"/>
  <c r="JJ24" i="2" s="1"/>
  <c r="GT25" i="2"/>
  <c r="GV25" i="2"/>
  <c r="GW25" i="2"/>
  <c r="GX25" i="2"/>
  <c r="JB26" i="2"/>
  <c r="GT26" i="2"/>
  <c r="GV26" i="2"/>
  <c r="JH26" i="2" s="1"/>
  <c r="GW26" i="2"/>
  <c r="GX26" i="2"/>
  <c r="GT27" i="2"/>
  <c r="JF27" i="2" s="1"/>
  <c r="GV27" i="2"/>
  <c r="GW27" i="2"/>
  <c r="GX27" i="2"/>
  <c r="GQ28" i="2"/>
  <c r="JD28" i="2"/>
  <c r="GT28" i="2"/>
  <c r="GV28" i="2"/>
  <c r="JH28" i="2" s="1"/>
  <c r="GW28" i="2"/>
  <c r="GX28" i="2"/>
  <c r="GY28" i="2"/>
  <c r="GT29" i="2"/>
  <c r="JF29" i="2" s="1"/>
  <c r="GV29" i="2"/>
  <c r="GW29" i="2"/>
  <c r="GX29" i="2"/>
  <c r="GT31" i="2"/>
  <c r="GV31" i="2"/>
  <c r="GW31" i="2"/>
  <c r="GX31" i="2"/>
  <c r="GT32" i="2"/>
  <c r="GV32" i="2"/>
  <c r="GW32" i="2"/>
  <c r="GX32" i="2"/>
  <c r="GT33" i="2"/>
  <c r="GV33" i="2"/>
  <c r="GW33" i="2"/>
  <c r="GX33" i="2"/>
  <c r="GT34" i="2"/>
  <c r="JF34" i="2" s="1"/>
  <c r="GV34" i="2"/>
  <c r="GW34" i="2"/>
  <c r="GX34" i="2"/>
  <c r="GT35" i="2"/>
  <c r="GV35" i="2"/>
  <c r="GW35" i="2"/>
  <c r="GX35" i="2"/>
  <c r="GT36" i="2"/>
  <c r="GV36" i="2"/>
  <c r="GW36" i="2"/>
  <c r="GX36" i="2"/>
  <c r="GQ37" i="2"/>
  <c r="GT37" i="2"/>
  <c r="JF37" i="2" s="1"/>
  <c r="GV37" i="2"/>
  <c r="GW37" i="2"/>
  <c r="GX37" i="2"/>
  <c r="JE38" i="2"/>
  <c r="GT38" i="2"/>
  <c r="GV38" i="2"/>
  <c r="GW38" i="2"/>
  <c r="GX38" i="2"/>
  <c r="GT39" i="2"/>
  <c r="GV39" i="2"/>
  <c r="GW39" i="2"/>
  <c r="GX39" i="2"/>
  <c r="IZ40" i="2"/>
  <c r="JA40" i="2"/>
  <c r="JB40" i="2"/>
  <c r="JD40" i="2"/>
  <c r="JE40" i="2"/>
  <c r="GT40" i="2"/>
  <c r="JF40" i="2" s="1"/>
  <c r="GV40" i="2"/>
  <c r="JH40" i="2" s="1"/>
  <c r="GW40" i="2"/>
  <c r="JI40" i="2" s="1"/>
  <c r="GX40" i="2"/>
  <c r="JJ40" i="2" s="1"/>
  <c r="GO6" i="2"/>
  <c r="GP6" i="2"/>
  <c r="GR6" i="2"/>
  <c r="GS6" i="2"/>
  <c r="GT6" i="2"/>
  <c r="GV6" i="2"/>
  <c r="GW6" i="2"/>
  <c r="GX6" i="2"/>
  <c r="GL40" i="2"/>
  <c r="GK40" i="2"/>
  <c r="GJ40" i="2"/>
  <c r="GI40" i="2"/>
  <c r="GE40" i="2"/>
  <c r="GL39" i="2"/>
  <c r="GK39" i="2"/>
  <c r="GJ39" i="2"/>
  <c r="GI39" i="2"/>
  <c r="GE39" i="2"/>
  <c r="GA39" i="2"/>
  <c r="GL38" i="2"/>
  <c r="GK38" i="2"/>
  <c r="GJ38" i="2"/>
  <c r="GI38" i="2"/>
  <c r="GE38" i="2"/>
  <c r="GA38" i="2"/>
  <c r="GL37" i="2"/>
  <c r="GK37" i="2"/>
  <c r="GJ37" i="2"/>
  <c r="GI37" i="2"/>
  <c r="GE37" i="2"/>
  <c r="GL36" i="2"/>
  <c r="GK36" i="2"/>
  <c r="GJ36" i="2"/>
  <c r="GI36" i="2"/>
  <c r="GE36" i="2"/>
  <c r="GA36" i="2"/>
  <c r="GL35" i="2"/>
  <c r="GK35" i="2"/>
  <c r="GJ35" i="2"/>
  <c r="GI35" i="2"/>
  <c r="GE35" i="2"/>
  <c r="GA35" i="2"/>
  <c r="GL34" i="2"/>
  <c r="GK34" i="2"/>
  <c r="GJ34" i="2"/>
  <c r="GI34" i="2"/>
  <c r="GE34" i="2"/>
  <c r="GA34" i="2"/>
  <c r="GL33" i="2"/>
  <c r="GK33" i="2"/>
  <c r="GJ33" i="2"/>
  <c r="GI33" i="2"/>
  <c r="GE33" i="2"/>
  <c r="GA33" i="2"/>
  <c r="GL32" i="2"/>
  <c r="GK32" i="2"/>
  <c r="GJ32" i="2"/>
  <c r="GI32" i="2"/>
  <c r="GE32" i="2"/>
  <c r="GA32" i="2"/>
  <c r="GL31" i="2"/>
  <c r="GK31" i="2"/>
  <c r="GJ31" i="2"/>
  <c r="GI31" i="2"/>
  <c r="GE31" i="2"/>
  <c r="GA31" i="2"/>
  <c r="GL29" i="2"/>
  <c r="GK29" i="2"/>
  <c r="GJ29" i="2"/>
  <c r="GI29" i="2"/>
  <c r="GE29" i="2"/>
  <c r="GA29" i="2"/>
  <c r="GL28" i="2"/>
  <c r="GK28" i="2"/>
  <c r="GJ28" i="2"/>
  <c r="GL27" i="2"/>
  <c r="GK27" i="2"/>
  <c r="GJ27" i="2"/>
  <c r="GI27" i="2"/>
  <c r="GE27" i="2"/>
  <c r="GA27" i="2"/>
  <c r="GL26" i="2"/>
  <c r="GK26" i="2"/>
  <c r="GJ26" i="2"/>
  <c r="GI26" i="2"/>
  <c r="GE26" i="2"/>
  <c r="GA26" i="2"/>
  <c r="GL25" i="2"/>
  <c r="GK25" i="2"/>
  <c r="GJ25" i="2"/>
  <c r="GI25" i="2"/>
  <c r="GE25" i="2"/>
  <c r="GA25" i="2"/>
  <c r="GL24" i="2"/>
  <c r="GK24" i="2"/>
  <c r="GJ24" i="2"/>
  <c r="GI24" i="2"/>
  <c r="GM24" i="2" s="1"/>
  <c r="GL23" i="2"/>
  <c r="GK23" i="2"/>
  <c r="GJ23" i="2"/>
  <c r="GI23" i="2"/>
  <c r="GE23" i="2"/>
  <c r="GA23" i="2"/>
  <c r="GL22" i="2"/>
  <c r="GK22" i="2"/>
  <c r="GJ22" i="2"/>
  <c r="GI22" i="2"/>
  <c r="GE22" i="2"/>
  <c r="GA22" i="2"/>
  <c r="GL21" i="2"/>
  <c r="GK21" i="2"/>
  <c r="GJ21" i="2"/>
  <c r="GI21" i="2"/>
  <c r="GE21" i="2"/>
  <c r="GA21" i="2"/>
  <c r="GL20" i="2"/>
  <c r="GK20" i="2"/>
  <c r="GJ20" i="2"/>
  <c r="GI20" i="2"/>
  <c r="GM20" i="2" s="1"/>
  <c r="GL19" i="2"/>
  <c r="GK19" i="2"/>
  <c r="GJ19" i="2"/>
  <c r="GI19" i="2"/>
  <c r="GE19" i="2"/>
  <c r="GA19" i="2"/>
  <c r="GL18" i="2"/>
  <c r="GK18" i="2"/>
  <c r="GJ18" i="2"/>
  <c r="GI18" i="2"/>
  <c r="GE18" i="2"/>
  <c r="GA18" i="2"/>
  <c r="GL17" i="2"/>
  <c r="GK17" i="2"/>
  <c r="GJ17" i="2"/>
  <c r="GI17" i="2"/>
  <c r="GE17" i="2"/>
  <c r="GA17" i="2"/>
  <c r="GL16" i="2"/>
  <c r="GK16" i="2"/>
  <c r="GJ16" i="2"/>
  <c r="GI16" i="2"/>
  <c r="GE16" i="2"/>
  <c r="GA16" i="2"/>
  <c r="GL15" i="2"/>
  <c r="GK15" i="2"/>
  <c r="GJ15" i="2"/>
  <c r="GI15" i="2"/>
  <c r="GE15" i="2"/>
  <c r="GA15" i="2"/>
  <c r="GL14" i="2"/>
  <c r="GK14" i="2"/>
  <c r="GJ14" i="2"/>
  <c r="GI14" i="2"/>
  <c r="GM14" i="2" s="1"/>
  <c r="GL13" i="2"/>
  <c r="GK13" i="2"/>
  <c r="GJ13" i="2"/>
  <c r="GI13" i="2"/>
  <c r="GE13" i="2"/>
  <c r="GA13" i="2"/>
  <c r="GL12" i="2"/>
  <c r="GK12" i="2"/>
  <c r="GJ12" i="2"/>
  <c r="GI12" i="2"/>
  <c r="GE12" i="2"/>
  <c r="GA12" i="2"/>
  <c r="GL11" i="2"/>
  <c r="GK11" i="2"/>
  <c r="GJ11" i="2"/>
  <c r="GI11" i="2"/>
  <c r="GE11" i="2"/>
  <c r="GA11" i="2"/>
  <c r="GL10" i="2"/>
  <c r="GK10" i="2"/>
  <c r="GJ10" i="2"/>
  <c r="GI10" i="2"/>
  <c r="GE10" i="2"/>
  <c r="GA10" i="2"/>
  <c r="GL9" i="2"/>
  <c r="GK9" i="2"/>
  <c r="GJ9" i="2"/>
  <c r="GI9" i="2"/>
  <c r="GE9" i="2"/>
  <c r="GA9" i="2"/>
  <c r="GL8" i="2"/>
  <c r="GK8" i="2"/>
  <c r="GJ8" i="2"/>
  <c r="GI8" i="2"/>
  <c r="GE8" i="2"/>
  <c r="GA8" i="2"/>
  <c r="GL7" i="2"/>
  <c r="GK7" i="2"/>
  <c r="GJ7" i="2"/>
  <c r="GI7" i="2"/>
  <c r="GE7" i="2"/>
  <c r="GA7" i="2"/>
  <c r="GL6" i="2"/>
  <c r="GK6" i="2"/>
  <c r="GJ6" i="2"/>
  <c r="GI6" i="2"/>
  <c r="GE6" i="2"/>
  <c r="GA6" i="2"/>
  <c r="FV40" i="2"/>
  <c r="FU40" i="2"/>
  <c r="FT40" i="2"/>
  <c r="FO40" i="2"/>
  <c r="FW40" i="2" s="1"/>
  <c r="FV39" i="2"/>
  <c r="FU39" i="2"/>
  <c r="FT39" i="2"/>
  <c r="FO39" i="2"/>
  <c r="FW39" i="2" s="1"/>
  <c r="FV38" i="2"/>
  <c r="FU38" i="2"/>
  <c r="FT38" i="2"/>
  <c r="FO38" i="2"/>
  <c r="FW38" i="2" s="1"/>
  <c r="FV37" i="2"/>
  <c r="FU37" i="2"/>
  <c r="FT37" i="2"/>
  <c r="FO37" i="2"/>
  <c r="FW37" i="2" s="1"/>
  <c r="FV36" i="2"/>
  <c r="FU36" i="2"/>
  <c r="FT36" i="2"/>
  <c r="FO36" i="2"/>
  <c r="FW36" i="2" s="1"/>
  <c r="FV35" i="2"/>
  <c r="FU35" i="2"/>
  <c r="FT35" i="2"/>
  <c r="FO35" i="2"/>
  <c r="FW35" i="2" s="1"/>
  <c r="FV34" i="2"/>
  <c r="FU34" i="2"/>
  <c r="FT34" i="2"/>
  <c r="FO34" i="2"/>
  <c r="FW34" i="2" s="1"/>
  <c r="FV33" i="2"/>
  <c r="FU33" i="2"/>
  <c r="FT33" i="2"/>
  <c r="FO33" i="2"/>
  <c r="FW33" i="2" s="1"/>
  <c r="FV32" i="2"/>
  <c r="FU32" i="2"/>
  <c r="FT32" i="2"/>
  <c r="FO32" i="2"/>
  <c r="FW32" i="2" s="1"/>
  <c r="FV31" i="2"/>
  <c r="FU31" i="2"/>
  <c r="FT31" i="2"/>
  <c r="FO31" i="2"/>
  <c r="FW31" i="2" s="1"/>
  <c r="FV29" i="2"/>
  <c r="FU29" i="2"/>
  <c r="FT29" i="2"/>
  <c r="FO29" i="2"/>
  <c r="FW29" i="2" s="1"/>
  <c r="FV28" i="2"/>
  <c r="FU28" i="2"/>
  <c r="FT28" i="2"/>
  <c r="FV27" i="2"/>
  <c r="FU27" i="2"/>
  <c r="FT27" i="2"/>
  <c r="FO27" i="2"/>
  <c r="FW27" i="2" s="1"/>
  <c r="FV26" i="2"/>
  <c r="FU26" i="2"/>
  <c r="FT26" i="2"/>
  <c r="FO26" i="2"/>
  <c r="FW26" i="2" s="1"/>
  <c r="FV25" i="2"/>
  <c r="FU25" i="2"/>
  <c r="FT25" i="2"/>
  <c r="FO25" i="2"/>
  <c r="FW25" i="2" s="1"/>
  <c r="FV24" i="2"/>
  <c r="FU24" i="2"/>
  <c r="FT24" i="2"/>
  <c r="FV23" i="2"/>
  <c r="FU23" i="2"/>
  <c r="FT23" i="2"/>
  <c r="FO23" i="2"/>
  <c r="FW23" i="2" s="1"/>
  <c r="FV22" i="2"/>
  <c r="FU22" i="2"/>
  <c r="FT22" i="2"/>
  <c r="FO22" i="2"/>
  <c r="FW22" i="2" s="1"/>
  <c r="FV21" i="2"/>
  <c r="FU21" i="2"/>
  <c r="FT21" i="2"/>
  <c r="FO21" i="2"/>
  <c r="FW21" i="2" s="1"/>
  <c r="FV20" i="2"/>
  <c r="FU20" i="2"/>
  <c r="FT20" i="2"/>
  <c r="FV19" i="2"/>
  <c r="FU19" i="2"/>
  <c r="FT19" i="2"/>
  <c r="FO19" i="2"/>
  <c r="FW19" i="2" s="1"/>
  <c r="FV18" i="2"/>
  <c r="FU18" i="2"/>
  <c r="FT18" i="2"/>
  <c r="FO18" i="2"/>
  <c r="FW18" i="2" s="1"/>
  <c r="FV17" i="2"/>
  <c r="FU17" i="2"/>
  <c r="FT17" i="2"/>
  <c r="FO17" i="2"/>
  <c r="FW17" i="2" s="1"/>
  <c r="FV16" i="2"/>
  <c r="FU16" i="2"/>
  <c r="FT16" i="2"/>
  <c r="FO16" i="2"/>
  <c r="FW16" i="2" s="1"/>
  <c r="FV15" i="2"/>
  <c r="FU15" i="2"/>
  <c r="FT15" i="2"/>
  <c r="FO15" i="2"/>
  <c r="FW15" i="2" s="1"/>
  <c r="FV14" i="2"/>
  <c r="FU14" i="2"/>
  <c r="FT14" i="2"/>
  <c r="FV13" i="2"/>
  <c r="FU13" i="2"/>
  <c r="FT13" i="2"/>
  <c r="FO13" i="2"/>
  <c r="FW13" i="2" s="1"/>
  <c r="FV12" i="2"/>
  <c r="FU12" i="2"/>
  <c r="FT12" i="2"/>
  <c r="FO12" i="2"/>
  <c r="FW12" i="2" s="1"/>
  <c r="FV11" i="2"/>
  <c r="FU11" i="2"/>
  <c r="FT11" i="2"/>
  <c r="FO11" i="2"/>
  <c r="FW11" i="2" s="1"/>
  <c r="FV10" i="2"/>
  <c r="FU10" i="2"/>
  <c r="FT10" i="2"/>
  <c r="FO10" i="2"/>
  <c r="FW10" i="2" s="1"/>
  <c r="FV9" i="2"/>
  <c r="FU9" i="2"/>
  <c r="FT9" i="2"/>
  <c r="FO9" i="2"/>
  <c r="FW9" i="2" s="1"/>
  <c r="FV8" i="2"/>
  <c r="FU8" i="2"/>
  <c r="FT8" i="2"/>
  <c r="FO8" i="2"/>
  <c r="FW8" i="2" s="1"/>
  <c r="FV7" i="2"/>
  <c r="FU7" i="2"/>
  <c r="FT7" i="2"/>
  <c r="FO7" i="2"/>
  <c r="FW7" i="2" s="1"/>
  <c r="FV6" i="2"/>
  <c r="FU6" i="2"/>
  <c r="FT6" i="2"/>
  <c r="FS6" i="2"/>
  <c r="FS46" i="2" s="1"/>
  <c r="FO6" i="2"/>
  <c r="FK6" i="2"/>
  <c r="FK46" i="2" s="1"/>
  <c r="FF40" i="2"/>
  <c r="FE40" i="2"/>
  <c r="FD40" i="2"/>
  <c r="FC40" i="2"/>
  <c r="EY40" i="2"/>
  <c r="EU40" i="2"/>
  <c r="IM40" i="2" s="1"/>
  <c r="FF39" i="2"/>
  <c r="FE39" i="2"/>
  <c r="FD39" i="2"/>
  <c r="FC39" i="2"/>
  <c r="IU39" i="2" s="1"/>
  <c r="EY39" i="2"/>
  <c r="EU39" i="2"/>
  <c r="IM39" i="2" s="1"/>
  <c r="FF38" i="2"/>
  <c r="FE38" i="2"/>
  <c r="FD38" i="2"/>
  <c r="FC38" i="2"/>
  <c r="IU38" i="2" s="1"/>
  <c r="EY38" i="2"/>
  <c r="EU38" i="2"/>
  <c r="IM38" i="2" s="1"/>
  <c r="FF37" i="2"/>
  <c r="FE37" i="2"/>
  <c r="FD37" i="2"/>
  <c r="FC37" i="2"/>
  <c r="IU37" i="2" s="1"/>
  <c r="EY37" i="2"/>
  <c r="FF36" i="2"/>
  <c r="FE36" i="2"/>
  <c r="FD36" i="2"/>
  <c r="FC36" i="2"/>
  <c r="IU36" i="2" s="1"/>
  <c r="EY36" i="2"/>
  <c r="EU36" i="2"/>
  <c r="IM36" i="2" s="1"/>
  <c r="FF35" i="2"/>
  <c r="FE35" i="2"/>
  <c r="FD35" i="2"/>
  <c r="FC35" i="2"/>
  <c r="IU35" i="2" s="1"/>
  <c r="EY35" i="2"/>
  <c r="IQ35" i="2" s="1"/>
  <c r="EU35" i="2"/>
  <c r="IM35" i="2" s="1"/>
  <c r="FF34" i="2"/>
  <c r="FE34" i="2"/>
  <c r="FD34" i="2"/>
  <c r="FC34" i="2"/>
  <c r="IU34" i="2" s="1"/>
  <c r="EY34" i="2"/>
  <c r="EU34" i="2"/>
  <c r="IM34" i="2" s="1"/>
  <c r="FF33" i="2"/>
  <c r="FE33" i="2"/>
  <c r="FD33" i="2"/>
  <c r="FC33" i="2"/>
  <c r="IU33" i="2" s="1"/>
  <c r="EY33" i="2"/>
  <c r="IQ33" i="2" s="1"/>
  <c r="EU33" i="2"/>
  <c r="IM33" i="2" s="1"/>
  <c r="FF32" i="2"/>
  <c r="FE32" i="2"/>
  <c r="FD32" i="2"/>
  <c r="FC32" i="2"/>
  <c r="IU32" i="2" s="1"/>
  <c r="EY32" i="2"/>
  <c r="EU32" i="2"/>
  <c r="IM32" i="2" s="1"/>
  <c r="FF31" i="2"/>
  <c r="FE31" i="2"/>
  <c r="FD31" i="2"/>
  <c r="FC31" i="2"/>
  <c r="IU31" i="2" s="1"/>
  <c r="EY31" i="2"/>
  <c r="IQ31" i="2" s="1"/>
  <c r="EU31" i="2"/>
  <c r="IM31" i="2" s="1"/>
  <c r="FF29" i="2"/>
  <c r="FE29" i="2"/>
  <c r="FD29" i="2"/>
  <c r="FC29" i="2"/>
  <c r="IU29" i="2" s="1"/>
  <c r="EY29" i="2"/>
  <c r="EU29" i="2"/>
  <c r="IM29" i="2" s="1"/>
  <c r="FF28" i="2"/>
  <c r="FE28" i="2"/>
  <c r="FD28" i="2"/>
  <c r="FF27" i="2"/>
  <c r="FE27" i="2"/>
  <c r="FD27" i="2"/>
  <c r="FC27" i="2"/>
  <c r="IU27" i="2" s="1"/>
  <c r="EY27" i="2"/>
  <c r="IQ27" i="2" s="1"/>
  <c r="EU27" i="2"/>
  <c r="IM27" i="2" s="1"/>
  <c r="FF26" i="2"/>
  <c r="FE26" i="2"/>
  <c r="FD26" i="2"/>
  <c r="FC26" i="2"/>
  <c r="IU26" i="2" s="1"/>
  <c r="EY26" i="2"/>
  <c r="EU26" i="2"/>
  <c r="IM26" i="2" s="1"/>
  <c r="FF25" i="2"/>
  <c r="FE25" i="2"/>
  <c r="FD25" i="2"/>
  <c r="FC25" i="2"/>
  <c r="IU25" i="2" s="1"/>
  <c r="EY25" i="2"/>
  <c r="IQ25" i="2" s="1"/>
  <c r="EU25" i="2"/>
  <c r="IM25" i="2" s="1"/>
  <c r="FF24" i="2"/>
  <c r="FE24" i="2"/>
  <c r="FD24" i="2"/>
  <c r="FC24" i="2"/>
  <c r="IU24" i="2" s="1"/>
  <c r="IY24" i="2" s="1"/>
  <c r="FF23" i="2"/>
  <c r="FE23" i="2"/>
  <c r="FD23" i="2"/>
  <c r="FC23" i="2"/>
  <c r="IU23" i="2" s="1"/>
  <c r="EY23" i="2"/>
  <c r="EU23" i="2"/>
  <c r="IM23" i="2" s="1"/>
  <c r="FF22" i="2"/>
  <c r="FE22" i="2"/>
  <c r="FD22" i="2"/>
  <c r="FC22" i="2"/>
  <c r="IU22" i="2" s="1"/>
  <c r="EY22" i="2"/>
  <c r="EU22" i="2"/>
  <c r="IM22" i="2" s="1"/>
  <c r="FF21" i="2"/>
  <c r="FE21" i="2"/>
  <c r="FD21" i="2"/>
  <c r="FC21" i="2"/>
  <c r="IU21" i="2" s="1"/>
  <c r="EY21" i="2"/>
  <c r="EU21" i="2"/>
  <c r="IM21" i="2" s="1"/>
  <c r="FF20" i="2"/>
  <c r="FE20" i="2"/>
  <c r="FD20" i="2"/>
  <c r="FC20" i="2"/>
  <c r="IU20" i="2" s="1"/>
  <c r="IY20" i="2" s="1"/>
  <c r="FF19" i="2"/>
  <c r="FE19" i="2"/>
  <c r="FD19" i="2"/>
  <c r="FC19" i="2"/>
  <c r="IU19" i="2" s="1"/>
  <c r="EY19" i="2"/>
  <c r="EU19" i="2"/>
  <c r="IM19" i="2" s="1"/>
  <c r="FF18" i="2"/>
  <c r="FE18" i="2"/>
  <c r="FD18" i="2"/>
  <c r="FC18" i="2"/>
  <c r="IU18" i="2" s="1"/>
  <c r="EY18" i="2"/>
  <c r="IQ18" i="2" s="1"/>
  <c r="EU18" i="2"/>
  <c r="IM18" i="2" s="1"/>
  <c r="FF17" i="2"/>
  <c r="FE17" i="2"/>
  <c r="FD17" i="2"/>
  <c r="FC17" i="2"/>
  <c r="IU17" i="2" s="1"/>
  <c r="EY17" i="2"/>
  <c r="EU17" i="2"/>
  <c r="IM17" i="2" s="1"/>
  <c r="FF16" i="2"/>
  <c r="FE16" i="2"/>
  <c r="FD16" i="2"/>
  <c r="FC16" i="2"/>
  <c r="IU16" i="2" s="1"/>
  <c r="EY16" i="2"/>
  <c r="IQ16" i="2" s="1"/>
  <c r="EU16" i="2"/>
  <c r="IM16" i="2" s="1"/>
  <c r="FF15" i="2"/>
  <c r="FE15" i="2"/>
  <c r="FD15" i="2"/>
  <c r="FC15" i="2"/>
  <c r="IU15" i="2" s="1"/>
  <c r="EY15" i="2"/>
  <c r="EU15" i="2"/>
  <c r="IM15" i="2" s="1"/>
  <c r="FF14" i="2"/>
  <c r="FE14" i="2"/>
  <c r="FD14" i="2"/>
  <c r="FC14" i="2"/>
  <c r="IU14" i="2" s="1"/>
  <c r="IY14" i="2" s="1"/>
  <c r="FF13" i="2"/>
  <c r="FE13" i="2"/>
  <c r="FD13" i="2"/>
  <c r="FC13" i="2"/>
  <c r="IU13" i="2" s="1"/>
  <c r="EY13" i="2"/>
  <c r="EU13" i="2"/>
  <c r="IM13" i="2" s="1"/>
  <c r="FF12" i="2"/>
  <c r="FE12" i="2"/>
  <c r="FD12" i="2"/>
  <c r="FC12" i="2"/>
  <c r="IU12" i="2" s="1"/>
  <c r="EY12" i="2"/>
  <c r="EU12" i="2"/>
  <c r="IM12" i="2" s="1"/>
  <c r="FF11" i="2"/>
  <c r="FE11" i="2"/>
  <c r="FD11" i="2"/>
  <c r="FC11" i="2"/>
  <c r="IU11" i="2" s="1"/>
  <c r="EY11" i="2"/>
  <c r="EU11" i="2"/>
  <c r="IM11" i="2" s="1"/>
  <c r="FF10" i="2"/>
  <c r="FE10" i="2"/>
  <c r="FD10" i="2"/>
  <c r="FC10" i="2"/>
  <c r="IU10" i="2" s="1"/>
  <c r="EY10" i="2"/>
  <c r="EU10" i="2"/>
  <c r="IM10" i="2" s="1"/>
  <c r="FF9" i="2"/>
  <c r="FE9" i="2"/>
  <c r="FD9" i="2"/>
  <c r="FC9" i="2"/>
  <c r="IU9" i="2" s="1"/>
  <c r="EY9" i="2"/>
  <c r="EU9" i="2"/>
  <c r="IM9" i="2" s="1"/>
  <c r="FF8" i="2"/>
  <c r="FE8" i="2"/>
  <c r="FD8" i="2"/>
  <c r="FC8" i="2"/>
  <c r="IU8" i="2" s="1"/>
  <c r="EY8" i="2"/>
  <c r="EU8" i="2"/>
  <c r="IM8" i="2" s="1"/>
  <c r="FF7" i="2"/>
  <c r="FE7" i="2"/>
  <c r="FD7" i="2"/>
  <c r="FC7" i="2"/>
  <c r="IU7" i="2" s="1"/>
  <c r="EY7" i="2"/>
  <c r="EU7" i="2"/>
  <c r="IM7" i="2" s="1"/>
  <c r="FF6" i="2"/>
  <c r="FE6" i="2"/>
  <c r="FD6" i="2"/>
  <c r="FC6" i="2"/>
  <c r="EY6" i="2"/>
  <c r="EU6" i="2"/>
  <c r="U67" i="1"/>
  <c r="R67" i="1"/>
  <c r="Q67" i="1"/>
  <c r="P67" i="1"/>
  <c r="O67" i="1"/>
  <c r="U66" i="1"/>
  <c r="R66" i="1"/>
  <c r="Q66" i="1"/>
  <c r="P66" i="1"/>
  <c r="O66" i="1"/>
  <c r="U65" i="1"/>
  <c r="R65" i="1"/>
  <c r="Q65" i="1"/>
  <c r="P65" i="1"/>
  <c r="O65" i="1"/>
  <c r="U64" i="1"/>
  <c r="R64" i="1"/>
  <c r="Q64" i="1"/>
  <c r="P64" i="1"/>
  <c r="O64" i="1"/>
  <c r="U44" i="1"/>
  <c r="U45" i="1"/>
  <c r="R44" i="1"/>
  <c r="R45" i="1"/>
  <c r="Q44" i="1"/>
  <c r="Q45" i="1"/>
  <c r="P44" i="1"/>
  <c r="P45" i="1"/>
  <c r="O44" i="1"/>
  <c r="O45" i="1"/>
  <c r="R43" i="1"/>
  <c r="P43" i="1"/>
  <c r="O43" i="1"/>
  <c r="HR34" i="1"/>
  <c r="HQ34" i="1"/>
  <c r="HO34" i="1"/>
  <c r="HN34" i="1"/>
  <c r="HL34" i="1"/>
  <c r="HK34" i="1"/>
  <c r="GH34" i="1"/>
  <c r="GG34" i="1"/>
  <c r="GE34" i="1"/>
  <c r="GD34" i="1"/>
  <c r="GB34" i="1"/>
  <c r="GA34" i="1"/>
  <c r="HR33" i="1"/>
  <c r="HQ33" i="1"/>
  <c r="HO33" i="1"/>
  <c r="HN33" i="1"/>
  <c r="HL33" i="1"/>
  <c r="HK33" i="1"/>
  <c r="GH33" i="1"/>
  <c r="GG33" i="1"/>
  <c r="GE33" i="1"/>
  <c r="GD33" i="1"/>
  <c r="GB33" i="1"/>
  <c r="GA33" i="1"/>
  <c r="HR32" i="1"/>
  <c r="HQ32" i="1"/>
  <c r="HO32" i="1"/>
  <c r="HN32" i="1"/>
  <c r="HL32" i="1"/>
  <c r="HK32" i="1"/>
  <c r="GH32" i="1"/>
  <c r="GG32" i="1"/>
  <c r="GE32" i="1"/>
  <c r="GD32" i="1"/>
  <c r="GB32" i="1"/>
  <c r="GA32" i="1"/>
  <c r="HR31" i="1"/>
  <c r="HQ31" i="1"/>
  <c r="HO31" i="1"/>
  <c r="HN31" i="1"/>
  <c r="HL31" i="1"/>
  <c r="HK31" i="1"/>
  <c r="GH31" i="1"/>
  <c r="GG31" i="1"/>
  <c r="GE31" i="1"/>
  <c r="GD31" i="1"/>
  <c r="GB31" i="1"/>
  <c r="GA31" i="1"/>
  <c r="FV34" i="1"/>
  <c r="FU34" i="1"/>
  <c r="FS34" i="1"/>
  <c r="FR34" i="1"/>
  <c r="FP34" i="1"/>
  <c r="FO34" i="1"/>
  <c r="FV33" i="1"/>
  <c r="FU33" i="1"/>
  <c r="FS33" i="1"/>
  <c r="FR33" i="1"/>
  <c r="FP33" i="1"/>
  <c r="FO33" i="1"/>
  <c r="FV32" i="1"/>
  <c r="FU32" i="1"/>
  <c r="FS32" i="1"/>
  <c r="FR32" i="1"/>
  <c r="FP32" i="1"/>
  <c r="FO32" i="1"/>
  <c r="FV31" i="1"/>
  <c r="FU31" i="1"/>
  <c r="FS31" i="1"/>
  <c r="FR31" i="1"/>
  <c r="FP31" i="1"/>
  <c r="FO31" i="1"/>
  <c r="FJ34" i="1"/>
  <c r="FI34" i="1"/>
  <c r="FG34" i="1"/>
  <c r="FF34" i="1"/>
  <c r="FD34" i="1"/>
  <c r="FC34" i="1"/>
  <c r="FJ33" i="1"/>
  <c r="FI33" i="1"/>
  <c r="FG33" i="1"/>
  <c r="FF33" i="1"/>
  <c r="FD33" i="1"/>
  <c r="FC33" i="1"/>
  <c r="FJ32" i="1"/>
  <c r="FI32" i="1"/>
  <c r="FG32" i="1"/>
  <c r="FF32" i="1"/>
  <c r="FD32" i="1"/>
  <c r="FC32" i="1"/>
  <c r="FJ31" i="1"/>
  <c r="FI31" i="1"/>
  <c r="FG31" i="1"/>
  <c r="FF31" i="1"/>
  <c r="FD31" i="1"/>
  <c r="FC31" i="1"/>
  <c r="EX34" i="1"/>
  <c r="EW34" i="1"/>
  <c r="EU34" i="1"/>
  <c r="ET34" i="1"/>
  <c r="ER34" i="1"/>
  <c r="EQ34" i="1"/>
  <c r="EX33" i="1"/>
  <c r="EW33" i="1"/>
  <c r="EU33" i="1"/>
  <c r="ET33" i="1"/>
  <c r="ER33" i="1"/>
  <c r="EQ33" i="1"/>
  <c r="EX32" i="1"/>
  <c r="EW32" i="1"/>
  <c r="EU32" i="1"/>
  <c r="ET32" i="1"/>
  <c r="ER32" i="1"/>
  <c r="EQ32" i="1"/>
  <c r="EX31" i="1"/>
  <c r="EW31" i="1"/>
  <c r="EU31" i="1"/>
  <c r="ET31" i="1"/>
  <c r="ER31" i="1"/>
  <c r="EQ31" i="1"/>
  <c r="BX5" i="1"/>
  <c r="BY5" i="1"/>
  <c r="BX6" i="1"/>
  <c r="BY6" i="1"/>
  <c r="BX8" i="1"/>
  <c r="BY8" i="1"/>
  <c r="BX9" i="1"/>
  <c r="BY9" i="1"/>
  <c r="BX10" i="1"/>
  <c r="BY10" i="1"/>
  <c r="BW6" i="1"/>
  <c r="BW8" i="1"/>
  <c r="BW9" i="1"/>
  <c r="BW10" i="1"/>
  <c r="BW5" i="1"/>
  <c r="BK6" i="1"/>
  <c r="BL6" i="1"/>
  <c r="BM6" i="1"/>
  <c r="BK8" i="1"/>
  <c r="BL8" i="1"/>
  <c r="BM8" i="1"/>
  <c r="BK9" i="1"/>
  <c r="BL9" i="1"/>
  <c r="BM9" i="1"/>
  <c r="BK10" i="1"/>
  <c r="BL10" i="1"/>
  <c r="BM10" i="1"/>
  <c r="BL5" i="1"/>
  <c r="BM5" i="1"/>
  <c r="BK5" i="1"/>
  <c r="BG6" i="1"/>
  <c r="BH6" i="1"/>
  <c r="BI6" i="1"/>
  <c r="BH8" i="1"/>
  <c r="BI8" i="1"/>
  <c r="BG9" i="1"/>
  <c r="BH9" i="1"/>
  <c r="BI9" i="1"/>
  <c r="BG10" i="1"/>
  <c r="BH10" i="1"/>
  <c r="BI10" i="1"/>
  <c r="BH5" i="1"/>
  <c r="BI5" i="1"/>
  <c r="BG5" i="1"/>
  <c r="BD5" i="1"/>
  <c r="BE5" i="1"/>
  <c r="BD6" i="1"/>
  <c r="BE6" i="1"/>
  <c r="BD8" i="1"/>
  <c r="BE8" i="1"/>
  <c r="BD9" i="1"/>
  <c r="BE9" i="1"/>
  <c r="BD10" i="1"/>
  <c r="BE10" i="1"/>
  <c r="BC6" i="1"/>
  <c r="BC8" i="1"/>
  <c r="BC9" i="1"/>
  <c r="BC10" i="1"/>
  <c r="BC5" i="1"/>
  <c r="IQ15" i="2" l="1"/>
  <c r="IQ17" i="2"/>
  <c r="IY17" i="2" s="1"/>
  <c r="IQ19" i="2"/>
  <c r="IY19" i="2" s="1"/>
  <c r="JP7" i="2"/>
  <c r="IQ22" i="2"/>
  <c r="IQ8" i="2"/>
  <c r="IY8" i="2" s="1"/>
  <c r="IQ10" i="2"/>
  <c r="IY10" i="2" s="1"/>
  <c r="IQ12" i="2"/>
  <c r="IY12" i="2" s="1"/>
  <c r="IQ38" i="2"/>
  <c r="IY38" i="2" s="1"/>
  <c r="IQ40" i="2"/>
  <c r="JI25" i="2"/>
  <c r="JD25" i="2"/>
  <c r="JD23" i="2"/>
  <c r="JE22" i="2"/>
  <c r="JE16" i="2"/>
  <c r="JD17" i="2"/>
  <c r="JE10" i="2"/>
  <c r="JA27" i="2"/>
  <c r="JA21" i="2"/>
  <c r="JA19" i="2"/>
  <c r="JA15" i="2"/>
  <c r="JA9" i="2"/>
  <c r="IZ22" i="2"/>
  <c r="IZ16" i="2"/>
  <c r="IZ10" i="2"/>
  <c r="GI46" i="2"/>
  <c r="JX6" i="2"/>
  <c r="IQ29" i="2"/>
  <c r="IY29" i="2" s="1"/>
  <c r="IQ32" i="2"/>
  <c r="IY32" i="2" s="1"/>
  <c r="IQ34" i="2"/>
  <c r="IY34" i="2" s="1"/>
  <c r="IQ36" i="2"/>
  <c r="IY36" i="2" s="1"/>
  <c r="IU40" i="2"/>
  <c r="IY40" i="2" s="1"/>
  <c r="IQ7" i="2"/>
  <c r="IY7" i="2" s="1"/>
  <c r="IQ9" i="2"/>
  <c r="IY9" i="2" s="1"/>
  <c r="IQ11" i="2"/>
  <c r="IY11" i="2" s="1"/>
  <c r="IQ13" i="2"/>
  <c r="IY13" i="2" s="1"/>
  <c r="IQ21" i="2"/>
  <c r="IY21" i="2" s="1"/>
  <c r="IQ23" i="2"/>
  <c r="IY23" i="2" s="1"/>
  <c r="IY35" i="2"/>
  <c r="IQ37" i="2"/>
  <c r="IY37" i="2" s="1"/>
  <c r="IQ39" i="2"/>
  <c r="IY39" i="2" s="1"/>
  <c r="AY54" i="2"/>
  <c r="JR6" i="2"/>
  <c r="IQ26" i="2"/>
  <c r="IY26" i="2" s="1"/>
  <c r="JP8" i="2"/>
  <c r="IY31" i="2"/>
  <c r="IY33" i="2"/>
  <c r="EU46" i="2"/>
  <c r="KR14" i="2"/>
  <c r="JM40" i="2"/>
  <c r="FA34" i="1"/>
  <c r="JV40" i="2"/>
  <c r="KD40" i="2" s="1"/>
  <c r="IH40" i="2"/>
  <c r="JV36" i="2"/>
  <c r="IH36" i="2"/>
  <c r="JV10" i="2"/>
  <c r="IH10" i="2"/>
  <c r="JU7" i="2"/>
  <c r="IG7" i="2"/>
  <c r="IY15" i="2"/>
  <c r="IY22" i="2"/>
  <c r="IY25" i="2"/>
  <c r="IY27" i="2"/>
  <c r="JN40" i="2"/>
  <c r="JV37" i="2"/>
  <c r="IH37" i="2"/>
  <c r="JV29" i="2"/>
  <c r="IH29" i="2"/>
  <c r="JV26" i="2"/>
  <c r="IH26" i="2"/>
  <c r="IF7" i="2"/>
  <c r="JV39" i="2"/>
  <c r="IH39" i="2"/>
  <c r="JV32" i="2"/>
  <c r="IH32" i="2"/>
  <c r="JV18" i="2"/>
  <c r="IH18" i="2"/>
  <c r="JR7" i="2"/>
  <c r="IH7" i="2"/>
  <c r="IY16" i="2"/>
  <c r="IY18" i="2"/>
  <c r="JL40" i="2"/>
  <c r="JV34" i="2"/>
  <c r="IH34" i="2"/>
  <c r="JV22" i="2"/>
  <c r="IH22" i="2"/>
  <c r="JV16" i="2"/>
  <c r="IH16" i="2"/>
  <c r="FE46" i="2"/>
  <c r="GE46" i="2"/>
  <c r="EY46" i="2"/>
  <c r="FC46" i="2"/>
  <c r="FU46" i="2"/>
  <c r="FF46" i="2"/>
  <c r="FD46" i="2"/>
  <c r="GA46" i="2"/>
  <c r="GK46" i="2"/>
  <c r="BS10" i="1"/>
  <c r="BU8" i="1"/>
  <c r="FT46" i="2"/>
  <c r="GL46" i="2"/>
  <c r="FO46" i="2"/>
  <c r="FV46" i="2"/>
  <c r="GJ46" i="2"/>
  <c r="JI28" i="2"/>
  <c r="JE28" i="2"/>
  <c r="JA28" i="2"/>
  <c r="JH27" i="2"/>
  <c r="JI26" i="2"/>
  <c r="JD26" i="2"/>
  <c r="JJ25" i="2"/>
  <c r="JE25" i="2"/>
  <c r="IZ25" i="2"/>
  <c r="JG24" i="2"/>
  <c r="JJ23" i="2"/>
  <c r="JE23" i="2"/>
  <c r="IZ23" i="2"/>
  <c r="JF22" i="2"/>
  <c r="JA22" i="2"/>
  <c r="JH21" i="2"/>
  <c r="JB21" i="2"/>
  <c r="JI20" i="2"/>
  <c r="JE20" i="2"/>
  <c r="JA20" i="2"/>
  <c r="JH19" i="2"/>
  <c r="JD18" i="2"/>
  <c r="JJ17" i="2"/>
  <c r="JE17" i="2"/>
  <c r="IZ17" i="2"/>
  <c r="JF16" i="2"/>
  <c r="JA16" i="2"/>
  <c r="JH15" i="2"/>
  <c r="JB15" i="2"/>
  <c r="JI14" i="2"/>
  <c r="JE14" i="2"/>
  <c r="JA14" i="2"/>
  <c r="JH13" i="2"/>
  <c r="JB13" i="2"/>
  <c r="JI12" i="2"/>
  <c r="JD12" i="2"/>
  <c r="JJ11" i="2"/>
  <c r="JE11" i="2"/>
  <c r="IZ11" i="2"/>
  <c r="JF10" i="2"/>
  <c r="JA10" i="2"/>
  <c r="JH9" i="2"/>
  <c r="JB9" i="2"/>
  <c r="JI8" i="2"/>
  <c r="JD8" i="2"/>
  <c r="JJ7" i="2"/>
  <c r="JE7" i="2"/>
  <c r="IZ7" i="2"/>
  <c r="JI6" i="2"/>
  <c r="JJ39" i="2"/>
  <c r="JE39" i="2"/>
  <c r="IZ39" i="2"/>
  <c r="JF38" i="2"/>
  <c r="JA38" i="2"/>
  <c r="JH37" i="2"/>
  <c r="JC37" i="2"/>
  <c r="JJ36" i="2"/>
  <c r="JE36" i="2"/>
  <c r="IZ36" i="2"/>
  <c r="JF35" i="2"/>
  <c r="JA35" i="2"/>
  <c r="JH34" i="2"/>
  <c r="JB34" i="2"/>
  <c r="JI33" i="2"/>
  <c r="JD33" i="2"/>
  <c r="JJ32" i="2"/>
  <c r="JE32" i="2"/>
  <c r="IZ32" i="2"/>
  <c r="JF31" i="2"/>
  <c r="JA31" i="2"/>
  <c r="JH29" i="2"/>
  <c r="JB29" i="2"/>
  <c r="JG28" i="2"/>
  <c r="JC28" i="2"/>
  <c r="JJ27" i="2"/>
  <c r="JE27" i="2"/>
  <c r="JF26" i="2"/>
  <c r="JI24" i="2"/>
  <c r="JE24" i="2"/>
  <c r="JD22" i="2"/>
  <c r="JJ21" i="2"/>
  <c r="JE21" i="2"/>
  <c r="JG20" i="2"/>
  <c r="JJ19" i="2"/>
  <c r="JE19" i="2"/>
  <c r="JF18" i="2"/>
  <c r="JI16" i="2"/>
  <c r="JD16" i="2"/>
  <c r="JJ15" i="2"/>
  <c r="JE15" i="2"/>
  <c r="JG14" i="2"/>
  <c r="JJ13" i="2"/>
  <c r="JE13" i="2"/>
  <c r="JF12" i="2"/>
  <c r="JH11" i="2"/>
  <c r="JI10" i="2"/>
  <c r="JD10" i="2"/>
  <c r="JJ9" i="2"/>
  <c r="JE9" i="2"/>
  <c r="JF8" i="2"/>
  <c r="JH7" i="2"/>
  <c r="HA20" i="2"/>
  <c r="JJ28" i="2"/>
  <c r="JF28" i="2"/>
  <c r="JD27" i="2"/>
  <c r="JJ26" i="2"/>
  <c r="JE26" i="2"/>
  <c r="JF25" i="2"/>
  <c r="JH24" i="2"/>
  <c r="JD24" i="2"/>
  <c r="JF23" i="2"/>
  <c r="JD21" i="2"/>
  <c r="JJ20" i="2"/>
  <c r="JF20" i="2"/>
  <c r="JD19" i="2"/>
  <c r="JJ18" i="2"/>
  <c r="JE18" i="2"/>
  <c r="JF17" i="2"/>
  <c r="JH16" i="2"/>
  <c r="JD15" i="2"/>
  <c r="JJ14" i="2"/>
  <c r="JF14" i="2"/>
  <c r="JI13" i="2"/>
  <c r="JJ12" i="2"/>
  <c r="JE12" i="2"/>
  <c r="JF11" i="2"/>
  <c r="JH10" i="2"/>
  <c r="JI9" i="2"/>
  <c r="JD9" i="2"/>
  <c r="JJ8" i="2"/>
  <c r="JE8" i="2"/>
  <c r="JF7" i="2"/>
  <c r="HB21" i="2"/>
  <c r="JI27" i="2"/>
  <c r="JH25" i="2"/>
  <c r="JI22" i="2"/>
  <c r="JH22" i="2"/>
  <c r="JI21" i="2"/>
  <c r="JH23" i="2"/>
  <c r="JI19" i="2"/>
  <c r="JI15" i="2"/>
  <c r="JI18" i="2"/>
  <c r="JI17" i="2"/>
  <c r="JH17" i="2"/>
  <c r="JE35" i="2"/>
  <c r="JE31" i="2"/>
  <c r="JD36" i="2"/>
  <c r="JD32" i="2"/>
  <c r="JD6" i="2"/>
  <c r="JD39" i="2"/>
  <c r="GP33" i="1"/>
  <c r="IZ28" i="2"/>
  <c r="JL28" i="2" s="1"/>
  <c r="FY31" i="1"/>
  <c r="T43" i="1"/>
  <c r="HB33" i="2"/>
  <c r="JD13" i="2"/>
  <c r="EZ33" i="1"/>
  <c r="FM31" i="1"/>
  <c r="FX33" i="1"/>
  <c r="GK33" i="1"/>
  <c r="GQ31" i="1"/>
  <c r="GT32" i="1"/>
  <c r="GQ33" i="1"/>
  <c r="GT34" i="1"/>
  <c r="S43" i="1"/>
  <c r="S65" i="1"/>
  <c r="BR52" i="2"/>
  <c r="BF54" i="2"/>
  <c r="BT51" i="2"/>
  <c r="BU53" i="2"/>
  <c r="BT52" i="2"/>
  <c r="BY54" i="2"/>
  <c r="GZ35" i="2"/>
  <c r="BK51" i="2"/>
  <c r="CA53" i="2"/>
  <c r="BR53" i="2"/>
  <c r="BQ52" i="2"/>
  <c r="BE54" i="2"/>
  <c r="GM37" i="2"/>
  <c r="IM6" i="2"/>
  <c r="IL46" i="2"/>
  <c r="JZ39" i="2"/>
  <c r="JZ36" i="2"/>
  <c r="JY33" i="2"/>
  <c r="JX29" i="2"/>
  <c r="JZ26" i="2"/>
  <c r="JX22" i="2"/>
  <c r="JY21" i="2"/>
  <c r="JY19" i="2"/>
  <c r="JY15" i="2"/>
  <c r="JY13" i="2"/>
  <c r="JX38" i="2"/>
  <c r="JY37" i="2"/>
  <c r="JZ13" i="2"/>
  <c r="JX37" i="2"/>
  <c r="JX34" i="2"/>
  <c r="JZ32" i="2"/>
  <c r="JZ28" i="2"/>
  <c r="JY27" i="2"/>
  <c r="JX24" i="2"/>
  <c r="JZ20" i="2"/>
  <c r="JZ18" i="2"/>
  <c r="JX16" i="2"/>
  <c r="JZ14" i="2"/>
  <c r="JT6" i="2"/>
  <c r="JU39" i="2"/>
  <c r="JV38" i="2"/>
  <c r="JU36" i="2"/>
  <c r="JV35" i="2"/>
  <c r="JT33" i="2"/>
  <c r="KB33" i="2" s="1"/>
  <c r="JV31" i="2"/>
  <c r="JV28" i="2"/>
  <c r="JT27" i="2"/>
  <c r="KB27" i="2" s="1"/>
  <c r="JU26" i="2"/>
  <c r="KC26" i="2" s="1"/>
  <c r="JV25" i="2"/>
  <c r="JT24" i="2"/>
  <c r="JV23" i="2"/>
  <c r="JT21" i="2"/>
  <c r="KB21" i="2" s="1"/>
  <c r="JV20" i="2"/>
  <c r="JT19" i="2"/>
  <c r="JU18" i="2"/>
  <c r="JV17" i="2"/>
  <c r="JT15" i="2"/>
  <c r="KR7" i="2"/>
  <c r="IG6" i="2"/>
  <c r="IH6" i="2"/>
  <c r="KR20" i="2"/>
  <c r="KT37" i="2"/>
  <c r="JH39" i="2"/>
  <c r="JB28" i="2"/>
  <c r="IZ26" i="2"/>
  <c r="JA25" i="2"/>
  <c r="IZ24" i="2"/>
  <c r="JA23" i="2"/>
  <c r="JB22" i="2"/>
  <c r="JB20" i="2"/>
  <c r="IZ18" i="2"/>
  <c r="JA17" i="2"/>
  <c r="JB16" i="2"/>
  <c r="JB14" i="2"/>
  <c r="IZ12" i="2"/>
  <c r="JA11" i="2"/>
  <c r="JB10" i="2"/>
  <c r="IZ8" i="2"/>
  <c r="JA7" i="2"/>
  <c r="JA39" i="2"/>
  <c r="IZ37" i="2"/>
  <c r="JA36" i="2"/>
  <c r="JB35" i="2"/>
  <c r="IZ33" i="2"/>
  <c r="JA32" i="2"/>
  <c r="JB31" i="2"/>
  <c r="IZ27" i="2"/>
  <c r="JA26" i="2"/>
  <c r="JB25" i="2"/>
  <c r="JA24" i="2"/>
  <c r="JB23" i="2"/>
  <c r="IZ21" i="2"/>
  <c r="IZ19" i="2"/>
  <c r="JA18" i="2"/>
  <c r="JB17" i="2"/>
  <c r="IZ15" i="2"/>
  <c r="IZ13" i="2"/>
  <c r="JA12" i="2"/>
  <c r="IZ9" i="2"/>
  <c r="JA8" i="2"/>
  <c r="JB7" i="2"/>
  <c r="KT38" i="2"/>
  <c r="JJ6" i="2"/>
  <c r="JH38" i="2"/>
  <c r="JI37" i="2"/>
  <c r="JH35" i="2"/>
  <c r="JI34" i="2"/>
  <c r="JJ33" i="2"/>
  <c r="JH31" i="2"/>
  <c r="JI29" i="2"/>
  <c r="HP6" i="2"/>
  <c r="HR6" i="2"/>
  <c r="JH6" i="2"/>
  <c r="JI39" i="2"/>
  <c r="JJ38" i="2"/>
  <c r="JI36" i="2"/>
  <c r="JJ35" i="2"/>
  <c r="JH33" i="2"/>
  <c r="JI32" i="2"/>
  <c r="JJ31" i="2"/>
  <c r="JE6" i="2"/>
  <c r="JD37" i="2"/>
  <c r="JD34" i="2"/>
  <c r="JE33" i="2"/>
  <c r="JD29" i="2"/>
  <c r="HQ6" i="2"/>
  <c r="JF6" i="2"/>
  <c r="JF39" i="2"/>
  <c r="JF36" i="2"/>
  <c r="JF32" i="2"/>
  <c r="IZ6" i="2"/>
  <c r="JA6" i="2"/>
  <c r="JB39" i="2"/>
  <c r="KT24" i="2"/>
  <c r="JB6" i="2"/>
  <c r="IZ38" i="2"/>
  <c r="JB37" i="2"/>
  <c r="IZ35" i="2"/>
  <c r="JA34" i="2"/>
  <c r="JB33" i="2"/>
  <c r="IZ31" i="2"/>
  <c r="JA29" i="2"/>
  <c r="HA16" i="2"/>
  <c r="GZ31" i="2"/>
  <c r="GZ11" i="2"/>
  <c r="GZ23" i="2"/>
  <c r="HA37" i="2"/>
  <c r="HB26" i="2"/>
  <c r="HA9" i="2"/>
  <c r="HB28" i="2"/>
  <c r="HB12" i="2"/>
  <c r="HA33" i="2"/>
  <c r="HB14" i="2"/>
  <c r="GZ36" i="2"/>
  <c r="GZ32" i="2"/>
  <c r="KT28" i="2"/>
  <c r="GZ20" i="2"/>
  <c r="GZ39" i="2"/>
  <c r="HA7" i="2"/>
  <c r="GZ18" i="2"/>
  <c r="HA28" i="2"/>
  <c r="KT20" i="2"/>
  <c r="HA25" i="2"/>
  <c r="GZ12" i="2"/>
  <c r="GZ28" i="2"/>
  <c r="KT13" i="2"/>
  <c r="HA32" i="2"/>
  <c r="HB38" i="2"/>
  <c r="GZ9" i="2"/>
  <c r="HA12" i="2"/>
  <c r="GZ24" i="2"/>
  <c r="KT33" i="2"/>
  <c r="KT26" i="2"/>
  <c r="KT18" i="2"/>
  <c r="HB17" i="2"/>
  <c r="HB20" i="2"/>
  <c r="HB11" i="2"/>
  <c r="HA8" i="2"/>
  <c r="GZ27" i="2"/>
  <c r="KT19" i="2"/>
  <c r="GZ8" i="2"/>
  <c r="HB10" i="2"/>
  <c r="GZ16" i="2"/>
  <c r="HB22" i="2"/>
  <c r="HB24" i="2"/>
  <c r="HB29" i="2"/>
  <c r="HA35" i="2"/>
  <c r="HA38" i="2"/>
  <c r="KR38" i="2"/>
  <c r="HA11" i="2"/>
  <c r="GZ14" i="2"/>
  <c r="HB16" i="2"/>
  <c r="HA19" i="2"/>
  <c r="HA21" i="2"/>
  <c r="HA23" i="2"/>
  <c r="GZ26" i="2"/>
  <c r="HA31" i="2"/>
  <c r="GZ37" i="2"/>
  <c r="HA39" i="2"/>
  <c r="T65" i="1"/>
  <c r="S66" i="1"/>
  <c r="GK34" i="1"/>
  <c r="FY32" i="1"/>
  <c r="HB32" i="1"/>
  <c r="FX32" i="1"/>
  <c r="HF32" i="1"/>
  <c r="GS33" i="1"/>
  <c r="GQ34" i="1"/>
  <c r="GQ32" i="1"/>
  <c r="GP34" i="1"/>
  <c r="GT31" i="1"/>
  <c r="GS34" i="1"/>
  <c r="GS31" i="1"/>
  <c r="GP31" i="1"/>
  <c r="GN32" i="1"/>
  <c r="GN31" i="1"/>
  <c r="GN33" i="1"/>
  <c r="FL32" i="1"/>
  <c r="GS32" i="1"/>
  <c r="GT33" i="1"/>
  <c r="GP32" i="1"/>
  <c r="EZ31" i="1"/>
  <c r="BT6" i="1"/>
  <c r="BU6" i="1"/>
  <c r="BJ10" i="1"/>
  <c r="BU9" i="1"/>
  <c r="BS8" i="1"/>
  <c r="BU5" i="1"/>
  <c r="S44" i="1"/>
  <c r="T66" i="1"/>
  <c r="KT27" i="2"/>
  <c r="GM26" i="2"/>
  <c r="IV6" i="2"/>
  <c r="KS38" i="2"/>
  <c r="KS6" i="2"/>
  <c r="GM18" i="2"/>
  <c r="GM23" i="2"/>
  <c r="KR36" i="2"/>
  <c r="KS36" i="2"/>
  <c r="KS32" i="2"/>
  <c r="KR18" i="2"/>
  <c r="GM15" i="2"/>
  <c r="GM19" i="2"/>
  <c r="GM27" i="2"/>
  <c r="JP38" i="2"/>
  <c r="JR37" i="2"/>
  <c r="JP35" i="2"/>
  <c r="JQ34" i="2"/>
  <c r="JR33" i="2"/>
  <c r="JP31" i="2"/>
  <c r="JQ28" i="2"/>
  <c r="KC28" i="2" s="1"/>
  <c r="JP25" i="2"/>
  <c r="JP23" i="2"/>
  <c r="JR21" i="2"/>
  <c r="JQ20" i="2"/>
  <c r="KC20" i="2" s="1"/>
  <c r="JP17" i="2"/>
  <c r="JQ16" i="2"/>
  <c r="JQ14" i="2"/>
  <c r="KC14" i="2" s="1"/>
  <c r="JR13" i="2"/>
  <c r="JQ10" i="2"/>
  <c r="KR29" i="2"/>
  <c r="KR13" i="2"/>
  <c r="KT11" i="2"/>
  <c r="BC52" i="2"/>
  <c r="IQ6" i="2"/>
  <c r="GZ6" i="2"/>
  <c r="IT46" i="2"/>
  <c r="HB6" i="2"/>
  <c r="HB9" i="2"/>
  <c r="HA13" i="2"/>
  <c r="GZ15" i="2"/>
  <c r="HB18" i="2"/>
  <c r="GZ22" i="2"/>
  <c r="HB25" i="2"/>
  <c r="HA27" i="2"/>
  <c r="GZ29" i="2"/>
  <c r="HB32" i="2"/>
  <c r="GZ34" i="2"/>
  <c r="GZ38" i="2"/>
  <c r="GZ40" i="2"/>
  <c r="JP6" i="2"/>
  <c r="IF6" i="2"/>
  <c r="JQ6" i="2"/>
  <c r="JX39" i="2"/>
  <c r="KB39" i="2" s="1"/>
  <c r="JY38" i="2"/>
  <c r="KC38" i="2" s="1"/>
  <c r="JT38" i="2"/>
  <c r="JZ37" i="2"/>
  <c r="JU37" i="2"/>
  <c r="JQ37" i="2"/>
  <c r="JX36" i="2"/>
  <c r="KB36" i="2" s="1"/>
  <c r="JR36" i="2"/>
  <c r="JY35" i="2"/>
  <c r="KC35" i="2" s="1"/>
  <c r="JT35" i="2"/>
  <c r="JZ34" i="2"/>
  <c r="JU34" i="2"/>
  <c r="JV33" i="2"/>
  <c r="JQ33" i="2"/>
  <c r="JX32" i="2"/>
  <c r="JR32" i="2"/>
  <c r="JU29" i="2"/>
  <c r="JX28" i="2"/>
  <c r="JT28" i="2"/>
  <c r="JP28" i="2"/>
  <c r="JV27" i="2"/>
  <c r="JX26" i="2"/>
  <c r="KB26" i="2" s="1"/>
  <c r="JR26" i="2"/>
  <c r="JY25" i="2"/>
  <c r="KC25" i="2" s="1"/>
  <c r="JT25" i="2"/>
  <c r="JZ24" i="2"/>
  <c r="JV24" i="2"/>
  <c r="JR24" i="2"/>
  <c r="JY23" i="2"/>
  <c r="KC23" i="2" s="1"/>
  <c r="JT23" i="2"/>
  <c r="JZ22" i="2"/>
  <c r="JV21" i="2"/>
  <c r="JQ21" i="2"/>
  <c r="JX20" i="2"/>
  <c r="JT20" i="2"/>
  <c r="JP20" i="2"/>
  <c r="JV19" i="2"/>
  <c r="JQ19" i="2"/>
  <c r="JX18" i="2"/>
  <c r="JR18" i="2"/>
  <c r="JY17" i="2"/>
  <c r="KC17" i="2" s="1"/>
  <c r="JT17" i="2"/>
  <c r="JZ16" i="2"/>
  <c r="JP16" i="2"/>
  <c r="JV15" i="2"/>
  <c r="JQ15" i="2"/>
  <c r="JX14" i="2"/>
  <c r="JT14" i="2"/>
  <c r="JP14" i="2"/>
  <c r="JQ13" i="2"/>
  <c r="JX12" i="2"/>
  <c r="KB12" i="2" s="1"/>
  <c r="JY11" i="2"/>
  <c r="KC11" i="2" s="1"/>
  <c r="JZ10" i="2"/>
  <c r="JQ9" i="2"/>
  <c r="JX8" i="2"/>
  <c r="JY7" i="2"/>
  <c r="BQ51" i="2"/>
  <c r="BA54" i="2"/>
  <c r="IU6" i="2"/>
  <c r="GM34" i="2"/>
  <c r="GM38" i="2"/>
  <c r="GZ7" i="2"/>
  <c r="HB8" i="2"/>
  <c r="GZ10" i="2"/>
  <c r="HB13" i="2"/>
  <c r="HA15" i="2"/>
  <c r="GZ19" i="2"/>
  <c r="HA24" i="2"/>
  <c r="HA29" i="2"/>
  <c r="HB31" i="2"/>
  <c r="GZ33" i="2"/>
  <c r="HA34" i="2"/>
  <c r="HA36" i="2"/>
  <c r="HA40" i="2"/>
  <c r="HB40" i="2"/>
  <c r="BG53" i="2"/>
  <c r="BV52" i="2"/>
  <c r="HB27" i="2"/>
  <c r="HB19" i="2"/>
  <c r="KT39" i="2"/>
  <c r="KT9" i="2"/>
  <c r="BP51" i="2"/>
  <c r="BQ53" i="2"/>
  <c r="BP52" i="2"/>
  <c r="JI38" i="2"/>
  <c r="JD38" i="2"/>
  <c r="JJ37" i="2"/>
  <c r="JE37" i="2"/>
  <c r="JA37" i="2"/>
  <c r="JH36" i="2"/>
  <c r="HB36" i="2"/>
  <c r="JI35" i="2"/>
  <c r="JD35" i="2"/>
  <c r="JJ34" i="2"/>
  <c r="JE34" i="2"/>
  <c r="IZ34" i="2"/>
  <c r="JF33" i="2"/>
  <c r="JA33" i="2"/>
  <c r="JH32" i="2"/>
  <c r="JB32" i="2"/>
  <c r="JI31" i="2"/>
  <c r="JD31" i="2"/>
  <c r="JJ29" i="2"/>
  <c r="JE29" i="2"/>
  <c r="IZ29" i="2"/>
  <c r="JL20" i="2"/>
  <c r="JL14" i="2"/>
  <c r="KT14" i="2"/>
  <c r="KT10" i="2"/>
  <c r="CA52" i="2"/>
  <c r="AU54" i="2"/>
  <c r="KT16" i="2"/>
  <c r="JR38" i="2"/>
  <c r="JR31" i="2"/>
  <c r="JR25" i="2"/>
  <c r="JR17" i="2"/>
  <c r="KT34" i="2"/>
  <c r="KT29" i="2"/>
  <c r="KT21" i="2"/>
  <c r="KT15" i="2"/>
  <c r="KT12" i="2"/>
  <c r="JQ39" i="2"/>
  <c r="JQ36" i="2"/>
  <c r="JQ27" i="2"/>
  <c r="JQ18" i="2"/>
  <c r="JQ12" i="2"/>
  <c r="JQ7" i="2"/>
  <c r="JQ8" i="2"/>
  <c r="IJ46" i="2"/>
  <c r="KR32" i="2"/>
  <c r="BU10" i="1"/>
  <c r="BS6" i="1"/>
  <c r="IS46" i="2"/>
  <c r="KT36" i="2"/>
  <c r="KR35" i="2"/>
  <c r="KT32" i="2"/>
  <c r="KR31" i="2"/>
  <c r="KT25" i="2"/>
  <c r="KT23" i="2"/>
  <c r="KT17" i="2"/>
  <c r="KR16" i="2"/>
  <c r="IR46" i="2"/>
  <c r="JX35" i="2"/>
  <c r="JY34" i="2"/>
  <c r="JZ33" i="2"/>
  <c r="JX31" i="2"/>
  <c r="JY29" i="2"/>
  <c r="JZ27" i="2"/>
  <c r="JX25" i="2"/>
  <c r="JY24" i="2"/>
  <c r="KC24" i="2" s="1"/>
  <c r="JZ19" i="2"/>
  <c r="JX17" i="2"/>
  <c r="JY16" i="2"/>
  <c r="JZ15" i="2"/>
  <c r="KT35" i="2"/>
  <c r="KT31" i="2"/>
  <c r="KT22" i="2"/>
  <c r="KT6" i="2"/>
  <c r="KT8" i="2"/>
  <c r="KT7" i="2"/>
  <c r="JY12" i="2"/>
  <c r="JY8" i="2"/>
  <c r="IW6" i="2"/>
  <c r="KR9" i="2"/>
  <c r="IO46" i="2"/>
  <c r="IN46" i="2"/>
  <c r="KR34" i="2"/>
  <c r="KR21" i="2"/>
  <c r="KR19" i="2"/>
  <c r="KR17" i="2"/>
  <c r="KR15" i="2"/>
  <c r="KR28" i="2"/>
  <c r="JT37" i="2"/>
  <c r="JT34" i="2"/>
  <c r="JT29" i="2"/>
  <c r="JT22" i="2"/>
  <c r="KR37" i="2"/>
  <c r="KR33" i="2"/>
  <c r="KR24" i="2"/>
  <c r="BN9" i="1"/>
  <c r="BZ9" i="1"/>
  <c r="BN10" i="1"/>
  <c r="BV53" i="2"/>
  <c r="BO52" i="2"/>
  <c r="BM54" i="2"/>
  <c r="JR39" i="2"/>
  <c r="JR35" i="2"/>
  <c r="JR29" i="2"/>
  <c r="JR27" i="2"/>
  <c r="JR23" i="2"/>
  <c r="JR16" i="2"/>
  <c r="JR19" i="2"/>
  <c r="JR15" i="2"/>
  <c r="JR9" i="2"/>
  <c r="JR12" i="2"/>
  <c r="JR8" i="2"/>
  <c r="JQ22" i="2"/>
  <c r="JP34" i="2"/>
  <c r="JP29" i="2"/>
  <c r="JP22" i="2"/>
  <c r="JP18" i="2"/>
  <c r="JP11" i="2"/>
  <c r="KR12" i="2"/>
  <c r="KR11" i="2"/>
  <c r="KR10" i="2"/>
  <c r="JP10" i="2"/>
  <c r="KS35" i="2"/>
  <c r="JY31" i="2"/>
  <c r="KC31" i="2" s="1"/>
  <c r="JZ29" i="2"/>
  <c r="JX23" i="2"/>
  <c r="JY22" i="2"/>
  <c r="JZ21" i="2"/>
  <c r="JX19" i="2"/>
  <c r="JY18" i="2"/>
  <c r="JZ17" i="2"/>
  <c r="JX15" i="2"/>
  <c r="JZ6" i="2"/>
  <c r="JX11" i="2"/>
  <c r="JY10" i="2"/>
  <c r="JZ9" i="2"/>
  <c r="JX7" i="2"/>
  <c r="KR8" i="2"/>
  <c r="JY6" i="2"/>
  <c r="JZ12" i="2"/>
  <c r="JX10" i="2"/>
  <c r="JY9" i="2"/>
  <c r="JZ8" i="2"/>
  <c r="IX6" i="2"/>
  <c r="KR39" i="2"/>
  <c r="JU32" i="2"/>
  <c r="KC32" i="2" s="1"/>
  <c r="KS31" i="2"/>
  <c r="KS34" i="2"/>
  <c r="KS29" i="2"/>
  <c r="JT32" i="2"/>
  <c r="JT31" i="2"/>
  <c r="JU27" i="2"/>
  <c r="KS27" i="2"/>
  <c r="KR27" i="2"/>
  <c r="KR26" i="2"/>
  <c r="KR25" i="2"/>
  <c r="JU22" i="2"/>
  <c r="KS22" i="2"/>
  <c r="KS21" i="2"/>
  <c r="KR23" i="2"/>
  <c r="KR22" i="2"/>
  <c r="KS16" i="2"/>
  <c r="JU16" i="2"/>
  <c r="KS19" i="2"/>
  <c r="KS15" i="2"/>
  <c r="JT16" i="2"/>
  <c r="JV6" i="2"/>
  <c r="JV13" i="2"/>
  <c r="JT11" i="2"/>
  <c r="JU10" i="2"/>
  <c r="JV9" i="2"/>
  <c r="JT7" i="2"/>
  <c r="JU6" i="2"/>
  <c r="JU13" i="2"/>
  <c r="JV12" i="2"/>
  <c r="JT10" i="2"/>
  <c r="JU9" i="2"/>
  <c r="JV8" i="2"/>
  <c r="JV14" i="2"/>
  <c r="JT13" i="2"/>
  <c r="KB13" i="2" s="1"/>
  <c r="JU12" i="2"/>
  <c r="JV11" i="2"/>
  <c r="KD11" i="2" s="1"/>
  <c r="JT9" i="2"/>
  <c r="KB9" i="2" s="1"/>
  <c r="JU8" i="2"/>
  <c r="JV7" i="2"/>
  <c r="KS13" i="2"/>
  <c r="KS9" i="2"/>
  <c r="T45" i="1"/>
  <c r="T44" i="1"/>
  <c r="HU32" i="1"/>
  <c r="GJ33" i="1"/>
  <c r="HT31" i="1"/>
  <c r="BT9" i="1"/>
  <c r="BJ9" i="1"/>
  <c r="BJ5" i="1"/>
  <c r="BN6" i="1"/>
  <c r="BZ5" i="1"/>
  <c r="BT10" i="1"/>
  <c r="BZ8" i="1"/>
  <c r="BN5" i="1"/>
  <c r="BS9" i="1"/>
  <c r="FA31" i="1"/>
  <c r="FA33" i="1"/>
  <c r="FM32" i="1"/>
  <c r="FL33" i="1"/>
  <c r="HB31" i="1"/>
  <c r="HF31" i="1"/>
  <c r="HU31" i="1"/>
  <c r="GJ32" i="1"/>
  <c r="HC32" i="1"/>
  <c r="GZ33" i="1"/>
  <c r="GM33" i="1"/>
  <c r="HE34" i="1"/>
  <c r="GN34" i="1"/>
  <c r="HT34" i="1"/>
  <c r="JN24" i="2"/>
  <c r="BS5" i="1"/>
  <c r="BT5" i="1"/>
  <c r="BJ6" i="1"/>
  <c r="BJ8" i="1"/>
  <c r="EZ32" i="1"/>
  <c r="EZ34" i="1"/>
  <c r="FM33" i="1"/>
  <c r="FL34" i="1"/>
  <c r="FY33" i="1"/>
  <c r="FX34" i="1"/>
  <c r="GY31" i="1"/>
  <c r="HC31" i="1"/>
  <c r="GZ32" i="1"/>
  <c r="GM32" i="1"/>
  <c r="HE33" i="1"/>
  <c r="HT33" i="1"/>
  <c r="HB34" i="1"/>
  <c r="HF34" i="1"/>
  <c r="HU34" i="1"/>
  <c r="FG7" i="2"/>
  <c r="FG10" i="2"/>
  <c r="FG11" i="2"/>
  <c r="FG17" i="2"/>
  <c r="FG18" i="2"/>
  <c r="FG20" i="2"/>
  <c r="FG21" i="2"/>
  <c r="FG22" i="2"/>
  <c r="FG25" i="2"/>
  <c r="FG26" i="2"/>
  <c r="GM8" i="2"/>
  <c r="BN8" i="1"/>
  <c r="BT8" i="1"/>
  <c r="BZ10" i="1"/>
  <c r="BZ6" i="1"/>
  <c r="FA32" i="1"/>
  <c r="FL31" i="1"/>
  <c r="FM34" i="1"/>
  <c r="FX31" i="1"/>
  <c r="FY34" i="1"/>
  <c r="GZ31" i="1"/>
  <c r="GM31" i="1"/>
  <c r="HE32" i="1"/>
  <c r="HT32" i="1"/>
  <c r="HB33" i="1"/>
  <c r="HF33" i="1"/>
  <c r="HU33" i="1"/>
  <c r="GJ34" i="1"/>
  <c r="HC34" i="1"/>
  <c r="S45" i="1"/>
  <c r="S64" i="1"/>
  <c r="S67" i="1"/>
  <c r="IK46" i="2"/>
  <c r="IP46" i="2"/>
  <c r="HE31" i="1"/>
  <c r="GM34" i="1"/>
  <c r="FG14" i="2"/>
  <c r="FG24" i="2"/>
  <c r="FG37" i="2"/>
  <c r="GM7" i="2"/>
  <c r="GM11" i="2"/>
  <c r="GM29" i="2"/>
  <c r="JB38" i="2"/>
  <c r="JB36" i="2"/>
  <c r="JB27" i="2"/>
  <c r="JB19" i="2"/>
  <c r="JB11" i="2"/>
  <c r="JQ29" i="2"/>
  <c r="GM9" i="2"/>
  <c r="GM12" i="2"/>
  <c r="GM13" i="2"/>
  <c r="GM16" i="2"/>
  <c r="GM31" i="2"/>
  <c r="GM32" i="2"/>
  <c r="GM33" i="2"/>
  <c r="GM35" i="2"/>
  <c r="GM36" i="2"/>
  <c r="HB34" i="2"/>
  <c r="HB35" i="2"/>
  <c r="HB37" i="2"/>
  <c r="HB39" i="2"/>
  <c r="T64" i="1"/>
  <c r="T67" i="1"/>
  <c r="FG13" i="2"/>
  <c r="FG29" i="2"/>
  <c r="FG31" i="2"/>
  <c r="FG34" i="2"/>
  <c r="FG35" i="2"/>
  <c r="GM10" i="2"/>
  <c r="GM17" i="2"/>
  <c r="GM21" i="2"/>
  <c r="GM22" i="2"/>
  <c r="GM25" i="2"/>
  <c r="GM39" i="2"/>
  <c r="GM40" i="2"/>
  <c r="HA6" i="2"/>
  <c r="HB7" i="2"/>
  <c r="HA10" i="2"/>
  <c r="GZ13" i="2"/>
  <c r="HA14" i="2"/>
  <c r="HB15" i="2"/>
  <c r="HA18" i="2"/>
  <c r="GZ21" i="2"/>
  <c r="HA22" i="2"/>
  <c r="HB23" i="2"/>
  <c r="GZ25" i="2"/>
  <c r="HA26" i="2"/>
  <c r="JC24" i="2"/>
  <c r="JC20" i="2"/>
  <c r="JS37" i="2"/>
  <c r="JC14" i="2"/>
  <c r="KS28" i="2"/>
  <c r="KS20" i="2"/>
  <c r="KS33" i="2"/>
  <c r="KS26" i="2"/>
  <c r="KS24" i="2"/>
  <c r="KS18" i="2"/>
  <c r="KS12" i="2"/>
  <c r="KS8" i="2"/>
  <c r="BR51" i="2"/>
  <c r="BB54" i="2"/>
  <c r="BC53" i="2"/>
  <c r="BP53" i="2"/>
  <c r="BG51" i="2"/>
  <c r="BK52" i="2"/>
  <c r="BU52" i="2"/>
  <c r="BI54" i="2"/>
  <c r="BZ54" i="2"/>
  <c r="CA51" i="2"/>
  <c r="KS39" i="2"/>
  <c r="KS37" i="2"/>
  <c r="KS25" i="2"/>
  <c r="KS23" i="2"/>
  <c r="KS17" i="2"/>
  <c r="KS11" i="2"/>
  <c r="KS7" i="2"/>
  <c r="BU51" i="2"/>
  <c r="KS14" i="2"/>
  <c r="KS10" i="2"/>
  <c r="BJ54" i="2"/>
  <c r="BK53" i="2"/>
  <c r="BG52" i="2"/>
  <c r="BN54" i="2"/>
  <c r="BO53" i="2"/>
  <c r="BV51" i="2"/>
  <c r="BT53" i="2"/>
  <c r="BX54" i="2"/>
  <c r="BO51" i="2"/>
  <c r="BL54" i="2"/>
  <c r="BH54" i="2"/>
  <c r="BD54" i="2"/>
  <c r="AZ54" i="2"/>
  <c r="BC51" i="2"/>
  <c r="AQ54" i="2"/>
  <c r="KR6" i="2"/>
  <c r="GM6" i="2"/>
  <c r="FW6" i="2"/>
  <c r="FW46" i="2" s="1"/>
  <c r="FG12" i="2"/>
  <c r="FG15" i="2"/>
  <c r="FG19" i="2"/>
  <c r="FG27" i="2"/>
  <c r="FG38" i="2"/>
  <c r="FG32" i="2"/>
  <c r="FG36" i="2"/>
  <c r="FG39" i="2"/>
  <c r="FG16" i="2"/>
  <c r="FG23" i="2"/>
  <c r="FG33" i="2"/>
  <c r="FG40" i="2"/>
  <c r="FG9" i="2"/>
  <c r="FG8" i="2"/>
  <c r="FG6" i="2"/>
  <c r="GY32" i="1"/>
  <c r="GY33" i="1"/>
  <c r="GY34" i="1"/>
  <c r="GJ31" i="1"/>
  <c r="GZ34" i="1"/>
  <c r="HC33" i="1"/>
  <c r="GK31" i="1"/>
  <c r="GK32" i="1"/>
  <c r="BF10" i="1"/>
  <c r="BF9" i="1"/>
  <c r="BF8" i="1"/>
  <c r="BF6" i="1"/>
  <c r="BF5" i="1"/>
  <c r="AZ6" i="1"/>
  <c r="BP6" i="1" s="1"/>
  <c r="BA6" i="1"/>
  <c r="BQ6" i="1" s="1"/>
  <c r="AZ8" i="1"/>
  <c r="BP8" i="1" s="1"/>
  <c r="BA8" i="1"/>
  <c r="BQ8" i="1" s="1"/>
  <c r="AZ9" i="1"/>
  <c r="BP9" i="1" s="1"/>
  <c r="BA9" i="1"/>
  <c r="AZ10" i="1"/>
  <c r="BP10" i="1" s="1"/>
  <c r="BA10" i="1"/>
  <c r="BQ10" i="1" s="1"/>
  <c r="AZ5" i="1"/>
  <c r="BP5" i="1" s="1"/>
  <c r="BA5" i="1"/>
  <c r="BQ5" i="1" s="1"/>
  <c r="AY8" i="1"/>
  <c r="BO8" i="1" s="1"/>
  <c r="AY9" i="1"/>
  <c r="BO9" i="1" s="1"/>
  <c r="AY10" i="1"/>
  <c r="AY6" i="1"/>
  <c r="AY5" i="1"/>
  <c r="BO5" i="1" s="1"/>
  <c r="KD10" i="2" l="1"/>
  <c r="KD34" i="2"/>
  <c r="JN9" i="2"/>
  <c r="JN12" i="2"/>
  <c r="JN18" i="2"/>
  <c r="JL23" i="2"/>
  <c r="JN34" i="2"/>
  <c r="JN15" i="2"/>
  <c r="KB8" i="2"/>
  <c r="KD18" i="2"/>
  <c r="JM31" i="2"/>
  <c r="JM38" i="2"/>
  <c r="KD25" i="2"/>
  <c r="KD7" i="2"/>
  <c r="KD22" i="2"/>
  <c r="JM28" i="2"/>
  <c r="JN16" i="2"/>
  <c r="JN22" i="2"/>
  <c r="JL26" i="2"/>
  <c r="JL36" i="2"/>
  <c r="KD20" i="2"/>
  <c r="IG46" i="2"/>
  <c r="IF46" i="2"/>
  <c r="JL16" i="2"/>
  <c r="JL22" i="2"/>
  <c r="JM27" i="2"/>
  <c r="IX46" i="2"/>
  <c r="JL12" i="2"/>
  <c r="FG46" i="2"/>
  <c r="GM46" i="2"/>
  <c r="JM35" i="2"/>
  <c r="JN25" i="2"/>
  <c r="JM25" i="2"/>
  <c r="JL15" i="2"/>
  <c r="JL21" i="2"/>
  <c r="JN10" i="2"/>
  <c r="JN8" i="2"/>
  <c r="JN19" i="2"/>
  <c r="JL9" i="2"/>
  <c r="JL27" i="2"/>
  <c r="JM11" i="2"/>
  <c r="JM17" i="2"/>
  <c r="JM23" i="2"/>
  <c r="KB15" i="2"/>
  <c r="HB46" i="2"/>
  <c r="JM9" i="2"/>
  <c r="JL11" i="2"/>
  <c r="JM14" i="2"/>
  <c r="JM16" i="2"/>
  <c r="JM22" i="2"/>
  <c r="HA46" i="2"/>
  <c r="IW46" i="2"/>
  <c r="IV46" i="2"/>
  <c r="GZ46" i="2"/>
  <c r="HQ46" i="2"/>
  <c r="HR46" i="2"/>
  <c r="JL7" i="2"/>
  <c r="JN26" i="2"/>
  <c r="HP46" i="2"/>
  <c r="IH46" i="2"/>
  <c r="JM8" i="2"/>
  <c r="JN13" i="2"/>
  <c r="JM20" i="2"/>
  <c r="JM7" i="2"/>
  <c r="JN27" i="2"/>
  <c r="JN29" i="2"/>
  <c r="JL32" i="2"/>
  <c r="JN17" i="2"/>
  <c r="JN23" i="2"/>
  <c r="JN28" i="2"/>
  <c r="JL10" i="2"/>
  <c r="JM13" i="2"/>
  <c r="JM10" i="2"/>
  <c r="JL17" i="2"/>
  <c r="JN21" i="2"/>
  <c r="JL25" i="2"/>
  <c r="JM26" i="2"/>
  <c r="JM19" i="2"/>
  <c r="JN36" i="2"/>
  <c r="JN7" i="2"/>
  <c r="JL19" i="2"/>
  <c r="JL8" i="2"/>
  <c r="JN14" i="2"/>
  <c r="JN20" i="2"/>
  <c r="JM15" i="2"/>
  <c r="JN11" i="2"/>
  <c r="JN32" i="2"/>
  <c r="JL34" i="2"/>
  <c r="JM12" i="2"/>
  <c r="JM18" i="2"/>
  <c r="JM24" i="2"/>
  <c r="JL18" i="2"/>
  <c r="JL24" i="2"/>
  <c r="JM21" i="2"/>
  <c r="KD6" i="2"/>
  <c r="JL39" i="2"/>
  <c r="JL13" i="2"/>
  <c r="KB19" i="2"/>
  <c r="GW33" i="1"/>
  <c r="BW52" i="2"/>
  <c r="GV34" i="1"/>
  <c r="JN31" i="2"/>
  <c r="KB24" i="2"/>
  <c r="JN37" i="2"/>
  <c r="JN39" i="2"/>
  <c r="JL37" i="2"/>
  <c r="JM32" i="2"/>
  <c r="BV8" i="1"/>
  <c r="KC21" i="2"/>
  <c r="KC33" i="2"/>
  <c r="FM35" i="1"/>
  <c r="KD14" i="2"/>
  <c r="GW32" i="1"/>
  <c r="JL31" i="2"/>
  <c r="JM36" i="2"/>
  <c r="JL6" i="2"/>
  <c r="JM29" i="2"/>
  <c r="BR54" i="2"/>
  <c r="BQ54" i="2"/>
  <c r="CA54" i="2"/>
  <c r="BS52" i="2"/>
  <c r="BS53" i="2"/>
  <c r="BS51" i="2"/>
  <c r="BC54" i="2"/>
  <c r="KD38" i="2"/>
  <c r="KC36" i="2"/>
  <c r="KD31" i="2"/>
  <c r="IY6" i="2"/>
  <c r="KB6" i="2"/>
  <c r="KC15" i="2"/>
  <c r="KB29" i="2"/>
  <c r="KC19" i="2"/>
  <c r="KD28" i="2"/>
  <c r="KD26" i="2"/>
  <c r="KD23" i="2"/>
  <c r="KB22" i="2"/>
  <c r="KD39" i="2"/>
  <c r="KD32" i="2"/>
  <c r="KB38" i="2"/>
  <c r="KB37" i="2"/>
  <c r="KD36" i="2"/>
  <c r="KD35" i="2"/>
  <c r="KC18" i="2"/>
  <c r="KC39" i="2"/>
  <c r="KD27" i="2"/>
  <c r="KB32" i="2"/>
  <c r="KD16" i="2"/>
  <c r="KC27" i="2"/>
  <c r="KC7" i="2"/>
  <c r="KD13" i="2"/>
  <c r="KD37" i="2"/>
  <c r="KD8" i="2"/>
  <c r="KB16" i="2"/>
  <c r="KD33" i="2"/>
  <c r="KB23" i="2"/>
  <c r="KD21" i="2"/>
  <c r="KB11" i="2"/>
  <c r="KD24" i="2"/>
  <c r="KB28" i="2"/>
  <c r="JN35" i="2"/>
  <c r="JM33" i="2"/>
  <c r="JL35" i="2"/>
  <c r="JN33" i="2"/>
  <c r="JL33" i="2"/>
  <c r="JM39" i="2"/>
  <c r="JN38" i="2"/>
  <c r="JL38" i="2"/>
  <c r="JN6" i="2"/>
  <c r="JL29" i="2"/>
  <c r="JM6" i="2"/>
  <c r="JM34" i="2"/>
  <c r="JM37" i="2"/>
  <c r="GK35" i="1"/>
  <c r="GJ35" i="1"/>
  <c r="FX35" i="1"/>
  <c r="HI31" i="1"/>
  <c r="HI34" i="1"/>
  <c r="FY35" i="1"/>
  <c r="HI32" i="1"/>
  <c r="HI33" i="1"/>
  <c r="HH32" i="1"/>
  <c r="GV33" i="1"/>
  <c r="GW34" i="1"/>
  <c r="GW31" i="1"/>
  <c r="GV31" i="1"/>
  <c r="FL35" i="1"/>
  <c r="GV32" i="1"/>
  <c r="EZ35" i="1"/>
  <c r="HT35" i="1"/>
  <c r="BV6" i="1"/>
  <c r="BV10" i="1"/>
  <c r="BR5" i="1"/>
  <c r="KC29" i="2"/>
  <c r="KC16" i="2"/>
  <c r="IU46" i="2"/>
  <c r="KB7" i="2"/>
  <c r="KC34" i="2"/>
  <c r="KB14" i="2"/>
  <c r="KB10" i="2"/>
  <c r="KB20" i="2"/>
  <c r="KB17" i="2"/>
  <c r="KB25" i="2"/>
  <c r="KC13" i="2"/>
  <c r="KC8" i="2"/>
  <c r="KC12" i="2"/>
  <c r="KC9" i="2"/>
  <c r="BU54" i="2"/>
  <c r="BV54" i="2"/>
  <c r="KB18" i="2"/>
  <c r="KD9" i="2"/>
  <c r="BK54" i="2"/>
  <c r="KD15" i="2"/>
  <c r="BP54" i="2"/>
  <c r="BG54" i="2"/>
  <c r="KD29" i="2"/>
  <c r="KB35" i="2"/>
  <c r="KC37" i="2"/>
  <c r="KD19" i="2"/>
  <c r="KD17" i="2"/>
  <c r="KC22" i="2"/>
  <c r="KB34" i="2"/>
  <c r="IM46" i="2"/>
  <c r="KB31" i="2"/>
  <c r="KC6" i="2"/>
  <c r="KC10" i="2"/>
  <c r="HH31" i="1"/>
  <c r="BV9" i="1"/>
  <c r="BW53" i="2"/>
  <c r="BT54" i="2"/>
  <c r="KD12" i="2"/>
  <c r="HH34" i="1"/>
  <c r="HH33" i="1"/>
  <c r="BV5" i="1"/>
  <c r="BB6" i="1"/>
  <c r="BO6" i="1"/>
  <c r="BR6" i="1" s="1"/>
  <c r="BB9" i="1"/>
  <c r="BQ9" i="1"/>
  <c r="BR9" i="1" s="1"/>
  <c r="FA35" i="1"/>
  <c r="BO54" i="2"/>
  <c r="BW51" i="2"/>
  <c r="BB8" i="1"/>
  <c r="BB10" i="1"/>
  <c r="BO10" i="1"/>
  <c r="BR10" i="1" s="1"/>
  <c r="BR8" i="1"/>
  <c r="IQ46" i="2"/>
  <c r="HU35" i="1"/>
  <c r="BB5" i="1"/>
  <c r="EK7" i="10"/>
  <c r="EJ7" i="10"/>
  <c r="EI7" i="10"/>
  <c r="EG7" i="10"/>
  <c r="EF7" i="10"/>
  <c r="EE7" i="10"/>
  <c r="EC7" i="10"/>
  <c r="EB7" i="10"/>
  <c r="EA7" i="10"/>
  <c r="EO6" i="10"/>
  <c r="EN6" i="10"/>
  <c r="EM6" i="10"/>
  <c r="EL6" i="10"/>
  <c r="EH6" i="10"/>
  <c r="ED6" i="10"/>
  <c r="EO5" i="10"/>
  <c r="EN5" i="10"/>
  <c r="EM5" i="10"/>
  <c r="EL5" i="10"/>
  <c r="EH5" i="10"/>
  <c r="ED5" i="10"/>
  <c r="K28" i="9"/>
  <c r="K20" i="9"/>
  <c r="T9" i="9"/>
  <c r="S9" i="9"/>
  <c r="AL86" i="8"/>
  <c r="AL85" i="8"/>
  <c r="AL84" i="8"/>
  <c r="AL83" i="8"/>
  <c r="AL82" i="8"/>
  <c r="AL81" i="8"/>
  <c r="AL80" i="8"/>
  <c r="AL79" i="8"/>
  <c r="AL78" i="8"/>
  <c r="AL77" i="8"/>
  <c r="EO70" i="8"/>
  <c r="EN70" i="8"/>
  <c r="EO69" i="8"/>
  <c r="EN69" i="8"/>
  <c r="EO68" i="8"/>
  <c r="EN68" i="8"/>
  <c r="EO67" i="8"/>
  <c r="EN67" i="8"/>
  <c r="AL61" i="8"/>
  <c r="AL60" i="8"/>
  <c r="AL59" i="8"/>
  <c r="AL58" i="8"/>
  <c r="AL57" i="8"/>
  <c r="AL56" i="8"/>
  <c r="AL55" i="8"/>
  <c r="AL54" i="8"/>
  <c r="AL53" i="8"/>
  <c r="AL49" i="8"/>
  <c r="AL48" i="8"/>
  <c r="AL47" i="8"/>
  <c r="AL46" i="8"/>
  <c r="AK42" i="8"/>
  <c r="AJ42" i="8"/>
  <c r="AI42" i="8"/>
  <c r="AL41" i="8"/>
  <c r="AL40" i="8"/>
  <c r="AL39" i="8"/>
  <c r="AK35" i="8"/>
  <c r="AJ35" i="8"/>
  <c r="AI35" i="8"/>
  <c r="AL34" i="8"/>
  <c r="AL33" i="8"/>
  <c r="AL32" i="8"/>
  <c r="AK28" i="8"/>
  <c r="AJ28" i="8"/>
  <c r="AI28" i="8"/>
  <c r="AL27" i="8"/>
  <c r="AL26" i="8"/>
  <c r="AL25" i="8"/>
  <c r="AK21" i="8"/>
  <c r="AJ21" i="8"/>
  <c r="AI21" i="8"/>
  <c r="AL20" i="8"/>
  <c r="AL19" i="8"/>
  <c r="AL18" i="8"/>
  <c r="AK14" i="8"/>
  <c r="AJ14" i="8"/>
  <c r="AI14" i="8"/>
  <c r="AL13" i="8"/>
  <c r="AL12" i="8"/>
  <c r="BV7" i="8"/>
  <c r="BU7" i="8"/>
  <c r="BV6" i="8"/>
  <c r="BU6" i="8"/>
  <c r="BV5" i="8"/>
  <c r="BU5" i="8"/>
  <c r="AK45" i="7"/>
  <c r="AJ45" i="7"/>
  <c r="AI45" i="7"/>
  <c r="AL44" i="7"/>
  <c r="AL43" i="7"/>
  <c r="AL42" i="7"/>
  <c r="AL41" i="7"/>
  <c r="AL40" i="7"/>
  <c r="AL39" i="7"/>
  <c r="AL38" i="7"/>
  <c r="AL37" i="7"/>
  <c r="AL36" i="7"/>
  <c r="AK31" i="7"/>
  <c r="AJ31" i="7"/>
  <c r="AI31" i="7"/>
  <c r="AL30" i="7"/>
  <c r="AL29" i="7"/>
  <c r="AL28" i="7"/>
  <c r="AL27" i="7"/>
  <c r="BT22" i="7"/>
  <c r="BS22" i="7"/>
  <c r="BR22" i="7"/>
  <c r="BQ22" i="7"/>
  <c r="BP22" i="7"/>
  <c r="BO22" i="7"/>
  <c r="BV21" i="7"/>
  <c r="BU21" i="7"/>
  <c r="BV20" i="7"/>
  <c r="BU20" i="7"/>
  <c r="BV19" i="7"/>
  <c r="BU19" i="7"/>
  <c r="BV18" i="7"/>
  <c r="BU18" i="7"/>
  <c r="BV17" i="7"/>
  <c r="BU17" i="7"/>
  <c r="BV16" i="7"/>
  <c r="BU16" i="7"/>
  <c r="BV15" i="7"/>
  <c r="BU15" i="7"/>
  <c r="BT9" i="7"/>
  <c r="BS9" i="7"/>
  <c r="BR9" i="7"/>
  <c r="BQ9" i="7"/>
  <c r="BP9" i="7"/>
  <c r="BO9" i="7"/>
  <c r="BV8" i="7"/>
  <c r="BU8" i="7"/>
  <c r="BV7" i="7"/>
  <c r="BU7" i="7"/>
  <c r="BV6" i="7"/>
  <c r="BU6" i="7"/>
  <c r="BV5" i="7"/>
  <c r="BU5" i="7"/>
  <c r="AK40" i="6"/>
  <c r="AJ40" i="6"/>
  <c r="AI40" i="6"/>
  <c r="AL39" i="6"/>
  <c r="AL38" i="6"/>
  <c r="AL37" i="6"/>
  <c r="AL36" i="6"/>
  <c r="AL35" i="6"/>
  <c r="AL34" i="6"/>
  <c r="AK29" i="6"/>
  <c r="AJ29" i="6"/>
  <c r="AI29" i="6"/>
  <c r="AL28" i="6"/>
  <c r="AL27" i="6"/>
  <c r="AL26" i="6"/>
  <c r="AL25" i="6"/>
  <c r="BT21" i="6"/>
  <c r="BS21" i="6"/>
  <c r="BR21" i="6"/>
  <c r="BQ21" i="6"/>
  <c r="BP21" i="6"/>
  <c r="BO21" i="6"/>
  <c r="BV20" i="6"/>
  <c r="BU20" i="6"/>
  <c r="BV19" i="6"/>
  <c r="BU19" i="6"/>
  <c r="BV18" i="6"/>
  <c r="BU18" i="6"/>
  <c r="BV17" i="6"/>
  <c r="BU17" i="6"/>
  <c r="BV12" i="6"/>
  <c r="BU12" i="6"/>
  <c r="BV11" i="6"/>
  <c r="BU11" i="6"/>
  <c r="BV10" i="6"/>
  <c r="BU10" i="6"/>
  <c r="BV9" i="6"/>
  <c r="BU9" i="6"/>
  <c r="BV8" i="6"/>
  <c r="BU8" i="6"/>
  <c r="BV7" i="6"/>
  <c r="BU7" i="6"/>
  <c r="BV6" i="6"/>
  <c r="BU6" i="6"/>
  <c r="BV5" i="6"/>
  <c r="BU5" i="6"/>
  <c r="AK22" i="5"/>
  <c r="AK24" i="5" s="1"/>
  <c r="AJ22" i="5"/>
  <c r="AJ24" i="5" s="1"/>
  <c r="AI22" i="5"/>
  <c r="AI24" i="5" s="1"/>
  <c r="AL21" i="5"/>
  <c r="AL19" i="5"/>
  <c r="AL18" i="5"/>
  <c r="AL17" i="5"/>
  <c r="AL16" i="5"/>
  <c r="AL15" i="5"/>
  <c r="AL14" i="5"/>
  <c r="AL13" i="5"/>
  <c r="AL12" i="5"/>
  <c r="AL11" i="5"/>
  <c r="AL10" i="5"/>
  <c r="AL9" i="5"/>
  <c r="AL8" i="5"/>
  <c r="AL7" i="5"/>
  <c r="AL6" i="5"/>
  <c r="AL5" i="5"/>
  <c r="AL4" i="5"/>
  <c r="FS28" i="4"/>
  <c r="FR28" i="4"/>
  <c r="FQ28" i="4"/>
  <c r="FO28" i="4"/>
  <c r="FN28" i="4"/>
  <c r="FM28" i="4"/>
  <c r="FK28" i="4"/>
  <c r="FJ28" i="4"/>
  <c r="FI28" i="4"/>
  <c r="FG28" i="4"/>
  <c r="FY27" i="4"/>
  <c r="FX27" i="4"/>
  <c r="FW27" i="4"/>
  <c r="FV27" i="4"/>
  <c r="FU27" i="4"/>
  <c r="FT27" i="4"/>
  <c r="FP27" i="4"/>
  <c r="FL27" i="4"/>
  <c r="FY26" i="4"/>
  <c r="FX26" i="4"/>
  <c r="FW26" i="4"/>
  <c r="FV26" i="4"/>
  <c r="FU26" i="4"/>
  <c r="FT26" i="4"/>
  <c r="FP26" i="4"/>
  <c r="FL26" i="4"/>
  <c r="FY25" i="4"/>
  <c r="FX25" i="4"/>
  <c r="FW25" i="4"/>
  <c r="FV25" i="4"/>
  <c r="FU25" i="4"/>
  <c r="FT25" i="4"/>
  <c r="FP25" i="4"/>
  <c r="FL25" i="4"/>
  <c r="FY24" i="4"/>
  <c r="FX24" i="4"/>
  <c r="FW24" i="4"/>
  <c r="FV24" i="4"/>
  <c r="FU24" i="4"/>
  <c r="FT24" i="4"/>
  <c r="FL24" i="4"/>
  <c r="FY23" i="4"/>
  <c r="FX23" i="4"/>
  <c r="FW23" i="4"/>
  <c r="FV23" i="4"/>
  <c r="FU23" i="4"/>
  <c r="FT23" i="4"/>
  <c r="FP23" i="4"/>
  <c r="FL23" i="4"/>
  <c r="FY22" i="4"/>
  <c r="FX22" i="4"/>
  <c r="FW22" i="4"/>
  <c r="FV22" i="4"/>
  <c r="FU22" i="4"/>
  <c r="FT22" i="4"/>
  <c r="FP22" i="4"/>
  <c r="FL22" i="4"/>
  <c r="FY21" i="4"/>
  <c r="FX21" i="4"/>
  <c r="FW21" i="4"/>
  <c r="FU21" i="4"/>
  <c r="FT21" i="4"/>
  <c r="FP21" i="4"/>
  <c r="JX21" i="4"/>
  <c r="FY20" i="4"/>
  <c r="FX20" i="4"/>
  <c r="FW20" i="4"/>
  <c r="FV20" i="4"/>
  <c r="FU20" i="4"/>
  <c r="FT20" i="4"/>
  <c r="FP20" i="4"/>
  <c r="FL20" i="4"/>
  <c r="FY19" i="4"/>
  <c r="FX19" i="4"/>
  <c r="FW19" i="4"/>
  <c r="FV19" i="4"/>
  <c r="FU19" i="4"/>
  <c r="FT19" i="4"/>
  <c r="FP19" i="4"/>
  <c r="FL19" i="4"/>
  <c r="FY18" i="4"/>
  <c r="FX18" i="4"/>
  <c r="FW18" i="4"/>
  <c r="FV18" i="4"/>
  <c r="FU18" i="4"/>
  <c r="FT18" i="4"/>
  <c r="FP18" i="4"/>
  <c r="FL18" i="4"/>
  <c r="FY17" i="4"/>
  <c r="FX17" i="4"/>
  <c r="FW17" i="4"/>
  <c r="FV17" i="4"/>
  <c r="FU17" i="4"/>
  <c r="FT17" i="4"/>
  <c r="FP17" i="4"/>
  <c r="FL17" i="4"/>
  <c r="FY16" i="4"/>
  <c r="FX16" i="4"/>
  <c r="FW16" i="4"/>
  <c r="FV16" i="4"/>
  <c r="FU16" i="4"/>
  <c r="FT16" i="4"/>
  <c r="FP16" i="4"/>
  <c r="FL16" i="4"/>
  <c r="FY15" i="4"/>
  <c r="FX15" i="4"/>
  <c r="FW15" i="4"/>
  <c r="FV15" i="4"/>
  <c r="FU15" i="4"/>
  <c r="FT15" i="4"/>
  <c r="FP15" i="4"/>
  <c r="FL15" i="4"/>
  <c r="FY14" i="4"/>
  <c r="FX14" i="4"/>
  <c r="FW14" i="4"/>
  <c r="FV14" i="4"/>
  <c r="FU14" i="4"/>
  <c r="FT14" i="4"/>
  <c r="FP14" i="4"/>
  <c r="FL14" i="4"/>
  <c r="FY13" i="4"/>
  <c r="FX13" i="4"/>
  <c r="FW13" i="4"/>
  <c r="FV13" i="4"/>
  <c r="FU13" i="4"/>
  <c r="FT13" i="4"/>
  <c r="FP13" i="4"/>
  <c r="FL13" i="4"/>
  <c r="FY12" i="4"/>
  <c r="FX12" i="4"/>
  <c r="FW12" i="4"/>
  <c r="FV12" i="4"/>
  <c r="FU12" i="4"/>
  <c r="FT12" i="4"/>
  <c r="FP12" i="4"/>
  <c r="FL12" i="4"/>
  <c r="FY11" i="4"/>
  <c r="FX11" i="4"/>
  <c r="FW11" i="4"/>
  <c r="FU11" i="4"/>
  <c r="FT11" i="4"/>
  <c r="FP11" i="4"/>
  <c r="FY10" i="4"/>
  <c r="FX10" i="4"/>
  <c r="FW10" i="4"/>
  <c r="FV10" i="4"/>
  <c r="FU10" i="4"/>
  <c r="FT10" i="4"/>
  <c r="FP10" i="4"/>
  <c r="FL10" i="4"/>
  <c r="FY9" i="4"/>
  <c r="FX9" i="4"/>
  <c r="FW9" i="4"/>
  <c r="FV9" i="4"/>
  <c r="FU9" i="4"/>
  <c r="FT9" i="4"/>
  <c r="FP9" i="4"/>
  <c r="FL9" i="4"/>
  <c r="FY8" i="4"/>
  <c r="FX8" i="4"/>
  <c r="FW8" i="4"/>
  <c r="FV8" i="4"/>
  <c r="FU8" i="4"/>
  <c r="FT8" i="4"/>
  <c r="FP8" i="4"/>
  <c r="FL8" i="4"/>
  <c r="FY7" i="4"/>
  <c r="FX7" i="4"/>
  <c r="FW7" i="4"/>
  <c r="FV7" i="4"/>
  <c r="FU7" i="4"/>
  <c r="FT7" i="4"/>
  <c r="FP7" i="4"/>
  <c r="FL7" i="4"/>
  <c r="FY6" i="4"/>
  <c r="FX6" i="4"/>
  <c r="FW6" i="4"/>
  <c r="FV6" i="4"/>
  <c r="FU6" i="4"/>
  <c r="FT6" i="4"/>
  <c r="FP6" i="4"/>
  <c r="FL6" i="4"/>
  <c r="FZ5" i="4"/>
  <c r="FT5" i="4"/>
  <c r="FP5" i="4"/>
  <c r="FL5" i="4"/>
  <c r="EK42" i="3"/>
  <c r="EJ42" i="3"/>
  <c r="EI42" i="3"/>
  <c r="EG42" i="3"/>
  <c r="EF42" i="3"/>
  <c r="EE42" i="3"/>
  <c r="EC42" i="3"/>
  <c r="EB42" i="3"/>
  <c r="EA42" i="3"/>
  <c r="EO41" i="3"/>
  <c r="EN41" i="3"/>
  <c r="EM41" i="3"/>
  <c r="EL41" i="3"/>
  <c r="EH41" i="3"/>
  <c r="ED41" i="3"/>
  <c r="EO40" i="3"/>
  <c r="EN40" i="3"/>
  <c r="EM40" i="3"/>
  <c r="EL40" i="3"/>
  <c r="EH40" i="3"/>
  <c r="ED40" i="3"/>
  <c r="EO39" i="3"/>
  <c r="EN39" i="3"/>
  <c r="EM39" i="3"/>
  <c r="EL39" i="3"/>
  <c r="EH39" i="3"/>
  <c r="ED39" i="3"/>
  <c r="EO38" i="3"/>
  <c r="EN38" i="3"/>
  <c r="EM38" i="3"/>
  <c r="EL38" i="3"/>
  <c r="EH38" i="3"/>
  <c r="ED38" i="3"/>
  <c r="EO37" i="3"/>
  <c r="EN37" i="3"/>
  <c r="EM37" i="3"/>
  <c r="EL37" i="3"/>
  <c r="EH37" i="3"/>
  <c r="ED37" i="3"/>
  <c r="EO36" i="3"/>
  <c r="EN36" i="3"/>
  <c r="EM36" i="3"/>
  <c r="EL36" i="3"/>
  <c r="EH36" i="3"/>
  <c r="ED36" i="3"/>
  <c r="EK30" i="3"/>
  <c r="EJ30" i="3"/>
  <c r="EI30" i="3"/>
  <c r="EG30" i="3"/>
  <c r="EF30" i="3"/>
  <c r="EE30" i="3"/>
  <c r="EC30" i="3"/>
  <c r="EB30" i="3"/>
  <c r="EA30" i="3"/>
  <c r="EO29" i="3"/>
  <c r="EN29" i="3"/>
  <c r="EM29" i="3"/>
  <c r="EL29" i="3"/>
  <c r="EH29" i="3"/>
  <c r="ED29" i="3"/>
  <c r="EO28" i="3"/>
  <c r="EN28" i="3"/>
  <c r="EM28" i="3"/>
  <c r="EL28" i="3"/>
  <c r="EH28" i="3"/>
  <c r="ED28" i="3"/>
  <c r="EO27" i="3"/>
  <c r="EN27" i="3"/>
  <c r="EM27" i="3"/>
  <c r="EL27" i="3"/>
  <c r="EH27" i="3"/>
  <c r="ED27" i="3"/>
  <c r="EO26" i="3"/>
  <c r="EN26" i="3"/>
  <c r="EM26" i="3"/>
  <c r="EL26" i="3"/>
  <c r="EH26" i="3"/>
  <c r="ED26" i="3"/>
  <c r="EO25" i="3"/>
  <c r="EN25" i="3"/>
  <c r="EM25" i="3"/>
  <c r="EL25" i="3"/>
  <c r="EH25" i="3"/>
  <c r="ED25" i="3"/>
  <c r="EO24" i="3"/>
  <c r="EN24" i="3"/>
  <c r="EM24" i="3"/>
  <c r="EL24" i="3"/>
  <c r="EH24" i="3"/>
  <c r="ED24" i="3"/>
  <c r="EO23" i="3"/>
  <c r="EN23" i="3"/>
  <c r="EM23" i="3"/>
  <c r="EL23" i="3"/>
  <c r="EH23" i="3"/>
  <c r="ED23" i="3"/>
  <c r="EO22" i="3"/>
  <c r="EN22" i="3"/>
  <c r="EM22" i="3"/>
  <c r="EL22" i="3"/>
  <c r="EH22" i="3"/>
  <c r="ED22" i="3"/>
  <c r="AK8" i="3"/>
  <c r="AJ8" i="3"/>
  <c r="AI8" i="3"/>
  <c r="AL7" i="3"/>
  <c r="AL6" i="3"/>
  <c r="AL5" i="3"/>
  <c r="AL4" i="3"/>
  <c r="DG62" i="2"/>
  <c r="DF62" i="2"/>
  <c r="DE62" i="2"/>
  <c r="DG61" i="2"/>
  <c r="DF61" i="2"/>
  <c r="DE61" i="2"/>
  <c r="DG60" i="2"/>
  <c r="DF60" i="2"/>
  <c r="DE60" i="2"/>
  <c r="AL54" i="2"/>
  <c r="AK54" i="2"/>
  <c r="AJ54" i="2"/>
  <c r="AM53" i="2"/>
  <c r="AM52" i="2"/>
  <c r="AM51" i="2"/>
  <c r="EP40" i="2"/>
  <c r="EO40" i="2"/>
  <c r="EN40" i="2"/>
  <c r="EI40" i="2"/>
  <c r="EE40" i="2"/>
  <c r="HW40" i="2" s="1"/>
  <c r="EP39" i="2"/>
  <c r="EO39" i="2"/>
  <c r="EN39" i="2"/>
  <c r="EI39" i="2"/>
  <c r="EE39" i="2"/>
  <c r="EP38" i="2"/>
  <c r="EO38" i="2"/>
  <c r="EN38" i="2"/>
  <c r="EI38" i="2"/>
  <c r="EE38" i="2"/>
  <c r="EP37" i="2"/>
  <c r="EO37" i="2"/>
  <c r="EN37" i="2"/>
  <c r="EI37" i="2"/>
  <c r="EQ37" i="2" s="1"/>
  <c r="EP36" i="2"/>
  <c r="EO36" i="2"/>
  <c r="EN36" i="2"/>
  <c r="EI36" i="2"/>
  <c r="EE36" i="2"/>
  <c r="EP35" i="2"/>
  <c r="EO35" i="2"/>
  <c r="EN35" i="2"/>
  <c r="EI35" i="2"/>
  <c r="EE35" i="2"/>
  <c r="EP34" i="2"/>
  <c r="EO34" i="2"/>
  <c r="EN34" i="2"/>
  <c r="EI34" i="2"/>
  <c r="EE34" i="2"/>
  <c r="EP33" i="2"/>
  <c r="EO33" i="2"/>
  <c r="EN33" i="2"/>
  <c r="EI33" i="2"/>
  <c r="EE33" i="2"/>
  <c r="EP32" i="2"/>
  <c r="EO32" i="2"/>
  <c r="EN32" i="2"/>
  <c r="EI32" i="2"/>
  <c r="EE32" i="2"/>
  <c r="EP31" i="2"/>
  <c r="EO31" i="2"/>
  <c r="EN31" i="2"/>
  <c r="EI31" i="2"/>
  <c r="EE31" i="2"/>
  <c r="EP29" i="2"/>
  <c r="EO29" i="2"/>
  <c r="EN29" i="2"/>
  <c r="EI29" i="2"/>
  <c r="EE29" i="2"/>
  <c r="EP28" i="2"/>
  <c r="EO28" i="2"/>
  <c r="EN28" i="2"/>
  <c r="EP27" i="2"/>
  <c r="EO27" i="2"/>
  <c r="EN27" i="2"/>
  <c r="EI27" i="2"/>
  <c r="EE27" i="2"/>
  <c r="EP26" i="2"/>
  <c r="EO26" i="2"/>
  <c r="EN26" i="2"/>
  <c r="EI26" i="2"/>
  <c r="EE26" i="2"/>
  <c r="EP25" i="2"/>
  <c r="EO25" i="2"/>
  <c r="EN25" i="2"/>
  <c r="EI25" i="2"/>
  <c r="EE25" i="2"/>
  <c r="EP24" i="2"/>
  <c r="EO24" i="2"/>
  <c r="EN24" i="2"/>
  <c r="EP23" i="2"/>
  <c r="EO23" i="2"/>
  <c r="EN23" i="2"/>
  <c r="EI23" i="2"/>
  <c r="EE23" i="2"/>
  <c r="EP22" i="2"/>
  <c r="EO22" i="2"/>
  <c r="EN22" i="2"/>
  <c r="EI22" i="2"/>
  <c r="EE22" i="2"/>
  <c r="EP21" i="2"/>
  <c r="EO21" i="2"/>
  <c r="EN21" i="2"/>
  <c r="EI21" i="2"/>
  <c r="EE21" i="2"/>
  <c r="EP20" i="2"/>
  <c r="EO20" i="2"/>
  <c r="EN20" i="2"/>
  <c r="EP19" i="2"/>
  <c r="EO19" i="2"/>
  <c r="EN19" i="2"/>
  <c r="EI19" i="2"/>
  <c r="EE19" i="2"/>
  <c r="EP18" i="2"/>
  <c r="EO18" i="2"/>
  <c r="EN18" i="2"/>
  <c r="EI18" i="2"/>
  <c r="EE18" i="2"/>
  <c r="EP17" i="2"/>
  <c r="EO17" i="2"/>
  <c r="EN17" i="2"/>
  <c r="EI17" i="2"/>
  <c r="EE17" i="2"/>
  <c r="EP16" i="2"/>
  <c r="EO16" i="2"/>
  <c r="EN16" i="2"/>
  <c r="EI16" i="2"/>
  <c r="EE16" i="2"/>
  <c r="EP15" i="2"/>
  <c r="EO15" i="2"/>
  <c r="EN15" i="2"/>
  <c r="EI15" i="2"/>
  <c r="EE15" i="2"/>
  <c r="EP14" i="2"/>
  <c r="EO14" i="2"/>
  <c r="EN14" i="2"/>
  <c r="EP13" i="2"/>
  <c r="EO13" i="2"/>
  <c r="EN13" i="2"/>
  <c r="EI13" i="2"/>
  <c r="EE13" i="2"/>
  <c r="EP12" i="2"/>
  <c r="EO12" i="2"/>
  <c r="EN12" i="2"/>
  <c r="EM12" i="2"/>
  <c r="EI12" i="2"/>
  <c r="EE12" i="2"/>
  <c r="EP11" i="2"/>
  <c r="EO11" i="2"/>
  <c r="EN11" i="2"/>
  <c r="EM11" i="2"/>
  <c r="EI11" i="2"/>
  <c r="EE11" i="2"/>
  <c r="EP10" i="2"/>
  <c r="EO10" i="2"/>
  <c r="EN10" i="2"/>
  <c r="EM10" i="2"/>
  <c r="EI10" i="2"/>
  <c r="EE10" i="2"/>
  <c r="EP9" i="2"/>
  <c r="EO9" i="2"/>
  <c r="EN9" i="2"/>
  <c r="EM9" i="2"/>
  <c r="EI9" i="2"/>
  <c r="EE9" i="2"/>
  <c r="EP8" i="2"/>
  <c r="EO8" i="2"/>
  <c r="EN8" i="2"/>
  <c r="EM8" i="2"/>
  <c r="EI8" i="2"/>
  <c r="EE8" i="2"/>
  <c r="EP7" i="2"/>
  <c r="EO7" i="2"/>
  <c r="EN7" i="2"/>
  <c r="EM7" i="2"/>
  <c r="EI7" i="2"/>
  <c r="EE7" i="2"/>
  <c r="EP6" i="2"/>
  <c r="EO6" i="2"/>
  <c r="EN6" i="2"/>
  <c r="EM6" i="2"/>
  <c r="EI6" i="2"/>
  <c r="EE6" i="2"/>
  <c r="K68" i="1"/>
  <c r="K46" i="1"/>
  <c r="K50" i="1" s="1"/>
  <c r="DB35" i="1"/>
  <c r="DA35" i="1"/>
  <c r="CY35" i="1"/>
  <c r="CX35" i="1"/>
  <c r="CV35" i="1"/>
  <c r="CU35" i="1"/>
  <c r="DE34" i="1"/>
  <c r="DD34" i="1"/>
  <c r="DC34" i="1"/>
  <c r="CZ34" i="1"/>
  <c r="CW34" i="1"/>
  <c r="DE33" i="1"/>
  <c r="DD33" i="1"/>
  <c r="DC33" i="1"/>
  <c r="CZ33" i="1"/>
  <c r="CW33" i="1"/>
  <c r="DE32" i="1"/>
  <c r="DD32" i="1"/>
  <c r="DC32" i="1"/>
  <c r="CZ32" i="1"/>
  <c r="CW32" i="1"/>
  <c r="DE31" i="1"/>
  <c r="DD31" i="1"/>
  <c r="DC31" i="1"/>
  <c r="CZ31" i="1"/>
  <c r="CW31" i="1"/>
  <c r="AK11" i="1"/>
  <c r="AK15" i="1" s="1"/>
  <c r="AJ11" i="1"/>
  <c r="AJ15" i="1" s="1"/>
  <c r="JS40" i="2" l="1"/>
  <c r="EM46" i="2"/>
  <c r="EE46" i="2"/>
  <c r="EO46" i="2"/>
  <c r="JN46" i="2"/>
  <c r="EI46" i="2"/>
  <c r="EP46" i="2"/>
  <c r="EN46" i="2"/>
  <c r="KB46" i="2"/>
  <c r="JM46" i="2"/>
  <c r="IY46" i="2"/>
  <c r="JL46" i="2"/>
  <c r="KD46" i="2"/>
  <c r="KC46" i="2"/>
  <c r="EQ33" i="2"/>
  <c r="EQ18" i="2"/>
  <c r="EQ26" i="2"/>
  <c r="EQ38" i="2"/>
  <c r="AM54" i="2"/>
  <c r="DF33" i="1"/>
  <c r="EQ13" i="2"/>
  <c r="EQ15" i="2"/>
  <c r="EQ19" i="2"/>
  <c r="EQ21" i="2"/>
  <c r="EQ27" i="2"/>
  <c r="EQ29" i="2"/>
  <c r="EQ34" i="2"/>
  <c r="EQ39" i="2"/>
  <c r="FP28" i="4"/>
  <c r="DF34" i="1"/>
  <c r="EQ16" i="2"/>
  <c r="EQ22" i="2"/>
  <c r="EQ31" i="2"/>
  <c r="EQ35" i="2"/>
  <c r="EQ40" i="2"/>
  <c r="EP26" i="3"/>
  <c r="BU21" i="6"/>
  <c r="BU22" i="7"/>
  <c r="EQ8" i="2"/>
  <c r="EQ10" i="2"/>
  <c r="EQ12" i="2"/>
  <c r="EQ17" i="2"/>
  <c r="EQ23" i="2"/>
  <c r="EQ25" i="2"/>
  <c r="EQ32" i="2"/>
  <c r="EQ36" i="2"/>
  <c r="EH30" i="3"/>
  <c r="FU28" i="4"/>
  <c r="FY28" i="4"/>
  <c r="FZ8" i="4"/>
  <c r="FZ10" i="4"/>
  <c r="FZ25" i="4"/>
  <c r="FZ27" i="4"/>
  <c r="BV21" i="6"/>
  <c r="AL40" i="6"/>
  <c r="BV22" i="7"/>
  <c r="EO7" i="10"/>
  <c r="AL42" i="8"/>
  <c r="AL35" i="8"/>
  <c r="AL45" i="7"/>
  <c r="AL31" i="7"/>
  <c r="BV9" i="7"/>
  <c r="AL29" i="6"/>
  <c r="AL22" i="5"/>
  <c r="AL24" i="5" s="1"/>
  <c r="FT28" i="4"/>
  <c r="FX28" i="4"/>
  <c r="FZ12" i="4"/>
  <c r="FZ14" i="4"/>
  <c r="FZ18" i="4"/>
  <c r="FW28" i="4"/>
  <c r="FZ16" i="4"/>
  <c r="FZ20" i="4"/>
  <c r="FZ22" i="4"/>
  <c r="FZ24" i="4"/>
  <c r="BS54" i="2"/>
  <c r="EQ7" i="2"/>
  <c r="EQ9" i="2"/>
  <c r="EQ11" i="2"/>
  <c r="EL42" i="3"/>
  <c r="EP40" i="3"/>
  <c r="EP36" i="3"/>
  <c r="EP37" i="3"/>
  <c r="EP39" i="3"/>
  <c r="EP41" i="3"/>
  <c r="EL30" i="3"/>
  <c r="EP28" i="3"/>
  <c r="EO30" i="3"/>
  <c r="EP23" i="3"/>
  <c r="EP24" i="3"/>
  <c r="EP25" i="3"/>
  <c r="EP27" i="3"/>
  <c r="AL8" i="3"/>
  <c r="DD35" i="1"/>
  <c r="HI35" i="1"/>
  <c r="HH35" i="1"/>
  <c r="GW35" i="1"/>
  <c r="GV35" i="1"/>
  <c r="BW54" i="2"/>
  <c r="DC35" i="1"/>
  <c r="EB44" i="3"/>
  <c r="EG44" i="3"/>
  <c r="FZ7" i="4"/>
  <c r="FZ9" i="4"/>
  <c r="FV11" i="4"/>
  <c r="JX11" i="4"/>
  <c r="FL21" i="4"/>
  <c r="FV21" i="4"/>
  <c r="FZ21" i="4" s="1"/>
  <c r="FZ23" i="4"/>
  <c r="CW35" i="1"/>
  <c r="DE35" i="1"/>
  <c r="EP22" i="3"/>
  <c r="EP29" i="3"/>
  <c r="ED42" i="3"/>
  <c r="EN42" i="3"/>
  <c r="EC44" i="3"/>
  <c r="EI44" i="3"/>
  <c r="BU9" i="7"/>
  <c r="CZ35" i="1"/>
  <c r="DF32" i="1"/>
  <c r="ED30" i="3"/>
  <c r="EN30" i="3"/>
  <c r="EH42" i="3"/>
  <c r="EO42" i="3"/>
  <c r="EP38" i="3"/>
  <c r="EE44" i="3"/>
  <c r="EJ44" i="3"/>
  <c r="FZ13" i="4"/>
  <c r="FZ15" i="4"/>
  <c r="FZ17" i="4"/>
  <c r="FZ19" i="4"/>
  <c r="EA44" i="3"/>
  <c r="EF44" i="3"/>
  <c r="EK44" i="3"/>
  <c r="KL21" i="4"/>
  <c r="KP21" i="4" s="1"/>
  <c r="MF21" i="4"/>
  <c r="MT21" i="4" s="1"/>
  <c r="MX21" i="4" s="1"/>
  <c r="FZ26" i="4"/>
  <c r="AL14" i="8"/>
  <c r="EM7" i="10"/>
  <c r="EL7" i="10"/>
  <c r="EI11" i="10" s="1"/>
  <c r="EN7" i="10"/>
  <c r="EP6" i="10"/>
  <c r="EH7" i="10"/>
  <c r="EE11" i="10" s="1"/>
  <c r="EP5" i="10"/>
  <c r="ED7" i="10"/>
  <c r="EA11" i="10" s="1"/>
  <c r="AL28" i="8"/>
  <c r="AL21" i="8"/>
  <c r="FZ6" i="4"/>
  <c r="FH28" i="4"/>
  <c r="FL11" i="4"/>
  <c r="EM42" i="3"/>
  <c r="EM30" i="3"/>
  <c r="EQ6" i="2"/>
  <c r="DF31" i="1"/>
  <c r="DU7" i="10"/>
  <c r="DT7" i="10"/>
  <c r="DS7" i="10"/>
  <c r="DQ7" i="10"/>
  <c r="DP7" i="10"/>
  <c r="DO7" i="10"/>
  <c r="DM7" i="10"/>
  <c r="DL7" i="10"/>
  <c r="DK7" i="10"/>
  <c r="DY6" i="10"/>
  <c r="DX6" i="10"/>
  <c r="DW6" i="10"/>
  <c r="DV6" i="10"/>
  <c r="DR6" i="10"/>
  <c r="DN6" i="10"/>
  <c r="DY5" i="10"/>
  <c r="DX5" i="10"/>
  <c r="DW5" i="10"/>
  <c r="DV5" i="10"/>
  <c r="DR5" i="10"/>
  <c r="DN5" i="10"/>
  <c r="FQ32" i="4" l="1"/>
  <c r="AK38" i="4"/>
  <c r="AK41" i="4" s="1"/>
  <c r="AK42" i="4" s="1"/>
  <c r="FM32" i="4"/>
  <c r="AJ38" i="4"/>
  <c r="AJ41" i="4" s="1"/>
  <c r="AJ42" i="4" s="1"/>
  <c r="FV28" i="4"/>
  <c r="EH44" i="3"/>
  <c r="EQ46" i="2"/>
  <c r="FZ11" i="4"/>
  <c r="EO44" i="3"/>
  <c r="DW7" i="10"/>
  <c r="FL28" i="4"/>
  <c r="FZ28" i="4"/>
  <c r="FU32" i="4" s="1"/>
  <c r="EL44" i="3"/>
  <c r="EP42" i="3"/>
  <c r="EP30" i="3"/>
  <c r="DF35" i="1"/>
  <c r="DV7" i="10"/>
  <c r="DS11" i="10" s="1"/>
  <c r="EN44" i="3"/>
  <c r="MF11" i="4"/>
  <c r="MT11" i="4" s="1"/>
  <c r="KL11" i="4"/>
  <c r="ED44" i="3"/>
  <c r="EM44" i="3"/>
  <c r="EP7" i="10"/>
  <c r="EM11" i="10" s="1"/>
  <c r="DX7" i="10"/>
  <c r="DY7" i="10"/>
  <c r="DR7" i="10"/>
  <c r="DO11" i="10" s="1"/>
  <c r="DN7" i="10"/>
  <c r="DK11" i="10" s="1"/>
  <c r="DZ5" i="10"/>
  <c r="DZ6" i="10"/>
  <c r="FG32" i="4" l="1"/>
  <c r="AI38" i="4"/>
  <c r="EP44" i="3"/>
  <c r="DZ7" i="10"/>
  <c r="DW11" i="10" s="1"/>
  <c r="MX11" i="4"/>
  <c r="MX28" i="4" s="1"/>
  <c r="MS32" i="4" s="1"/>
  <c r="MT28" i="4"/>
  <c r="KP11" i="4"/>
  <c r="KP28" i="4" s="1"/>
  <c r="KL28" i="4"/>
  <c r="KK32" i="4" l="1"/>
  <c r="AI41" i="4"/>
  <c r="AI42" i="4" s="1"/>
  <c r="AL38" i="4"/>
  <c r="AL41" i="4" s="1"/>
  <c r="AL42" i="4" s="1"/>
  <c r="EL35" i="1"/>
  <c r="EK35" i="1"/>
  <c r="EI35" i="1"/>
  <c r="EH35" i="1"/>
  <c r="EF35" i="1"/>
  <c r="EE35" i="1"/>
  <c r="EO34" i="1"/>
  <c r="EN34" i="1"/>
  <c r="EM34" i="1"/>
  <c r="EJ34" i="1"/>
  <c r="EG34" i="1"/>
  <c r="EO33" i="1"/>
  <c r="EN33" i="1"/>
  <c r="EM33" i="1"/>
  <c r="EJ33" i="1"/>
  <c r="EG33" i="1"/>
  <c r="EO32" i="1"/>
  <c r="EN32" i="1"/>
  <c r="EM32" i="1"/>
  <c r="EJ32" i="1"/>
  <c r="EG32" i="1"/>
  <c r="EO31" i="1"/>
  <c r="EN31" i="1"/>
  <c r="EM31" i="1"/>
  <c r="EJ31" i="1"/>
  <c r="EG31" i="1"/>
  <c r="DZ35" i="1"/>
  <c r="DY35" i="1"/>
  <c r="DW35" i="1"/>
  <c r="DV35" i="1"/>
  <c r="DT35" i="1"/>
  <c r="DS35" i="1"/>
  <c r="EC34" i="1"/>
  <c r="EB34" i="1"/>
  <c r="EA34" i="1"/>
  <c r="DX34" i="1"/>
  <c r="DU34" i="1"/>
  <c r="EC33" i="1"/>
  <c r="EB33" i="1"/>
  <c r="EA33" i="1"/>
  <c r="DX33" i="1"/>
  <c r="DU33" i="1"/>
  <c r="EC32" i="1"/>
  <c r="EB32" i="1"/>
  <c r="EA32" i="1"/>
  <c r="DX32" i="1"/>
  <c r="DU32" i="1"/>
  <c r="EC31" i="1"/>
  <c r="EB31" i="1"/>
  <c r="EA31" i="1"/>
  <c r="DX31" i="1"/>
  <c r="DU31" i="1"/>
  <c r="DN35" i="1"/>
  <c r="DM35" i="1"/>
  <c r="DK35" i="1"/>
  <c r="DJ35" i="1"/>
  <c r="DH35" i="1"/>
  <c r="DG35" i="1"/>
  <c r="DQ34" i="1"/>
  <c r="DP34" i="1"/>
  <c r="DO34" i="1"/>
  <c r="DL34" i="1"/>
  <c r="DI34" i="1"/>
  <c r="DQ33" i="1"/>
  <c r="DP33" i="1"/>
  <c r="DO33" i="1"/>
  <c r="DL33" i="1"/>
  <c r="DI33" i="1"/>
  <c r="DQ32" i="1"/>
  <c r="DP32" i="1"/>
  <c r="DO32" i="1"/>
  <c r="DL32" i="1"/>
  <c r="DI32" i="1"/>
  <c r="DQ31" i="1"/>
  <c r="DP31" i="1"/>
  <c r="DO31" i="1"/>
  <c r="DL31" i="1"/>
  <c r="DI31" i="1"/>
  <c r="AW11" i="1"/>
  <c r="AW15" i="1" s="1"/>
  <c r="AV11" i="1"/>
  <c r="AV15" i="1" s="1"/>
  <c r="AX10" i="1"/>
  <c r="AX9" i="1"/>
  <c r="AX8" i="1"/>
  <c r="AX6" i="1"/>
  <c r="AX5" i="1"/>
  <c r="AS11" i="1"/>
  <c r="AS15" i="1" s="1"/>
  <c r="AR11" i="1"/>
  <c r="AR15" i="1" s="1"/>
  <c r="AQ11" i="1"/>
  <c r="AQ15" i="1" s="1"/>
  <c r="AT10" i="1"/>
  <c r="AT9" i="1"/>
  <c r="AT8" i="1"/>
  <c r="AT6" i="1"/>
  <c r="AT5" i="1"/>
  <c r="AO11" i="1"/>
  <c r="AO15" i="1" s="1"/>
  <c r="AN11" i="1"/>
  <c r="AN15" i="1" s="1"/>
  <c r="AP10" i="1"/>
  <c r="AP9" i="1"/>
  <c r="AP8" i="1"/>
  <c r="AP6" i="1"/>
  <c r="AP5" i="1"/>
  <c r="AL10" i="1"/>
  <c r="AL9" i="1"/>
  <c r="AL8" i="1"/>
  <c r="AL7" i="1"/>
  <c r="AL6" i="1"/>
  <c r="AL5" i="1"/>
  <c r="J28" i="9"/>
  <c r="J20" i="9"/>
  <c r="R9" i="9"/>
  <c r="Q9" i="9"/>
  <c r="AH86" i="8"/>
  <c r="AH85" i="8"/>
  <c r="AH84" i="8"/>
  <c r="AH83" i="8"/>
  <c r="AH82" i="8"/>
  <c r="AH81" i="8"/>
  <c r="AH80" i="8"/>
  <c r="AH79" i="8"/>
  <c r="AH78" i="8"/>
  <c r="AH77" i="8"/>
  <c r="AD86" i="8"/>
  <c r="AD85" i="8"/>
  <c r="AD84" i="8"/>
  <c r="AD83" i="8"/>
  <c r="AD82" i="8"/>
  <c r="AD81" i="8"/>
  <c r="AD80" i="8"/>
  <c r="AD79" i="8"/>
  <c r="AD78" i="8"/>
  <c r="AD77" i="8"/>
  <c r="DY70" i="8"/>
  <c r="DX70" i="8"/>
  <c r="DY69" i="8"/>
  <c r="DX69" i="8"/>
  <c r="DY68" i="8"/>
  <c r="DX68" i="8"/>
  <c r="DY67" i="8"/>
  <c r="DX67" i="8"/>
  <c r="AH61" i="8"/>
  <c r="AH60" i="8"/>
  <c r="AH59" i="8"/>
  <c r="AH58" i="8"/>
  <c r="AH57" i="8"/>
  <c r="AH56" i="8"/>
  <c r="AH55" i="8"/>
  <c r="AH54" i="8"/>
  <c r="AH53" i="8"/>
  <c r="AH49" i="8"/>
  <c r="AH48" i="8"/>
  <c r="AH47" i="8"/>
  <c r="AH46" i="8"/>
  <c r="AG42" i="8"/>
  <c r="AF42" i="8"/>
  <c r="AE42" i="8"/>
  <c r="AH41" i="8"/>
  <c r="AH40" i="8"/>
  <c r="AH39" i="8"/>
  <c r="AG35" i="8"/>
  <c r="AF35" i="8"/>
  <c r="AE35" i="8"/>
  <c r="AH34" i="8"/>
  <c r="AH33" i="8"/>
  <c r="AH32" i="8"/>
  <c r="AG28" i="8"/>
  <c r="AF28" i="8"/>
  <c r="AE28" i="8"/>
  <c r="AH27" i="8"/>
  <c r="AH26" i="8"/>
  <c r="AH25" i="8"/>
  <c r="AG21" i="8"/>
  <c r="AF21" i="8"/>
  <c r="AE21" i="8"/>
  <c r="AH20" i="8"/>
  <c r="AH19" i="8"/>
  <c r="AH18" i="8"/>
  <c r="AG14" i="8"/>
  <c r="AF14" i="8"/>
  <c r="AE14" i="8"/>
  <c r="AH13" i="8"/>
  <c r="AH12" i="8"/>
  <c r="BN7" i="8"/>
  <c r="BM7" i="8"/>
  <c r="BN6" i="8"/>
  <c r="BM6" i="8"/>
  <c r="BN5" i="8"/>
  <c r="BM5" i="8"/>
  <c r="AG45" i="7"/>
  <c r="AF45" i="7"/>
  <c r="AE45" i="7"/>
  <c r="AH44" i="7"/>
  <c r="AH43" i="7"/>
  <c r="AH42" i="7"/>
  <c r="AH41" i="7"/>
  <c r="AH40" i="7"/>
  <c r="AH39" i="7"/>
  <c r="AH38" i="7"/>
  <c r="AH37" i="7"/>
  <c r="AH36" i="7"/>
  <c r="AG31" i="7"/>
  <c r="AF31" i="7"/>
  <c r="AE31" i="7"/>
  <c r="AH30" i="7"/>
  <c r="AH29" i="7"/>
  <c r="AH28" i="7"/>
  <c r="AH27" i="7"/>
  <c r="GC32" i="1" l="1"/>
  <c r="GI34" i="1"/>
  <c r="GB35" i="1"/>
  <c r="GF33" i="1"/>
  <c r="GE35" i="1"/>
  <c r="GF32" i="1"/>
  <c r="GC33" i="1"/>
  <c r="GH35" i="1"/>
  <c r="GI32" i="1"/>
  <c r="GI31" i="1"/>
  <c r="GD35" i="1"/>
  <c r="GF31" i="1"/>
  <c r="EP34" i="1"/>
  <c r="GC31" i="1"/>
  <c r="GI33" i="1"/>
  <c r="GF34" i="1"/>
  <c r="GA35" i="1"/>
  <c r="GG35" i="1"/>
  <c r="BM7" i="1"/>
  <c r="EM35" i="1"/>
  <c r="EP33" i="1"/>
  <c r="EA35" i="1"/>
  <c r="ED32" i="1"/>
  <c r="BL7" i="1"/>
  <c r="BK11" i="1"/>
  <c r="BK15" i="1" s="1"/>
  <c r="DP35" i="1"/>
  <c r="BL11" i="1"/>
  <c r="BL15" i="1" s="1"/>
  <c r="AH35" i="8"/>
  <c r="AP7" i="1"/>
  <c r="BK7" i="1"/>
  <c r="BM11" i="1"/>
  <c r="BM15" i="1" s="1"/>
  <c r="AX11" i="1"/>
  <c r="AX15" i="1" s="1"/>
  <c r="DR34" i="1"/>
  <c r="GC34" i="1"/>
  <c r="AT11" i="1"/>
  <c r="AT15" i="1" s="1"/>
  <c r="DQ35" i="1"/>
  <c r="EN35" i="1"/>
  <c r="AP11" i="1"/>
  <c r="AP15" i="1" s="1"/>
  <c r="AX7" i="1"/>
  <c r="DL35" i="1"/>
  <c r="DR32" i="1"/>
  <c r="DU35" i="1"/>
  <c r="EC35" i="1"/>
  <c r="ED34" i="1"/>
  <c r="EG35" i="1"/>
  <c r="EO35" i="1"/>
  <c r="DI35" i="1"/>
  <c r="EB35" i="1"/>
  <c r="ED33" i="1"/>
  <c r="AH28" i="8"/>
  <c r="AL11" i="1"/>
  <c r="AL15" i="1" s="1"/>
  <c r="AT7" i="1"/>
  <c r="DO35" i="1"/>
  <c r="DR33" i="1"/>
  <c r="DX35" i="1"/>
  <c r="EJ35" i="1"/>
  <c r="EP32" i="1"/>
  <c r="EP31" i="1"/>
  <c r="ED31" i="1"/>
  <c r="DR31" i="1"/>
  <c r="AH42" i="8"/>
  <c r="AH21" i="8"/>
  <c r="AH14" i="8"/>
  <c r="AH45" i="7"/>
  <c r="AH31" i="7"/>
  <c r="GL32" i="1" l="1"/>
  <c r="GL33" i="1"/>
  <c r="GL31" i="1"/>
  <c r="GL34" i="1"/>
  <c r="BN7" i="1"/>
  <c r="EP35" i="1"/>
  <c r="GI35" i="1"/>
  <c r="GC35" i="1"/>
  <c r="BN11" i="1"/>
  <c r="BN15" i="1" s="1"/>
  <c r="GF35" i="1"/>
  <c r="DR35" i="1"/>
  <c r="ED35" i="1"/>
  <c r="BL22" i="7"/>
  <c r="BK22" i="7"/>
  <c r="BJ22" i="7"/>
  <c r="BI22" i="7"/>
  <c r="BH22" i="7"/>
  <c r="BG22" i="7"/>
  <c r="BN21" i="7"/>
  <c r="BM21" i="7"/>
  <c r="BN20" i="7"/>
  <c r="BM20" i="7"/>
  <c r="BN19" i="7"/>
  <c r="BM19" i="7"/>
  <c r="BN18" i="7"/>
  <c r="BM18" i="7"/>
  <c r="BN17" i="7"/>
  <c r="BM17" i="7"/>
  <c r="BN16" i="7"/>
  <c r="BM16" i="7"/>
  <c r="BN15" i="7"/>
  <c r="BM15" i="7"/>
  <c r="BL9" i="7"/>
  <c r="BK9" i="7"/>
  <c r="BJ9" i="7"/>
  <c r="BI9" i="7"/>
  <c r="BH9" i="7"/>
  <c r="BG9" i="7"/>
  <c r="BN8" i="7"/>
  <c r="BM8" i="7"/>
  <c r="BN7" i="7"/>
  <c r="BM7" i="7"/>
  <c r="BN6" i="7"/>
  <c r="BM6" i="7"/>
  <c r="BN5" i="7"/>
  <c r="BM5" i="7"/>
  <c r="AG40" i="6"/>
  <c r="AF40" i="6"/>
  <c r="AE40" i="6"/>
  <c r="AH39" i="6"/>
  <c r="AH38" i="6"/>
  <c r="AH37" i="6"/>
  <c r="AH36" i="6"/>
  <c r="AH35" i="6"/>
  <c r="AH34" i="6"/>
  <c r="AG29" i="6"/>
  <c r="AF29" i="6"/>
  <c r="AE29" i="6"/>
  <c r="AH28" i="6"/>
  <c r="AH27" i="6"/>
  <c r="AH26" i="6"/>
  <c r="AH25" i="6"/>
  <c r="BL21" i="6"/>
  <c r="BK21" i="6"/>
  <c r="BJ21" i="6"/>
  <c r="BI21" i="6"/>
  <c r="BH21" i="6"/>
  <c r="BG21" i="6"/>
  <c r="BN20" i="6"/>
  <c r="BM20" i="6"/>
  <c r="BN19" i="6"/>
  <c r="BM19" i="6"/>
  <c r="BN18" i="6"/>
  <c r="BM18" i="6"/>
  <c r="BN17" i="6"/>
  <c r="BM17" i="6"/>
  <c r="BN12" i="6"/>
  <c r="BM12" i="6"/>
  <c r="BN11" i="6"/>
  <c r="BM11" i="6"/>
  <c r="BN10" i="6"/>
  <c r="BM10" i="6"/>
  <c r="BN9" i="6"/>
  <c r="BM9" i="6"/>
  <c r="BN8" i="6"/>
  <c r="BM8" i="6"/>
  <c r="BN7" i="6"/>
  <c r="BM7" i="6"/>
  <c r="BN6" i="6"/>
  <c r="BM6" i="6"/>
  <c r="BN5" i="6"/>
  <c r="BM5" i="6"/>
  <c r="AG22" i="5"/>
  <c r="AG24" i="5" s="1"/>
  <c r="AF22" i="5"/>
  <c r="AF24" i="5" s="1"/>
  <c r="AE22" i="5"/>
  <c r="AE24" i="5" s="1"/>
  <c r="AH21" i="5"/>
  <c r="AH19" i="5"/>
  <c r="AH18" i="5"/>
  <c r="AH17" i="5"/>
  <c r="AH16" i="5"/>
  <c r="AH15" i="5"/>
  <c r="AH14" i="5"/>
  <c r="AH13" i="5"/>
  <c r="AH12" i="5"/>
  <c r="AH11" i="5"/>
  <c r="AH10" i="5"/>
  <c r="AH9" i="5"/>
  <c r="AH8" i="5"/>
  <c r="AH7" i="5"/>
  <c r="AH6" i="5"/>
  <c r="AH5" i="5"/>
  <c r="AH4" i="5"/>
  <c r="GL35" i="1" l="1"/>
  <c r="BN21" i="6"/>
  <c r="BN22" i="7"/>
  <c r="AH40" i="6"/>
  <c r="AH22" i="5"/>
  <c r="AH24" i="5" s="1"/>
  <c r="BM21" i="6"/>
  <c r="BM22" i="7"/>
  <c r="BM9" i="7"/>
  <c r="BN9" i="7"/>
  <c r="AH29" i="6"/>
  <c r="EY28" i="4"/>
  <c r="EX28" i="4"/>
  <c r="EW28" i="4"/>
  <c r="EU28" i="4"/>
  <c r="ET28" i="4"/>
  <c r="ES28" i="4"/>
  <c r="EQ28" i="4"/>
  <c r="EP28" i="4"/>
  <c r="EO28" i="4"/>
  <c r="EN28" i="4"/>
  <c r="EM28" i="4"/>
  <c r="FE27" i="4"/>
  <c r="FD27" i="4"/>
  <c r="FC27" i="4"/>
  <c r="FB27" i="4"/>
  <c r="FA27" i="4"/>
  <c r="EZ27" i="4"/>
  <c r="EV27" i="4"/>
  <c r="ER27" i="4"/>
  <c r="FE26" i="4"/>
  <c r="FD26" i="4"/>
  <c r="FC26" i="4"/>
  <c r="FB26" i="4"/>
  <c r="FA26" i="4"/>
  <c r="EZ26" i="4"/>
  <c r="EV26" i="4"/>
  <c r="ER26" i="4"/>
  <c r="FE25" i="4"/>
  <c r="FD25" i="4"/>
  <c r="FC25" i="4"/>
  <c r="FB25" i="4"/>
  <c r="FA25" i="4"/>
  <c r="EZ25" i="4"/>
  <c r="EV25" i="4"/>
  <c r="ER25" i="4"/>
  <c r="FE24" i="4"/>
  <c r="FD24" i="4"/>
  <c r="FC24" i="4"/>
  <c r="FB24" i="4"/>
  <c r="FA24" i="4"/>
  <c r="EZ24" i="4"/>
  <c r="ER24" i="4"/>
  <c r="FE23" i="4"/>
  <c r="FD23" i="4"/>
  <c r="FC23" i="4"/>
  <c r="FB23" i="4"/>
  <c r="FA23" i="4"/>
  <c r="EZ23" i="4"/>
  <c r="EV23" i="4"/>
  <c r="ER23" i="4"/>
  <c r="FE22" i="4"/>
  <c r="FD22" i="4"/>
  <c r="FC22" i="4"/>
  <c r="FB22" i="4"/>
  <c r="FA22" i="4"/>
  <c r="EZ22" i="4"/>
  <c r="EV22" i="4"/>
  <c r="ER22" i="4"/>
  <c r="FE21" i="4"/>
  <c r="FD21" i="4"/>
  <c r="FC21" i="4"/>
  <c r="FB21" i="4"/>
  <c r="FA21" i="4"/>
  <c r="EZ21" i="4"/>
  <c r="EV21" i="4"/>
  <c r="ER21" i="4"/>
  <c r="FE20" i="4"/>
  <c r="FD20" i="4"/>
  <c r="FC20" i="4"/>
  <c r="FB20" i="4"/>
  <c r="FA20" i="4"/>
  <c r="EZ20" i="4"/>
  <c r="EV20" i="4"/>
  <c r="ER20" i="4"/>
  <c r="FE19" i="4"/>
  <c r="FD19" i="4"/>
  <c r="FC19" i="4"/>
  <c r="FB19" i="4"/>
  <c r="FA19" i="4"/>
  <c r="EZ19" i="4"/>
  <c r="EV19" i="4"/>
  <c r="ER19" i="4"/>
  <c r="FE18" i="4"/>
  <c r="FD18" i="4"/>
  <c r="FC18" i="4"/>
  <c r="FB18" i="4"/>
  <c r="FA18" i="4"/>
  <c r="EZ18" i="4"/>
  <c r="EV18" i="4"/>
  <c r="ER18" i="4"/>
  <c r="FE17" i="4"/>
  <c r="FD17" i="4"/>
  <c r="FC17" i="4"/>
  <c r="FB17" i="4"/>
  <c r="FA17" i="4"/>
  <c r="EZ17" i="4"/>
  <c r="EV17" i="4"/>
  <c r="ER17" i="4"/>
  <c r="FE16" i="4"/>
  <c r="FD16" i="4"/>
  <c r="FC16" i="4"/>
  <c r="FB16" i="4"/>
  <c r="FA16" i="4"/>
  <c r="EZ16" i="4"/>
  <c r="EV16" i="4"/>
  <c r="ER16" i="4"/>
  <c r="FE15" i="4"/>
  <c r="FD15" i="4"/>
  <c r="FC15" i="4"/>
  <c r="FB15" i="4"/>
  <c r="FA15" i="4"/>
  <c r="EZ15" i="4"/>
  <c r="EV15" i="4"/>
  <c r="ER15" i="4"/>
  <c r="FE14" i="4"/>
  <c r="FD14" i="4"/>
  <c r="FC14" i="4"/>
  <c r="FB14" i="4"/>
  <c r="FA14" i="4"/>
  <c r="EZ14" i="4"/>
  <c r="EV14" i="4"/>
  <c r="ER14" i="4"/>
  <c r="FE13" i="4"/>
  <c r="FD13" i="4"/>
  <c r="FC13" i="4"/>
  <c r="FB13" i="4"/>
  <c r="FA13" i="4"/>
  <c r="EZ13" i="4"/>
  <c r="EV13" i="4"/>
  <c r="ER13" i="4"/>
  <c r="FE12" i="4"/>
  <c r="FD12" i="4"/>
  <c r="FC12" i="4"/>
  <c r="FB12" i="4"/>
  <c r="FA12" i="4"/>
  <c r="EZ12" i="4"/>
  <c r="EV12" i="4"/>
  <c r="ER12" i="4"/>
  <c r="FE11" i="4"/>
  <c r="FD11" i="4"/>
  <c r="FC11" i="4"/>
  <c r="FB11" i="4"/>
  <c r="FA11" i="4"/>
  <c r="EZ11" i="4"/>
  <c r="EV11" i="4"/>
  <c r="ER11" i="4"/>
  <c r="FE10" i="4"/>
  <c r="FD10" i="4"/>
  <c r="FC10" i="4"/>
  <c r="FB10" i="4"/>
  <c r="FA10" i="4"/>
  <c r="EZ10" i="4"/>
  <c r="EV10" i="4"/>
  <c r="ER10" i="4"/>
  <c r="FE9" i="4"/>
  <c r="FD9" i="4"/>
  <c r="FC9" i="4"/>
  <c r="FB9" i="4"/>
  <c r="FA9" i="4"/>
  <c r="EZ9" i="4"/>
  <c r="EV9" i="4"/>
  <c r="ER9" i="4"/>
  <c r="FE8" i="4"/>
  <c r="FD8" i="4"/>
  <c r="FC8" i="4"/>
  <c r="FB8" i="4"/>
  <c r="FA8" i="4"/>
  <c r="EZ8" i="4"/>
  <c r="EV8" i="4"/>
  <c r="ER8" i="4"/>
  <c r="FE7" i="4"/>
  <c r="FD7" i="4"/>
  <c r="FC7" i="4"/>
  <c r="FB7" i="4"/>
  <c r="FA7" i="4"/>
  <c r="EZ7" i="4"/>
  <c r="EV7" i="4"/>
  <c r="ER7" i="4"/>
  <c r="FE6" i="4"/>
  <c r="FD6" i="4"/>
  <c r="FC6" i="4"/>
  <c r="FB6" i="4"/>
  <c r="FA6" i="4"/>
  <c r="EZ6" i="4"/>
  <c r="EV6" i="4"/>
  <c r="ER6" i="4"/>
  <c r="FF5" i="4"/>
  <c r="EZ5" i="4"/>
  <c r="EV5" i="4"/>
  <c r="ER5" i="4"/>
  <c r="EV28" i="4" l="1"/>
  <c r="FC28" i="4"/>
  <c r="EZ28" i="4"/>
  <c r="FA28" i="4"/>
  <c r="FE28" i="4"/>
  <c r="FF7" i="4"/>
  <c r="FF9" i="4"/>
  <c r="FF11" i="4"/>
  <c r="FF13" i="4"/>
  <c r="FF15" i="4"/>
  <c r="FF17" i="4"/>
  <c r="FF21" i="4"/>
  <c r="FF19" i="4"/>
  <c r="FF23" i="4"/>
  <c r="FF25" i="4"/>
  <c r="ER28" i="4"/>
  <c r="FB28" i="4"/>
  <c r="FD28" i="4"/>
  <c r="FF8" i="4"/>
  <c r="FF10" i="4"/>
  <c r="FF12" i="4"/>
  <c r="FF14" i="4"/>
  <c r="FF16" i="4"/>
  <c r="FF18" i="4"/>
  <c r="FF20" i="4"/>
  <c r="FF22" i="4"/>
  <c r="FF24" i="4"/>
  <c r="FF26" i="4"/>
  <c r="FF27" i="4"/>
  <c r="FF6" i="4"/>
  <c r="EW32" i="4" l="1"/>
  <c r="AG38" i="4"/>
  <c r="AG41" i="4" s="1"/>
  <c r="AG42" i="4" s="1"/>
  <c r="ES32" i="4"/>
  <c r="AF38" i="4"/>
  <c r="AF41" i="4" s="1"/>
  <c r="AF42" i="4" s="1"/>
  <c r="EM32" i="4"/>
  <c r="AE38" i="4"/>
  <c r="FF28" i="4"/>
  <c r="FA32" i="4" s="1"/>
  <c r="AE41" i="4" l="1"/>
  <c r="AE42" i="4" s="1"/>
  <c r="AH38" i="4"/>
  <c r="AH41" i="4" s="1"/>
  <c r="AH42" i="4" s="1"/>
  <c r="DU42" i="3"/>
  <c r="DT42" i="3"/>
  <c r="DS42" i="3"/>
  <c r="DQ42" i="3"/>
  <c r="DP42" i="3"/>
  <c r="DO42" i="3"/>
  <c r="DM42" i="3"/>
  <c r="DL42" i="3"/>
  <c r="DK42" i="3"/>
  <c r="DY41" i="3"/>
  <c r="DX41" i="3"/>
  <c r="DW41" i="3"/>
  <c r="DV41" i="3"/>
  <c r="DR41" i="3"/>
  <c r="DN41" i="3"/>
  <c r="DY40" i="3"/>
  <c r="DX40" i="3"/>
  <c r="DW40" i="3"/>
  <c r="DV40" i="3"/>
  <c r="DR40" i="3"/>
  <c r="DN40" i="3"/>
  <c r="DY39" i="3"/>
  <c r="DX39" i="3"/>
  <c r="DW39" i="3"/>
  <c r="DV39" i="3"/>
  <c r="DR39" i="3"/>
  <c r="DN39" i="3"/>
  <c r="DY38" i="3"/>
  <c r="DX38" i="3"/>
  <c r="DW38" i="3"/>
  <c r="DV38" i="3"/>
  <c r="DR38" i="3"/>
  <c r="DN38" i="3"/>
  <c r="DY37" i="3"/>
  <c r="DX37" i="3"/>
  <c r="DW37" i="3"/>
  <c r="DV37" i="3"/>
  <c r="DR37" i="3"/>
  <c r="DN37" i="3"/>
  <c r="DY36" i="3"/>
  <c r="DX36" i="3"/>
  <c r="DW36" i="3"/>
  <c r="DV36" i="3"/>
  <c r="DR36" i="3"/>
  <c r="DN36" i="3"/>
  <c r="DU30" i="3"/>
  <c r="DT30" i="3"/>
  <c r="DS30" i="3"/>
  <c r="DQ30" i="3"/>
  <c r="DP30" i="3"/>
  <c r="DO30" i="3"/>
  <c r="DM30" i="3"/>
  <c r="DL30" i="3"/>
  <c r="DK30" i="3"/>
  <c r="DY29" i="3"/>
  <c r="DX29" i="3"/>
  <c r="DW29" i="3"/>
  <c r="DV29" i="3"/>
  <c r="DR29" i="3"/>
  <c r="DN29" i="3"/>
  <c r="DY28" i="3"/>
  <c r="DX28" i="3"/>
  <c r="DW28" i="3"/>
  <c r="DV28" i="3"/>
  <c r="DR28" i="3"/>
  <c r="DN28" i="3"/>
  <c r="DY27" i="3"/>
  <c r="DX27" i="3"/>
  <c r="DW27" i="3"/>
  <c r="DV27" i="3"/>
  <c r="DR27" i="3"/>
  <c r="DN27" i="3"/>
  <c r="DY26" i="3"/>
  <c r="DX26" i="3"/>
  <c r="DW26" i="3"/>
  <c r="DV26" i="3"/>
  <c r="DR26" i="3"/>
  <c r="DN26" i="3"/>
  <c r="DY25" i="3"/>
  <c r="DX25" i="3"/>
  <c r="DW25" i="3"/>
  <c r="DV25" i="3"/>
  <c r="DR25" i="3"/>
  <c r="DN25" i="3"/>
  <c r="DY24" i="3"/>
  <c r="DX24" i="3"/>
  <c r="DW24" i="3"/>
  <c r="DV24" i="3"/>
  <c r="DR24" i="3"/>
  <c r="DN24" i="3"/>
  <c r="DY23" i="3"/>
  <c r="DX23" i="3"/>
  <c r="DW23" i="3"/>
  <c r="DV23" i="3"/>
  <c r="DR23" i="3"/>
  <c r="DN23" i="3"/>
  <c r="DY22" i="3"/>
  <c r="DX22" i="3"/>
  <c r="DW22" i="3"/>
  <c r="DV22" i="3"/>
  <c r="DR22" i="3"/>
  <c r="DN22" i="3"/>
  <c r="AG8" i="3"/>
  <c r="AF8" i="3"/>
  <c r="AE8" i="3"/>
  <c r="AH7" i="3"/>
  <c r="AH6" i="3"/>
  <c r="AH5" i="3"/>
  <c r="AH4" i="3"/>
  <c r="DU44" i="3" l="1"/>
  <c r="DP44" i="3"/>
  <c r="DM44" i="3"/>
  <c r="DV42" i="3"/>
  <c r="DW30" i="3"/>
  <c r="DT44" i="3"/>
  <c r="DS44" i="3"/>
  <c r="DR42" i="3"/>
  <c r="DY42" i="3"/>
  <c r="DZ37" i="3"/>
  <c r="DZ41" i="3"/>
  <c r="DV30" i="3"/>
  <c r="DZ26" i="3"/>
  <c r="DZ24" i="3"/>
  <c r="DZ28" i="3"/>
  <c r="DN30" i="3"/>
  <c r="DX30" i="3"/>
  <c r="DW42" i="3"/>
  <c r="DZ40" i="3"/>
  <c r="DR30" i="3"/>
  <c r="DY30" i="3"/>
  <c r="DY44" i="3" s="1"/>
  <c r="DZ29" i="3"/>
  <c r="DQ44" i="3"/>
  <c r="DN42" i="3"/>
  <c r="DX42" i="3"/>
  <c r="DZ27" i="3"/>
  <c r="DZ25" i="3"/>
  <c r="DO44" i="3"/>
  <c r="DZ23" i="3"/>
  <c r="DL44" i="3"/>
  <c r="DK44" i="3"/>
  <c r="DZ38" i="3"/>
  <c r="DZ39" i="3"/>
  <c r="DZ22" i="3"/>
  <c r="DZ36" i="3"/>
  <c r="AH8" i="3"/>
  <c r="DV44" i="3" l="1"/>
  <c r="DR44" i="3"/>
  <c r="DN44" i="3"/>
  <c r="DW44" i="3"/>
  <c r="DX44" i="3"/>
  <c r="DZ30" i="3"/>
  <c r="DZ42" i="3"/>
  <c r="DZ44" i="3" l="1"/>
  <c r="AH54" i="2"/>
  <c r="AG54" i="2"/>
  <c r="AF54" i="2"/>
  <c r="AI53" i="2"/>
  <c r="AI52" i="2"/>
  <c r="AI51" i="2"/>
  <c r="CU62" i="2"/>
  <c r="CT62" i="2"/>
  <c r="CS62" i="2"/>
  <c r="CU61" i="2"/>
  <c r="CT61" i="2"/>
  <c r="CS61" i="2"/>
  <c r="CU60" i="2"/>
  <c r="CT60" i="2"/>
  <c r="CS60" i="2"/>
  <c r="DS40" i="2"/>
  <c r="DS39" i="2"/>
  <c r="DO39" i="2"/>
  <c r="DS38" i="2"/>
  <c r="DO38" i="2"/>
  <c r="DS37" i="2"/>
  <c r="EA37" i="2" s="1"/>
  <c r="DS36" i="2"/>
  <c r="DO36" i="2"/>
  <c r="DS35" i="2"/>
  <c r="DO35" i="2"/>
  <c r="DS34" i="2"/>
  <c r="DO34" i="2"/>
  <c r="DS33" i="2"/>
  <c r="DO33" i="2"/>
  <c r="DS32" i="2"/>
  <c r="DO32" i="2"/>
  <c r="DS31" i="2"/>
  <c r="DO31" i="2"/>
  <c r="DS29" i="2"/>
  <c r="DO29" i="2"/>
  <c r="DS27" i="2"/>
  <c r="DO27" i="2"/>
  <c r="DS26" i="2"/>
  <c r="DO26" i="2"/>
  <c r="DS25" i="2"/>
  <c r="DO25" i="2"/>
  <c r="DS23" i="2"/>
  <c r="DO23" i="2"/>
  <c r="DS22" i="2"/>
  <c r="DO22" i="2"/>
  <c r="DS21" i="2"/>
  <c r="DO21" i="2"/>
  <c r="DS19" i="2"/>
  <c r="DO19" i="2"/>
  <c r="DS18" i="2"/>
  <c r="DO18" i="2"/>
  <c r="DS17" i="2"/>
  <c r="DO17" i="2"/>
  <c r="DS16" i="2"/>
  <c r="DO16" i="2"/>
  <c r="DS15" i="2"/>
  <c r="DO15" i="2"/>
  <c r="DS13" i="2"/>
  <c r="DO13" i="2"/>
  <c r="DS12" i="2"/>
  <c r="DO12" i="2"/>
  <c r="DS11" i="2"/>
  <c r="DO11" i="2"/>
  <c r="DS10" i="2"/>
  <c r="DO10" i="2"/>
  <c r="DS9" i="2"/>
  <c r="DO9" i="2"/>
  <c r="DS8" i="2"/>
  <c r="DO8" i="2"/>
  <c r="DS7" i="2"/>
  <c r="DO7" i="2"/>
  <c r="DZ6" i="2"/>
  <c r="DZ46" i="2" s="1"/>
  <c r="DY6" i="2"/>
  <c r="DY46" i="2" s="1"/>
  <c r="DX6" i="2"/>
  <c r="DX46" i="2" s="1"/>
  <c r="DW6" i="2"/>
  <c r="DW46" i="2" s="1"/>
  <c r="DS6" i="2"/>
  <c r="DO6" i="2"/>
  <c r="CP35" i="1"/>
  <c r="CO35" i="1"/>
  <c r="CM35" i="1"/>
  <c r="CL35" i="1"/>
  <c r="CJ35" i="1"/>
  <c r="CI35" i="1"/>
  <c r="CS34" i="1"/>
  <c r="CR34" i="1"/>
  <c r="CQ34" i="1"/>
  <c r="CN34" i="1"/>
  <c r="CK34" i="1"/>
  <c r="CS33" i="1"/>
  <c r="CR33" i="1"/>
  <c r="CQ33" i="1"/>
  <c r="CN33" i="1"/>
  <c r="CK33" i="1"/>
  <c r="CS32" i="1"/>
  <c r="CR32" i="1"/>
  <c r="CQ32" i="1"/>
  <c r="CN32" i="1"/>
  <c r="CK32" i="1"/>
  <c r="CS31" i="1"/>
  <c r="CR31" i="1"/>
  <c r="CQ31" i="1"/>
  <c r="CN31" i="1"/>
  <c r="CK31" i="1"/>
  <c r="DO46" i="2" l="1"/>
  <c r="DS46" i="2"/>
  <c r="EA33" i="2"/>
  <c r="EA35" i="2"/>
  <c r="EA7" i="2"/>
  <c r="EA9" i="2"/>
  <c r="EA11" i="2"/>
  <c r="EA13" i="2"/>
  <c r="EA16" i="2"/>
  <c r="EA18" i="2"/>
  <c r="EA21" i="2"/>
  <c r="EA23" i="2"/>
  <c r="EA26" i="2"/>
  <c r="EA40" i="2"/>
  <c r="EA29" i="2"/>
  <c r="EA32" i="2"/>
  <c r="EA34" i="2"/>
  <c r="EA36" i="2"/>
  <c r="CN35" i="1"/>
  <c r="CT32" i="1"/>
  <c r="EA39" i="2"/>
  <c r="EA38" i="2"/>
  <c r="EA8" i="2"/>
  <c r="EA10" i="2"/>
  <c r="EA12" i="2"/>
  <c r="EA15" i="2"/>
  <c r="EA17" i="2"/>
  <c r="EA19" i="2"/>
  <c r="EA22" i="2"/>
  <c r="EA25" i="2"/>
  <c r="EA27" i="2"/>
  <c r="EA31" i="2"/>
  <c r="CT34" i="1"/>
  <c r="CK35" i="1"/>
  <c r="AI54" i="2"/>
  <c r="CT33" i="1"/>
  <c r="EA6" i="2"/>
  <c r="CR35" i="1"/>
  <c r="CQ35" i="1"/>
  <c r="CS35" i="1"/>
  <c r="CT31" i="1"/>
  <c r="EA46" i="2" l="1"/>
  <c r="CT35" i="1"/>
  <c r="AG11" i="1" l="1"/>
  <c r="AG15" i="1" s="1"/>
  <c r="AF15" i="1"/>
  <c r="AE11" i="1"/>
  <c r="AE15" i="1" s="1"/>
  <c r="AH10" i="1"/>
  <c r="AH9" i="1"/>
  <c r="AH8" i="1"/>
  <c r="AH6" i="1"/>
  <c r="AH5" i="1"/>
  <c r="I28" i="9"/>
  <c r="I20" i="9"/>
  <c r="P9" i="9"/>
  <c r="O9" i="9"/>
  <c r="AH11" i="1" l="1"/>
  <c r="AH15" i="1" s="1"/>
  <c r="AH7" i="1"/>
  <c r="DI70" i="8"/>
  <c r="DH70" i="8"/>
  <c r="DI69" i="8"/>
  <c r="DH69" i="8"/>
  <c r="DI68" i="8"/>
  <c r="DH68" i="8"/>
  <c r="DI67" i="8"/>
  <c r="DH67" i="8"/>
  <c r="AD61" i="8"/>
  <c r="AD60" i="8"/>
  <c r="AD59" i="8"/>
  <c r="AD58" i="8"/>
  <c r="AD57" i="8"/>
  <c r="AD56" i="8"/>
  <c r="AD55" i="8"/>
  <c r="AD54" i="8"/>
  <c r="AD53" i="8"/>
  <c r="AD49" i="8"/>
  <c r="AD48" i="8"/>
  <c r="AD47" i="8"/>
  <c r="AD46" i="8"/>
  <c r="AC42" i="8"/>
  <c r="AB42" i="8"/>
  <c r="AA42" i="8"/>
  <c r="AD41" i="8"/>
  <c r="AD40" i="8"/>
  <c r="AD39" i="8"/>
  <c r="AC35" i="8"/>
  <c r="AB35" i="8"/>
  <c r="AA35" i="8"/>
  <c r="AD34" i="8"/>
  <c r="AD33" i="8"/>
  <c r="AD32" i="8"/>
  <c r="AC28" i="8"/>
  <c r="AB28" i="8"/>
  <c r="AA28" i="8"/>
  <c r="AD27" i="8"/>
  <c r="AD26" i="8"/>
  <c r="AD25" i="8"/>
  <c r="AC21" i="8"/>
  <c r="AB21" i="8"/>
  <c r="AA21" i="8"/>
  <c r="AD20" i="8"/>
  <c r="AD19" i="8"/>
  <c r="AD18" i="8"/>
  <c r="AC14" i="8"/>
  <c r="AB14" i="8"/>
  <c r="AA14" i="8"/>
  <c r="AD42" i="8" l="1"/>
  <c r="AD35" i="8"/>
  <c r="AD28" i="8"/>
  <c r="AD21" i="8"/>
  <c r="AD14" i="8"/>
  <c r="AC45" i="7"/>
  <c r="AB45" i="7"/>
  <c r="AA45" i="7"/>
  <c r="AD44" i="7"/>
  <c r="AD43" i="7"/>
  <c r="AD42" i="7"/>
  <c r="AD41" i="7"/>
  <c r="AD40" i="7"/>
  <c r="AD39" i="7"/>
  <c r="AD38" i="7"/>
  <c r="AD37" i="7"/>
  <c r="AD36" i="7"/>
  <c r="AC31" i="7"/>
  <c r="AB31" i="7"/>
  <c r="AA31" i="7"/>
  <c r="AD30" i="7"/>
  <c r="AD29" i="7"/>
  <c r="AD28" i="7"/>
  <c r="AD27" i="7"/>
  <c r="AD31" i="7" l="1"/>
  <c r="AD45" i="7"/>
  <c r="BD22" i="7" l="1"/>
  <c r="BC22" i="7"/>
  <c r="BB22" i="7"/>
  <c r="BA22" i="7"/>
  <c r="AZ22" i="7"/>
  <c r="AY22" i="7"/>
  <c r="BF21" i="7"/>
  <c r="BE21" i="7"/>
  <c r="BF20" i="7"/>
  <c r="BE20" i="7"/>
  <c r="BF19" i="7"/>
  <c r="BE19" i="7"/>
  <c r="BF18" i="7"/>
  <c r="BE18" i="7"/>
  <c r="BF17" i="7"/>
  <c r="BE17" i="7"/>
  <c r="BF16" i="7"/>
  <c r="BE16" i="7"/>
  <c r="BF15" i="7"/>
  <c r="BE15" i="7"/>
  <c r="BD9" i="7"/>
  <c r="BC9" i="7"/>
  <c r="BB9" i="7"/>
  <c r="BA9" i="7"/>
  <c r="AZ9" i="7"/>
  <c r="AY9" i="7"/>
  <c r="BF8" i="7"/>
  <c r="BE8" i="7"/>
  <c r="BF7" i="7"/>
  <c r="BE7" i="7"/>
  <c r="BF6" i="7"/>
  <c r="BE6" i="7"/>
  <c r="BF5" i="7"/>
  <c r="BE5" i="7"/>
  <c r="D68" i="1"/>
  <c r="E68" i="1"/>
  <c r="F68" i="1"/>
  <c r="G68" i="1"/>
  <c r="H68" i="1"/>
  <c r="I68" i="1"/>
  <c r="J68" i="1"/>
  <c r="L68" i="1"/>
  <c r="M68" i="1"/>
  <c r="N68" i="1"/>
  <c r="C68" i="1"/>
  <c r="BF22" i="7" l="1"/>
  <c r="Q68" i="1"/>
  <c r="BE22" i="7"/>
  <c r="R68" i="1"/>
  <c r="O68" i="1"/>
  <c r="U68" i="1"/>
  <c r="P68" i="1"/>
  <c r="BE9" i="7"/>
  <c r="BF9" i="7"/>
  <c r="AC40" i="6"/>
  <c r="AB40" i="6"/>
  <c r="AA40" i="6"/>
  <c r="AD39" i="6"/>
  <c r="AD38" i="6"/>
  <c r="AD37" i="6"/>
  <c r="AD36" i="6"/>
  <c r="AD35" i="6"/>
  <c r="AD34" i="6"/>
  <c r="AC29" i="6"/>
  <c r="AB29" i="6"/>
  <c r="AA29" i="6"/>
  <c r="AD28" i="6"/>
  <c r="AD27" i="6"/>
  <c r="AD26" i="6"/>
  <c r="AD25" i="6"/>
  <c r="BD21" i="6"/>
  <c r="BC21" i="6"/>
  <c r="BB21" i="6"/>
  <c r="BA21" i="6"/>
  <c r="AZ21" i="6"/>
  <c r="AY21" i="6"/>
  <c r="BF20" i="6"/>
  <c r="BE20" i="6"/>
  <c r="BF19" i="6"/>
  <c r="BE19" i="6"/>
  <c r="BF18" i="6"/>
  <c r="BE18" i="6"/>
  <c r="BF17" i="6"/>
  <c r="BE17" i="6"/>
  <c r="BF12" i="6"/>
  <c r="BE12" i="6"/>
  <c r="BF11" i="6"/>
  <c r="BE11" i="6"/>
  <c r="BF10" i="6"/>
  <c r="BE10" i="6"/>
  <c r="BF9" i="6"/>
  <c r="BE9" i="6"/>
  <c r="BF8" i="6"/>
  <c r="BE8" i="6"/>
  <c r="BF7" i="6"/>
  <c r="BE7" i="6"/>
  <c r="BF6" i="6"/>
  <c r="BE6" i="6"/>
  <c r="BF5" i="6"/>
  <c r="BE5" i="6"/>
  <c r="BE21" i="6" l="1"/>
  <c r="BF21" i="6"/>
  <c r="T68" i="1"/>
  <c r="S68" i="1"/>
  <c r="AD40" i="6"/>
  <c r="AD29" i="6"/>
  <c r="AC22" i="5"/>
  <c r="AB22" i="5"/>
  <c r="AA22" i="5"/>
  <c r="AD21" i="5"/>
  <c r="BJ21" i="5" s="1"/>
  <c r="BV21" i="5" s="1"/>
  <c r="AD19" i="5"/>
  <c r="BJ19" i="5" s="1"/>
  <c r="BV19" i="5" s="1"/>
  <c r="AD18" i="5"/>
  <c r="BJ18" i="5" s="1"/>
  <c r="BV18" i="5" s="1"/>
  <c r="AD17" i="5"/>
  <c r="BJ17" i="5" s="1"/>
  <c r="BV17" i="5" s="1"/>
  <c r="AD16" i="5"/>
  <c r="BJ16" i="5" s="1"/>
  <c r="BV16" i="5" s="1"/>
  <c r="AD15" i="5"/>
  <c r="BJ15" i="5" s="1"/>
  <c r="BV15" i="5" s="1"/>
  <c r="AD14" i="5"/>
  <c r="BJ14" i="5" s="1"/>
  <c r="BV14" i="5" s="1"/>
  <c r="AD13" i="5"/>
  <c r="BJ13" i="5" s="1"/>
  <c r="BV13" i="5" s="1"/>
  <c r="AD12" i="5"/>
  <c r="BJ12" i="5" s="1"/>
  <c r="BV12" i="5" s="1"/>
  <c r="AD11" i="5"/>
  <c r="BJ11" i="5" s="1"/>
  <c r="BV11" i="5" s="1"/>
  <c r="AD10" i="5"/>
  <c r="BJ10" i="5" s="1"/>
  <c r="BV10" i="5" s="1"/>
  <c r="AD9" i="5"/>
  <c r="BJ9" i="5" s="1"/>
  <c r="BV9" i="5" s="1"/>
  <c r="AD8" i="5"/>
  <c r="BJ8" i="5" s="1"/>
  <c r="BV8" i="5" s="1"/>
  <c r="AD7" i="5"/>
  <c r="BJ7" i="5" s="1"/>
  <c r="BV7" i="5" s="1"/>
  <c r="AD6" i="5"/>
  <c r="BJ6" i="5" s="1"/>
  <c r="BV6" i="5" s="1"/>
  <c r="AD5" i="5"/>
  <c r="BJ5" i="5" s="1"/>
  <c r="BV5" i="5" s="1"/>
  <c r="AD4" i="5"/>
  <c r="BJ4" i="5" s="1"/>
  <c r="BV4" i="5" s="1"/>
  <c r="BH22" i="5" l="1"/>
  <c r="AB24" i="5"/>
  <c r="BI22" i="5"/>
  <c r="AC24" i="5"/>
  <c r="BG22" i="5"/>
  <c r="AA24" i="5"/>
  <c r="AD22" i="5"/>
  <c r="CX41" i="3"/>
  <c r="HV41" i="3" s="1"/>
  <c r="JR41" i="3" s="1"/>
  <c r="CX40" i="3"/>
  <c r="HV40" i="3" s="1"/>
  <c r="JR40" i="3" s="1"/>
  <c r="CX39" i="3"/>
  <c r="CX38" i="3"/>
  <c r="HV38" i="3" s="1"/>
  <c r="JR38" i="3" s="1"/>
  <c r="CX37" i="3"/>
  <c r="HV37" i="3" s="1"/>
  <c r="JR37" i="3" s="1"/>
  <c r="CX36" i="3"/>
  <c r="HV36" i="3" s="1"/>
  <c r="JR36" i="3" s="1"/>
  <c r="DE42" i="3"/>
  <c r="IC42" i="3" s="1"/>
  <c r="JY42" i="3" s="1"/>
  <c r="DD42" i="3"/>
  <c r="IB42" i="3" s="1"/>
  <c r="JX42" i="3" s="1"/>
  <c r="DC42" i="3"/>
  <c r="IA42" i="3" s="1"/>
  <c r="JW42" i="3" s="1"/>
  <c r="DA42" i="3"/>
  <c r="HY42" i="3" s="1"/>
  <c r="JU42" i="3" s="1"/>
  <c r="CZ42" i="3"/>
  <c r="HX42" i="3" s="1"/>
  <c r="JT42" i="3" s="1"/>
  <c r="CY42" i="3"/>
  <c r="HW42" i="3" s="1"/>
  <c r="JS42" i="3" s="1"/>
  <c r="CW42" i="3"/>
  <c r="HU42" i="3" s="1"/>
  <c r="CV42" i="3"/>
  <c r="HT42" i="3" s="1"/>
  <c r="CU42" i="3"/>
  <c r="HS42" i="3" s="1"/>
  <c r="DI41" i="3"/>
  <c r="DH41" i="3"/>
  <c r="DG41" i="3"/>
  <c r="DF41" i="3"/>
  <c r="ID41" i="3" s="1"/>
  <c r="JZ41" i="3" s="1"/>
  <c r="DB41" i="3"/>
  <c r="HZ41" i="3" s="1"/>
  <c r="JV41" i="3" s="1"/>
  <c r="DI40" i="3"/>
  <c r="DH40" i="3"/>
  <c r="DG40" i="3"/>
  <c r="DF40" i="3"/>
  <c r="ID40" i="3" s="1"/>
  <c r="JZ40" i="3" s="1"/>
  <c r="DB40" i="3"/>
  <c r="HZ40" i="3" s="1"/>
  <c r="JV40" i="3" s="1"/>
  <c r="DI39" i="3"/>
  <c r="DH39" i="3"/>
  <c r="DG39" i="3"/>
  <c r="DF39" i="3"/>
  <c r="ID39" i="3" s="1"/>
  <c r="JZ39" i="3" s="1"/>
  <c r="DB39" i="3"/>
  <c r="HZ39" i="3" s="1"/>
  <c r="JV39" i="3" s="1"/>
  <c r="DI38" i="3"/>
  <c r="DH38" i="3"/>
  <c r="DG38" i="3"/>
  <c r="DF38" i="3"/>
  <c r="ID38" i="3" s="1"/>
  <c r="JZ38" i="3" s="1"/>
  <c r="DB38" i="3"/>
  <c r="HZ38" i="3" s="1"/>
  <c r="JV38" i="3" s="1"/>
  <c r="DI37" i="3"/>
  <c r="DH37" i="3"/>
  <c r="DG37" i="3"/>
  <c r="DF37" i="3"/>
  <c r="ID37" i="3" s="1"/>
  <c r="JZ37" i="3" s="1"/>
  <c r="DB37" i="3"/>
  <c r="HZ37" i="3" s="1"/>
  <c r="JV37" i="3" s="1"/>
  <c r="DI36" i="3"/>
  <c r="DH36" i="3"/>
  <c r="DG36" i="3"/>
  <c r="DF36" i="3"/>
  <c r="ID36" i="3" s="1"/>
  <c r="JZ36" i="3" s="1"/>
  <c r="DB36" i="3"/>
  <c r="HZ36" i="3" s="1"/>
  <c r="JV36" i="3" s="1"/>
  <c r="DE30" i="3"/>
  <c r="DD30" i="3"/>
  <c r="DC30" i="3"/>
  <c r="DA30" i="3"/>
  <c r="CZ30" i="3"/>
  <c r="CY30" i="3"/>
  <c r="CW30" i="3"/>
  <c r="CV30" i="3"/>
  <c r="CU30" i="3"/>
  <c r="DI29" i="3"/>
  <c r="DH29" i="3"/>
  <c r="DG29" i="3"/>
  <c r="DF29" i="3"/>
  <c r="ID29" i="3" s="1"/>
  <c r="JZ29" i="3" s="1"/>
  <c r="DB29" i="3"/>
  <c r="HZ29" i="3" s="1"/>
  <c r="JV29" i="3" s="1"/>
  <c r="CX29" i="3"/>
  <c r="HV29" i="3" s="1"/>
  <c r="JR29" i="3" s="1"/>
  <c r="DI28" i="3"/>
  <c r="DH28" i="3"/>
  <c r="DG28" i="3"/>
  <c r="DF28" i="3"/>
  <c r="ID28" i="3" s="1"/>
  <c r="JZ28" i="3" s="1"/>
  <c r="DB28" i="3"/>
  <c r="HZ28" i="3" s="1"/>
  <c r="JV28" i="3" s="1"/>
  <c r="CX28" i="3"/>
  <c r="HV28" i="3" s="1"/>
  <c r="JR28" i="3" s="1"/>
  <c r="DI27" i="3"/>
  <c r="DH27" i="3"/>
  <c r="DG27" i="3"/>
  <c r="DF27" i="3"/>
  <c r="ID27" i="3" s="1"/>
  <c r="JZ27" i="3" s="1"/>
  <c r="DB27" i="3"/>
  <c r="HZ27" i="3" s="1"/>
  <c r="JV27" i="3" s="1"/>
  <c r="CX27" i="3"/>
  <c r="HV27" i="3" s="1"/>
  <c r="JR27" i="3" s="1"/>
  <c r="DI26" i="3"/>
  <c r="DH26" i="3"/>
  <c r="DG26" i="3"/>
  <c r="DF26" i="3"/>
  <c r="ID26" i="3" s="1"/>
  <c r="JZ26" i="3" s="1"/>
  <c r="DB26" i="3"/>
  <c r="HZ26" i="3" s="1"/>
  <c r="JV26" i="3" s="1"/>
  <c r="CX26" i="3"/>
  <c r="HV26" i="3" s="1"/>
  <c r="JR26" i="3" s="1"/>
  <c r="DI25" i="3"/>
  <c r="DH25" i="3"/>
  <c r="DG25" i="3"/>
  <c r="DF25" i="3"/>
  <c r="ID25" i="3" s="1"/>
  <c r="JZ25" i="3" s="1"/>
  <c r="DB25" i="3"/>
  <c r="HZ25" i="3" s="1"/>
  <c r="JV25" i="3" s="1"/>
  <c r="CX25" i="3"/>
  <c r="HV25" i="3" s="1"/>
  <c r="JR25" i="3" s="1"/>
  <c r="DI24" i="3"/>
  <c r="DH24" i="3"/>
  <c r="DG24" i="3"/>
  <c r="DF24" i="3"/>
  <c r="ID24" i="3" s="1"/>
  <c r="JZ24" i="3" s="1"/>
  <c r="DB24" i="3"/>
  <c r="HZ24" i="3" s="1"/>
  <c r="JV24" i="3" s="1"/>
  <c r="CX24" i="3"/>
  <c r="HV24" i="3" s="1"/>
  <c r="JR24" i="3" s="1"/>
  <c r="DI23" i="3"/>
  <c r="DH23" i="3"/>
  <c r="DG23" i="3"/>
  <c r="DF23" i="3"/>
  <c r="ID23" i="3" s="1"/>
  <c r="JZ23" i="3" s="1"/>
  <c r="DB23" i="3"/>
  <c r="HZ23" i="3" s="1"/>
  <c r="JV23" i="3" s="1"/>
  <c r="CX23" i="3"/>
  <c r="HV23" i="3" s="1"/>
  <c r="JR23" i="3" s="1"/>
  <c r="DI22" i="3"/>
  <c r="DH22" i="3"/>
  <c r="DG22" i="3"/>
  <c r="DF22" i="3"/>
  <c r="ID22" i="3" s="1"/>
  <c r="JZ22" i="3" s="1"/>
  <c r="DB22" i="3"/>
  <c r="CX22" i="3"/>
  <c r="AC8" i="3"/>
  <c r="BI8" i="3" s="1"/>
  <c r="BU8" i="3" s="1"/>
  <c r="AB8" i="3"/>
  <c r="BH8" i="3" s="1"/>
  <c r="BT8" i="3" s="1"/>
  <c r="AA8" i="3"/>
  <c r="BG8" i="3" s="1"/>
  <c r="BS8" i="3" s="1"/>
  <c r="AD7" i="3"/>
  <c r="AD6" i="3"/>
  <c r="AD5" i="3"/>
  <c r="AD4" i="3"/>
  <c r="BU22" i="5" l="1"/>
  <c r="BU24" i="5" s="1"/>
  <c r="BI24" i="5"/>
  <c r="BS22" i="5"/>
  <c r="BS24" i="5" s="1"/>
  <c r="BG24" i="5"/>
  <c r="BT22" i="5"/>
  <c r="BT24" i="5" s="1"/>
  <c r="BH24" i="5"/>
  <c r="BJ22" i="5"/>
  <c r="AD24" i="5"/>
  <c r="DH30" i="3"/>
  <c r="CY44" i="3"/>
  <c r="HW30" i="3"/>
  <c r="JS30" i="3" s="1"/>
  <c r="DD44" i="3"/>
  <c r="IB30" i="3"/>
  <c r="JX30" i="3" s="1"/>
  <c r="IE42" i="3"/>
  <c r="JO42" i="3"/>
  <c r="KA42" i="3" s="1"/>
  <c r="CX42" i="3"/>
  <c r="HV42" i="3" s="1"/>
  <c r="JR42" i="3" s="1"/>
  <c r="HV39" i="3"/>
  <c r="JR39" i="3" s="1"/>
  <c r="CX30" i="3"/>
  <c r="HV30" i="3" s="1"/>
  <c r="JR30" i="3" s="1"/>
  <c r="HV22" i="3"/>
  <c r="JR22" i="3" s="1"/>
  <c r="CU44" i="3"/>
  <c r="HS30" i="3"/>
  <c r="JO30" i="3" s="1"/>
  <c r="CZ44" i="3"/>
  <c r="HX30" i="3"/>
  <c r="JT30" i="3" s="1"/>
  <c r="DE44" i="3"/>
  <c r="IC30" i="3"/>
  <c r="JY30" i="3" s="1"/>
  <c r="IF42" i="3"/>
  <c r="JP42" i="3"/>
  <c r="KB42" i="3" s="1"/>
  <c r="DB30" i="3"/>
  <c r="HZ30" i="3" s="1"/>
  <c r="JV30" i="3" s="1"/>
  <c r="HZ22" i="3"/>
  <c r="JV22" i="3" s="1"/>
  <c r="DI30" i="3"/>
  <c r="CV44" i="3"/>
  <c r="HT30" i="3"/>
  <c r="JP30" i="3" s="1"/>
  <c r="DA44" i="3"/>
  <c r="HY30" i="3"/>
  <c r="JU30" i="3" s="1"/>
  <c r="IG42" i="3"/>
  <c r="JQ42" i="3"/>
  <c r="KC42" i="3" s="1"/>
  <c r="CW44" i="3"/>
  <c r="HU30" i="3"/>
  <c r="JQ30" i="3" s="1"/>
  <c r="DC44" i="3"/>
  <c r="IA30" i="3"/>
  <c r="JW30" i="3" s="1"/>
  <c r="DF30" i="3"/>
  <c r="ID30" i="3" s="1"/>
  <c r="JZ30" i="3" s="1"/>
  <c r="DG30" i="3"/>
  <c r="DJ24" i="3"/>
  <c r="DJ26" i="3"/>
  <c r="DJ28" i="3"/>
  <c r="DF42" i="3"/>
  <c r="DJ27" i="3"/>
  <c r="DJ25" i="3"/>
  <c r="DH42" i="3"/>
  <c r="DB42" i="3"/>
  <c r="HZ42" i="3" s="1"/>
  <c r="JV42" i="3" s="1"/>
  <c r="DG42" i="3"/>
  <c r="DJ23" i="3"/>
  <c r="DJ41" i="3"/>
  <c r="DJ37" i="3"/>
  <c r="DJ29" i="3"/>
  <c r="DJ39" i="3"/>
  <c r="DI42" i="3"/>
  <c r="DJ38" i="3"/>
  <c r="DJ40" i="3"/>
  <c r="DJ22" i="3"/>
  <c r="DJ36" i="3"/>
  <c r="AD8" i="3"/>
  <c r="BV22" i="5" l="1"/>
  <c r="BV24" i="5" s="1"/>
  <c r="BJ24" i="5"/>
  <c r="DB44" i="3"/>
  <c r="DH44" i="3"/>
  <c r="CX44" i="3"/>
  <c r="DI44" i="3"/>
  <c r="DG44" i="3"/>
  <c r="KD42" i="3"/>
  <c r="DF44" i="3"/>
  <c r="ID42" i="3"/>
  <c r="JZ42" i="3" s="1"/>
  <c r="IH42" i="3"/>
  <c r="DJ30" i="3"/>
  <c r="DJ42" i="3"/>
  <c r="DJ44" i="3" l="1"/>
  <c r="CI62" i="2" l="1"/>
  <c r="CH62" i="2"/>
  <c r="CG62" i="2"/>
  <c r="CI61" i="2"/>
  <c r="CH61" i="2"/>
  <c r="CG61" i="2"/>
  <c r="CI60" i="2"/>
  <c r="CH60" i="2"/>
  <c r="CG60" i="2"/>
  <c r="AD54" i="2"/>
  <c r="AC54" i="2"/>
  <c r="AB54" i="2"/>
  <c r="AE53" i="2"/>
  <c r="AE52" i="2"/>
  <c r="AE51" i="2"/>
  <c r="AE54" i="2" l="1"/>
  <c r="ID46" i="2"/>
  <c r="IC46" i="2"/>
  <c r="IB46" i="2"/>
  <c r="HZ46" i="2"/>
  <c r="HY46" i="2"/>
  <c r="HX46" i="2"/>
  <c r="HV46" i="2"/>
  <c r="HU46" i="2"/>
  <c r="DJ40" i="2"/>
  <c r="DI40" i="2"/>
  <c r="DH40" i="2"/>
  <c r="DG40" i="2"/>
  <c r="IE40" i="2" s="1"/>
  <c r="KA40" i="2" s="1"/>
  <c r="DC40" i="2"/>
  <c r="IA40" i="2" s="1"/>
  <c r="DJ39" i="2"/>
  <c r="DI39" i="2"/>
  <c r="DH39" i="2"/>
  <c r="DG39" i="2"/>
  <c r="DC39" i="2"/>
  <c r="CY39" i="2"/>
  <c r="HW39" i="2" s="1"/>
  <c r="DJ38" i="2"/>
  <c r="DI38" i="2"/>
  <c r="DH38" i="2"/>
  <c r="DG38" i="2"/>
  <c r="DC38" i="2"/>
  <c r="CY38" i="2"/>
  <c r="HW38" i="2" s="1"/>
  <c r="DJ37" i="2"/>
  <c r="DI37" i="2"/>
  <c r="DH37" i="2"/>
  <c r="DG37" i="2"/>
  <c r="DC37" i="2"/>
  <c r="IA37" i="2" s="1"/>
  <c r="DJ36" i="2"/>
  <c r="DI36" i="2"/>
  <c r="DH36" i="2"/>
  <c r="DG36" i="2"/>
  <c r="DC36" i="2"/>
  <c r="CY36" i="2"/>
  <c r="HW36" i="2" s="1"/>
  <c r="DJ35" i="2"/>
  <c r="DI35" i="2"/>
  <c r="DH35" i="2"/>
  <c r="DG35" i="2"/>
  <c r="DC35" i="2"/>
  <c r="CY35" i="2"/>
  <c r="HW35" i="2" s="1"/>
  <c r="DJ34" i="2"/>
  <c r="DI34" i="2"/>
  <c r="DH34" i="2"/>
  <c r="DG34" i="2"/>
  <c r="DC34" i="2"/>
  <c r="CY34" i="2"/>
  <c r="HW34" i="2" s="1"/>
  <c r="DJ33" i="2"/>
  <c r="DI33" i="2"/>
  <c r="DH33" i="2"/>
  <c r="DG33" i="2"/>
  <c r="DC33" i="2"/>
  <c r="CY33" i="2"/>
  <c r="HW33" i="2" s="1"/>
  <c r="DJ32" i="2"/>
  <c r="DI32" i="2"/>
  <c r="DH32" i="2"/>
  <c r="DG32" i="2"/>
  <c r="DC32" i="2"/>
  <c r="CY32" i="2"/>
  <c r="HW32" i="2" s="1"/>
  <c r="DJ31" i="2"/>
  <c r="DI31" i="2"/>
  <c r="DH31" i="2"/>
  <c r="DG31" i="2"/>
  <c r="DC31" i="2"/>
  <c r="CY31" i="2"/>
  <c r="HW31" i="2" s="1"/>
  <c r="DJ29" i="2"/>
  <c r="DI29" i="2"/>
  <c r="DH29" i="2"/>
  <c r="DG29" i="2"/>
  <c r="DC29" i="2"/>
  <c r="CY29" i="2"/>
  <c r="HW29" i="2" s="1"/>
  <c r="DJ28" i="2"/>
  <c r="DI28" i="2"/>
  <c r="DH28" i="2"/>
  <c r="DJ27" i="2"/>
  <c r="DI27" i="2"/>
  <c r="DH27" i="2"/>
  <c r="DG27" i="2"/>
  <c r="DC27" i="2"/>
  <c r="CY27" i="2"/>
  <c r="HW27" i="2" s="1"/>
  <c r="DJ26" i="2"/>
  <c r="DI26" i="2"/>
  <c r="DH26" i="2"/>
  <c r="DG26" i="2"/>
  <c r="DC26" i="2"/>
  <c r="CY26" i="2"/>
  <c r="HW26" i="2" s="1"/>
  <c r="DJ25" i="2"/>
  <c r="DI25" i="2"/>
  <c r="DH25" i="2"/>
  <c r="DG25" i="2"/>
  <c r="DC25" i="2"/>
  <c r="CY25" i="2"/>
  <c r="HW25" i="2" s="1"/>
  <c r="DJ24" i="2"/>
  <c r="DI24" i="2"/>
  <c r="DH24" i="2"/>
  <c r="DG24" i="2"/>
  <c r="IE24" i="2" s="1"/>
  <c r="II24" i="2" s="1"/>
  <c r="DJ23" i="2"/>
  <c r="DI23" i="2"/>
  <c r="DH23" i="2"/>
  <c r="DG23" i="2"/>
  <c r="DC23" i="2"/>
  <c r="CY23" i="2"/>
  <c r="HW23" i="2" s="1"/>
  <c r="DJ22" i="2"/>
  <c r="DI22" i="2"/>
  <c r="DH22" i="2"/>
  <c r="DG22" i="2"/>
  <c r="DC22" i="2"/>
  <c r="CY22" i="2"/>
  <c r="HW22" i="2" s="1"/>
  <c r="DJ21" i="2"/>
  <c r="DI21" i="2"/>
  <c r="DH21" i="2"/>
  <c r="DG21" i="2"/>
  <c r="DC21" i="2"/>
  <c r="CY21" i="2"/>
  <c r="HW21" i="2" s="1"/>
  <c r="IE20" i="2"/>
  <c r="II20" i="2" s="1"/>
  <c r="DJ19" i="2"/>
  <c r="DI19" i="2"/>
  <c r="DH19" i="2"/>
  <c r="DG19" i="2"/>
  <c r="DC19" i="2"/>
  <c r="CY19" i="2"/>
  <c r="HW19" i="2" s="1"/>
  <c r="DJ18" i="2"/>
  <c r="DI18" i="2"/>
  <c r="DH18" i="2"/>
  <c r="DG18" i="2"/>
  <c r="DC18" i="2"/>
  <c r="CY18" i="2"/>
  <c r="HW18" i="2" s="1"/>
  <c r="DJ17" i="2"/>
  <c r="DI17" i="2"/>
  <c r="DH17" i="2"/>
  <c r="DG17" i="2"/>
  <c r="DC17" i="2"/>
  <c r="CY17" i="2"/>
  <c r="HW17" i="2" s="1"/>
  <c r="DJ16" i="2"/>
  <c r="DI16" i="2"/>
  <c r="DH16" i="2"/>
  <c r="DG16" i="2"/>
  <c r="DC16" i="2"/>
  <c r="CY16" i="2"/>
  <c r="HW16" i="2" s="1"/>
  <c r="DJ15" i="2"/>
  <c r="DI15" i="2"/>
  <c r="DH15" i="2"/>
  <c r="DG15" i="2"/>
  <c r="DC15" i="2"/>
  <c r="CY15" i="2"/>
  <c r="HW15" i="2" s="1"/>
  <c r="DJ14" i="2"/>
  <c r="DI14" i="2"/>
  <c r="DH14" i="2"/>
  <c r="DG14" i="2"/>
  <c r="IE14" i="2" s="1"/>
  <c r="II14" i="2" s="1"/>
  <c r="DJ13" i="2"/>
  <c r="DI13" i="2"/>
  <c r="DH13" i="2"/>
  <c r="DG13" i="2"/>
  <c r="DC13" i="2"/>
  <c r="CY13" i="2"/>
  <c r="HW13" i="2" s="1"/>
  <c r="DJ12" i="2"/>
  <c r="DI12" i="2"/>
  <c r="DH12" i="2"/>
  <c r="DG12" i="2"/>
  <c r="DC12" i="2"/>
  <c r="CY12" i="2"/>
  <c r="HW12" i="2" s="1"/>
  <c r="DJ11" i="2"/>
  <c r="DI11" i="2"/>
  <c r="DH11" i="2"/>
  <c r="DG11" i="2"/>
  <c r="DC11" i="2"/>
  <c r="CY11" i="2"/>
  <c r="HW11" i="2" s="1"/>
  <c r="DJ10" i="2"/>
  <c r="DI10" i="2"/>
  <c r="DH10" i="2"/>
  <c r="DG10" i="2"/>
  <c r="DC10" i="2"/>
  <c r="CY10" i="2"/>
  <c r="HW10" i="2" s="1"/>
  <c r="DJ9" i="2"/>
  <c r="DI9" i="2"/>
  <c r="DH9" i="2"/>
  <c r="DG9" i="2"/>
  <c r="DC9" i="2"/>
  <c r="CY9" i="2"/>
  <c r="HW9" i="2" s="1"/>
  <c r="DJ8" i="2"/>
  <c r="DI8" i="2"/>
  <c r="DH8" i="2"/>
  <c r="DG8" i="2"/>
  <c r="DC8" i="2"/>
  <c r="CY8" i="2"/>
  <c r="HW8" i="2" s="1"/>
  <c r="DJ7" i="2"/>
  <c r="DI7" i="2"/>
  <c r="DH7" i="2"/>
  <c r="DG7" i="2"/>
  <c r="DC7" i="2"/>
  <c r="IA7" i="2" s="1"/>
  <c r="JW7" i="2" s="1"/>
  <c r="CY7" i="2"/>
  <c r="HW7" i="2" s="1"/>
  <c r="DJ6" i="2"/>
  <c r="DI6" i="2"/>
  <c r="DH6" i="2"/>
  <c r="DG6" i="2"/>
  <c r="DC6" i="2"/>
  <c r="CY6" i="2"/>
  <c r="HW6" i="2" s="1"/>
  <c r="CD35" i="1"/>
  <c r="FV35" i="1" s="1"/>
  <c r="HF35" i="1" s="1"/>
  <c r="CC35" i="1"/>
  <c r="FU35" i="1" s="1"/>
  <c r="HE35" i="1" s="1"/>
  <c r="FS35" i="1"/>
  <c r="HC35" i="1" s="1"/>
  <c r="BZ35" i="1"/>
  <c r="FR35" i="1" s="1"/>
  <c r="HB35" i="1" s="1"/>
  <c r="BX35" i="1"/>
  <c r="FP35" i="1" s="1"/>
  <c r="GZ35" i="1" s="1"/>
  <c r="BW35" i="1"/>
  <c r="FO35" i="1" s="1"/>
  <c r="GY35" i="1" s="1"/>
  <c r="CG34" i="1"/>
  <c r="CF34" i="1"/>
  <c r="CE34" i="1"/>
  <c r="FW34" i="1" s="1"/>
  <c r="HG34" i="1" s="1"/>
  <c r="CB34" i="1"/>
  <c r="FT34" i="1" s="1"/>
  <c r="HD34" i="1" s="1"/>
  <c r="BY34" i="1"/>
  <c r="FQ34" i="1" s="1"/>
  <c r="CG33" i="1"/>
  <c r="CF33" i="1"/>
  <c r="CE33" i="1"/>
  <c r="FW33" i="1" s="1"/>
  <c r="HG33" i="1" s="1"/>
  <c r="CB33" i="1"/>
  <c r="FT33" i="1" s="1"/>
  <c r="HD33" i="1" s="1"/>
  <c r="BY33" i="1"/>
  <c r="FQ33" i="1" s="1"/>
  <c r="CG32" i="1"/>
  <c r="CF32" i="1"/>
  <c r="CE32" i="1"/>
  <c r="FW32" i="1" s="1"/>
  <c r="HG32" i="1" s="1"/>
  <c r="CB32" i="1"/>
  <c r="FT32" i="1" s="1"/>
  <c r="HD32" i="1" s="1"/>
  <c r="BY32" i="1"/>
  <c r="FQ32" i="1" s="1"/>
  <c r="CG31" i="1"/>
  <c r="CF31" i="1"/>
  <c r="CE31" i="1"/>
  <c r="FW31" i="1" s="1"/>
  <c r="HG31" i="1" s="1"/>
  <c r="CB31" i="1"/>
  <c r="BY31" i="1"/>
  <c r="FQ31" i="1" s="1"/>
  <c r="IE8" i="2" l="1"/>
  <c r="KA8" i="2" s="1"/>
  <c r="IE10" i="2"/>
  <c r="KA10" i="2" s="1"/>
  <c r="IE12" i="2"/>
  <c r="KA12" i="2" s="1"/>
  <c r="IE15" i="2"/>
  <c r="KA15" i="2" s="1"/>
  <c r="IE17" i="2"/>
  <c r="KA17" i="2" s="1"/>
  <c r="IE19" i="2"/>
  <c r="KA19" i="2" s="1"/>
  <c r="IE22" i="2"/>
  <c r="KA22" i="2" s="1"/>
  <c r="IE25" i="2"/>
  <c r="KA25" i="2" s="1"/>
  <c r="IE27" i="2"/>
  <c r="KA27" i="2" s="1"/>
  <c r="IA29" i="2"/>
  <c r="JW29" i="2" s="1"/>
  <c r="IA32" i="2"/>
  <c r="JW32" i="2" s="1"/>
  <c r="IA34" i="2"/>
  <c r="JW34" i="2" s="1"/>
  <c r="IA36" i="2"/>
  <c r="JW36" i="2" s="1"/>
  <c r="IE38" i="2"/>
  <c r="KA38" i="2" s="1"/>
  <c r="IA9" i="2"/>
  <c r="IA11" i="2"/>
  <c r="JW11" i="2" s="1"/>
  <c r="IA13" i="2"/>
  <c r="IA16" i="2"/>
  <c r="JW16" i="2" s="1"/>
  <c r="IA18" i="2"/>
  <c r="IA21" i="2"/>
  <c r="JW21" i="2" s="1"/>
  <c r="IA23" i="2"/>
  <c r="IA26" i="2"/>
  <c r="JW26" i="2" s="1"/>
  <c r="IE29" i="2"/>
  <c r="IE32" i="2"/>
  <c r="KA32" i="2" s="1"/>
  <c r="IE34" i="2"/>
  <c r="KA34" i="2" s="1"/>
  <c r="IE36" i="2"/>
  <c r="KA36" i="2" s="1"/>
  <c r="IA39" i="2"/>
  <c r="IE7" i="2"/>
  <c r="II7" i="2" s="1"/>
  <c r="IE9" i="2"/>
  <c r="KA9" i="2" s="1"/>
  <c r="IE11" i="2"/>
  <c r="IE13" i="2"/>
  <c r="KA13" i="2" s="1"/>
  <c r="IE16" i="2"/>
  <c r="KA16" i="2" s="1"/>
  <c r="IE18" i="2"/>
  <c r="KA18" i="2" s="1"/>
  <c r="IE21" i="2"/>
  <c r="IE23" i="2"/>
  <c r="KA23" i="2" s="1"/>
  <c r="IE26" i="2"/>
  <c r="KA26" i="2" s="1"/>
  <c r="IA31" i="2"/>
  <c r="IA33" i="2"/>
  <c r="JW33" i="2" s="1"/>
  <c r="IA35" i="2"/>
  <c r="IE37" i="2"/>
  <c r="II37" i="2" s="1"/>
  <c r="IE39" i="2"/>
  <c r="KA39" i="2" s="1"/>
  <c r="JW40" i="2"/>
  <c r="KE40" i="2" s="1"/>
  <c r="II40" i="2"/>
  <c r="IA8" i="2"/>
  <c r="IA10" i="2"/>
  <c r="IA12" i="2"/>
  <c r="JW12" i="2" s="1"/>
  <c r="IA15" i="2"/>
  <c r="IA17" i="2"/>
  <c r="IA19" i="2"/>
  <c r="IA22" i="2"/>
  <c r="IA25" i="2"/>
  <c r="JW25" i="2" s="1"/>
  <c r="IA27" i="2"/>
  <c r="II27" i="2" s="1"/>
  <c r="IE31" i="2"/>
  <c r="KA31" i="2" s="1"/>
  <c r="IE33" i="2"/>
  <c r="KA33" i="2" s="1"/>
  <c r="IE35" i="2"/>
  <c r="KA35" i="2" s="1"/>
  <c r="IA38" i="2"/>
  <c r="II38" i="2" s="1"/>
  <c r="DH46" i="2"/>
  <c r="IA6" i="2"/>
  <c r="JW6" i="2" s="1"/>
  <c r="DC46" i="2"/>
  <c r="IE6" i="2"/>
  <c r="KA6" i="2" s="1"/>
  <c r="DG46" i="2"/>
  <c r="DJ46" i="2"/>
  <c r="CY46" i="2"/>
  <c r="DI46" i="2"/>
  <c r="FZ33" i="1"/>
  <c r="HA33" i="1"/>
  <c r="HJ33" i="1" s="1"/>
  <c r="JS6" i="2"/>
  <c r="JS8" i="2"/>
  <c r="JS10" i="2"/>
  <c r="JS12" i="2"/>
  <c r="DK14" i="2"/>
  <c r="JS17" i="2"/>
  <c r="JS19" i="2"/>
  <c r="JS22" i="2"/>
  <c r="DK24" i="2"/>
  <c r="JS25" i="2"/>
  <c r="JS27" i="2"/>
  <c r="JS38" i="2"/>
  <c r="FZ34" i="1"/>
  <c r="HA34" i="1"/>
  <c r="HJ34" i="1" s="1"/>
  <c r="JS29" i="2"/>
  <c r="JS32" i="2"/>
  <c r="JS34" i="2"/>
  <c r="JS36" i="2"/>
  <c r="HA31" i="1"/>
  <c r="JS7" i="2"/>
  <c r="JS9" i="2"/>
  <c r="JS11" i="2"/>
  <c r="JS13" i="2"/>
  <c r="JS16" i="2"/>
  <c r="JS18" i="2"/>
  <c r="JS21" i="2"/>
  <c r="JS23" i="2"/>
  <c r="JS26" i="2"/>
  <c r="JS39" i="2"/>
  <c r="CB35" i="1"/>
  <c r="FT35" i="1" s="1"/>
  <c r="HD35" i="1" s="1"/>
  <c r="FT31" i="1"/>
  <c r="HD31" i="1" s="1"/>
  <c r="FZ32" i="1"/>
  <c r="HA32" i="1"/>
  <c r="HJ32" i="1" s="1"/>
  <c r="JS31" i="2"/>
  <c r="JS33" i="2"/>
  <c r="JS35" i="2"/>
  <c r="DK37" i="2"/>
  <c r="BY35" i="1"/>
  <c r="FQ35" i="1" s="1"/>
  <c r="HA35" i="1" s="1"/>
  <c r="CH34" i="1"/>
  <c r="DK35" i="2"/>
  <c r="DK36" i="2"/>
  <c r="DK38" i="2"/>
  <c r="DK39" i="2"/>
  <c r="DK40" i="2"/>
  <c r="DK6" i="2"/>
  <c r="DK7" i="2"/>
  <c r="DK8" i="2"/>
  <c r="DK9" i="2"/>
  <c r="DK10" i="2"/>
  <c r="DK11" i="2"/>
  <c r="DK12" i="2"/>
  <c r="DK13" i="2"/>
  <c r="DK15" i="2"/>
  <c r="DK16" i="2"/>
  <c r="DK17" i="2"/>
  <c r="DK18" i="2"/>
  <c r="DK19" i="2"/>
  <c r="DK21" i="2"/>
  <c r="DK22" i="2"/>
  <c r="DK23" i="2"/>
  <c r="DK25" i="2"/>
  <c r="DK26" i="2"/>
  <c r="DK27" i="2"/>
  <c r="DK29" i="2"/>
  <c r="DK31" i="2"/>
  <c r="DK32" i="2"/>
  <c r="DK33" i="2"/>
  <c r="DK34" i="2"/>
  <c r="CE35" i="1"/>
  <c r="FW35" i="1" s="1"/>
  <c r="HG35" i="1" s="1"/>
  <c r="CG35" i="1"/>
  <c r="CH32" i="1"/>
  <c r="CF35" i="1"/>
  <c r="CH33" i="1"/>
  <c r="CH31" i="1"/>
  <c r="II17" i="2" l="1"/>
  <c r="HW46" i="2"/>
  <c r="IA46" i="2"/>
  <c r="IE46" i="2"/>
  <c r="II8" i="2"/>
  <c r="II19" i="2"/>
  <c r="II10" i="2"/>
  <c r="II34" i="2"/>
  <c r="II11" i="2"/>
  <c r="II15" i="2"/>
  <c r="II22" i="2"/>
  <c r="KA7" i="2"/>
  <c r="KE7" i="2" s="1"/>
  <c r="JW38" i="2"/>
  <c r="KE38" i="2" s="1"/>
  <c r="II31" i="2"/>
  <c r="JW27" i="2"/>
  <c r="KE27" i="2" s="1"/>
  <c r="JW22" i="2"/>
  <c r="KE22" i="2" s="1"/>
  <c r="JW17" i="2"/>
  <c r="KE17" i="2" s="1"/>
  <c r="JW8" i="2"/>
  <c r="KE8" i="2" s="1"/>
  <c r="II21" i="2"/>
  <c r="II26" i="2"/>
  <c r="JW19" i="2"/>
  <c r="KE19" i="2" s="1"/>
  <c r="JW15" i="2"/>
  <c r="JW10" i="2"/>
  <c r="KE10" i="2" s="1"/>
  <c r="II16" i="2"/>
  <c r="II29" i="2"/>
  <c r="II25" i="2"/>
  <c r="KA21" i="2"/>
  <c r="KE21" i="2" s="1"/>
  <c r="KA29" i="2"/>
  <c r="KE29" i="2" s="1"/>
  <c r="II18" i="2"/>
  <c r="II9" i="2"/>
  <c r="II35" i="2"/>
  <c r="II12" i="2"/>
  <c r="KA11" i="2"/>
  <c r="KE11" i="2" s="1"/>
  <c r="II39" i="2"/>
  <c r="II23" i="2"/>
  <c r="II13" i="2"/>
  <c r="JW23" i="2"/>
  <c r="KE23" i="2" s="1"/>
  <c r="JW18" i="2"/>
  <c r="KE18" i="2" s="1"/>
  <c r="JW13" i="2"/>
  <c r="KE13" i="2" s="1"/>
  <c r="JW9" i="2"/>
  <c r="KE9" i="2" s="1"/>
  <c r="KE26" i="2"/>
  <c r="KE16" i="2"/>
  <c r="JW39" i="2"/>
  <c r="KE39" i="2" s="1"/>
  <c r="KE34" i="2"/>
  <c r="KE33" i="2"/>
  <c r="KE32" i="2"/>
  <c r="KE12" i="2"/>
  <c r="II36" i="2"/>
  <c r="JW35" i="2"/>
  <c r="KE35" i="2" s="1"/>
  <c r="JW31" i="2"/>
  <c r="KE31" i="2" s="1"/>
  <c r="II33" i="2"/>
  <c r="KE36" i="2"/>
  <c r="KE25" i="2"/>
  <c r="II32" i="2"/>
  <c r="KA37" i="2"/>
  <c r="DK46" i="2"/>
  <c r="II6" i="2"/>
  <c r="KE6" i="2"/>
  <c r="JS15" i="2"/>
  <c r="JW37" i="2"/>
  <c r="HJ31" i="1"/>
  <c r="HJ35" i="1" s="1"/>
  <c r="KA14" i="2"/>
  <c r="KE14" i="2" s="1"/>
  <c r="FZ31" i="1"/>
  <c r="FZ35" i="1" s="1"/>
  <c r="KA20" i="2"/>
  <c r="KE20" i="2" s="1"/>
  <c r="KA24" i="2"/>
  <c r="KE24" i="2" s="1"/>
  <c r="CH35" i="1"/>
  <c r="KE15" i="2" l="1"/>
  <c r="KE37" i="2"/>
  <c r="II46" i="2"/>
  <c r="DE7" i="10"/>
  <c r="DD7" i="10"/>
  <c r="DC7" i="10"/>
  <c r="DA7" i="10"/>
  <c r="CZ7" i="10"/>
  <c r="CY7" i="10"/>
  <c r="CW7" i="10"/>
  <c r="CV7" i="10"/>
  <c r="CU7" i="10"/>
  <c r="DI6" i="10"/>
  <c r="DH6" i="10"/>
  <c r="DG6" i="10"/>
  <c r="DF6" i="10"/>
  <c r="HM6" i="10" s="1"/>
  <c r="DB6" i="10"/>
  <c r="HL6" i="10" s="1"/>
  <c r="CX6" i="10"/>
  <c r="HK6" i="10" s="1"/>
  <c r="DI5" i="10"/>
  <c r="DH5" i="10"/>
  <c r="DG5" i="10"/>
  <c r="DF5" i="10"/>
  <c r="HM5" i="10" s="1"/>
  <c r="DB5" i="10"/>
  <c r="HL5" i="10" s="1"/>
  <c r="CX5" i="10"/>
  <c r="HK5" i="10" s="1"/>
  <c r="CP6" i="10"/>
  <c r="CP5" i="10"/>
  <c r="HI5" i="10" s="1"/>
  <c r="HN5" i="10" l="1"/>
  <c r="HN6" i="10"/>
  <c r="KE46" i="2"/>
  <c r="DI7" i="10"/>
  <c r="DH7" i="10"/>
  <c r="DG7" i="10"/>
  <c r="CX7" i="10"/>
  <c r="DF7" i="10"/>
  <c r="DB7" i="10"/>
  <c r="DJ5" i="10"/>
  <c r="DJ6" i="10"/>
  <c r="CY11" i="10" l="1"/>
  <c r="HL7" i="10"/>
  <c r="DC11" i="10"/>
  <c r="HM7" i="10"/>
  <c r="CU11" i="10"/>
  <c r="HK7" i="10"/>
  <c r="DJ7" i="10"/>
  <c r="DG11" i="10" s="1"/>
  <c r="CO7" i="10"/>
  <c r="CN7" i="10"/>
  <c r="CM7" i="10"/>
  <c r="CK7" i="10"/>
  <c r="CJ7" i="10"/>
  <c r="CI7" i="10"/>
  <c r="CG7" i="10"/>
  <c r="CF7" i="10"/>
  <c r="CE7" i="10"/>
  <c r="CS6" i="10"/>
  <c r="CR6" i="10"/>
  <c r="CQ6" i="10"/>
  <c r="CL6" i="10"/>
  <c r="CH6" i="10"/>
  <c r="CS5" i="10"/>
  <c r="CR5" i="10"/>
  <c r="CQ5" i="10"/>
  <c r="CL5" i="10"/>
  <c r="CH5" i="10"/>
  <c r="H28" i="9"/>
  <c r="H20" i="9"/>
  <c r="Z86" i="8"/>
  <c r="Z85" i="8"/>
  <c r="Z84" i="8"/>
  <c r="Z83" i="8"/>
  <c r="Z82" i="8"/>
  <c r="Z81" i="8"/>
  <c r="Z80" i="8"/>
  <c r="Z79" i="8"/>
  <c r="Z78" i="8"/>
  <c r="Z77" i="8"/>
  <c r="N9" i="9"/>
  <c r="M9" i="9"/>
  <c r="CS70" i="8"/>
  <c r="CR70" i="8"/>
  <c r="CS69" i="8"/>
  <c r="CR69" i="8"/>
  <c r="CS68" i="8"/>
  <c r="CR68" i="8"/>
  <c r="CS67" i="8"/>
  <c r="CR67" i="8"/>
  <c r="Z61" i="8"/>
  <c r="Z60" i="8"/>
  <c r="Z59" i="8"/>
  <c r="Z58" i="8"/>
  <c r="Z57" i="8"/>
  <c r="Z56" i="8"/>
  <c r="Z55" i="8"/>
  <c r="Z54" i="8"/>
  <c r="Z53" i="8"/>
  <c r="Z49" i="8"/>
  <c r="Z48" i="8"/>
  <c r="Z47" i="8"/>
  <c r="Z46" i="8"/>
  <c r="Y42" i="8"/>
  <c r="X42" i="8"/>
  <c r="W42" i="8"/>
  <c r="Z41" i="8"/>
  <c r="Z40" i="8"/>
  <c r="Z39" i="8"/>
  <c r="Y35" i="8"/>
  <c r="X35" i="8"/>
  <c r="W35" i="8"/>
  <c r="Z34" i="8"/>
  <c r="Z33" i="8"/>
  <c r="Z32" i="8"/>
  <c r="Y28" i="8"/>
  <c r="X28" i="8"/>
  <c r="W28" i="8"/>
  <c r="Z27" i="8"/>
  <c r="Z26" i="8"/>
  <c r="Z25" i="8"/>
  <c r="Y21" i="8"/>
  <c r="X21" i="8"/>
  <c r="W21" i="8"/>
  <c r="Z20" i="8"/>
  <c r="Z19" i="8"/>
  <c r="Z18" i="8"/>
  <c r="Y14" i="8"/>
  <c r="X14" i="8"/>
  <c r="W14" i="8"/>
  <c r="Z13" i="8"/>
  <c r="Z12" i="8"/>
  <c r="AX7" i="8"/>
  <c r="AW7" i="8"/>
  <c r="AX6" i="8"/>
  <c r="AW6" i="8"/>
  <c r="AX5" i="8"/>
  <c r="AW5" i="8"/>
  <c r="HN7" i="10" l="1"/>
  <c r="Z35" i="8"/>
  <c r="CS7" i="10"/>
  <c r="Z14" i="8"/>
  <c r="CQ7" i="10"/>
  <c r="CR7" i="10"/>
  <c r="CP7" i="10"/>
  <c r="CM11" i="10" s="1"/>
  <c r="CT5" i="10"/>
  <c r="CT6" i="10"/>
  <c r="CL7" i="10"/>
  <c r="CI11" i="10" s="1"/>
  <c r="CH7" i="10"/>
  <c r="CE11" i="10" s="1"/>
  <c r="Z21" i="8"/>
  <c r="Z42" i="8"/>
  <c r="Z28" i="8"/>
  <c r="Y45" i="7"/>
  <c r="X45" i="7"/>
  <c r="W45" i="7"/>
  <c r="Z44" i="7"/>
  <c r="Z43" i="7"/>
  <c r="Z42" i="7"/>
  <c r="Z41" i="7"/>
  <c r="Z40" i="7"/>
  <c r="Z39" i="7"/>
  <c r="Z38" i="7"/>
  <c r="Z37" i="7"/>
  <c r="Z36" i="7"/>
  <c r="Y31" i="7"/>
  <c r="X31" i="7"/>
  <c r="W31" i="7"/>
  <c r="Z30" i="7"/>
  <c r="Z29" i="7"/>
  <c r="Z28" i="7"/>
  <c r="Z27" i="7"/>
  <c r="Z31" i="7" l="1"/>
  <c r="CT7" i="10"/>
  <c r="CQ11" i="10" s="1"/>
  <c r="Z45" i="7"/>
  <c r="AV22" i="7" l="1"/>
  <c r="AU22" i="7"/>
  <c r="AT22" i="7"/>
  <c r="AS22" i="7"/>
  <c r="AR22" i="7"/>
  <c r="AQ22" i="7"/>
  <c r="AX21" i="7"/>
  <c r="AW21" i="7"/>
  <c r="AX20" i="7"/>
  <c r="AW20" i="7"/>
  <c r="AX19" i="7"/>
  <c r="AW19" i="7"/>
  <c r="AX18" i="7"/>
  <c r="AW18" i="7"/>
  <c r="AX17" i="7"/>
  <c r="AW17" i="7"/>
  <c r="AX16" i="7"/>
  <c r="AW16" i="7"/>
  <c r="AX15" i="7"/>
  <c r="AW15" i="7"/>
  <c r="AV9" i="7"/>
  <c r="AU9" i="7"/>
  <c r="AT9" i="7"/>
  <c r="AS9" i="7"/>
  <c r="AR9" i="7"/>
  <c r="AQ9" i="7"/>
  <c r="AX8" i="7"/>
  <c r="AW8" i="7"/>
  <c r="AX7" i="7"/>
  <c r="AW7" i="7"/>
  <c r="AX6" i="7"/>
  <c r="AW6" i="7"/>
  <c r="AX5" i="7"/>
  <c r="AW5" i="7"/>
  <c r="Y40" i="6"/>
  <c r="X40" i="6"/>
  <c r="W40" i="6"/>
  <c r="Z39" i="6"/>
  <c r="Z38" i="6"/>
  <c r="Z37" i="6"/>
  <c r="Z36" i="6"/>
  <c r="Z35" i="6"/>
  <c r="Z34" i="6"/>
  <c r="Y29" i="6"/>
  <c r="X29" i="6"/>
  <c r="W29" i="6"/>
  <c r="Z28" i="6"/>
  <c r="Z27" i="6"/>
  <c r="Z26" i="6"/>
  <c r="AV21" i="6"/>
  <c r="AU21" i="6"/>
  <c r="AT21" i="6"/>
  <c r="AS21" i="6"/>
  <c r="AR21" i="6"/>
  <c r="AQ21" i="6"/>
  <c r="AX20" i="6"/>
  <c r="AW20" i="6"/>
  <c r="AX19" i="6"/>
  <c r="AW19" i="6"/>
  <c r="AX18" i="6"/>
  <c r="AW18" i="6"/>
  <c r="AX17" i="6"/>
  <c r="AW17" i="6"/>
  <c r="AX12" i="6"/>
  <c r="AW12" i="6"/>
  <c r="AX11" i="6"/>
  <c r="AW11" i="6"/>
  <c r="AX10" i="6"/>
  <c r="AW10" i="6"/>
  <c r="AX9" i="6"/>
  <c r="AW9" i="6"/>
  <c r="AX8" i="6"/>
  <c r="AW8" i="6"/>
  <c r="AX7" i="6"/>
  <c r="AW7" i="6"/>
  <c r="AX6" i="6"/>
  <c r="AW6" i="6"/>
  <c r="AX5" i="6"/>
  <c r="AW5" i="6"/>
  <c r="Y22" i="5"/>
  <c r="Y24" i="5" s="1"/>
  <c r="X22" i="5"/>
  <c r="X24" i="5" s="1"/>
  <c r="W22" i="5"/>
  <c r="W24" i="5" s="1"/>
  <c r="Z21" i="5"/>
  <c r="Z19" i="5"/>
  <c r="Z18" i="5"/>
  <c r="Z17" i="5"/>
  <c r="Z16" i="5"/>
  <c r="Z15" i="5"/>
  <c r="Z14" i="5"/>
  <c r="Z13" i="5"/>
  <c r="Z12" i="5"/>
  <c r="Z11" i="5"/>
  <c r="Z10" i="5"/>
  <c r="Z9" i="5"/>
  <c r="Z8" i="5"/>
  <c r="Z7" i="5"/>
  <c r="Z6" i="5"/>
  <c r="Z5" i="5"/>
  <c r="Z4" i="5"/>
  <c r="AX22" i="7" l="1"/>
  <c r="AW22" i="7"/>
  <c r="AX21" i="6"/>
  <c r="Z40" i="6"/>
  <c r="AW9" i="7"/>
  <c r="AX9" i="7"/>
  <c r="Z29" i="6"/>
  <c r="AW21" i="6"/>
  <c r="Z22" i="5"/>
  <c r="Z24" i="5" s="1"/>
  <c r="EE28" i="4"/>
  <c r="KI28" i="4" s="1"/>
  <c r="MQ28" i="4" s="1"/>
  <c r="ED28" i="4"/>
  <c r="KH28" i="4" s="1"/>
  <c r="MP28" i="4" s="1"/>
  <c r="EC28" i="4"/>
  <c r="KG28" i="4" s="1"/>
  <c r="MO28" i="4" s="1"/>
  <c r="EA28" i="4"/>
  <c r="KE28" i="4" s="1"/>
  <c r="MM28" i="4" s="1"/>
  <c r="DZ28" i="4"/>
  <c r="KD28" i="4" s="1"/>
  <c r="ML28" i="4" s="1"/>
  <c r="DY28" i="4"/>
  <c r="KC28" i="4" s="1"/>
  <c r="MK28" i="4" s="1"/>
  <c r="DW28" i="4"/>
  <c r="KA28" i="4" s="1"/>
  <c r="MI28" i="4" s="1"/>
  <c r="DV28" i="4"/>
  <c r="JZ28" i="4" s="1"/>
  <c r="MH28" i="4" s="1"/>
  <c r="DU28" i="4"/>
  <c r="JY28" i="4" s="1"/>
  <c r="MG28" i="4" s="1"/>
  <c r="DT28" i="4"/>
  <c r="JX28" i="4" s="1"/>
  <c r="MF28" i="4" s="1"/>
  <c r="DS28" i="4"/>
  <c r="JW28" i="4" s="1"/>
  <c r="ME28" i="4" s="1"/>
  <c r="EK27" i="4"/>
  <c r="EJ27" i="4"/>
  <c r="EI27" i="4"/>
  <c r="EH27" i="4"/>
  <c r="EG27" i="4"/>
  <c r="EF27" i="4"/>
  <c r="KJ27" i="4" s="1"/>
  <c r="MR27" i="4" s="1"/>
  <c r="EB27" i="4"/>
  <c r="KF27" i="4" s="1"/>
  <c r="MN27" i="4" s="1"/>
  <c r="DX27" i="4"/>
  <c r="KB27" i="4" s="1"/>
  <c r="MJ27" i="4" s="1"/>
  <c r="EK26" i="4"/>
  <c r="EJ26" i="4"/>
  <c r="EI26" i="4"/>
  <c r="EH26" i="4"/>
  <c r="EG26" i="4"/>
  <c r="EF26" i="4"/>
  <c r="KJ26" i="4" s="1"/>
  <c r="MR26" i="4" s="1"/>
  <c r="EB26" i="4"/>
  <c r="KF26" i="4" s="1"/>
  <c r="MN26" i="4" s="1"/>
  <c r="DX26" i="4"/>
  <c r="KB26" i="4" s="1"/>
  <c r="MJ26" i="4" s="1"/>
  <c r="EK25" i="4"/>
  <c r="EJ25" i="4"/>
  <c r="EI25" i="4"/>
  <c r="EH25" i="4"/>
  <c r="EG25" i="4"/>
  <c r="EF25" i="4"/>
  <c r="KJ25" i="4" s="1"/>
  <c r="MR25" i="4" s="1"/>
  <c r="EB25" i="4"/>
  <c r="KF25" i="4" s="1"/>
  <c r="MN25" i="4" s="1"/>
  <c r="DX25" i="4"/>
  <c r="KB25" i="4" s="1"/>
  <c r="MJ25" i="4" s="1"/>
  <c r="EK24" i="4"/>
  <c r="EJ24" i="4"/>
  <c r="EI24" i="4"/>
  <c r="EH24" i="4"/>
  <c r="EG24" i="4"/>
  <c r="EF24" i="4"/>
  <c r="KJ24" i="4" s="1"/>
  <c r="MR24" i="4" s="1"/>
  <c r="DX24" i="4"/>
  <c r="KB24" i="4" s="1"/>
  <c r="MJ24" i="4" s="1"/>
  <c r="EK23" i="4"/>
  <c r="EJ23" i="4"/>
  <c r="EI23" i="4"/>
  <c r="EH23" i="4"/>
  <c r="EG23" i="4"/>
  <c r="EF23" i="4"/>
  <c r="KJ23" i="4" s="1"/>
  <c r="MR23" i="4" s="1"/>
  <c r="EB23" i="4"/>
  <c r="KF23" i="4" s="1"/>
  <c r="MN23" i="4" s="1"/>
  <c r="DX23" i="4"/>
  <c r="KB23" i="4" s="1"/>
  <c r="MJ23" i="4" s="1"/>
  <c r="EK22" i="4"/>
  <c r="EJ22" i="4"/>
  <c r="EI22" i="4"/>
  <c r="EH22" i="4"/>
  <c r="EG22" i="4"/>
  <c r="EF22" i="4"/>
  <c r="KJ22" i="4" s="1"/>
  <c r="MR22" i="4" s="1"/>
  <c r="EB22" i="4"/>
  <c r="DX22" i="4"/>
  <c r="KB22" i="4" s="1"/>
  <c r="MJ22" i="4" s="1"/>
  <c r="EK21" i="4"/>
  <c r="EJ21" i="4"/>
  <c r="EI21" i="4"/>
  <c r="EH21" i="4"/>
  <c r="EG21" i="4"/>
  <c r="EF21" i="4"/>
  <c r="KJ21" i="4" s="1"/>
  <c r="MR21" i="4" s="1"/>
  <c r="EB21" i="4"/>
  <c r="DX21" i="4"/>
  <c r="KB21" i="4" s="1"/>
  <c r="MJ21" i="4" s="1"/>
  <c r="EK20" i="4"/>
  <c r="EJ20" i="4"/>
  <c r="EI20" i="4"/>
  <c r="EH20" i="4"/>
  <c r="EG20" i="4"/>
  <c r="EF20" i="4"/>
  <c r="KJ20" i="4" s="1"/>
  <c r="MR20" i="4" s="1"/>
  <c r="EB20" i="4"/>
  <c r="DX20" i="4"/>
  <c r="KB20" i="4" s="1"/>
  <c r="MJ20" i="4" s="1"/>
  <c r="EK19" i="4"/>
  <c r="EJ19" i="4"/>
  <c r="EI19" i="4"/>
  <c r="EH19" i="4"/>
  <c r="EG19" i="4"/>
  <c r="EF19" i="4"/>
  <c r="KJ19" i="4" s="1"/>
  <c r="MR19" i="4" s="1"/>
  <c r="EB19" i="4"/>
  <c r="DX19" i="4"/>
  <c r="KB19" i="4" s="1"/>
  <c r="MJ19" i="4" s="1"/>
  <c r="EK18" i="4"/>
  <c r="EJ18" i="4"/>
  <c r="EI18" i="4"/>
  <c r="EH18" i="4"/>
  <c r="EG18" i="4"/>
  <c r="EF18" i="4"/>
  <c r="KJ18" i="4" s="1"/>
  <c r="MR18" i="4" s="1"/>
  <c r="EB18" i="4"/>
  <c r="DX18" i="4"/>
  <c r="KB18" i="4" s="1"/>
  <c r="MJ18" i="4" s="1"/>
  <c r="EK17" i="4"/>
  <c r="EJ17" i="4"/>
  <c r="EI17" i="4"/>
  <c r="EH17" i="4"/>
  <c r="EG17" i="4"/>
  <c r="EF17" i="4"/>
  <c r="KJ17" i="4" s="1"/>
  <c r="MR17" i="4" s="1"/>
  <c r="EB17" i="4"/>
  <c r="DX17" i="4"/>
  <c r="KB17" i="4" s="1"/>
  <c r="MJ17" i="4" s="1"/>
  <c r="EK16" i="4"/>
  <c r="EJ16" i="4"/>
  <c r="EI16" i="4"/>
  <c r="EH16" i="4"/>
  <c r="EG16" i="4"/>
  <c r="EF16" i="4"/>
  <c r="KJ16" i="4" s="1"/>
  <c r="MR16" i="4" s="1"/>
  <c r="EB16" i="4"/>
  <c r="DX16" i="4"/>
  <c r="KB16" i="4" s="1"/>
  <c r="MJ16" i="4" s="1"/>
  <c r="EK15" i="4"/>
  <c r="EJ15" i="4"/>
  <c r="EI15" i="4"/>
  <c r="EH15" i="4"/>
  <c r="EG15" i="4"/>
  <c r="EF15" i="4"/>
  <c r="KJ15" i="4" s="1"/>
  <c r="MR15" i="4" s="1"/>
  <c r="EB15" i="4"/>
  <c r="DX15" i="4"/>
  <c r="KB15" i="4" s="1"/>
  <c r="MJ15" i="4" s="1"/>
  <c r="EK14" i="4"/>
  <c r="EJ14" i="4"/>
  <c r="EI14" i="4"/>
  <c r="EH14" i="4"/>
  <c r="EG14" i="4"/>
  <c r="EF14" i="4"/>
  <c r="KJ14" i="4" s="1"/>
  <c r="MR14" i="4" s="1"/>
  <c r="EB14" i="4"/>
  <c r="DX14" i="4"/>
  <c r="KB14" i="4" s="1"/>
  <c r="MJ14" i="4" s="1"/>
  <c r="EK13" i="4"/>
  <c r="EJ13" i="4"/>
  <c r="EI13" i="4"/>
  <c r="EH13" i="4"/>
  <c r="EG13" i="4"/>
  <c r="EF13" i="4"/>
  <c r="KJ13" i="4" s="1"/>
  <c r="MR13" i="4" s="1"/>
  <c r="EB13" i="4"/>
  <c r="DX13" i="4"/>
  <c r="KB13" i="4" s="1"/>
  <c r="MJ13" i="4" s="1"/>
  <c r="EK12" i="4"/>
  <c r="EJ12" i="4"/>
  <c r="EI12" i="4"/>
  <c r="EH12" i="4"/>
  <c r="EG12" i="4"/>
  <c r="EF12" i="4"/>
  <c r="KJ12" i="4" s="1"/>
  <c r="MR12" i="4" s="1"/>
  <c r="EB12" i="4"/>
  <c r="DX12" i="4"/>
  <c r="KB12" i="4" s="1"/>
  <c r="MJ12" i="4" s="1"/>
  <c r="EK11" i="4"/>
  <c r="EJ11" i="4"/>
  <c r="EI11" i="4"/>
  <c r="EH11" i="4"/>
  <c r="EG11" i="4"/>
  <c r="EF11" i="4"/>
  <c r="KJ11" i="4" s="1"/>
  <c r="MR11" i="4" s="1"/>
  <c r="EB11" i="4"/>
  <c r="DX11" i="4"/>
  <c r="KB11" i="4" s="1"/>
  <c r="MJ11" i="4" s="1"/>
  <c r="EK10" i="4"/>
  <c r="EJ10" i="4"/>
  <c r="EI10" i="4"/>
  <c r="EH10" i="4"/>
  <c r="EG10" i="4"/>
  <c r="EF10" i="4"/>
  <c r="KJ10" i="4" s="1"/>
  <c r="MR10" i="4" s="1"/>
  <c r="EB10" i="4"/>
  <c r="DX10" i="4"/>
  <c r="KB10" i="4" s="1"/>
  <c r="MJ10" i="4" s="1"/>
  <c r="EK9" i="4"/>
  <c r="EJ9" i="4"/>
  <c r="EI9" i="4"/>
  <c r="EH9" i="4"/>
  <c r="EG9" i="4"/>
  <c r="EF9" i="4"/>
  <c r="KJ9" i="4" s="1"/>
  <c r="MR9" i="4" s="1"/>
  <c r="EB9" i="4"/>
  <c r="KF9" i="4" s="1"/>
  <c r="MN9" i="4" s="1"/>
  <c r="DX9" i="4"/>
  <c r="KB9" i="4" s="1"/>
  <c r="MJ9" i="4" s="1"/>
  <c r="EK8" i="4"/>
  <c r="EJ8" i="4"/>
  <c r="EI8" i="4"/>
  <c r="EH8" i="4"/>
  <c r="EG8" i="4"/>
  <c r="EF8" i="4"/>
  <c r="KJ8" i="4" s="1"/>
  <c r="MR8" i="4" s="1"/>
  <c r="EB8" i="4"/>
  <c r="KF8" i="4" s="1"/>
  <c r="MN8" i="4" s="1"/>
  <c r="DX8" i="4"/>
  <c r="KB8" i="4" s="1"/>
  <c r="MJ8" i="4" s="1"/>
  <c r="EK7" i="4"/>
  <c r="EJ7" i="4"/>
  <c r="EI7" i="4"/>
  <c r="EH7" i="4"/>
  <c r="EG7" i="4"/>
  <c r="EF7" i="4"/>
  <c r="KJ7" i="4" s="1"/>
  <c r="MR7" i="4" s="1"/>
  <c r="EB7" i="4"/>
  <c r="KF7" i="4" s="1"/>
  <c r="MN7" i="4" s="1"/>
  <c r="DX7" i="4"/>
  <c r="KB7" i="4" s="1"/>
  <c r="MJ7" i="4" s="1"/>
  <c r="EK6" i="4"/>
  <c r="EJ6" i="4"/>
  <c r="EI6" i="4"/>
  <c r="EH6" i="4"/>
  <c r="EG6" i="4"/>
  <c r="EF6" i="4"/>
  <c r="KJ6" i="4" s="1"/>
  <c r="MR6" i="4" s="1"/>
  <c r="EB6" i="4"/>
  <c r="KF6" i="4" s="1"/>
  <c r="MN6" i="4" s="1"/>
  <c r="DX6" i="4"/>
  <c r="KB6" i="4" s="1"/>
  <c r="MJ6" i="4" s="1"/>
  <c r="EL5" i="4"/>
  <c r="EF5" i="4"/>
  <c r="EB5" i="4"/>
  <c r="KF5" i="4" s="1"/>
  <c r="MN5" i="4" s="1"/>
  <c r="DX5" i="4"/>
  <c r="KB5" i="4" s="1"/>
  <c r="MJ5" i="4" s="1"/>
  <c r="DK28" i="4"/>
  <c r="DJ28" i="4"/>
  <c r="DI28" i="4"/>
  <c r="DG28" i="4"/>
  <c r="DF28" i="4"/>
  <c r="DE28" i="4"/>
  <c r="DC28" i="4"/>
  <c r="DB28" i="4"/>
  <c r="DA28" i="4"/>
  <c r="CZ28" i="4"/>
  <c r="CY28" i="4"/>
  <c r="DQ27" i="4"/>
  <c r="DP27" i="4"/>
  <c r="DO27" i="4"/>
  <c r="DN27" i="4"/>
  <c r="DM27" i="4"/>
  <c r="DL27" i="4"/>
  <c r="DH27" i="4"/>
  <c r="DD27" i="4"/>
  <c r="DQ26" i="4"/>
  <c r="DP26" i="4"/>
  <c r="DO26" i="4"/>
  <c r="DN26" i="4"/>
  <c r="DM26" i="4"/>
  <c r="DL26" i="4"/>
  <c r="DH26" i="4"/>
  <c r="DD26" i="4"/>
  <c r="DQ25" i="4"/>
  <c r="DP25" i="4"/>
  <c r="DO25" i="4"/>
  <c r="DN25" i="4"/>
  <c r="DM25" i="4"/>
  <c r="DL25" i="4"/>
  <c r="DH25" i="4"/>
  <c r="DD25" i="4"/>
  <c r="DQ24" i="4"/>
  <c r="DP24" i="4"/>
  <c r="DO24" i="4"/>
  <c r="DN24" i="4"/>
  <c r="DM24" i="4"/>
  <c r="DL24" i="4"/>
  <c r="DD24" i="4"/>
  <c r="DQ23" i="4"/>
  <c r="DP23" i="4"/>
  <c r="DO23" i="4"/>
  <c r="DN23" i="4"/>
  <c r="DM23" i="4"/>
  <c r="DL23" i="4"/>
  <c r="DH23" i="4"/>
  <c r="DD23" i="4"/>
  <c r="DQ22" i="4"/>
  <c r="DP22" i="4"/>
  <c r="DO22" i="4"/>
  <c r="DN22" i="4"/>
  <c r="DM22" i="4"/>
  <c r="DL22" i="4"/>
  <c r="DH22" i="4"/>
  <c r="DD22" i="4"/>
  <c r="DQ21" i="4"/>
  <c r="DP21" i="4"/>
  <c r="DO21" i="4"/>
  <c r="DN21" i="4"/>
  <c r="DM21" i="4"/>
  <c r="DL21" i="4"/>
  <c r="DH21" i="4"/>
  <c r="DD21" i="4"/>
  <c r="DQ20" i="4"/>
  <c r="DP20" i="4"/>
  <c r="DO20" i="4"/>
  <c r="DN20" i="4"/>
  <c r="DM20" i="4"/>
  <c r="DL20" i="4"/>
  <c r="DH20" i="4"/>
  <c r="DD20" i="4"/>
  <c r="DQ19" i="4"/>
  <c r="DP19" i="4"/>
  <c r="DO19" i="4"/>
  <c r="DN19" i="4"/>
  <c r="DM19" i="4"/>
  <c r="DL19" i="4"/>
  <c r="DH19" i="4"/>
  <c r="DD19" i="4"/>
  <c r="DQ18" i="4"/>
  <c r="DP18" i="4"/>
  <c r="DO18" i="4"/>
  <c r="DN18" i="4"/>
  <c r="DM18" i="4"/>
  <c r="DL18" i="4"/>
  <c r="DH18" i="4"/>
  <c r="DD18" i="4"/>
  <c r="DQ17" i="4"/>
  <c r="DP17" i="4"/>
  <c r="DO17" i="4"/>
  <c r="DN17" i="4"/>
  <c r="DM17" i="4"/>
  <c r="DL17" i="4"/>
  <c r="DH17" i="4"/>
  <c r="DD17" i="4"/>
  <c r="DQ16" i="4"/>
  <c r="DP16" i="4"/>
  <c r="DO16" i="4"/>
  <c r="DN16" i="4"/>
  <c r="DM16" i="4"/>
  <c r="DL16" i="4"/>
  <c r="DH16" i="4"/>
  <c r="DD16" i="4"/>
  <c r="DQ15" i="4"/>
  <c r="DP15" i="4"/>
  <c r="DO15" i="4"/>
  <c r="DN15" i="4"/>
  <c r="DM15" i="4"/>
  <c r="DL15" i="4"/>
  <c r="DH15" i="4"/>
  <c r="DD15" i="4"/>
  <c r="DQ14" i="4"/>
  <c r="DP14" i="4"/>
  <c r="DO14" i="4"/>
  <c r="DN14" i="4"/>
  <c r="DM14" i="4"/>
  <c r="DL14" i="4"/>
  <c r="DH14" i="4"/>
  <c r="DD14" i="4"/>
  <c r="DQ13" i="4"/>
  <c r="DP13" i="4"/>
  <c r="DO13" i="4"/>
  <c r="DN13" i="4"/>
  <c r="DM13" i="4"/>
  <c r="DL13" i="4"/>
  <c r="DH13" i="4"/>
  <c r="DD13" i="4"/>
  <c r="DQ12" i="4"/>
  <c r="DP12" i="4"/>
  <c r="DO12" i="4"/>
  <c r="DN12" i="4"/>
  <c r="DM12" i="4"/>
  <c r="DL12" i="4"/>
  <c r="DH12" i="4"/>
  <c r="DD12" i="4"/>
  <c r="DQ11" i="4"/>
  <c r="DP11" i="4"/>
  <c r="DO11" i="4"/>
  <c r="DN11" i="4"/>
  <c r="DM11" i="4"/>
  <c r="DL11" i="4"/>
  <c r="DH11" i="4"/>
  <c r="DD11" i="4"/>
  <c r="DQ10" i="4"/>
  <c r="DP10" i="4"/>
  <c r="DO10" i="4"/>
  <c r="DN10" i="4"/>
  <c r="DM10" i="4"/>
  <c r="DL10" i="4"/>
  <c r="DH10" i="4"/>
  <c r="DD10" i="4"/>
  <c r="DQ9" i="4"/>
  <c r="DP9" i="4"/>
  <c r="DO9" i="4"/>
  <c r="DN9" i="4"/>
  <c r="DM9" i="4"/>
  <c r="DL9" i="4"/>
  <c r="DH9" i="4"/>
  <c r="DD9" i="4"/>
  <c r="DQ8" i="4"/>
  <c r="DP8" i="4"/>
  <c r="DO8" i="4"/>
  <c r="DN8" i="4"/>
  <c r="DM8" i="4"/>
  <c r="DL8" i="4"/>
  <c r="DH8" i="4"/>
  <c r="DD8" i="4"/>
  <c r="DQ7" i="4"/>
  <c r="DP7" i="4"/>
  <c r="DO7" i="4"/>
  <c r="DN7" i="4"/>
  <c r="DM7" i="4"/>
  <c r="DL7" i="4"/>
  <c r="DH7" i="4"/>
  <c r="DD7" i="4"/>
  <c r="DQ6" i="4"/>
  <c r="DP6" i="4"/>
  <c r="DO6" i="4"/>
  <c r="DN6" i="4"/>
  <c r="DM6" i="4"/>
  <c r="DL6" i="4"/>
  <c r="DH6" i="4"/>
  <c r="DD6" i="4"/>
  <c r="DR5" i="4"/>
  <c r="DL5" i="4"/>
  <c r="DH5" i="4"/>
  <c r="DD5" i="4"/>
  <c r="DN28" i="4" l="1"/>
  <c r="DD28" i="4"/>
  <c r="DH28" i="4"/>
  <c r="DO28" i="4"/>
  <c r="KF19" i="4"/>
  <c r="MN19" i="4" s="1"/>
  <c r="KF21" i="4"/>
  <c r="MN21" i="4" s="1"/>
  <c r="KF10" i="4"/>
  <c r="MN10" i="4" s="1"/>
  <c r="KF11" i="4"/>
  <c r="MN11" i="4" s="1"/>
  <c r="KF12" i="4"/>
  <c r="MN12" i="4" s="1"/>
  <c r="KF13" i="4"/>
  <c r="MN13" i="4" s="1"/>
  <c r="KF14" i="4"/>
  <c r="MN14" i="4" s="1"/>
  <c r="KF15" i="4"/>
  <c r="MN15" i="4" s="1"/>
  <c r="KF16" i="4"/>
  <c r="MN16" i="4" s="1"/>
  <c r="KF17" i="4"/>
  <c r="MN17" i="4" s="1"/>
  <c r="KF18" i="4"/>
  <c r="MN18" i="4" s="1"/>
  <c r="KF20" i="4"/>
  <c r="MN20" i="4" s="1"/>
  <c r="KF22" i="4"/>
  <c r="MN22" i="4" s="1"/>
  <c r="EG28" i="4"/>
  <c r="EK28" i="4"/>
  <c r="DL28" i="4"/>
  <c r="DP28" i="4"/>
  <c r="DR27" i="4"/>
  <c r="EF28" i="4"/>
  <c r="AC38" i="4" s="1"/>
  <c r="KJ5" i="4"/>
  <c r="MR5" i="4" s="1"/>
  <c r="DM28" i="4"/>
  <c r="DQ28" i="4"/>
  <c r="DR7" i="4"/>
  <c r="DR8" i="4"/>
  <c r="DR9" i="4"/>
  <c r="DR10" i="4"/>
  <c r="DR11" i="4"/>
  <c r="DR12" i="4"/>
  <c r="DR13" i="4"/>
  <c r="DR14" i="4"/>
  <c r="DR16" i="4"/>
  <c r="DR18" i="4"/>
  <c r="DR20" i="4"/>
  <c r="DR21" i="4"/>
  <c r="EB28" i="4"/>
  <c r="AB38" i="4" s="1"/>
  <c r="EI28" i="4"/>
  <c r="EL7" i="4"/>
  <c r="EL8" i="4"/>
  <c r="EL9" i="4"/>
  <c r="EL11" i="4"/>
  <c r="EL12" i="4"/>
  <c r="EL13" i="4"/>
  <c r="EL14" i="4"/>
  <c r="EL15" i="4"/>
  <c r="EL16" i="4"/>
  <c r="EL17" i="4"/>
  <c r="EL18" i="4"/>
  <c r="EL20" i="4"/>
  <c r="EL21" i="4"/>
  <c r="EL22" i="4"/>
  <c r="EL23" i="4"/>
  <c r="EL19" i="4"/>
  <c r="EL10" i="4"/>
  <c r="DX28" i="4"/>
  <c r="AA38" i="4" s="1"/>
  <c r="BC38" i="4" s="1"/>
  <c r="EH28" i="4"/>
  <c r="EJ28" i="4"/>
  <c r="EL24" i="4"/>
  <c r="EL25" i="4"/>
  <c r="EL26" i="4"/>
  <c r="EL27" i="4"/>
  <c r="EL6" i="4"/>
  <c r="DR22" i="4"/>
  <c r="DR24" i="4"/>
  <c r="DR26" i="4"/>
  <c r="DR15" i="4"/>
  <c r="DR17" i="4"/>
  <c r="DR19" i="4"/>
  <c r="DR23" i="4"/>
  <c r="DR25" i="4"/>
  <c r="DR6" i="4"/>
  <c r="AB41" i="4" l="1"/>
  <c r="AB42" i="4" s="1"/>
  <c r="BD38" i="4"/>
  <c r="BD41" i="4" s="1"/>
  <c r="BD42" i="4" s="1"/>
  <c r="AC41" i="4"/>
  <c r="AC42" i="4" s="1"/>
  <c r="BE38" i="4"/>
  <c r="BE41" i="4" s="1"/>
  <c r="BE42" i="4" s="1"/>
  <c r="BC41" i="4"/>
  <c r="BC42" i="4" s="1"/>
  <c r="AA41" i="4"/>
  <c r="AA42" i="4" s="1"/>
  <c r="AD38" i="4"/>
  <c r="AD41" i="4" s="1"/>
  <c r="AD42" i="4" s="1"/>
  <c r="DI32" i="4"/>
  <c r="Y38" i="4"/>
  <c r="Y41" i="4" s="1"/>
  <c r="Y42" i="4" s="1"/>
  <c r="DE32" i="4"/>
  <c r="X38" i="4"/>
  <c r="X41" i="4" s="1"/>
  <c r="X42" i="4" s="1"/>
  <c r="CY32" i="4"/>
  <c r="W38" i="4"/>
  <c r="KF28" i="4"/>
  <c r="DY32" i="4"/>
  <c r="KJ28" i="4"/>
  <c r="EC32" i="4"/>
  <c r="KB28" i="4"/>
  <c r="MJ28" i="4" s="1"/>
  <c r="ME32" i="4" s="1"/>
  <c r="DS32" i="4"/>
  <c r="EL28" i="4"/>
  <c r="EG32" i="4" s="1"/>
  <c r="DR28" i="4"/>
  <c r="DM32" i="4" s="1"/>
  <c r="BF38" i="4" l="1"/>
  <c r="BF41" i="4" s="1"/>
  <c r="BF42" i="4" s="1"/>
  <c r="KC32" i="4"/>
  <c r="W41" i="4"/>
  <c r="W42" i="4" s="1"/>
  <c r="Z38" i="4"/>
  <c r="Z41" i="4" s="1"/>
  <c r="Z42" i="4" s="1"/>
  <c r="MN28" i="4"/>
  <c r="MK32" i="4" s="1"/>
  <c r="JW32" i="4"/>
  <c r="MR28" i="4"/>
  <c r="MO32" i="4" s="1"/>
  <c r="KG32" i="4"/>
  <c r="CO42" i="3"/>
  <c r="CN42" i="3"/>
  <c r="CM42" i="3"/>
  <c r="CK42" i="3"/>
  <c r="CJ42" i="3"/>
  <c r="CI42" i="3"/>
  <c r="CG42" i="3"/>
  <c r="CF42" i="3"/>
  <c r="CE42" i="3"/>
  <c r="CS41" i="3"/>
  <c r="CR41" i="3"/>
  <c r="CQ41" i="3"/>
  <c r="CP41" i="3"/>
  <c r="CL41" i="3"/>
  <c r="CH41" i="3"/>
  <c r="CS40" i="3"/>
  <c r="CR40" i="3"/>
  <c r="CQ40" i="3"/>
  <c r="CP40" i="3"/>
  <c r="CL40" i="3"/>
  <c r="CH40" i="3"/>
  <c r="CS39" i="3"/>
  <c r="CR39" i="3"/>
  <c r="CQ39" i="3"/>
  <c r="CP39" i="3"/>
  <c r="CL39" i="3"/>
  <c r="CH39" i="3"/>
  <c r="CS38" i="3"/>
  <c r="CR38" i="3"/>
  <c r="CQ38" i="3"/>
  <c r="CP38" i="3"/>
  <c r="CL38" i="3"/>
  <c r="CH38" i="3"/>
  <c r="CS37" i="3"/>
  <c r="CR37" i="3"/>
  <c r="CQ37" i="3"/>
  <c r="CP37" i="3"/>
  <c r="CL37" i="3"/>
  <c r="CH37" i="3"/>
  <c r="CS36" i="3"/>
  <c r="CR36" i="3"/>
  <c r="CQ36" i="3"/>
  <c r="CP36" i="3"/>
  <c r="CL36" i="3"/>
  <c r="CH36" i="3"/>
  <c r="CO30" i="3"/>
  <c r="CN30" i="3"/>
  <c r="CM30" i="3"/>
  <c r="CK30" i="3"/>
  <c r="CJ30" i="3"/>
  <c r="CI30" i="3"/>
  <c r="CG30" i="3"/>
  <c r="CF30" i="3"/>
  <c r="CE30" i="3"/>
  <c r="CS29" i="3"/>
  <c r="CR29" i="3"/>
  <c r="CQ29" i="3"/>
  <c r="CP29" i="3"/>
  <c r="CL29" i="3"/>
  <c r="CH29" i="3"/>
  <c r="CS28" i="3"/>
  <c r="CR28" i="3"/>
  <c r="CQ28" i="3"/>
  <c r="CP28" i="3"/>
  <c r="CL28" i="3"/>
  <c r="CH28" i="3"/>
  <c r="CS27" i="3"/>
  <c r="CR27" i="3"/>
  <c r="CQ27" i="3"/>
  <c r="CP27" i="3"/>
  <c r="CL27" i="3"/>
  <c r="CH27" i="3"/>
  <c r="CS26" i="3"/>
  <c r="CR26" i="3"/>
  <c r="CQ26" i="3"/>
  <c r="CP26" i="3"/>
  <c r="CL26" i="3"/>
  <c r="CH26" i="3"/>
  <c r="CS25" i="3"/>
  <c r="CR25" i="3"/>
  <c r="CQ25" i="3"/>
  <c r="CP25" i="3"/>
  <c r="CL25" i="3"/>
  <c r="CH25" i="3"/>
  <c r="CS24" i="3"/>
  <c r="CR24" i="3"/>
  <c r="CQ24" i="3"/>
  <c r="CP24" i="3"/>
  <c r="CL24" i="3"/>
  <c r="CH24" i="3"/>
  <c r="CS23" i="3"/>
  <c r="CR23" i="3"/>
  <c r="CQ23" i="3"/>
  <c r="CP23" i="3"/>
  <c r="CL23" i="3"/>
  <c r="CH23" i="3"/>
  <c r="CS22" i="3"/>
  <c r="CR22" i="3"/>
  <c r="CQ22" i="3"/>
  <c r="CP22" i="3"/>
  <c r="CL22" i="3"/>
  <c r="CH22" i="3"/>
  <c r="CL42" i="3" l="1"/>
  <c r="CM44" i="3"/>
  <c r="CI44" i="3"/>
  <c r="CN44" i="3"/>
  <c r="CO44" i="3"/>
  <c r="CP42" i="3"/>
  <c r="CS42" i="3"/>
  <c r="CP30" i="3"/>
  <c r="CL30" i="3"/>
  <c r="CL44" i="3" s="1"/>
  <c r="CS30" i="3"/>
  <c r="CH42" i="3"/>
  <c r="CR42" i="3"/>
  <c r="CQ30" i="3"/>
  <c r="CT24" i="3"/>
  <c r="CT28" i="3"/>
  <c r="CH30" i="3"/>
  <c r="CQ42" i="3"/>
  <c r="CT27" i="3"/>
  <c r="CF44" i="3"/>
  <c r="CK44" i="3"/>
  <c r="CT25" i="3"/>
  <c r="CT23" i="3"/>
  <c r="CJ44" i="3"/>
  <c r="CE44" i="3"/>
  <c r="CG44" i="3"/>
  <c r="CT37" i="3"/>
  <c r="CT38" i="3"/>
  <c r="CT39" i="3"/>
  <c r="CT40" i="3"/>
  <c r="CT41" i="3"/>
  <c r="CT29" i="3"/>
  <c r="CT22" i="3"/>
  <c r="CT26" i="3"/>
  <c r="CR30" i="3"/>
  <c r="CT36" i="3"/>
  <c r="CH44" i="3" l="1"/>
  <c r="CR44" i="3"/>
  <c r="CP44" i="3"/>
  <c r="CS44" i="3"/>
  <c r="CQ44" i="3"/>
  <c r="CT42" i="3"/>
  <c r="CT30" i="3"/>
  <c r="CT44" i="3" l="1"/>
  <c r="Y8" i="3" l="1"/>
  <c r="X8" i="3"/>
  <c r="W8" i="3"/>
  <c r="Z7" i="3"/>
  <c r="Z6" i="3"/>
  <c r="Z5" i="3"/>
  <c r="Z4" i="3"/>
  <c r="Z8" i="3" l="1"/>
  <c r="BW62" i="2" l="1"/>
  <c r="BV62" i="2"/>
  <c r="BU62" i="2"/>
  <c r="BW61" i="2"/>
  <c r="BV61" i="2"/>
  <c r="BU61" i="2"/>
  <c r="BW60" i="2"/>
  <c r="BV60" i="2"/>
  <c r="BU60" i="2"/>
  <c r="Z54" i="2"/>
  <c r="Y54" i="2"/>
  <c r="X54" i="2"/>
  <c r="AA53" i="2"/>
  <c r="AA52" i="2"/>
  <c r="AA51" i="2"/>
  <c r="CT40" i="2"/>
  <c r="CS40" i="2"/>
  <c r="CR40" i="2"/>
  <c r="CQ40" i="2"/>
  <c r="CM40" i="2"/>
  <c r="CI40" i="2"/>
  <c r="CT39" i="2"/>
  <c r="CS39" i="2"/>
  <c r="CR39" i="2"/>
  <c r="CQ39" i="2"/>
  <c r="CM39" i="2"/>
  <c r="CI39" i="2"/>
  <c r="CT38" i="2"/>
  <c r="CS38" i="2"/>
  <c r="CR38" i="2"/>
  <c r="CQ38" i="2"/>
  <c r="CM38" i="2"/>
  <c r="CI38" i="2"/>
  <c r="CT37" i="2"/>
  <c r="CS37" i="2"/>
  <c r="CR37" i="2"/>
  <c r="CQ37" i="2"/>
  <c r="CM37" i="2"/>
  <c r="CT36" i="2"/>
  <c r="CS36" i="2"/>
  <c r="CR36" i="2"/>
  <c r="CQ36" i="2"/>
  <c r="CM36" i="2"/>
  <c r="CI36" i="2"/>
  <c r="CT35" i="2"/>
  <c r="CS35" i="2"/>
  <c r="CR35" i="2"/>
  <c r="CQ35" i="2"/>
  <c r="CM35" i="2"/>
  <c r="CI35" i="2"/>
  <c r="CT34" i="2"/>
  <c r="CS34" i="2"/>
  <c r="CR34" i="2"/>
  <c r="CQ34" i="2"/>
  <c r="CM34" i="2"/>
  <c r="CI34" i="2"/>
  <c r="CT33" i="2"/>
  <c r="CS33" i="2"/>
  <c r="CR33" i="2"/>
  <c r="CQ33" i="2"/>
  <c r="CM33" i="2"/>
  <c r="CI33" i="2"/>
  <c r="CT32" i="2"/>
  <c r="CS32" i="2"/>
  <c r="CR32" i="2"/>
  <c r="CQ32" i="2"/>
  <c r="CM32" i="2"/>
  <c r="CI32" i="2"/>
  <c r="CT31" i="2"/>
  <c r="CS31" i="2"/>
  <c r="CR31" i="2"/>
  <c r="CQ31" i="2"/>
  <c r="CM31" i="2"/>
  <c r="CI31" i="2"/>
  <c r="CT29" i="2"/>
  <c r="CS29" i="2"/>
  <c r="CR29" i="2"/>
  <c r="CQ29" i="2"/>
  <c r="CM29" i="2"/>
  <c r="CI29" i="2"/>
  <c r="CT28" i="2"/>
  <c r="CS28" i="2"/>
  <c r="CR28" i="2"/>
  <c r="CQ28" i="2"/>
  <c r="CT27" i="2"/>
  <c r="CS27" i="2"/>
  <c r="CR27" i="2"/>
  <c r="CQ27" i="2"/>
  <c r="CM27" i="2"/>
  <c r="CI27" i="2"/>
  <c r="CT26" i="2"/>
  <c r="CS26" i="2"/>
  <c r="CR26" i="2"/>
  <c r="CQ26" i="2"/>
  <c r="CM26" i="2"/>
  <c r="CI26" i="2"/>
  <c r="CT25" i="2"/>
  <c r="CS25" i="2"/>
  <c r="CR25" i="2"/>
  <c r="CQ25" i="2"/>
  <c r="CM25" i="2"/>
  <c r="CI25" i="2"/>
  <c r="CT24" i="2"/>
  <c r="CS24" i="2"/>
  <c r="CR24" i="2"/>
  <c r="CQ24" i="2"/>
  <c r="CU24" i="2" s="1"/>
  <c r="CT23" i="2"/>
  <c r="CS23" i="2"/>
  <c r="CR23" i="2"/>
  <c r="CQ23" i="2"/>
  <c r="CM23" i="2"/>
  <c r="CI23" i="2"/>
  <c r="CT22" i="2"/>
  <c r="CS22" i="2"/>
  <c r="CR22" i="2"/>
  <c r="CQ22" i="2"/>
  <c r="CM22" i="2"/>
  <c r="CI22" i="2"/>
  <c r="CT21" i="2"/>
  <c r="CS21" i="2"/>
  <c r="CR21" i="2"/>
  <c r="CQ21" i="2"/>
  <c r="CM21" i="2"/>
  <c r="CI21" i="2"/>
  <c r="CT20" i="2"/>
  <c r="CS20" i="2"/>
  <c r="CR20" i="2"/>
  <c r="CQ20" i="2"/>
  <c r="CU20" i="2" s="1"/>
  <c r="CT19" i="2"/>
  <c r="CS19" i="2"/>
  <c r="CR19" i="2"/>
  <c r="CQ19" i="2"/>
  <c r="CM19" i="2"/>
  <c r="CI19" i="2"/>
  <c r="CT18" i="2"/>
  <c r="CS18" i="2"/>
  <c r="CR18" i="2"/>
  <c r="CQ18" i="2"/>
  <c r="CM18" i="2"/>
  <c r="CI18" i="2"/>
  <c r="CT17" i="2"/>
  <c r="CS17" i="2"/>
  <c r="CR17" i="2"/>
  <c r="CQ17" i="2"/>
  <c r="CM17" i="2"/>
  <c r="CI17" i="2"/>
  <c r="CT16" i="2"/>
  <c r="CS16" i="2"/>
  <c r="CR16" i="2"/>
  <c r="CQ16" i="2"/>
  <c r="CM16" i="2"/>
  <c r="CI16" i="2"/>
  <c r="CT15" i="2"/>
  <c r="CS15" i="2"/>
  <c r="CR15" i="2"/>
  <c r="CQ15" i="2"/>
  <c r="CM15" i="2"/>
  <c r="CI15" i="2"/>
  <c r="CT14" i="2"/>
  <c r="CS14" i="2"/>
  <c r="CR14" i="2"/>
  <c r="CQ14" i="2"/>
  <c r="CU14" i="2" s="1"/>
  <c r="CT13" i="2"/>
  <c r="CS13" i="2"/>
  <c r="CR13" i="2"/>
  <c r="CQ13" i="2"/>
  <c r="CM13" i="2"/>
  <c r="CI13" i="2"/>
  <c r="CT12" i="2"/>
  <c r="CS12" i="2"/>
  <c r="CR12" i="2"/>
  <c r="CQ12" i="2"/>
  <c r="CM12" i="2"/>
  <c r="CI12" i="2"/>
  <c r="CT11" i="2"/>
  <c r="CS11" i="2"/>
  <c r="CR11" i="2"/>
  <c r="CQ11" i="2"/>
  <c r="CM11" i="2"/>
  <c r="CI11" i="2"/>
  <c r="CT10" i="2"/>
  <c r="CS10" i="2"/>
  <c r="CR10" i="2"/>
  <c r="CQ10" i="2"/>
  <c r="CM10" i="2"/>
  <c r="CI10" i="2"/>
  <c r="CT9" i="2"/>
  <c r="CS9" i="2"/>
  <c r="CR9" i="2"/>
  <c r="CQ9" i="2"/>
  <c r="CM9" i="2"/>
  <c r="CI9" i="2"/>
  <c r="CT8" i="2"/>
  <c r="CS8" i="2"/>
  <c r="CR8" i="2"/>
  <c r="CQ8" i="2"/>
  <c r="CM8" i="2"/>
  <c r="CI8" i="2"/>
  <c r="CT7" i="2"/>
  <c r="CS7" i="2"/>
  <c r="CR7" i="2"/>
  <c r="CQ7" i="2"/>
  <c r="CM7" i="2"/>
  <c r="CI7" i="2"/>
  <c r="CT6" i="2"/>
  <c r="CS6" i="2"/>
  <c r="CR6" i="2"/>
  <c r="CQ6" i="2"/>
  <c r="CM6" i="2"/>
  <c r="CI6" i="2"/>
  <c r="BR35" i="1"/>
  <c r="BQ35" i="1"/>
  <c r="BO35" i="1"/>
  <c r="BN35" i="1"/>
  <c r="BL35" i="1"/>
  <c r="BK35" i="1"/>
  <c r="BU34" i="1"/>
  <c r="BT34" i="1"/>
  <c r="BS34" i="1"/>
  <c r="BP34" i="1"/>
  <c r="BM34" i="1"/>
  <c r="BU33" i="1"/>
  <c r="BT33" i="1"/>
  <c r="BS33" i="1"/>
  <c r="BP33" i="1"/>
  <c r="BM33" i="1"/>
  <c r="BU32" i="1"/>
  <c r="BT32" i="1"/>
  <c r="BS32" i="1"/>
  <c r="BP32" i="1"/>
  <c r="BM32" i="1"/>
  <c r="BU31" i="1"/>
  <c r="BT31" i="1"/>
  <c r="BS31" i="1"/>
  <c r="BP31" i="1"/>
  <c r="BM31" i="1"/>
  <c r="AD10" i="1"/>
  <c r="AA11" i="1"/>
  <c r="AD5" i="1"/>
  <c r="AC11" i="1"/>
  <c r="AD9" i="1"/>
  <c r="AD8" i="1"/>
  <c r="BI7" i="1"/>
  <c r="BU7" i="1" s="1"/>
  <c r="BH7" i="1"/>
  <c r="BT7" i="1" s="1"/>
  <c r="BG7" i="1"/>
  <c r="AD6" i="1"/>
  <c r="Y11" i="1"/>
  <c r="Y15" i="1" s="1"/>
  <c r="X11" i="1"/>
  <c r="X15" i="1" s="1"/>
  <c r="W11" i="1"/>
  <c r="W15" i="1" s="1"/>
  <c r="Z10" i="1"/>
  <c r="Z9" i="1"/>
  <c r="Z8" i="1"/>
  <c r="Z6" i="1"/>
  <c r="Z5" i="1"/>
  <c r="CQ46" i="2" l="1"/>
  <c r="BG11" i="1"/>
  <c r="BG15" i="1" s="1"/>
  <c r="AA15" i="1"/>
  <c r="BI11" i="1"/>
  <c r="AC15" i="1"/>
  <c r="CR46" i="2"/>
  <c r="CS46" i="2"/>
  <c r="CI46" i="2"/>
  <c r="CM46" i="2"/>
  <c r="CT46" i="2"/>
  <c r="BP35" i="1"/>
  <c r="Z11" i="1"/>
  <c r="Z15" i="1" s="1"/>
  <c r="BJ7" i="1"/>
  <c r="BS7" i="1"/>
  <c r="BV7" i="1" s="1"/>
  <c r="BT35" i="1"/>
  <c r="BV34" i="1"/>
  <c r="CU40" i="2"/>
  <c r="CU39" i="2"/>
  <c r="CU38" i="2"/>
  <c r="AA54" i="2"/>
  <c r="CU37" i="2"/>
  <c r="CU6" i="2"/>
  <c r="CU7" i="2"/>
  <c r="CU8" i="2"/>
  <c r="CU9" i="2"/>
  <c r="CU10" i="2"/>
  <c r="CU11" i="2"/>
  <c r="CU12" i="2"/>
  <c r="CU13" i="2"/>
  <c r="CU15" i="2"/>
  <c r="CU16" i="2"/>
  <c r="CU17" i="2"/>
  <c r="CU18" i="2"/>
  <c r="CU19" i="2"/>
  <c r="CU21" i="2"/>
  <c r="CU22" i="2"/>
  <c r="CU23" i="2"/>
  <c r="CU25" i="2"/>
  <c r="CU26" i="2"/>
  <c r="CU27" i="2"/>
  <c r="CU29" i="2"/>
  <c r="CU31" i="2"/>
  <c r="CU32" i="2"/>
  <c r="CU33" i="2"/>
  <c r="CU34" i="2"/>
  <c r="CU35" i="2"/>
  <c r="CU36" i="2"/>
  <c r="BS35" i="1"/>
  <c r="BU35" i="1"/>
  <c r="BM35" i="1"/>
  <c r="BV32" i="1"/>
  <c r="BV33" i="1"/>
  <c r="BV31" i="1"/>
  <c r="AB11" i="1"/>
  <c r="AB15" i="1" s="1"/>
  <c r="AD7" i="1"/>
  <c r="Z7" i="1"/>
  <c r="BS11" i="1" l="1"/>
  <c r="BS15" i="1" s="1"/>
  <c r="BU11" i="1"/>
  <c r="BU15" i="1" s="1"/>
  <c r="BI15" i="1"/>
  <c r="CU46" i="2"/>
  <c r="AD11" i="1"/>
  <c r="AD15" i="1" s="1"/>
  <c r="BH11" i="1"/>
  <c r="BH15" i="1" s="1"/>
  <c r="BV35" i="1"/>
  <c r="BT11" i="1" l="1"/>
  <c r="BJ11" i="1"/>
  <c r="BJ15" i="1" s="1"/>
  <c r="BY7" i="10"/>
  <c r="BX7" i="10"/>
  <c r="BW7" i="10"/>
  <c r="BU7" i="10"/>
  <c r="BT7" i="10"/>
  <c r="BS7" i="10"/>
  <c r="BQ7" i="10"/>
  <c r="BP7" i="10"/>
  <c r="BO7" i="10"/>
  <c r="CC6" i="10"/>
  <c r="CB6" i="10"/>
  <c r="CA6" i="10"/>
  <c r="BZ6" i="10"/>
  <c r="HI6" i="10" s="1"/>
  <c r="BV6" i="10"/>
  <c r="HH6" i="10" s="1"/>
  <c r="BR6" i="10"/>
  <c r="CC5" i="10"/>
  <c r="CB5" i="10"/>
  <c r="CA5" i="10"/>
  <c r="BV5" i="10"/>
  <c r="HH5" i="10" s="1"/>
  <c r="BR5" i="10"/>
  <c r="G28" i="9"/>
  <c r="G20" i="9"/>
  <c r="L9" i="9"/>
  <c r="K9" i="9"/>
  <c r="V86" i="8"/>
  <c r="V85" i="8"/>
  <c r="V84" i="8"/>
  <c r="V83" i="8"/>
  <c r="V82" i="8"/>
  <c r="V81" i="8"/>
  <c r="V80" i="8"/>
  <c r="V79" i="8"/>
  <c r="V78" i="8"/>
  <c r="V77" i="8"/>
  <c r="CC70" i="8"/>
  <c r="CB70" i="8"/>
  <c r="CC69" i="8"/>
  <c r="CB69" i="8"/>
  <c r="CC68" i="8"/>
  <c r="CB68" i="8"/>
  <c r="CC67" i="8"/>
  <c r="CB67" i="8"/>
  <c r="V61" i="8"/>
  <c r="V60" i="8"/>
  <c r="V59" i="8"/>
  <c r="V58" i="8"/>
  <c r="V57" i="8"/>
  <c r="V56" i="8"/>
  <c r="V55" i="8"/>
  <c r="V54" i="8"/>
  <c r="V53" i="8"/>
  <c r="V49" i="8"/>
  <c r="V48" i="8"/>
  <c r="V47" i="8"/>
  <c r="V46" i="8"/>
  <c r="U42" i="8"/>
  <c r="T42" i="8"/>
  <c r="S42" i="8"/>
  <c r="V41" i="8"/>
  <c r="V40" i="8"/>
  <c r="V39" i="8"/>
  <c r="U35" i="8"/>
  <c r="T35" i="8"/>
  <c r="S35" i="8"/>
  <c r="V34" i="8"/>
  <c r="V33" i="8"/>
  <c r="V32" i="8"/>
  <c r="U28" i="8"/>
  <c r="T28" i="8"/>
  <c r="S28" i="8"/>
  <c r="V27" i="8"/>
  <c r="V26" i="8"/>
  <c r="V25" i="8"/>
  <c r="U21" i="8"/>
  <c r="T21" i="8"/>
  <c r="S21" i="8"/>
  <c r="V20" i="8"/>
  <c r="V19" i="8"/>
  <c r="V18" i="8"/>
  <c r="U14" i="8"/>
  <c r="T14" i="8"/>
  <c r="S14" i="8"/>
  <c r="V13" i="8"/>
  <c r="V12" i="8"/>
  <c r="AP7" i="8"/>
  <c r="AO7" i="8"/>
  <c r="AP6" i="8"/>
  <c r="AO6" i="8"/>
  <c r="AP5" i="8"/>
  <c r="AO5" i="8"/>
  <c r="BV11" i="1" l="1"/>
  <c r="BV15" i="1" s="1"/>
  <c r="BT15" i="1"/>
  <c r="BV7" i="10"/>
  <c r="BS11" i="10" s="1"/>
  <c r="BR7" i="10"/>
  <c r="BO11" i="10" s="1"/>
  <c r="BZ7" i="10"/>
  <c r="BW11" i="10" s="1"/>
  <c r="CD5" i="10"/>
  <c r="CC7" i="10"/>
  <c r="CA7" i="10"/>
  <c r="CB7" i="10"/>
  <c r="CD6" i="10"/>
  <c r="V28" i="8"/>
  <c r="V42" i="8"/>
  <c r="V35" i="8"/>
  <c r="V21" i="8"/>
  <c r="V14" i="8"/>
  <c r="U45" i="7"/>
  <c r="T45" i="7"/>
  <c r="S45" i="7"/>
  <c r="V44" i="7"/>
  <c r="V43" i="7"/>
  <c r="V42" i="7"/>
  <c r="V41" i="7"/>
  <c r="V40" i="7"/>
  <c r="V39" i="7"/>
  <c r="V38" i="7"/>
  <c r="V37" i="7"/>
  <c r="V36" i="7"/>
  <c r="U31" i="7"/>
  <c r="T31" i="7"/>
  <c r="S31" i="7"/>
  <c r="V30" i="7"/>
  <c r="V29" i="7"/>
  <c r="V28" i="7"/>
  <c r="V27" i="7"/>
  <c r="AN22" i="7"/>
  <c r="AM22" i="7"/>
  <c r="AL22" i="7"/>
  <c r="AK22" i="7"/>
  <c r="AJ22" i="7"/>
  <c r="AI22" i="7"/>
  <c r="AP21" i="7"/>
  <c r="AO21" i="7"/>
  <c r="AP20" i="7"/>
  <c r="AO20" i="7"/>
  <c r="AP19" i="7"/>
  <c r="AO19" i="7"/>
  <c r="AP18" i="7"/>
  <c r="AO18" i="7"/>
  <c r="AP17" i="7"/>
  <c r="AO17" i="7"/>
  <c r="AP16" i="7"/>
  <c r="AO16" i="7"/>
  <c r="AP15" i="7"/>
  <c r="AO15" i="7"/>
  <c r="AN9" i="7"/>
  <c r="AM9" i="7"/>
  <c r="AL9" i="7"/>
  <c r="AK9" i="7"/>
  <c r="AJ9" i="7"/>
  <c r="AI9" i="7"/>
  <c r="AP8" i="7"/>
  <c r="AO8" i="7"/>
  <c r="AP7" i="7"/>
  <c r="AO7" i="7"/>
  <c r="AP6" i="7"/>
  <c r="AO6" i="7"/>
  <c r="AP5" i="7"/>
  <c r="AO5" i="7"/>
  <c r="U40" i="6"/>
  <c r="T40" i="6"/>
  <c r="S40" i="6"/>
  <c r="V39" i="6"/>
  <c r="V38" i="6"/>
  <c r="V37" i="6"/>
  <c r="V36" i="6"/>
  <c r="V35" i="6"/>
  <c r="V34" i="6"/>
  <c r="U29" i="6"/>
  <c r="T29" i="6"/>
  <c r="S29" i="6"/>
  <c r="V28" i="6"/>
  <c r="V27" i="6"/>
  <c r="V26" i="6"/>
  <c r="V25" i="6"/>
  <c r="AN21" i="6"/>
  <c r="AM21" i="6"/>
  <c r="AL21" i="6"/>
  <c r="AK21" i="6"/>
  <c r="AJ21" i="6"/>
  <c r="AI21" i="6"/>
  <c r="AP20" i="6"/>
  <c r="AO20" i="6"/>
  <c r="AP19" i="6"/>
  <c r="AO19" i="6"/>
  <c r="AP18" i="6"/>
  <c r="AO18" i="6"/>
  <c r="AP17" i="6"/>
  <c r="AO17" i="6"/>
  <c r="AP12" i="6"/>
  <c r="AO12" i="6"/>
  <c r="AP11" i="6"/>
  <c r="AO11" i="6"/>
  <c r="AP10" i="6"/>
  <c r="AO10" i="6"/>
  <c r="AP9" i="6"/>
  <c r="AO9" i="6"/>
  <c r="AP8" i="6"/>
  <c r="AO8" i="6"/>
  <c r="AP7" i="6"/>
  <c r="AO7" i="6"/>
  <c r="AP6" i="6"/>
  <c r="AO6" i="6"/>
  <c r="AP5" i="6"/>
  <c r="AO5" i="6"/>
  <c r="V40" i="6" l="1"/>
  <c r="CD7" i="10"/>
  <c r="CA11" i="10" s="1"/>
  <c r="AP9" i="7"/>
  <c r="V45" i="7"/>
  <c r="AP22" i="7"/>
  <c r="AO9" i="7"/>
  <c r="V31" i="7"/>
  <c r="AO22" i="7"/>
  <c r="V29" i="6"/>
  <c r="AO21" i="6"/>
  <c r="AP21" i="6"/>
  <c r="U22" i="5"/>
  <c r="U24" i="5" s="1"/>
  <c r="T22" i="5"/>
  <c r="T24" i="5" s="1"/>
  <c r="S22" i="5"/>
  <c r="S24" i="5" s="1"/>
  <c r="V21" i="5"/>
  <c r="V19" i="5"/>
  <c r="V18" i="5"/>
  <c r="V17" i="5"/>
  <c r="V16" i="5"/>
  <c r="V15" i="5"/>
  <c r="V14" i="5"/>
  <c r="V13" i="5"/>
  <c r="V12" i="5"/>
  <c r="V11" i="5"/>
  <c r="V10" i="5"/>
  <c r="V9" i="5"/>
  <c r="V8" i="5"/>
  <c r="V7" i="5"/>
  <c r="V6" i="5"/>
  <c r="V5" i="5"/>
  <c r="V4" i="5"/>
  <c r="CQ28" i="4"/>
  <c r="CP28" i="4"/>
  <c r="CO28" i="4"/>
  <c r="CM28" i="4"/>
  <c r="CL28" i="4"/>
  <c r="CK28" i="4"/>
  <c r="CI28" i="4"/>
  <c r="CH28" i="4"/>
  <c r="CG28" i="4"/>
  <c r="CF28" i="4"/>
  <c r="CE28" i="4"/>
  <c r="CW27" i="4"/>
  <c r="CV27" i="4"/>
  <c r="CU27" i="4"/>
  <c r="CT27" i="4"/>
  <c r="CS27" i="4"/>
  <c r="CR27" i="4"/>
  <c r="CN27" i="4"/>
  <c r="CJ27" i="4"/>
  <c r="CW26" i="4"/>
  <c r="CV26" i="4"/>
  <c r="CU26" i="4"/>
  <c r="CT26" i="4"/>
  <c r="CS26" i="4"/>
  <c r="CR26" i="4"/>
  <c r="CN26" i="4"/>
  <c r="CJ26" i="4"/>
  <c r="CW25" i="4"/>
  <c r="CV25" i="4"/>
  <c r="CU25" i="4"/>
  <c r="CT25" i="4"/>
  <c r="CS25" i="4"/>
  <c r="CR25" i="4"/>
  <c r="CN25" i="4"/>
  <c r="CJ25" i="4"/>
  <c r="CW24" i="4"/>
  <c r="CV24" i="4"/>
  <c r="CU24" i="4"/>
  <c r="CT24" i="4"/>
  <c r="CS24" i="4"/>
  <c r="CR24" i="4"/>
  <c r="CJ24" i="4"/>
  <c r="CW23" i="4"/>
  <c r="CV23" i="4"/>
  <c r="CU23" i="4"/>
  <c r="CT23" i="4"/>
  <c r="CS23" i="4"/>
  <c r="CR23" i="4"/>
  <c r="CN23" i="4"/>
  <c r="CJ23" i="4"/>
  <c r="CW22" i="4"/>
  <c r="CV22" i="4"/>
  <c r="CU22" i="4"/>
  <c r="CT22" i="4"/>
  <c r="CS22" i="4"/>
  <c r="CR22" i="4"/>
  <c r="CN22" i="4"/>
  <c r="CJ22" i="4"/>
  <c r="CW21" i="4"/>
  <c r="CV21" i="4"/>
  <c r="CU21" i="4"/>
  <c r="CT21" i="4"/>
  <c r="CS21" i="4"/>
  <c r="CR21" i="4"/>
  <c r="CN21" i="4"/>
  <c r="CJ21" i="4"/>
  <c r="CW20" i="4"/>
  <c r="CV20" i="4"/>
  <c r="CU20" i="4"/>
  <c r="CT20" i="4"/>
  <c r="CS20" i="4"/>
  <c r="CR20" i="4"/>
  <c r="CN20" i="4"/>
  <c r="CJ20" i="4"/>
  <c r="CW19" i="4"/>
  <c r="CV19" i="4"/>
  <c r="CU19" i="4"/>
  <c r="CT19" i="4"/>
  <c r="CS19" i="4"/>
  <c r="CR19" i="4"/>
  <c r="CN19" i="4"/>
  <c r="CJ19" i="4"/>
  <c r="CW18" i="4"/>
  <c r="CV18" i="4"/>
  <c r="CU18" i="4"/>
  <c r="CT18" i="4"/>
  <c r="CS18" i="4"/>
  <c r="CR18" i="4"/>
  <c r="CN18" i="4"/>
  <c r="CJ18" i="4"/>
  <c r="CW17" i="4"/>
  <c r="CV17" i="4"/>
  <c r="CU17" i="4"/>
  <c r="CT17" i="4"/>
  <c r="CS17" i="4"/>
  <c r="CR17" i="4"/>
  <c r="CN17" i="4"/>
  <c r="CJ17" i="4"/>
  <c r="CW16" i="4"/>
  <c r="CV16" i="4"/>
  <c r="CU16" i="4"/>
  <c r="CT16" i="4"/>
  <c r="CS16" i="4"/>
  <c r="CR16" i="4"/>
  <c r="CN16" i="4"/>
  <c r="CJ16" i="4"/>
  <c r="CW15" i="4"/>
  <c r="CV15" i="4"/>
  <c r="CU15" i="4"/>
  <c r="CT15" i="4"/>
  <c r="CS15" i="4"/>
  <c r="CR15" i="4"/>
  <c r="CN15" i="4"/>
  <c r="CJ15" i="4"/>
  <c r="CW14" i="4"/>
  <c r="CV14" i="4"/>
  <c r="CU14" i="4"/>
  <c r="CT14" i="4"/>
  <c r="CS14" i="4"/>
  <c r="CR14" i="4"/>
  <c r="CN14" i="4"/>
  <c r="CJ14" i="4"/>
  <c r="CW13" i="4"/>
  <c r="CV13" i="4"/>
  <c r="CU13" i="4"/>
  <c r="CT13" i="4"/>
  <c r="CS13" i="4"/>
  <c r="CR13" i="4"/>
  <c r="CN13" i="4"/>
  <c r="CJ13" i="4"/>
  <c r="CW12" i="4"/>
  <c r="CV12" i="4"/>
  <c r="CU12" i="4"/>
  <c r="CT12" i="4"/>
  <c r="CS12" i="4"/>
  <c r="CR12" i="4"/>
  <c r="CN12" i="4"/>
  <c r="CJ12" i="4"/>
  <c r="CW11" i="4"/>
  <c r="CV11" i="4"/>
  <c r="CU11" i="4"/>
  <c r="CT11" i="4"/>
  <c r="CS11" i="4"/>
  <c r="CR11" i="4"/>
  <c r="CN11" i="4"/>
  <c r="CJ11" i="4"/>
  <c r="CW10" i="4"/>
  <c r="CV10" i="4"/>
  <c r="CU10" i="4"/>
  <c r="CT10" i="4"/>
  <c r="CS10" i="4"/>
  <c r="CR10" i="4"/>
  <c r="CN10" i="4"/>
  <c r="CJ10" i="4"/>
  <c r="CW9" i="4"/>
  <c r="CV9" i="4"/>
  <c r="CU9" i="4"/>
  <c r="CT9" i="4"/>
  <c r="CS9" i="4"/>
  <c r="CR9" i="4"/>
  <c r="CN9" i="4"/>
  <c r="CJ9" i="4"/>
  <c r="CW8" i="4"/>
  <c r="CV8" i="4"/>
  <c r="CU8" i="4"/>
  <c r="CT8" i="4"/>
  <c r="CS8" i="4"/>
  <c r="CR8" i="4"/>
  <c r="CN8" i="4"/>
  <c r="CJ8" i="4"/>
  <c r="CW7" i="4"/>
  <c r="CV7" i="4"/>
  <c r="CU7" i="4"/>
  <c r="CT7" i="4"/>
  <c r="CS7" i="4"/>
  <c r="CR7" i="4"/>
  <c r="CN7" i="4"/>
  <c r="CJ7" i="4"/>
  <c r="CW6" i="4"/>
  <c r="CV6" i="4"/>
  <c r="CU6" i="4"/>
  <c r="CT6" i="4"/>
  <c r="CS6" i="4"/>
  <c r="CR6" i="4"/>
  <c r="CN6" i="4"/>
  <c r="CJ6" i="4"/>
  <c r="CX5" i="4"/>
  <c r="CR5" i="4"/>
  <c r="CN5" i="4"/>
  <c r="CJ5" i="4"/>
  <c r="CT28" i="4" l="1"/>
  <c r="CU28" i="4"/>
  <c r="CR28" i="4"/>
  <c r="V22" i="5"/>
  <c r="V24" i="5" s="1"/>
  <c r="CN28" i="4"/>
  <c r="CX7" i="4"/>
  <c r="CX8" i="4"/>
  <c r="CX9" i="4"/>
  <c r="CX11" i="4"/>
  <c r="CX12" i="4"/>
  <c r="CX13" i="4"/>
  <c r="CX15" i="4"/>
  <c r="CX16" i="4"/>
  <c r="CX17" i="4"/>
  <c r="CX19" i="4"/>
  <c r="CX20" i="4"/>
  <c r="CX21" i="4"/>
  <c r="CX23" i="4"/>
  <c r="CS28" i="4"/>
  <c r="CW28" i="4"/>
  <c r="CX10" i="4"/>
  <c r="CX14" i="4"/>
  <c r="CX18" i="4"/>
  <c r="CX22" i="4"/>
  <c r="CX24" i="4"/>
  <c r="CX25" i="4"/>
  <c r="CX26" i="4"/>
  <c r="CJ28" i="4"/>
  <c r="CV28" i="4"/>
  <c r="CX27" i="4"/>
  <c r="CX6" i="4"/>
  <c r="CE32" i="4" l="1"/>
  <c r="S38" i="4"/>
  <c r="CO32" i="4"/>
  <c r="U38" i="4"/>
  <c r="U41" i="4" s="1"/>
  <c r="U42" i="4" s="1"/>
  <c r="CK32" i="4"/>
  <c r="T38" i="4"/>
  <c r="T41" i="4" s="1"/>
  <c r="T42" i="4" s="1"/>
  <c r="CX28" i="4"/>
  <c r="CS32" i="4" s="1"/>
  <c r="S41" i="4" l="1"/>
  <c r="S42" i="4" s="1"/>
  <c r="V38" i="4"/>
  <c r="V41" i="4" s="1"/>
  <c r="V42" i="4" s="1"/>
  <c r="BZ41" i="3"/>
  <c r="BZ40" i="3"/>
  <c r="BZ39" i="3"/>
  <c r="BZ38" i="3"/>
  <c r="BZ37" i="3"/>
  <c r="AT29" i="3" l="1"/>
  <c r="AP25" i="3"/>
  <c r="AP26" i="3"/>
  <c r="AP27" i="3"/>
  <c r="AP28" i="3"/>
  <c r="AP29" i="3"/>
  <c r="AD25" i="3"/>
  <c r="AD26" i="3"/>
  <c r="AD27" i="3"/>
  <c r="AD28" i="3"/>
  <c r="AD29" i="3"/>
  <c r="Z25" i="3"/>
  <c r="Z26" i="3"/>
  <c r="Z27" i="3"/>
  <c r="Z28" i="3"/>
  <c r="Z29" i="3"/>
  <c r="J25" i="3"/>
  <c r="J26" i="3"/>
  <c r="J27" i="3"/>
  <c r="J28" i="3"/>
  <c r="J29" i="3"/>
  <c r="BY42" i="3"/>
  <c r="BX42" i="3"/>
  <c r="BW42" i="3"/>
  <c r="BU42" i="3"/>
  <c r="BT42" i="3"/>
  <c r="BS42" i="3"/>
  <c r="BQ42" i="3"/>
  <c r="BP42" i="3"/>
  <c r="BO42" i="3"/>
  <c r="CC41" i="3"/>
  <c r="CB41" i="3"/>
  <c r="CA41" i="3"/>
  <c r="BV41" i="3"/>
  <c r="BR41" i="3"/>
  <c r="CC40" i="3"/>
  <c r="CB40" i="3"/>
  <c r="CA40" i="3"/>
  <c r="BV40" i="3"/>
  <c r="BR40" i="3"/>
  <c r="CC39" i="3"/>
  <c r="CB39" i="3"/>
  <c r="CA39" i="3"/>
  <c r="BV39" i="3"/>
  <c r="BR39" i="3"/>
  <c r="CC38" i="3"/>
  <c r="CB38" i="3"/>
  <c r="CA38" i="3"/>
  <c r="BV38" i="3"/>
  <c r="BR38" i="3"/>
  <c r="CC37" i="3"/>
  <c r="CB37" i="3"/>
  <c r="CA37" i="3"/>
  <c r="BV37" i="3"/>
  <c r="BR37" i="3"/>
  <c r="CC36" i="3"/>
  <c r="CB36" i="3"/>
  <c r="CA36" i="3"/>
  <c r="BZ36" i="3"/>
  <c r="BV36" i="3"/>
  <c r="BR36" i="3"/>
  <c r="BY30" i="3"/>
  <c r="BX30" i="3"/>
  <c r="BW30" i="3"/>
  <c r="BU30" i="3"/>
  <c r="BU44" i="3" s="1"/>
  <c r="BT30" i="3"/>
  <c r="BS30" i="3"/>
  <c r="BQ30" i="3"/>
  <c r="BP30" i="3"/>
  <c r="BO30" i="3"/>
  <c r="CC29" i="3"/>
  <c r="CB29" i="3"/>
  <c r="CA29" i="3"/>
  <c r="BZ29" i="3"/>
  <c r="BV29" i="3"/>
  <c r="BR29" i="3"/>
  <c r="CC28" i="3"/>
  <c r="CB28" i="3"/>
  <c r="CA28" i="3"/>
  <c r="BZ28" i="3"/>
  <c r="BV28" i="3"/>
  <c r="BR28" i="3"/>
  <c r="CC27" i="3"/>
  <c r="CB27" i="3"/>
  <c r="CA27" i="3"/>
  <c r="BZ27" i="3"/>
  <c r="BV27" i="3"/>
  <c r="BR27" i="3"/>
  <c r="CC26" i="3"/>
  <c r="CB26" i="3"/>
  <c r="CA26" i="3"/>
  <c r="BZ26" i="3"/>
  <c r="BV26" i="3"/>
  <c r="BR26" i="3"/>
  <c r="CC25" i="3"/>
  <c r="CB25" i="3"/>
  <c r="CA25" i="3"/>
  <c r="BZ25" i="3"/>
  <c r="BV25" i="3"/>
  <c r="BR25" i="3"/>
  <c r="CC24" i="3"/>
  <c r="CB24" i="3"/>
  <c r="CA24" i="3"/>
  <c r="BZ24" i="3"/>
  <c r="BV24" i="3"/>
  <c r="BR24" i="3"/>
  <c r="CC23" i="3"/>
  <c r="CB23" i="3"/>
  <c r="CA23" i="3"/>
  <c r="BZ23" i="3"/>
  <c r="BV23" i="3"/>
  <c r="BR23" i="3"/>
  <c r="CC22" i="3"/>
  <c r="CB22" i="3"/>
  <c r="CA22" i="3"/>
  <c r="BZ22" i="3"/>
  <c r="BV22" i="3"/>
  <c r="BR22" i="3"/>
  <c r="U8" i="3"/>
  <c r="T8" i="3"/>
  <c r="S8" i="3"/>
  <c r="V7" i="3"/>
  <c r="V6" i="3"/>
  <c r="V5" i="3"/>
  <c r="V4" i="3"/>
  <c r="CB7" i="2"/>
  <c r="CC7" i="2"/>
  <c r="CD7" i="2"/>
  <c r="CB8" i="2"/>
  <c r="CC8" i="2"/>
  <c r="CD8" i="2"/>
  <c r="CB9" i="2"/>
  <c r="CC9" i="2"/>
  <c r="CD9" i="2"/>
  <c r="CB10" i="2"/>
  <c r="CC10" i="2"/>
  <c r="CD10" i="2"/>
  <c r="CB11" i="2"/>
  <c r="CC11" i="2"/>
  <c r="CD11" i="2"/>
  <c r="CB12" i="2"/>
  <c r="CC12" i="2"/>
  <c r="CD12" i="2"/>
  <c r="CB13" i="2"/>
  <c r="CC13" i="2"/>
  <c r="CD13" i="2"/>
  <c r="CB14" i="2"/>
  <c r="CC14" i="2"/>
  <c r="CD14" i="2"/>
  <c r="CB15" i="2"/>
  <c r="CC15" i="2"/>
  <c r="CD15" i="2"/>
  <c r="CB16" i="2"/>
  <c r="CC16" i="2"/>
  <c r="CD16" i="2"/>
  <c r="CB17" i="2"/>
  <c r="CC17" i="2"/>
  <c r="CD17" i="2"/>
  <c r="CB18" i="2"/>
  <c r="CC18" i="2"/>
  <c r="CD18" i="2"/>
  <c r="CB19" i="2"/>
  <c r="CC19" i="2"/>
  <c r="CD19" i="2"/>
  <c r="CB20" i="2"/>
  <c r="CC20" i="2"/>
  <c r="CD20" i="2"/>
  <c r="CB21" i="2"/>
  <c r="CC21" i="2"/>
  <c r="CD21" i="2"/>
  <c r="CB22" i="2"/>
  <c r="CC22" i="2"/>
  <c r="CD22" i="2"/>
  <c r="CB23" i="2"/>
  <c r="CC23" i="2"/>
  <c r="CD23" i="2"/>
  <c r="CB24" i="2"/>
  <c r="CC24" i="2"/>
  <c r="CD24" i="2"/>
  <c r="CB25" i="2"/>
  <c r="CC25" i="2"/>
  <c r="CD25" i="2"/>
  <c r="CB26" i="2"/>
  <c r="CC26" i="2"/>
  <c r="CD26" i="2"/>
  <c r="CB27" i="2"/>
  <c r="CC27" i="2"/>
  <c r="CD27" i="2"/>
  <c r="CB28" i="2"/>
  <c r="CC28" i="2"/>
  <c r="CD28" i="2"/>
  <c r="CB29" i="2"/>
  <c r="CC29" i="2"/>
  <c r="CD29" i="2"/>
  <c r="CB31" i="2"/>
  <c r="CC31" i="2"/>
  <c r="CD31" i="2"/>
  <c r="CB32" i="2"/>
  <c r="CC32" i="2"/>
  <c r="CD32" i="2"/>
  <c r="CB33" i="2"/>
  <c r="CC33" i="2"/>
  <c r="CD33" i="2"/>
  <c r="CB34" i="2"/>
  <c r="CC34" i="2"/>
  <c r="CD34" i="2"/>
  <c r="CB35" i="2"/>
  <c r="CC35" i="2"/>
  <c r="CD35" i="2"/>
  <c r="CB36" i="2"/>
  <c r="CC36" i="2"/>
  <c r="CD36" i="2"/>
  <c r="CB37" i="2"/>
  <c r="CC37" i="2"/>
  <c r="CD37" i="2"/>
  <c r="CB38" i="2"/>
  <c r="CC38" i="2"/>
  <c r="CD38" i="2"/>
  <c r="CB39" i="2"/>
  <c r="CC39" i="2"/>
  <c r="CD39" i="2"/>
  <c r="CB40" i="2"/>
  <c r="CC40" i="2"/>
  <c r="CD40" i="2"/>
  <c r="CC6" i="2"/>
  <c r="CD6" i="2"/>
  <c r="CA24" i="2"/>
  <c r="CE24" i="2" s="1"/>
  <c r="CA25" i="2"/>
  <c r="CA26" i="2"/>
  <c r="CA27" i="2"/>
  <c r="CA28" i="2"/>
  <c r="CA29" i="2"/>
  <c r="CA31" i="2"/>
  <c r="CA32" i="2"/>
  <c r="CA33" i="2"/>
  <c r="CA34" i="2"/>
  <c r="CA35" i="2"/>
  <c r="CA36" i="2"/>
  <c r="CA37" i="2"/>
  <c r="CA38" i="2"/>
  <c r="CA39" i="2"/>
  <c r="CA40" i="2"/>
  <c r="CA7" i="2"/>
  <c r="CA8" i="2"/>
  <c r="CA9" i="2"/>
  <c r="CA10" i="2"/>
  <c r="CA11" i="2"/>
  <c r="CA12" i="2"/>
  <c r="CA13" i="2"/>
  <c r="CA14" i="2"/>
  <c r="CE14" i="2" s="1"/>
  <c r="CA15" i="2"/>
  <c r="CA16" i="2"/>
  <c r="CA17" i="2"/>
  <c r="CA18" i="2"/>
  <c r="CA19" i="2"/>
  <c r="CA20" i="2"/>
  <c r="CE20" i="2" s="1"/>
  <c r="CA21" i="2"/>
  <c r="CA22" i="2"/>
  <c r="CA23" i="2"/>
  <c r="BK62" i="2"/>
  <c r="BJ62" i="2"/>
  <c r="BI62" i="2"/>
  <c r="BK61" i="2"/>
  <c r="BJ61" i="2"/>
  <c r="BI61" i="2"/>
  <c r="BK60" i="2"/>
  <c r="BJ60" i="2"/>
  <c r="BI60" i="2"/>
  <c r="V54" i="2"/>
  <c r="U54" i="2"/>
  <c r="T54" i="2"/>
  <c r="W53" i="2"/>
  <c r="W52" i="2"/>
  <c r="W51" i="2"/>
  <c r="BW40" i="2"/>
  <c r="BW39" i="2"/>
  <c r="BS39" i="2"/>
  <c r="BW38" i="2"/>
  <c r="BS38" i="2"/>
  <c r="BW37" i="2"/>
  <c r="BW36" i="2"/>
  <c r="BS36" i="2"/>
  <c r="BW35" i="2"/>
  <c r="BS35" i="2"/>
  <c r="BW34" i="2"/>
  <c r="BS34" i="2"/>
  <c r="BW33" i="2"/>
  <c r="BS33" i="2"/>
  <c r="BW32" i="2"/>
  <c r="BS32" i="2"/>
  <c r="BW31" i="2"/>
  <c r="BS31" i="2"/>
  <c r="BW29" i="2"/>
  <c r="BS29" i="2"/>
  <c r="BW27" i="2"/>
  <c r="BS27" i="2"/>
  <c r="BW26" i="2"/>
  <c r="BS26" i="2"/>
  <c r="BW25" i="2"/>
  <c r="BS25" i="2"/>
  <c r="BW23" i="2"/>
  <c r="BS23" i="2"/>
  <c r="BW22" i="2"/>
  <c r="BS22" i="2"/>
  <c r="BW21" i="2"/>
  <c r="BS21" i="2"/>
  <c r="BW19" i="2"/>
  <c r="BS19" i="2"/>
  <c r="BW18" i="2"/>
  <c r="BS18" i="2"/>
  <c r="BW17" i="2"/>
  <c r="BS17" i="2"/>
  <c r="BW16" i="2"/>
  <c r="BS16" i="2"/>
  <c r="BW15" i="2"/>
  <c r="BS15" i="2"/>
  <c r="BW13" i="2"/>
  <c r="BS13" i="2"/>
  <c r="BW12" i="2"/>
  <c r="BS12" i="2"/>
  <c r="BW11" i="2"/>
  <c r="BS11" i="2"/>
  <c r="BW10" i="2"/>
  <c r="BS10" i="2"/>
  <c r="BW9" i="2"/>
  <c r="BS9" i="2"/>
  <c r="BW8" i="2"/>
  <c r="BS8" i="2"/>
  <c r="BW7" i="2"/>
  <c r="BS7" i="2"/>
  <c r="CB6" i="2"/>
  <c r="CA6" i="2"/>
  <c r="BW6" i="2"/>
  <c r="BS6" i="2"/>
  <c r="BF35" i="1"/>
  <c r="BE35" i="1"/>
  <c r="BC35" i="1"/>
  <c r="BB35" i="1"/>
  <c r="AZ35" i="1"/>
  <c r="AY35" i="1"/>
  <c r="BG34" i="1"/>
  <c r="BD34" i="1"/>
  <c r="BA34" i="1"/>
  <c r="BG33" i="1"/>
  <c r="BD33" i="1"/>
  <c r="BA33" i="1"/>
  <c r="BG32" i="1"/>
  <c r="BD32" i="1"/>
  <c r="BA32" i="1"/>
  <c r="BH31" i="1"/>
  <c r="BG31" i="1"/>
  <c r="BD31" i="1"/>
  <c r="BA31" i="1"/>
  <c r="U11" i="1"/>
  <c r="U15" i="1" s="1"/>
  <c r="T11" i="1"/>
  <c r="T15" i="1" s="1"/>
  <c r="S11" i="1"/>
  <c r="S15" i="1" s="1"/>
  <c r="V10" i="1"/>
  <c r="V9" i="1"/>
  <c r="V8" i="1"/>
  <c r="V6" i="1"/>
  <c r="V5" i="1"/>
  <c r="CE28" i="2" l="1"/>
  <c r="HO28" i="2"/>
  <c r="HS28" i="2" s="1"/>
  <c r="CB46" i="2"/>
  <c r="BS46" i="2"/>
  <c r="BJ33" i="1"/>
  <c r="BG35" i="1"/>
  <c r="BW46" i="2"/>
  <c r="CD46" i="2"/>
  <c r="CA46" i="2"/>
  <c r="CC46" i="2"/>
  <c r="BJ34" i="1"/>
  <c r="BJ31" i="1"/>
  <c r="BJ32" i="1"/>
  <c r="CD29" i="3"/>
  <c r="GT28" i="3"/>
  <c r="KQ28" i="2"/>
  <c r="JK28" i="2"/>
  <c r="CD26" i="3"/>
  <c r="CD28" i="3"/>
  <c r="GT27" i="3"/>
  <c r="GX29" i="3"/>
  <c r="GT26" i="3"/>
  <c r="GT29" i="3"/>
  <c r="GT25" i="3"/>
  <c r="CE7" i="2"/>
  <c r="CE37" i="2"/>
  <c r="V11" i="1"/>
  <c r="V15" i="1" s="1"/>
  <c r="BZ42" i="3"/>
  <c r="BW44" i="3"/>
  <c r="BZ30" i="3"/>
  <c r="CD27" i="3"/>
  <c r="BV42" i="3"/>
  <c r="BV30" i="3"/>
  <c r="CD25" i="3"/>
  <c r="BQ44" i="3"/>
  <c r="BO44" i="3"/>
  <c r="BY44" i="3"/>
  <c r="CD41" i="3"/>
  <c r="CC42" i="3"/>
  <c r="CA42" i="3"/>
  <c r="CD38" i="3"/>
  <c r="CD39" i="3"/>
  <c r="CD40" i="3"/>
  <c r="BR42" i="3"/>
  <c r="CB42" i="3"/>
  <c r="CD23" i="3"/>
  <c r="BX44" i="3"/>
  <c r="BT44" i="3"/>
  <c r="BS44" i="3"/>
  <c r="CD24" i="3"/>
  <c r="CA30" i="3"/>
  <c r="BR30" i="3"/>
  <c r="CB30" i="3"/>
  <c r="CC30" i="3"/>
  <c r="BP44" i="3"/>
  <c r="CD37" i="3"/>
  <c r="CD22" i="3"/>
  <c r="CD36" i="3"/>
  <c r="V8" i="3"/>
  <c r="W54" i="2"/>
  <c r="CE25" i="2"/>
  <c r="CE31" i="2"/>
  <c r="CE35" i="2"/>
  <c r="CE22" i="2"/>
  <c r="CE17" i="2"/>
  <c r="CE11" i="2"/>
  <c r="CE8" i="2"/>
  <c r="CE12" i="2"/>
  <c r="CE21" i="2"/>
  <c r="CE26" i="2"/>
  <c r="CE32" i="2"/>
  <c r="CE36" i="2"/>
  <c r="CE18" i="2"/>
  <c r="CE40" i="2"/>
  <c r="CE33" i="2"/>
  <c r="CE15" i="2"/>
  <c r="CE19" i="2"/>
  <c r="CE39" i="2"/>
  <c r="CE9" i="2"/>
  <c r="CE13" i="2"/>
  <c r="CE27" i="2"/>
  <c r="CE6" i="2"/>
  <c r="CE23" i="2"/>
  <c r="CE29" i="2"/>
  <c r="CE34" i="2"/>
  <c r="CE16" i="2"/>
  <c r="CE38" i="2"/>
  <c r="CE10" i="2"/>
  <c r="BD35" i="1"/>
  <c r="BI35" i="1"/>
  <c r="BH35" i="1"/>
  <c r="BA35" i="1"/>
  <c r="V7" i="1"/>
  <c r="BI7" i="10"/>
  <c r="BH7" i="10"/>
  <c r="BG7" i="10"/>
  <c r="BE7" i="10"/>
  <c r="BD7" i="10"/>
  <c r="BC7" i="10"/>
  <c r="BA7" i="10"/>
  <c r="AZ7" i="10"/>
  <c r="AY7" i="10"/>
  <c r="BM6" i="10"/>
  <c r="BL6" i="10"/>
  <c r="BK6" i="10"/>
  <c r="BB6" i="10"/>
  <c r="HG6" i="10" s="1"/>
  <c r="HJ6" i="10" s="1"/>
  <c r="BM5" i="10"/>
  <c r="BM7" i="10" s="1"/>
  <c r="BB5" i="10"/>
  <c r="HG5" i="10" s="1"/>
  <c r="HJ5" i="10" s="1"/>
  <c r="F28" i="9"/>
  <c r="J9" i="9"/>
  <c r="I9" i="9"/>
  <c r="BM70" i="8"/>
  <c r="BL70" i="8"/>
  <c r="BM69" i="8"/>
  <c r="BL69" i="8"/>
  <c r="BM68" i="8"/>
  <c r="BL68" i="8"/>
  <c r="BM67" i="8"/>
  <c r="BL67" i="8"/>
  <c r="R86" i="8"/>
  <c r="R85" i="8"/>
  <c r="R84" i="8"/>
  <c r="R83" i="8"/>
  <c r="R82" i="8"/>
  <c r="R81" i="8"/>
  <c r="R80" i="8"/>
  <c r="R79" i="8"/>
  <c r="R78" i="8"/>
  <c r="R77" i="8"/>
  <c r="R61" i="8"/>
  <c r="R60" i="8"/>
  <c r="R59" i="8"/>
  <c r="R58" i="8"/>
  <c r="R57" i="8"/>
  <c r="R56" i="8"/>
  <c r="R55" i="8"/>
  <c r="R54" i="8"/>
  <c r="R53" i="8"/>
  <c r="R49" i="8"/>
  <c r="R48" i="8"/>
  <c r="R47" i="8"/>
  <c r="R46" i="8"/>
  <c r="Q42" i="8"/>
  <c r="P42" i="8"/>
  <c r="O42" i="8"/>
  <c r="R41" i="8"/>
  <c r="R40" i="8"/>
  <c r="R39" i="8"/>
  <c r="Q35" i="8"/>
  <c r="P35" i="8"/>
  <c r="O35" i="8"/>
  <c r="R34" i="8"/>
  <c r="R33" i="8"/>
  <c r="R32" i="8"/>
  <c r="Q28" i="8"/>
  <c r="P28" i="8"/>
  <c r="O28" i="8"/>
  <c r="R27" i="8"/>
  <c r="R26" i="8"/>
  <c r="R25" i="8"/>
  <c r="Q21" i="8"/>
  <c r="P21" i="8"/>
  <c r="O21" i="8"/>
  <c r="R20" i="8"/>
  <c r="R19" i="8"/>
  <c r="R18" i="8"/>
  <c r="Q14" i="8"/>
  <c r="P14" i="8"/>
  <c r="O14" i="8"/>
  <c r="R13" i="8"/>
  <c r="R12" i="8"/>
  <c r="AH7" i="8"/>
  <c r="AG7" i="8"/>
  <c r="AH6" i="8"/>
  <c r="AG6" i="8"/>
  <c r="AH5" i="8"/>
  <c r="AG5" i="8"/>
  <c r="CE46" i="2" l="1"/>
  <c r="BL7" i="10"/>
  <c r="R42" i="8"/>
  <c r="R35" i="8"/>
  <c r="BK7" i="10"/>
  <c r="BZ44" i="3"/>
  <c r="BV44" i="3"/>
  <c r="CB44" i="3"/>
  <c r="BR44" i="3"/>
  <c r="CA44" i="3"/>
  <c r="CC44" i="3"/>
  <c r="CD42" i="3"/>
  <c r="CD30" i="3"/>
  <c r="BJ35" i="1"/>
  <c r="BJ7" i="10"/>
  <c r="BF7" i="10"/>
  <c r="BB7" i="10"/>
  <c r="BN5" i="10"/>
  <c r="BN6" i="10"/>
  <c r="R14" i="8"/>
  <c r="R28" i="8"/>
  <c r="R21" i="8"/>
  <c r="Q45" i="7"/>
  <c r="P45" i="7"/>
  <c r="O45" i="7"/>
  <c r="R44" i="7"/>
  <c r="R43" i="7"/>
  <c r="R42" i="7"/>
  <c r="R41" i="7"/>
  <c r="R40" i="7"/>
  <c r="R39" i="7"/>
  <c r="R38" i="7"/>
  <c r="R37" i="7"/>
  <c r="R36" i="7"/>
  <c r="Q31" i="7"/>
  <c r="P31" i="7"/>
  <c r="O31" i="7"/>
  <c r="R30" i="7"/>
  <c r="R29" i="7"/>
  <c r="R28" i="7"/>
  <c r="R27" i="7"/>
  <c r="BG11" i="10" l="1"/>
  <c r="HI7" i="10"/>
  <c r="AY11" i="10"/>
  <c r="HG7" i="10"/>
  <c r="BC11" i="10"/>
  <c r="HH7" i="10"/>
  <c r="BN7" i="10"/>
  <c r="BK11" i="10" s="1"/>
  <c r="R31" i="7"/>
  <c r="CD44" i="3"/>
  <c r="R45" i="7"/>
  <c r="HJ7" i="10" l="1"/>
  <c r="AF22" i="7"/>
  <c r="AE22" i="7"/>
  <c r="AD22" i="7"/>
  <c r="AC22" i="7"/>
  <c r="AB22" i="7"/>
  <c r="AA22" i="7"/>
  <c r="AH21" i="7"/>
  <c r="AG21" i="7"/>
  <c r="AH20" i="7"/>
  <c r="AG20" i="7"/>
  <c r="AH19" i="7"/>
  <c r="AG19" i="7"/>
  <c r="AH18" i="7"/>
  <c r="AG18" i="7"/>
  <c r="AH17" i="7"/>
  <c r="AG17" i="7"/>
  <c r="AH16" i="7"/>
  <c r="AG16" i="7"/>
  <c r="AH15" i="7"/>
  <c r="AG15" i="7"/>
  <c r="AF9" i="7"/>
  <c r="AE9" i="7"/>
  <c r="AD9" i="7"/>
  <c r="AC9" i="7"/>
  <c r="AB9" i="7"/>
  <c r="AA9" i="7"/>
  <c r="AH8" i="7"/>
  <c r="AG8" i="7"/>
  <c r="AH7" i="7"/>
  <c r="AG7" i="7"/>
  <c r="AH6" i="7"/>
  <c r="AG6" i="7"/>
  <c r="AH5" i="7"/>
  <c r="AG5" i="7"/>
  <c r="Q40" i="6"/>
  <c r="P40" i="6"/>
  <c r="O40" i="6"/>
  <c r="R39" i="6"/>
  <c r="R38" i="6"/>
  <c r="R37" i="6"/>
  <c r="R36" i="6"/>
  <c r="R35" i="6"/>
  <c r="R34" i="6"/>
  <c r="Q29" i="6"/>
  <c r="P29" i="6"/>
  <c r="R28" i="6"/>
  <c r="R27" i="6"/>
  <c r="R26" i="6"/>
  <c r="O29" i="6"/>
  <c r="AF21" i="6"/>
  <c r="AE21" i="6"/>
  <c r="AD21" i="6"/>
  <c r="AC21" i="6"/>
  <c r="AB21" i="6"/>
  <c r="AA21" i="6"/>
  <c r="AH20" i="6"/>
  <c r="AG20" i="6"/>
  <c r="AH19" i="6"/>
  <c r="AG19" i="6"/>
  <c r="AH18" i="6"/>
  <c r="AG18" i="6"/>
  <c r="AH17" i="6"/>
  <c r="AG17" i="6"/>
  <c r="AH12" i="6"/>
  <c r="AG12" i="6"/>
  <c r="AH11" i="6"/>
  <c r="AG11" i="6"/>
  <c r="AH10" i="6"/>
  <c r="AG10" i="6"/>
  <c r="AH9" i="6"/>
  <c r="AG9" i="6"/>
  <c r="AH8" i="6"/>
  <c r="AG8" i="6"/>
  <c r="AH7" i="6"/>
  <c r="AG7" i="6"/>
  <c r="AH6" i="6"/>
  <c r="AG6" i="6"/>
  <c r="AH5" i="6"/>
  <c r="AG5" i="6"/>
  <c r="AG21" i="6" l="1"/>
  <c r="AG22" i="7"/>
  <c r="AH22" i="7"/>
  <c r="AH21" i="6"/>
  <c r="AG9" i="7"/>
  <c r="AH9" i="7"/>
  <c r="R40" i="6"/>
  <c r="R25" i="6"/>
  <c r="R29" i="6" s="1"/>
  <c r="Q22" i="5"/>
  <c r="P22" i="5"/>
  <c r="O22" i="5"/>
  <c r="R21" i="5"/>
  <c r="BF21" i="5" s="1"/>
  <c r="R19" i="5"/>
  <c r="BF19" i="5" s="1"/>
  <c r="R18" i="5"/>
  <c r="BF18" i="5" s="1"/>
  <c r="R17" i="5"/>
  <c r="BF17" i="5" s="1"/>
  <c r="R16" i="5"/>
  <c r="BF16" i="5" s="1"/>
  <c r="R15" i="5"/>
  <c r="BF15" i="5" s="1"/>
  <c r="R14" i="5"/>
  <c r="BF14" i="5" s="1"/>
  <c r="R13" i="5"/>
  <c r="BF13" i="5" s="1"/>
  <c r="R12" i="5"/>
  <c r="BF12" i="5" s="1"/>
  <c r="R11" i="5"/>
  <c r="BF11" i="5" s="1"/>
  <c r="R10" i="5"/>
  <c r="BF10" i="5" s="1"/>
  <c r="R9" i="5"/>
  <c r="BF9" i="5" s="1"/>
  <c r="R8" i="5"/>
  <c r="BF8" i="5" s="1"/>
  <c r="R7" i="5"/>
  <c r="BF7" i="5" s="1"/>
  <c r="R6" i="5"/>
  <c r="BF6" i="5" s="1"/>
  <c r="R5" i="5"/>
  <c r="BF5" i="5" s="1"/>
  <c r="R4" i="5"/>
  <c r="BF4" i="5" s="1"/>
  <c r="BC22" i="5" l="1"/>
  <c r="O24" i="5"/>
  <c r="BD22" i="5"/>
  <c r="P24" i="5"/>
  <c r="BE22" i="5"/>
  <c r="Q24" i="5"/>
  <c r="R22" i="5"/>
  <c r="BW28" i="4"/>
  <c r="JO28" i="4" s="1"/>
  <c r="BV28" i="4"/>
  <c r="JN28" i="4" s="1"/>
  <c r="BU28" i="4"/>
  <c r="JM28" i="4" s="1"/>
  <c r="BS28" i="4"/>
  <c r="JK28" i="4" s="1"/>
  <c r="BR28" i="4"/>
  <c r="JJ28" i="4" s="1"/>
  <c r="BQ28" i="4"/>
  <c r="JI28" i="4" s="1"/>
  <c r="BO28" i="4"/>
  <c r="JG28" i="4" s="1"/>
  <c r="BN28" i="4"/>
  <c r="JF28" i="4" s="1"/>
  <c r="BM28" i="4"/>
  <c r="JE28" i="4" s="1"/>
  <c r="BL28" i="4"/>
  <c r="JD28" i="4" s="1"/>
  <c r="BK28" i="4"/>
  <c r="JC28" i="4" s="1"/>
  <c r="CC27" i="4"/>
  <c r="CB27" i="4"/>
  <c r="CA27" i="4"/>
  <c r="BZ27" i="4"/>
  <c r="BY27" i="4"/>
  <c r="BX27" i="4"/>
  <c r="JP27" i="4" s="1"/>
  <c r="BT27" i="4"/>
  <c r="JL27" i="4" s="1"/>
  <c r="BP27" i="4"/>
  <c r="JH27" i="4" s="1"/>
  <c r="CC26" i="4"/>
  <c r="CB26" i="4"/>
  <c r="CA26" i="4"/>
  <c r="BZ26" i="4"/>
  <c r="BY26" i="4"/>
  <c r="BX26" i="4"/>
  <c r="JP26" i="4" s="1"/>
  <c r="BT26" i="4"/>
  <c r="JL26" i="4" s="1"/>
  <c r="BP26" i="4"/>
  <c r="JH26" i="4" s="1"/>
  <c r="CC25" i="4"/>
  <c r="CB25" i="4"/>
  <c r="CA25" i="4"/>
  <c r="BZ25" i="4"/>
  <c r="BY25" i="4"/>
  <c r="BX25" i="4"/>
  <c r="JP25" i="4" s="1"/>
  <c r="BT25" i="4"/>
  <c r="JL25" i="4" s="1"/>
  <c r="BP25" i="4"/>
  <c r="JH25" i="4" s="1"/>
  <c r="CC24" i="4"/>
  <c r="CB24" i="4"/>
  <c r="CA24" i="4"/>
  <c r="BZ24" i="4"/>
  <c r="BY24" i="4"/>
  <c r="BX24" i="4"/>
  <c r="JP24" i="4" s="1"/>
  <c r="BP24" i="4"/>
  <c r="JH24" i="4" s="1"/>
  <c r="CC23" i="4"/>
  <c r="CB23" i="4"/>
  <c r="CA23" i="4"/>
  <c r="BZ23" i="4"/>
  <c r="BY23" i="4"/>
  <c r="BX23" i="4"/>
  <c r="JP23" i="4" s="1"/>
  <c r="BT23" i="4"/>
  <c r="JL23" i="4" s="1"/>
  <c r="BP23" i="4"/>
  <c r="JH23" i="4" s="1"/>
  <c r="CC22" i="4"/>
  <c r="CB22" i="4"/>
  <c r="CA22" i="4"/>
  <c r="BZ22" i="4"/>
  <c r="BY22" i="4"/>
  <c r="BX22" i="4"/>
  <c r="JP22" i="4" s="1"/>
  <c r="BT22" i="4"/>
  <c r="JL22" i="4" s="1"/>
  <c r="BP22" i="4"/>
  <c r="JH22" i="4" s="1"/>
  <c r="CC21" i="4"/>
  <c r="CB21" i="4"/>
  <c r="CA21" i="4"/>
  <c r="BZ21" i="4"/>
  <c r="BY21" i="4"/>
  <c r="BX21" i="4"/>
  <c r="JP21" i="4" s="1"/>
  <c r="BT21" i="4"/>
  <c r="JL21" i="4" s="1"/>
  <c r="BP21" i="4"/>
  <c r="JH21" i="4" s="1"/>
  <c r="CC20" i="4"/>
  <c r="CB20" i="4"/>
  <c r="CA20" i="4"/>
  <c r="BZ20" i="4"/>
  <c r="BY20" i="4"/>
  <c r="BX20" i="4"/>
  <c r="JP20" i="4" s="1"/>
  <c r="BT20" i="4"/>
  <c r="JL20" i="4" s="1"/>
  <c r="BP20" i="4"/>
  <c r="JH20" i="4" s="1"/>
  <c r="CC19" i="4"/>
  <c r="CB19" i="4"/>
  <c r="CA19" i="4"/>
  <c r="BZ19" i="4"/>
  <c r="BY19" i="4"/>
  <c r="BX19" i="4"/>
  <c r="JP19" i="4" s="1"/>
  <c r="BT19" i="4"/>
  <c r="JL19" i="4" s="1"/>
  <c r="BP19" i="4"/>
  <c r="JH19" i="4" s="1"/>
  <c r="CC18" i="4"/>
  <c r="CB18" i="4"/>
  <c r="CA18" i="4"/>
  <c r="BZ18" i="4"/>
  <c r="BY18" i="4"/>
  <c r="BX18" i="4"/>
  <c r="JP18" i="4" s="1"/>
  <c r="BT18" i="4"/>
  <c r="JL18" i="4" s="1"/>
  <c r="BP18" i="4"/>
  <c r="JH18" i="4" s="1"/>
  <c r="CC17" i="4"/>
  <c r="CB17" i="4"/>
  <c r="CA17" i="4"/>
  <c r="BZ17" i="4"/>
  <c r="BY17" i="4"/>
  <c r="BX17" i="4"/>
  <c r="JP17" i="4" s="1"/>
  <c r="BT17" i="4"/>
  <c r="JL17" i="4" s="1"/>
  <c r="BP17" i="4"/>
  <c r="JH17" i="4" s="1"/>
  <c r="CC16" i="4"/>
  <c r="CB16" i="4"/>
  <c r="CA16" i="4"/>
  <c r="BZ16" i="4"/>
  <c r="BY16" i="4"/>
  <c r="BX16" i="4"/>
  <c r="JP16" i="4" s="1"/>
  <c r="BT16" i="4"/>
  <c r="JL16" i="4" s="1"/>
  <c r="BP16" i="4"/>
  <c r="JH16" i="4" s="1"/>
  <c r="CC15" i="4"/>
  <c r="CB15" i="4"/>
  <c r="CA15" i="4"/>
  <c r="BZ15" i="4"/>
  <c r="BY15" i="4"/>
  <c r="BX15" i="4"/>
  <c r="JP15" i="4" s="1"/>
  <c r="BT15" i="4"/>
  <c r="JL15" i="4" s="1"/>
  <c r="BP15" i="4"/>
  <c r="JH15" i="4" s="1"/>
  <c r="CC14" i="4"/>
  <c r="CB14" i="4"/>
  <c r="CA14" i="4"/>
  <c r="BZ14" i="4"/>
  <c r="BY14" i="4"/>
  <c r="BX14" i="4"/>
  <c r="JP14" i="4" s="1"/>
  <c r="BT14" i="4"/>
  <c r="JL14" i="4" s="1"/>
  <c r="BP14" i="4"/>
  <c r="JH14" i="4" s="1"/>
  <c r="CC13" i="4"/>
  <c r="CB13" i="4"/>
  <c r="CA13" i="4"/>
  <c r="BZ13" i="4"/>
  <c r="BY13" i="4"/>
  <c r="BX13" i="4"/>
  <c r="JP13" i="4" s="1"/>
  <c r="BT13" i="4"/>
  <c r="JL13" i="4" s="1"/>
  <c r="BP13" i="4"/>
  <c r="JH13" i="4" s="1"/>
  <c r="CC12" i="4"/>
  <c r="CB12" i="4"/>
  <c r="CA12" i="4"/>
  <c r="BZ12" i="4"/>
  <c r="BY12" i="4"/>
  <c r="BX12" i="4"/>
  <c r="JP12" i="4" s="1"/>
  <c r="BT12" i="4"/>
  <c r="JL12" i="4" s="1"/>
  <c r="BP12" i="4"/>
  <c r="JH12" i="4" s="1"/>
  <c r="CC11" i="4"/>
  <c r="CB11" i="4"/>
  <c r="CA11" i="4"/>
  <c r="BZ11" i="4"/>
  <c r="BY11" i="4"/>
  <c r="BX11" i="4"/>
  <c r="JP11" i="4" s="1"/>
  <c r="BT11" i="4"/>
  <c r="JL11" i="4" s="1"/>
  <c r="BP11" i="4"/>
  <c r="JH11" i="4" s="1"/>
  <c r="CC10" i="4"/>
  <c r="CB10" i="4"/>
  <c r="CA10" i="4"/>
  <c r="BZ10" i="4"/>
  <c r="BY10" i="4"/>
  <c r="BX10" i="4"/>
  <c r="JP10" i="4" s="1"/>
  <c r="BT10" i="4"/>
  <c r="JL10" i="4" s="1"/>
  <c r="BP10" i="4"/>
  <c r="JH10" i="4" s="1"/>
  <c r="CC9" i="4"/>
  <c r="CB9" i="4"/>
  <c r="CA9" i="4"/>
  <c r="BZ9" i="4"/>
  <c r="BY9" i="4"/>
  <c r="BX9" i="4"/>
  <c r="JP9" i="4" s="1"/>
  <c r="BT9" i="4"/>
  <c r="JL9" i="4" s="1"/>
  <c r="BP9" i="4"/>
  <c r="JH9" i="4" s="1"/>
  <c r="CC8" i="4"/>
  <c r="CB8" i="4"/>
  <c r="CA8" i="4"/>
  <c r="BZ8" i="4"/>
  <c r="BY8" i="4"/>
  <c r="BX8" i="4"/>
  <c r="JP8" i="4" s="1"/>
  <c r="BT8" i="4"/>
  <c r="JL8" i="4" s="1"/>
  <c r="BP8" i="4"/>
  <c r="JH8" i="4" s="1"/>
  <c r="CC7" i="4"/>
  <c r="CB7" i="4"/>
  <c r="CA7" i="4"/>
  <c r="BZ7" i="4"/>
  <c r="BY7" i="4"/>
  <c r="BX7" i="4"/>
  <c r="JP7" i="4" s="1"/>
  <c r="BT7" i="4"/>
  <c r="JL7" i="4" s="1"/>
  <c r="BP7" i="4"/>
  <c r="JH7" i="4" s="1"/>
  <c r="CC6" i="4"/>
  <c r="CB6" i="4"/>
  <c r="CA6" i="4"/>
  <c r="BZ6" i="4"/>
  <c r="BY6" i="4"/>
  <c r="BX6" i="4"/>
  <c r="JP6" i="4" s="1"/>
  <c r="BT6" i="4"/>
  <c r="JL6" i="4" s="1"/>
  <c r="BP6" i="4"/>
  <c r="JH6" i="4" s="1"/>
  <c r="CD5" i="4"/>
  <c r="BX5" i="4"/>
  <c r="BT5" i="4"/>
  <c r="BP5" i="4"/>
  <c r="BJ29" i="3"/>
  <c r="BF29" i="3"/>
  <c r="BF25" i="3"/>
  <c r="D30" i="3"/>
  <c r="E30" i="3"/>
  <c r="G30" i="3"/>
  <c r="H30" i="3"/>
  <c r="I30" i="3"/>
  <c r="K30" i="3"/>
  <c r="L30" i="3"/>
  <c r="M30" i="3"/>
  <c r="S30" i="3"/>
  <c r="T30" i="3"/>
  <c r="U30" i="3"/>
  <c r="W30" i="3"/>
  <c r="X30" i="3"/>
  <c r="Y30" i="3"/>
  <c r="AA30" i="3"/>
  <c r="AB30" i="3"/>
  <c r="AC30" i="3"/>
  <c r="AI30" i="3"/>
  <c r="AJ30" i="3"/>
  <c r="AK30" i="3"/>
  <c r="AM30" i="3"/>
  <c r="AN30" i="3"/>
  <c r="AO30" i="3"/>
  <c r="AQ30" i="3"/>
  <c r="AR30" i="3"/>
  <c r="AS30" i="3"/>
  <c r="AY30" i="3"/>
  <c r="HC30" i="3" s="1"/>
  <c r="AZ30" i="3"/>
  <c r="HD30" i="3" s="1"/>
  <c r="BA30" i="3"/>
  <c r="HE30" i="3" s="1"/>
  <c r="BC30" i="3"/>
  <c r="HG30" i="3" s="1"/>
  <c r="BD30" i="3"/>
  <c r="HH30" i="3" s="1"/>
  <c r="BE30" i="3"/>
  <c r="HI30" i="3" s="1"/>
  <c r="BG30" i="3"/>
  <c r="BH30" i="3"/>
  <c r="HL30" i="3" s="1"/>
  <c r="BI30" i="3"/>
  <c r="HM30" i="3" s="1"/>
  <c r="C30" i="3"/>
  <c r="BI42" i="3"/>
  <c r="BH42" i="3"/>
  <c r="HL42" i="3" s="1"/>
  <c r="BG42" i="3"/>
  <c r="HK42" i="3" s="1"/>
  <c r="BE42" i="3"/>
  <c r="HI42" i="3" s="1"/>
  <c r="BD42" i="3"/>
  <c r="BC42" i="3"/>
  <c r="HG42" i="3" s="1"/>
  <c r="BA42" i="3"/>
  <c r="HE42" i="3" s="1"/>
  <c r="AZ42" i="3"/>
  <c r="HD42" i="3" s="1"/>
  <c r="AY42" i="3"/>
  <c r="BM41" i="3"/>
  <c r="BL41" i="3"/>
  <c r="BK41" i="3"/>
  <c r="BJ41" i="3"/>
  <c r="HN41" i="3" s="1"/>
  <c r="BF41" i="3"/>
  <c r="HJ41" i="3" s="1"/>
  <c r="BB41" i="3"/>
  <c r="HF41" i="3" s="1"/>
  <c r="BM40" i="3"/>
  <c r="BL40" i="3"/>
  <c r="BK40" i="3"/>
  <c r="BJ40" i="3"/>
  <c r="HN40" i="3" s="1"/>
  <c r="BF40" i="3"/>
  <c r="HJ40" i="3" s="1"/>
  <c r="BB40" i="3"/>
  <c r="HF40" i="3" s="1"/>
  <c r="BM39" i="3"/>
  <c r="BL39" i="3"/>
  <c r="BK39" i="3"/>
  <c r="BJ39" i="3"/>
  <c r="HN39" i="3" s="1"/>
  <c r="BF39" i="3"/>
  <c r="HJ39" i="3" s="1"/>
  <c r="BB39" i="3"/>
  <c r="HF39" i="3" s="1"/>
  <c r="BM38" i="3"/>
  <c r="BL38" i="3"/>
  <c r="BK38" i="3"/>
  <c r="BJ38" i="3"/>
  <c r="HN38" i="3" s="1"/>
  <c r="BF38" i="3"/>
  <c r="HJ38" i="3" s="1"/>
  <c r="BB38" i="3"/>
  <c r="HF38" i="3" s="1"/>
  <c r="BM37" i="3"/>
  <c r="BL37" i="3"/>
  <c r="BK37" i="3"/>
  <c r="BJ37" i="3"/>
  <c r="HN37" i="3" s="1"/>
  <c r="BF37" i="3"/>
  <c r="HJ37" i="3" s="1"/>
  <c r="BB37" i="3"/>
  <c r="HF37" i="3" s="1"/>
  <c r="BM36" i="3"/>
  <c r="BL36" i="3"/>
  <c r="BK36" i="3"/>
  <c r="BJ36" i="3"/>
  <c r="HN36" i="3" s="1"/>
  <c r="BF36" i="3"/>
  <c r="BB36" i="3"/>
  <c r="BM29" i="3"/>
  <c r="BL29" i="3"/>
  <c r="BK29" i="3"/>
  <c r="HF29" i="3"/>
  <c r="BM28" i="3"/>
  <c r="BL28" i="3"/>
  <c r="BK28" i="3"/>
  <c r="BJ28" i="3"/>
  <c r="HN28" i="3" s="1"/>
  <c r="BF28" i="3"/>
  <c r="HF28" i="3"/>
  <c r="BM27" i="3"/>
  <c r="BL27" i="3"/>
  <c r="BK27" i="3"/>
  <c r="BJ27" i="3"/>
  <c r="HN27" i="3" s="1"/>
  <c r="BF27" i="3"/>
  <c r="HF27" i="3"/>
  <c r="BM26" i="3"/>
  <c r="BL26" i="3"/>
  <c r="BK26" i="3"/>
  <c r="BJ26" i="3"/>
  <c r="HN26" i="3" s="1"/>
  <c r="BF26" i="3"/>
  <c r="HF26" i="3"/>
  <c r="BM25" i="3"/>
  <c r="BL25" i="3"/>
  <c r="BK25" i="3"/>
  <c r="BJ25" i="3"/>
  <c r="HN25" i="3" s="1"/>
  <c r="HF25" i="3"/>
  <c r="BM24" i="3"/>
  <c r="BL24" i="3"/>
  <c r="BK24" i="3"/>
  <c r="BJ24" i="3"/>
  <c r="HN24" i="3" s="1"/>
  <c r="BF24" i="3"/>
  <c r="HJ24" i="3" s="1"/>
  <c r="HF24" i="3"/>
  <c r="BM23" i="3"/>
  <c r="BL23" i="3"/>
  <c r="BK23" i="3"/>
  <c r="BJ23" i="3"/>
  <c r="HN23" i="3" s="1"/>
  <c r="BF23" i="3"/>
  <c r="HJ23" i="3" s="1"/>
  <c r="BM22" i="3"/>
  <c r="BL22" i="3"/>
  <c r="BK22" i="3"/>
  <c r="BJ22" i="3"/>
  <c r="HN22" i="3" s="1"/>
  <c r="BF22" i="3"/>
  <c r="HJ22" i="3" s="1"/>
  <c r="HF22" i="3"/>
  <c r="CB28" i="4" l="1"/>
  <c r="BP22" i="5"/>
  <c r="BP24" i="5" s="1"/>
  <c r="BD24" i="5"/>
  <c r="BQ22" i="5"/>
  <c r="BQ24" i="5" s="1"/>
  <c r="BE24" i="5"/>
  <c r="BO22" i="5"/>
  <c r="BO24" i="5" s="1"/>
  <c r="BC24" i="5"/>
  <c r="BF22" i="5"/>
  <c r="BF24" i="5" s="1"/>
  <c r="R24" i="5"/>
  <c r="CA28" i="4"/>
  <c r="BH44" i="3"/>
  <c r="BZ28" i="4"/>
  <c r="BM42" i="3"/>
  <c r="BC44" i="3"/>
  <c r="BA44" i="3"/>
  <c r="BN39" i="3"/>
  <c r="BN41" i="3"/>
  <c r="BL42" i="3"/>
  <c r="HE44" i="3"/>
  <c r="BE44" i="3"/>
  <c r="BN26" i="3"/>
  <c r="BN29" i="3"/>
  <c r="BN28" i="3"/>
  <c r="AZ44" i="3"/>
  <c r="BK42" i="3"/>
  <c r="HL44" i="3"/>
  <c r="HG44" i="3"/>
  <c r="KM30" i="3"/>
  <c r="GU30" i="3"/>
  <c r="KG30" i="3"/>
  <c r="GO30" i="3"/>
  <c r="HN29" i="3"/>
  <c r="JJ29" i="3" s="1"/>
  <c r="KP29" i="3"/>
  <c r="HJ27" i="3"/>
  <c r="JF27" i="3" s="1"/>
  <c r="KL27" i="3"/>
  <c r="BB42" i="3"/>
  <c r="HF42" i="3" s="1"/>
  <c r="HF36" i="3"/>
  <c r="AY44" i="3"/>
  <c r="HC42" i="3"/>
  <c r="HO42" i="3" s="1"/>
  <c r="BD44" i="3"/>
  <c r="HH42" i="3"/>
  <c r="HP42" i="3" s="1"/>
  <c r="HP44" i="3" s="1"/>
  <c r="BI44" i="3"/>
  <c r="HM42" i="3"/>
  <c r="HQ42" i="3" s="1"/>
  <c r="HQ44" i="3" s="1"/>
  <c r="BG44" i="3"/>
  <c r="HK30" i="3"/>
  <c r="HK44" i="3" s="1"/>
  <c r="KK30" i="3"/>
  <c r="GS30" i="3"/>
  <c r="KF30" i="3"/>
  <c r="GN30" i="3"/>
  <c r="BP28" i="4"/>
  <c r="O38" i="4" s="1"/>
  <c r="O41" i="4" s="1"/>
  <c r="O42" i="4" s="1"/>
  <c r="JH5" i="4"/>
  <c r="BB30" i="3"/>
  <c r="HF30" i="3" s="1"/>
  <c r="HF23" i="3"/>
  <c r="BF42" i="3"/>
  <c r="HJ42" i="3" s="1"/>
  <c r="HJ36" i="3"/>
  <c r="KE30" i="3"/>
  <c r="GM30" i="3"/>
  <c r="HI44" i="3"/>
  <c r="HD44" i="3"/>
  <c r="KO30" i="3"/>
  <c r="GW30" i="3"/>
  <c r="KJ30" i="3"/>
  <c r="GR30" i="3"/>
  <c r="JD30" i="3" s="1"/>
  <c r="HJ25" i="3"/>
  <c r="JF25" i="3" s="1"/>
  <c r="KL25" i="3"/>
  <c r="CI14" i="22" s="1"/>
  <c r="BT28" i="4"/>
  <c r="P38" i="4" s="1"/>
  <c r="P41" i="4" s="1"/>
  <c r="P42" i="4" s="1"/>
  <c r="JL5" i="4"/>
  <c r="HJ26" i="3"/>
  <c r="JF26" i="3" s="1"/>
  <c r="KL26" i="3"/>
  <c r="HJ28" i="3"/>
  <c r="JF28" i="3" s="1"/>
  <c r="KL28" i="3"/>
  <c r="KN30" i="3"/>
  <c r="GV30" i="3"/>
  <c r="JH30" i="3" s="1"/>
  <c r="GQ30" i="3"/>
  <c r="JC30" i="3" s="1"/>
  <c r="KI30" i="3"/>
  <c r="HJ29" i="3"/>
  <c r="JF29" i="3" s="1"/>
  <c r="KL29" i="3"/>
  <c r="BX28" i="4"/>
  <c r="Q38" i="4" s="1"/>
  <c r="Q41" i="4" s="1"/>
  <c r="Q42" i="4" s="1"/>
  <c r="JP5" i="4"/>
  <c r="CD25" i="4"/>
  <c r="CD27" i="4"/>
  <c r="BY28" i="4"/>
  <c r="CC28" i="4"/>
  <c r="CD7" i="4"/>
  <c r="CD8" i="4"/>
  <c r="CD9" i="4"/>
  <c r="CD10" i="4"/>
  <c r="CD11" i="4"/>
  <c r="CD12" i="4"/>
  <c r="CD14" i="4"/>
  <c r="CD15" i="4"/>
  <c r="CD16" i="4"/>
  <c r="CD18" i="4"/>
  <c r="BL30" i="3"/>
  <c r="BN25" i="3"/>
  <c r="BN27" i="3"/>
  <c r="BJ42" i="3"/>
  <c r="HN42" i="3" s="1"/>
  <c r="BM30" i="3"/>
  <c r="BN38" i="3"/>
  <c r="BN40" i="3"/>
  <c r="CD19" i="4"/>
  <c r="CD23" i="4"/>
  <c r="CD20" i="4"/>
  <c r="CD21" i="4"/>
  <c r="CD22" i="4"/>
  <c r="CD24" i="4"/>
  <c r="CD26" i="4"/>
  <c r="CD13" i="4"/>
  <c r="CD17" i="4"/>
  <c r="CD6" i="4"/>
  <c r="BJ30" i="3"/>
  <c r="BF30" i="3"/>
  <c r="BN37" i="3"/>
  <c r="BK30" i="3"/>
  <c r="BN23" i="3"/>
  <c r="BN24" i="3"/>
  <c r="BN22" i="3"/>
  <c r="BN36" i="3"/>
  <c r="R38" i="4" l="1"/>
  <c r="R41" i="4" s="1"/>
  <c r="R42" i="4" s="1"/>
  <c r="JP28" i="4"/>
  <c r="JM32" i="4" s="1"/>
  <c r="BU32" i="4"/>
  <c r="JL28" i="4"/>
  <c r="JI32" i="4" s="1"/>
  <c r="BQ32" i="4"/>
  <c r="JH28" i="4"/>
  <c r="JC32" i="4" s="1"/>
  <c r="BK32" i="4"/>
  <c r="HF44" i="3"/>
  <c r="BM44" i="3"/>
  <c r="HM44" i="3"/>
  <c r="HH44" i="3"/>
  <c r="BK44" i="3"/>
  <c r="BL44" i="3"/>
  <c r="HC44" i="3"/>
  <c r="BB44" i="3"/>
  <c r="BF44" i="3"/>
  <c r="HJ30" i="3"/>
  <c r="HJ44" i="3" s="1"/>
  <c r="JE30" i="3"/>
  <c r="HR42" i="3"/>
  <c r="HR44" i="3" s="1"/>
  <c r="HO44" i="3"/>
  <c r="JA30" i="3"/>
  <c r="JI30" i="3"/>
  <c r="IY30" i="3"/>
  <c r="IZ30" i="3"/>
  <c r="JG30" i="3"/>
  <c r="BJ44" i="3"/>
  <c r="HN30" i="3"/>
  <c r="HN44" i="3" s="1"/>
  <c r="BN42" i="3"/>
  <c r="CD28" i="4"/>
  <c r="BY32" i="4" s="1"/>
  <c r="BN30" i="3"/>
  <c r="BN44" i="3" l="1"/>
  <c r="Q8" i="3"/>
  <c r="BE8" i="3" s="1"/>
  <c r="P8" i="3"/>
  <c r="BD8" i="3" s="1"/>
  <c r="O8" i="3"/>
  <c r="BC8" i="3" s="1"/>
  <c r="R7" i="3"/>
  <c r="R6" i="3"/>
  <c r="R5" i="3"/>
  <c r="R4" i="3"/>
  <c r="R8" i="3" l="1"/>
  <c r="AY62" i="2"/>
  <c r="AX62" i="2"/>
  <c r="AW62" i="2"/>
  <c r="AY61" i="2"/>
  <c r="AX61" i="2"/>
  <c r="AW61" i="2"/>
  <c r="AY60" i="2"/>
  <c r="AX60" i="2"/>
  <c r="AW60" i="2"/>
  <c r="S52" i="2"/>
  <c r="S53" i="2"/>
  <c r="S51" i="2"/>
  <c r="HN46" i="2"/>
  <c r="HM46" i="2"/>
  <c r="HL46" i="2"/>
  <c r="HJ46" i="2"/>
  <c r="HI46" i="2"/>
  <c r="HH46" i="2"/>
  <c r="HF46" i="2"/>
  <c r="HE46" i="2"/>
  <c r="HD46" i="2"/>
  <c r="BN40" i="2"/>
  <c r="BM40" i="2"/>
  <c r="BL40" i="2"/>
  <c r="BK40" i="2"/>
  <c r="HO40" i="2" s="1"/>
  <c r="BG40" i="2"/>
  <c r="HK40" i="2" s="1"/>
  <c r="BC40" i="2"/>
  <c r="HG40" i="2" s="1"/>
  <c r="BN39" i="2"/>
  <c r="BM39" i="2"/>
  <c r="BL39" i="2"/>
  <c r="BK39" i="2"/>
  <c r="HO39" i="2" s="1"/>
  <c r="BG39" i="2"/>
  <c r="HK39" i="2" s="1"/>
  <c r="BC39" i="2"/>
  <c r="HG39" i="2" s="1"/>
  <c r="BN38" i="2"/>
  <c r="BM38" i="2"/>
  <c r="BL38" i="2"/>
  <c r="BK38" i="2"/>
  <c r="HO38" i="2" s="1"/>
  <c r="BG38" i="2"/>
  <c r="HK38" i="2" s="1"/>
  <c r="BC38" i="2"/>
  <c r="HG38" i="2" s="1"/>
  <c r="BN37" i="2"/>
  <c r="BM37" i="2"/>
  <c r="BL37" i="2"/>
  <c r="BK37" i="2"/>
  <c r="HO37" i="2" s="1"/>
  <c r="BG37" i="2"/>
  <c r="HK37" i="2" s="1"/>
  <c r="BN36" i="2"/>
  <c r="BM36" i="2"/>
  <c r="BL36" i="2"/>
  <c r="BK36" i="2"/>
  <c r="HO36" i="2" s="1"/>
  <c r="BG36" i="2"/>
  <c r="HK36" i="2" s="1"/>
  <c r="BC36" i="2"/>
  <c r="HG36" i="2" s="1"/>
  <c r="BN35" i="2"/>
  <c r="BM35" i="2"/>
  <c r="BL35" i="2"/>
  <c r="BK35" i="2"/>
  <c r="HO35" i="2" s="1"/>
  <c r="BG35" i="2"/>
  <c r="HK35" i="2" s="1"/>
  <c r="BC35" i="2"/>
  <c r="HG35" i="2" s="1"/>
  <c r="BN34" i="2"/>
  <c r="BM34" i="2"/>
  <c r="BL34" i="2"/>
  <c r="BK34" i="2"/>
  <c r="HO34" i="2" s="1"/>
  <c r="BG34" i="2"/>
  <c r="HK34" i="2" s="1"/>
  <c r="BC34" i="2"/>
  <c r="HG34" i="2" s="1"/>
  <c r="BN33" i="2"/>
  <c r="BM33" i="2"/>
  <c r="BL33" i="2"/>
  <c r="BK33" i="2"/>
  <c r="HO33" i="2" s="1"/>
  <c r="BG33" i="2"/>
  <c r="HK33" i="2" s="1"/>
  <c r="BC33" i="2"/>
  <c r="HG33" i="2" s="1"/>
  <c r="BN32" i="2"/>
  <c r="BM32" i="2"/>
  <c r="BL32" i="2"/>
  <c r="BK32" i="2"/>
  <c r="HO32" i="2" s="1"/>
  <c r="BG32" i="2"/>
  <c r="HK32" i="2" s="1"/>
  <c r="BC32" i="2"/>
  <c r="HG32" i="2" s="1"/>
  <c r="BN31" i="2"/>
  <c r="BM31" i="2"/>
  <c r="BL31" i="2"/>
  <c r="BK31" i="2"/>
  <c r="HO31" i="2" s="1"/>
  <c r="BG31" i="2"/>
  <c r="HK31" i="2" s="1"/>
  <c r="BC31" i="2"/>
  <c r="HG31" i="2" s="1"/>
  <c r="BN29" i="2"/>
  <c r="BM29" i="2"/>
  <c r="BL29" i="2"/>
  <c r="BK29" i="2"/>
  <c r="HO29" i="2" s="1"/>
  <c r="BG29" i="2"/>
  <c r="HK29" i="2" s="1"/>
  <c r="BC29" i="2"/>
  <c r="HG29" i="2" s="1"/>
  <c r="BN27" i="2"/>
  <c r="BM27" i="2"/>
  <c r="BL27" i="2"/>
  <c r="BK27" i="2"/>
  <c r="HO27" i="2" s="1"/>
  <c r="BG27" i="2"/>
  <c r="HK27" i="2" s="1"/>
  <c r="BC27" i="2"/>
  <c r="HG27" i="2" s="1"/>
  <c r="BN26" i="2"/>
  <c r="BM26" i="2"/>
  <c r="BL26" i="2"/>
  <c r="BK26" i="2"/>
  <c r="HO26" i="2" s="1"/>
  <c r="BG26" i="2"/>
  <c r="HK26" i="2" s="1"/>
  <c r="BC26" i="2"/>
  <c r="HG26" i="2" s="1"/>
  <c r="BN25" i="2"/>
  <c r="BM25" i="2"/>
  <c r="BL25" i="2"/>
  <c r="BK25" i="2"/>
  <c r="HO25" i="2" s="1"/>
  <c r="BG25" i="2"/>
  <c r="HK25" i="2" s="1"/>
  <c r="BC25" i="2"/>
  <c r="HG25" i="2" s="1"/>
  <c r="BN24" i="2"/>
  <c r="BM24" i="2"/>
  <c r="BL24" i="2"/>
  <c r="BK24" i="2"/>
  <c r="HO24" i="2" s="1"/>
  <c r="HS24" i="2" s="1"/>
  <c r="BN23" i="2"/>
  <c r="BM23" i="2"/>
  <c r="BL23" i="2"/>
  <c r="BK23" i="2"/>
  <c r="HO23" i="2" s="1"/>
  <c r="BG23" i="2"/>
  <c r="HK23" i="2" s="1"/>
  <c r="BC23" i="2"/>
  <c r="HG23" i="2" s="1"/>
  <c r="BN22" i="2"/>
  <c r="BM22" i="2"/>
  <c r="BL22" i="2"/>
  <c r="BK22" i="2"/>
  <c r="HO22" i="2" s="1"/>
  <c r="BG22" i="2"/>
  <c r="HK22" i="2" s="1"/>
  <c r="BC22" i="2"/>
  <c r="HG22" i="2" s="1"/>
  <c r="BN21" i="2"/>
  <c r="BM21" i="2"/>
  <c r="BL21" i="2"/>
  <c r="BK21" i="2"/>
  <c r="HO21" i="2" s="1"/>
  <c r="BG21" i="2"/>
  <c r="HK21" i="2" s="1"/>
  <c r="BC21" i="2"/>
  <c r="HG21" i="2" s="1"/>
  <c r="BN20" i="2"/>
  <c r="BM20" i="2"/>
  <c r="BL20" i="2"/>
  <c r="BK20" i="2"/>
  <c r="HO20" i="2" s="1"/>
  <c r="HS20" i="2" s="1"/>
  <c r="BN19" i="2"/>
  <c r="BM19" i="2"/>
  <c r="BL19" i="2"/>
  <c r="BK19" i="2"/>
  <c r="HO19" i="2" s="1"/>
  <c r="BG19" i="2"/>
  <c r="HK19" i="2" s="1"/>
  <c r="BC19" i="2"/>
  <c r="HG19" i="2" s="1"/>
  <c r="BN18" i="2"/>
  <c r="BM18" i="2"/>
  <c r="BL18" i="2"/>
  <c r="BK18" i="2"/>
  <c r="HO18" i="2" s="1"/>
  <c r="BG18" i="2"/>
  <c r="HK18" i="2" s="1"/>
  <c r="BC18" i="2"/>
  <c r="HG18" i="2" s="1"/>
  <c r="BN17" i="2"/>
  <c r="BM17" i="2"/>
  <c r="BL17" i="2"/>
  <c r="BK17" i="2"/>
  <c r="HO17" i="2" s="1"/>
  <c r="BG17" i="2"/>
  <c r="HK17" i="2" s="1"/>
  <c r="BC17" i="2"/>
  <c r="HG17" i="2" s="1"/>
  <c r="BN16" i="2"/>
  <c r="BM16" i="2"/>
  <c r="BL16" i="2"/>
  <c r="BK16" i="2"/>
  <c r="HO16" i="2" s="1"/>
  <c r="BG16" i="2"/>
  <c r="HK16" i="2" s="1"/>
  <c r="BC16" i="2"/>
  <c r="HG16" i="2" s="1"/>
  <c r="BN15" i="2"/>
  <c r="BM15" i="2"/>
  <c r="BL15" i="2"/>
  <c r="BK15" i="2"/>
  <c r="HO15" i="2" s="1"/>
  <c r="BG15" i="2"/>
  <c r="HK15" i="2" s="1"/>
  <c r="BC15" i="2"/>
  <c r="HG15" i="2" s="1"/>
  <c r="BN14" i="2"/>
  <c r="BM14" i="2"/>
  <c r="BL14" i="2"/>
  <c r="BK14" i="2"/>
  <c r="HO14" i="2" s="1"/>
  <c r="HS14" i="2" s="1"/>
  <c r="BN13" i="2"/>
  <c r="BM13" i="2"/>
  <c r="BL13" i="2"/>
  <c r="BK13" i="2"/>
  <c r="HO13" i="2" s="1"/>
  <c r="BG13" i="2"/>
  <c r="HK13" i="2" s="1"/>
  <c r="BC13" i="2"/>
  <c r="HG13" i="2" s="1"/>
  <c r="BN12" i="2"/>
  <c r="BM12" i="2"/>
  <c r="BL12" i="2"/>
  <c r="BK12" i="2"/>
  <c r="HO12" i="2" s="1"/>
  <c r="BG12" i="2"/>
  <c r="HK12" i="2" s="1"/>
  <c r="BC12" i="2"/>
  <c r="HG12" i="2" s="1"/>
  <c r="BN11" i="2"/>
  <c r="BM11" i="2"/>
  <c r="BL11" i="2"/>
  <c r="BK11" i="2"/>
  <c r="HO11" i="2" s="1"/>
  <c r="BG11" i="2"/>
  <c r="HK11" i="2" s="1"/>
  <c r="BC11" i="2"/>
  <c r="HG11" i="2" s="1"/>
  <c r="BN10" i="2"/>
  <c r="BM10" i="2"/>
  <c r="BL10" i="2"/>
  <c r="BK10" i="2"/>
  <c r="HO10" i="2" s="1"/>
  <c r="BG10" i="2"/>
  <c r="HK10" i="2" s="1"/>
  <c r="BC10" i="2"/>
  <c r="HG10" i="2" s="1"/>
  <c r="BN9" i="2"/>
  <c r="BM9" i="2"/>
  <c r="BL9" i="2"/>
  <c r="BK9" i="2"/>
  <c r="HO9" i="2" s="1"/>
  <c r="BG9" i="2"/>
  <c r="HK9" i="2" s="1"/>
  <c r="BC9" i="2"/>
  <c r="HG9" i="2" s="1"/>
  <c r="BN8" i="2"/>
  <c r="BM8" i="2"/>
  <c r="BL8" i="2"/>
  <c r="BK8" i="2"/>
  <c r="HO8" i="2" s="1"/>
  <c r="BG8" i="2"/>
  <c r="HK8" i="2" s="1"/>
  <c r="BC8" i="2"/>
  <c r="HG8" i="2" s="1"/>
  <c r="BN7" i="2"/>
  <c r="BM7" i="2"/>
  <c r="BL7" i="2"/>
  <c r="BK7" i="2"/>
  <c r="HO7" i="2" s="1"/>
  <c r="BG7" i="2"/>
  <c r="HK7" i="2" s="1"/>
  <c r="BC7" i="2"/>
  <c r="HG7" i="2" s="1"/>
  <c r="BN6" i="2"/>
  <c r="BM6" i="2"/>
  <c r="BL6" i="2"/>
  <c r="BK6" i="2"/>
  <c r="BG6" i="2"/>
  <c r="BC6" i="2"/>
  <c r="HS7" i="2" l="1"/>
  <c r="HS9" i="2"/>
  <c r="HS11" i="2"/>
  <c r="HS13" i="2"/>
  <c r="HS16" i="2"/>
  <c r="HS18" i="2"/>
  <c r="HS26" i="2"/>
  <c r="HS33" i="2"/>
  <c r="HS35" i="2"/>
  <c r="HS8" i="2"/>
  <c r="HS21" i="2"/>
  <c r="HS23" i="2"/>
  <c r="HS29" i="2"/>
  <c r="HS31" i="2"/>
  <c r="HS32" i="2"/>
  <c r="HS34" i="2"/>
  <c r="HS10" i="2"/>
  <c r="HS12" i="2"/>
  <c r="HS37" i="2"/>
  <c r="HS36" i="2"/>
  <c r="HS15" i="2"/>
  <c r="HS22" i="2"/>
  <c r="HS38" i="2"/>
  <c r="HS40" i="2"/>
  <c r="JR46" i="2"/>
  <c r="JT46" i="2"/>
  <c r="HS39" i="2"/>
  <c r="JP46" i="2"/>
  <c r="JU46" i="2"/>
  <c r="JZ46" i="2"/>
  <c r="HS17" i="2"/>
  <c r="HS19" i="2"/>
  <c r="HS25" i="2"/>
  <c r="HS27" i="2"/>
  <c r="JQ46" i="2"/>
  <c r="JV46" i="2"/>
  <c r="JY46" i="2"/>
  <c r="JX46" i="2"/>
  <c r="BN46" i="2"/>
  <c r="BL46" i="2"/>
  <c r="BM46" i="2"/>
  <c r="HK6" i="2"/>
  <c r="BG46" i="2"/>
  <c r="HK46" i="2" s="1"/>
  <c r="HO6" i="2"/>
  <c r="BK46" i="2"/>
  <c r="HO46" i="2" s="1"/>
  <c r="HG6" i="2"/>
  <c r="BC46" i="2"/>
  <c r="BO14" i="2"/>
  <c r="BO24" i="2"/>
  <c r="BO20" i="2"/>
  <c r="BO35" i="2"/>
  <c r="BO36" i="2"/>
  <c r="BO25" i="2"/>
  <c r="BO37" i="2"/>
  <c r="BO38" i="2"/>
  <c r="BO39" i="2"/>
  <c r="BO40" i="2"/>
  <c r="BO7" i="2"/>
  <c r="BO8" i="2"/>
  <c r="BO9" i="2"/>
  <c r="BO10" i="2"/>
  <c r="BO11" i="2"/>
  <c r="BO12" i="2"/>
  <c r="BO13" i="2"/>
  <c r="BO15" i="2"/>
  <c r="BO16" i="2"/>
  <c r="BO17" i="2"/>
  <c r="BO18" i="2"/>
  <c r="BO19" i="2"/>
  <c r="BO21" i="2"/>
  <c r="BO22" i="2"/>
  <c r="BO23" i="2"/>
  <c r="BO26" i="2"/>
  <c r="BO27" i="2"/>
  <c r="BO29" i="2"/>
  <c r="BO31" i="2"/>
  <c r="BO32" i="2"/>
  <c r="BO33" i="2"/>
  <c r="BO34" i="2"/>
  <c r="BO6" i="2"/>
  <c r="AT35" i="1"/>
  <c r="FJ35" i="1" s="1"/>
  <c r="AS35" i="1"/>
  <c r="FI35" i="1" s="1"/>
  <c r="AQ35" i="1"/>
  <c r="FG35" i="1" s="1"/>
  <c r="AP35" i="1"/>
  <c r="FF35" i="1" s="1"/>
  <c r="AN35" i="1"/>
  <c r="FD35" i="1" s="1"/>
  <c r="AM35" i="1"/>
  <c r="FC35" i="1" s="1"/>
  <c r="AW34" i="1"/>
  <c r="AV34" i="1"/>
  <c r="AU34" i="1"/>
  <c r="FK34" i="1" s="1"/>
  <c r="AR34" i="1"/>
  <c r="FH34" i="1" s="1"/>
  <c r="AO34" i="1"/>
  <c r="FE34" i="1" s="1"/>
  <c r="AW33" i="1"/>
  <c r="AV33" i="1"/>
  <c r="AU33" i="1"/>
  <c r="FK33" i="1" s="1"/>
  <c r="AR33" i="1"/>
  <c r="FH33" i="1" s="1"/>
  <c r="AO33" i="1"/>
  <c r="FE33" i="1" s="1"/>
  <c r="AW32" i="1"/>
  <c r="AV32" i="1"/>
  <c r="AU32" i="1"/>
  <c r="FK32" i="1" s="1"/>
  <c r="AR32" i="1"/>
  <c r="FH32" i="1" s="1"/>
  <c r="AO32" i="1"/>
  <c r="FE32" i="1" s="1"/>
  <c r="AW31" i="1"/>
  <c r="AV31" i="1"/>
  <c r="AU31" i="1"/>
  <c r="FK31" i="1" s="1"/>
  <c r="AR31" i="1"/>
  <c r="FH31" i="1" s="1"/>
  <c r="AO31" i="1"/>
  <c r="FE31" i="1" s="1"/>
  <c r="BE7" i="1"/>
  <c r="BD7" i="1"/>
  <c r="BC7" i="1"/>
  <c r="Q11" i="1"/>
  <c r="P11" i="1"/>
  <c r="O11" i="1"/>
  <c r="R10" i="1"/>
  <c r="R9" i="1"/>
  <c r="R8" i="1"/>
  <c r="R6" i="1"/>
  <c r="R5" i="1"/>
  <c r="HG46" i="2" l="1"/>
  <c r="JW46" i="2"/>
  <c r="KA46" i="2"/>
  <c r="HS6" i="2"/>
  <c r="HS46" i="2" s="1"/>
  <c r="BE11" i="1"/>
  <c r="BE15" i="1" s="1"/>
  <c r="Q15" i="1"/>
  <c r="BC11" i="1"/>
  <c r="BC15" i="1" s="1"/>
  <c r="O15" i="1"/>
  <c r="BD11" i="1"/>
  <c r="BD15" i="1" s="1"/>
  <c r="P15" i="1"/>
  <c r="BO46" i="2"/>
  <c r="FN34" i="1"/>
  <c r="BF7" i="1"/>
  <c r="FN32" i="1"/>
  <c r="FN33" i="1"/>
  <c r="FN31" i="1"/>
  <c r="AU35" i="1"/>
  <c r="FK35" i="1" s="1"/>
  <c r="AO35" i="1"/>
  <c r="FE35" i="1" s="1"/>
  <c r="AW35" i="1"/>
  <c r="AX34" i="1"/>
  <c r="AR35" i="1"/>
  <c r="FH35" i="1" s="1"/>
  <c r="AV35" i="1"/>
  <c r="AX32" i="1"/>
  <c r="AX33" i="1"/>
  <c r="AX31" i="1"/>
  <c r="R11" i="1"/>
  <c r="R15" i="1" s="1"/>
  <c r="R7" i="1"/>
  <c r="JS46" i="2" l="1"/>
  <c r="BF11" i="1"/>
  <c r="BF15" i="1" s="1"/>
  <c r="FN35" i="1"/>
  <c r="AX35" i="1"/>
  <c r="AS7" i="10" l="1"/>
  <c r="AR7" i="10"/>
  <c r="AQ7" i="10"/>
  <c r="AO7" i="10"/>
  <c r="AN7" i="10"/>
  <c r="AM7" i="10"/>
  <c r="AK7" i="10"/>
  <c r="AJ7" i="10"/>
  <c r="AI7" i="10"/>
  <c r="AW6" i="10"/>
  <c r="AV6" i="10"/>
  <c r="AU6" i="10"/>
  <c r="AT6" i="10"/>
  <c r="AP6" i="10"/>
  <c r="AL6" i="10"/>
  <c r="AW5" i="10"/>
  <c r="AV5" i="10"/>
  <c r="AU5" i="10"/>
  <c r="AT5" i="10"/>
  <c r="AP5" i="10"/>
  <c r="AL5" i="10"/>
  <c r="E28" i="9"/>
  <c r="E20" i="9"/>
  <c r="H9" i="9"/>
  <c r="G9" i="9"/>
  <c r="N82" i="8"/>
  <c r="J82" i="8"/>
  <c r="F82" i="8"/>
  <c r="N86" i="8"/>
  <c r="N85" i="8"/>
  <c r="N84" i="8"/>
  <c r="N83" i="8"/>
  <c r="N81" i="8"/>
  <c r="N80" i="8"/>
  <c r="N79" i="8"/>
  <c r="N78" i="8"/>
  <c r="N77" i="8"/>
  <c r="AW70" i="8"/>
  <c r="AV70" i="8"/>
  <c r="AW69" i="8"/>
  <c r="AV69" i="8"/>
  <c r="AW68" i="8"/>
  <c r="AV68" i="8"/>
  <c r="AW67" i="8"/>
  <c r="AV67" i="8"/>
  <c r="N61" i="8"/>
  <c r="N60" i="8"/>
  <c r="N59" i="8"/>
  <c r="N58" i="8"/>
  <c r="N57" i="8"/>
  <c r="N56" i="8"/>
  <c r="N55" i="8"/>
  <c r="N54" i="8"/>
  <c r="N53" i="8"/>
  <c r="N49" i="8"/>
  <c r="N48" i="8"/>
  <c r="N47" i="8"/>
  <c r="N46" i="8"/>
  <c r="M42" i="8"/>
  <c r="L42" i="8"/>
  <c r="K42" i="8"/>
  <c r="N41" i="8"/>
  <c r="N40" i="8"/>
  <c r="N39" i="8"/>
  <c r="M35" i="8"/>
  <c r="L35" i="8"/>
  <c r="K35" i="8"/>
  <c r="N34" i="8"/>
  <c r="N33" i="8"/>
  <c r="N32" i="8"/>
  <c r="M28" i="8"/>
  <c r="L28" i="8"/>
  <c r="K28" i="8"/>
  <c r="N27" i="8"/>
  <c r="N26" i="8"/>
  <c r="N25" i="8"/>
  <c r="M21" i="8"/>
  <c r="L21" i="8"/>
  <c r="K21" i="8"/>
  <c r="N20" i="8"/>
  <c r="N19" i="8"/>
  <c r="N18" i="8"/>
  <c r="M14" i="8"/>
  <c r="L14" i="8"/>
  <c r="K14" i="8"/>
  <c r="N13" i="8"/>
  <c r="N12" i="8"/>
  <c r="Z7" i="8"/>
  <c r="Y7" i="8"/>
  <c r="Z6" i="8"/>
  <c r="Y6" i="8"/>
  <c r="Z5" i="8"/>
  <c r="Y5" i="8"/>
  <c r="AV7" i="10" l="1"/>
  <c r="AW7" i="10"/>
  <c r="N35" i="8"/>
  <c r="AU7" i="10"/>
  <c r="AT7" i="10"/>
  <c r="AQ11" i="10" s="1"/>
  <c r="AP7" i="10"/>
  <c r="AM11" i="10" s="1"/>
  <c r="AL7" i="10"/>
  <c r="AI11" i="10" s="1"/>
  <c r="AX5" i="10"/>
  <c r="AX6" i="10"/>
  <c r="N14" i="8"/>
  <c r="N42" i="8"/>
  <c r="N28" i="8"/>
  <c r="N21" i="8"/>
  <c r="M45" i="7"/>
  <c r="L45" i="7"/>
  <c r="K45" i="7"/>
  <c r="N44" i="7"/>
  <c r="N43" i="7"/>
  <c r="N42" i="7"/>
  <c r="N41" i="7"/>
  <c r="N40" i="7"/>
  <c r="N39" i="7"/>
  <c r="N38" i="7"/>
  <c r="N37" i="7"/>
  <c r="N36" i="7"/>
  <c r="M31" i="7"/>
  <c r="L31" i="7"/>
  <c r="K31" i="7"/>
  <c r="N30" i="7"/>
  <c r="N29" i="7"/>
  <c r="N28" i="7"/>
  <c r="N27" i="7"/>
  <c r="X22" i="7"/>
  <c r="W22" i="7"/>
  <c r="V22" i="7"/>
  <c r="U22" i="7"/>
  <c r="T22" i="7"/>
  <c r="S22" i="7"/>
  <c r="Z21" i="7"/>
  <c r="Y21" i="7"/>
  <c r="Z20" i="7"/>
  <c r="Y20" i="7"/>
  <c r="Z19" i="7"/>
  <c r="Y19" i="7"/>
  <c r="Z18" i="7"/>
  <c r="Y18" i="7"/>
  <c r="Z17" i="7"/>
  <c r="Y17" i="7"/>
  <c r="Z16" i="7"/>
  <c r="Y16" i="7"/>
  <c r="Z15" i="7"/>
  <c r="Y15" i="7"/>
  <c r="X9" i="7"/>
  <c r="W9" i="7"/>
  <c r="V9" i="7"/>
  <c r="U9" i="7"/>
  <c r="T9" i="7"/>
  <c r="S9" i="7"/>
  <c r="Z8" i="7"/>
  <c r="Y8" i="7"/>
  <c r="Z7" i="7"/>
  <c r="Y7" i="7"/>
  <c r="Z6" i="7"/>
  <c r="Y6" i="7"/>
  <c r="Z5" i="7"/>
  <c r="Y5" i="7"/>
  <c r="AX7" i="10" l="1"/>
  <c r="AU11" i="10" s="1"/>
  <c r="Z9" i="7"/>
  <c r="Y9" i="7"/>
  <c r="N31" i="7"/>
  <c r="N45" i="7"/>
  <c r="Z22" i="7"/>
  <c r="Y22" i="7"/>
  <c r="M22" i="5" l="1"/>
  <c r="M24" i="5" s="1"/>
  <c r="L24" i="5"/>
  <c r="K24" i="5"/>
  <c r="N21" i="5"/>
  <c r="N19" i="5"/>
  <c r="N18" i="5"/>
  <c r="N17" i="5"/>
  <c r="N16" i="5"/>
  <c r="N15" i="5"/>
  <c r="N14" i="5"/>
  <c r="N13" i="5"/>
  <c r="N12" i="5"/>
  <c r="N11" i="5"/>
  <c r="N10" i="5"/>
  <c r="N9" i="5"/>
  <c r="N8" i="5"/>
  <c r="N7" i="5"/>
  <c r="N6" i="5"/>
  <c r="N5" i="5"/>
  <c r="N4" i="5"/>
  <c r="BJ5" i="4"/>
  <c r="BI7" i="4"/>
  <c r="BI8" i="4"/>
  <c r="BI9" i="4"/>
  <c r="BI10" i="4"/>
  <c r="BI11" i="4"/>
  <c r="BI12" i="4"/>
  <c r="BI13" i="4"/>
  <c r="BI14" i="4"/>
  <c r="BI15" i="4"/>
  <c r="BI16" i="4"/>
  <c r="BI17" i="4"/>
  <c r="BI18" i="4"/>
  <c r="BI19" i="4"/>
  <c r="BI20" i="4"/>
  <c r="BI21" i="4"/>
  <c r="BI22" i="4"/>
  <c r="BI23" i="4"/>
  <c r="BI24" i="4"/>
  <c r="BI25" i="4"/>
  <c r="BI26" i="4"/>
  <c r="BI27" i="4"/>
  <c r="BI6" i="4"/>
  <c r="BD15" i="4"/>
  <c r="BE15" i="4"/>
  <c r="BF15" i="4"/>
  <c r="BG15" i="4"/>
  <c r="BH15" i="4"/>
  <c r="BD16" i="4"/>
  <c r="BE16" i="4"/>
  <c r="BF16" i="4"/>
  <c r="BG16" i="4"/>
  <c r="BH16" i="4"/>
  <c r="BD17" i="4"/>
  <c r="BE17" i="4"/>
  <c r="BF17" i="4"/>
  <c r="BG17" i="4"/>
  <c r="BH17" i="4"/>
  <c r="BD18" i="4"/>
  <c r="BE18" i="4"/>
  <c r="BF18" i="4"/>
  <c r="BG18" i="4"/>
  <c r="BH18" i="4"/>
  <c r="BD19" i="4"/>
  <c r="BE19" i="4"/>
  <c r="BF19" i="4"/>
  <c r="BG19" i="4"/>
  <c r="BH19" i="4"/>
  <c r="BD20" i="4"/>
  <c r="BE20" i="4"/>
  <c r="BF20" i="4"/>
  <c r="BG20" i="4"/>
  <c r="BH20" i="4"/>
  <c r="BD21" i="4"/>
  <c r="BE21" i="4"/>
  <c r="BF21" i="4"/>
  <c r="BG21" i="4"/>
  <c r="BH21" i="4"/>
  <c r="BD22" i="4"/>
  <c r="BE22" i="4"/>
  <c r="BF22" i="4"/>
  <c r="BG22" i="4"/>
  <c r="BH22" i="4"/>
  <c r="BD23" i="4"/>
  <c r="BE23" i="4"/>
  <c r="BF23" i="4"/>
  <c r="BG23" i="4"/>
  <c r="BH23" i="4"/>
  <c r="BD24" i="4"/>
  <c r="BE24" i="4"/>
  <c r="BF24" i="4"/>
  <c r="BG24" i="4"/>
  <c r="BH24" i="4"/>
  <c r="AZ15" i="4"/>
  <c r="AZ16" i="4"/>
  <c r="AV24" i="4"/>
  <c r="AK24" i="4"/>
  <c r="AP24" i="4" s="1"/>
  <c r="AB24" i="4"/>
  <c r="Q22" i="4"/>
  <c r="R22" i="4"/>
  <c r="S22" i="4"/>
  <c r="T22" i="4"/>
  <c r="U22" i="4"/>
  <c r="Q23" i="4"/>
  <c r="R23" i="4"/>
  <c r="S23" i="4"/>
  <c r="T23" i="4"/>
  <c r="U23" i="4"/>
  <c r="Q24" i="4"/>
  <c r="R24" i="4"/>
  <c r="S24" i="4"/>
  <c r="T24" i="4"/>
  <c r="U24" i="4"/>
  <c r="P24" i="4"/>
  <c r="L24" i="4"/>
  <c r="H24" i="4"/>
  <c r="AV6" i="4"/>
  <c r="AV7" i="4"/>
  <c r="AV8" i="4"/>
  <c r="AV9" i="4"/>
  <c r="AV10" i="4"/>
  <c r="AV11" i="4"/>
  <c r="AV12" i="4"/>
  <c r="AV13" i="4"/>
  <c r="AV14" i="4"/>
  <c r="AV15" i="4"/>
  <c r="AV16" i="4"/>
  <c r="AV17" i="4"/>
  <c r="AV18" i="4"/>
  <c r="AV19" i="4"/>
  <c r="AV20" i="4"/>
  <c r="AV21" i="4"/>
  <c r="AV22" i="4"/>
  <c r="AV23" i="4"/>
  <c r="AV25" i="4"/>
  <c r="AV26" i="4"/>
  <c r="AV27" i="4"/>
  <c r="AV5" i="4"/>
  <c r="AU28" i="4"/>
  <c r="AO7" i="4"/>
  <c r="AO8" i="4"/>
  <c r="AO9" i="4"/>
  <c r="AO10" i="4"/>
  <c r="AO11" i="4"/>
  <c r="AO12" i="4"/>
  <c r="AO13" i="4"/>
  <c r="AO14" i="4"/>
  <c r="AP15" i="4"/>
  <c r="AP16" i="4"/>
  <c r="AO17" i="4"/>
  <c r="AO18" i="4"/>
  <c r="AO19" i="4"/>
  <c r="AO20" i="4"/>
  <c r="AO21" i="4"/>
  <c r="AO22" i="4"/>
  <c r="AO23" i="4"/>
  <c r="AO25" i="4"/>
  <c r="AO26" i="4"/>
  <c r="AO27" i="4"/>
  <c r="AO6" i="4"/>
  <c r="AB7" i="4"/>
  <c r="AB8" i="4"/>
  <c r="AB9" i="4"/>
  <c r="AB10" i="4"/>
  <c r="AB11" i="4"/>
  <c r="AB12" i="4"/>
  <c r="AB13" i="4"/>
  <c r="AB14" i="4"/>
  <c r="AB15" i="4"/>
  <c r="AB16" i="4"/>
  <c r="AB17" i="4"/>
  <c r="AB18" i="4"/>
  <c r="AB19" i="4"/>
  <c r="AB20" i="4"/>
  <c r="AB21" i="4"/>
  <c r="AB22" i="4"/>
  <c r="AB23" i="4"/>
  <c r="AB25" i="4"/>
  <c r="AB26" i="4"/>
  <c r="AB27" i="4"/>
  <c r="AA28" i="4"/>
  <c r="AB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5" i="4"/>
  <c r="Q26" i="4"/>
  <c r="Q27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5" i="4"/>
  <c r="R26" i="4"/>
  <c r="R27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5" i="4"/>
  <c r="S26" i="4"/>
  <c r="S27" i="4"/>
  <c r="U7" i="4"/>
  <c r="U8" i="4"/>
  <c r="U9" i="4"/>
  <c r="U10" i="4"/>
  <c r="U11" i="4"/>
  <c r="U12" i="4"/>
  <c r="U13" i="4"/>
  <c r="U14" i="4"/>
  <c r="U15" i="4"/>
  <c r="U16" i="4"/>
  <c r="U17" i="4"/>
  <c r="U18" i="4"/>
  <c r="U19" i="4"/>
  <c r="U20" i="4"/>
  <c r="U21" i="4"/>
  <c r="U25" i="4"/>
  <c r="U26" i="4"/>
  <c r="U27" i="4"/>
  <c r="T7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5" i="4"/>
  <c r="T26" i="4"/>
  <c r="T27" i="4"/>
  <c r="U6" i="4"/>
  <c r="G28" i="4"/>
  <c r="H6" i="4"/>
  <c r="H7" i="4"/>
  <c r="H8" i="4"/>
  <c r="H9" i="4"/>
  <c r="H10" i="4"/>
  <c r="H11" i="4"/>
  <c r="H12" i="4"/>
  <c r="H13" i="4"/>
  <c r="H14" i="4"/>
  <c r="H15" i="4"/>
  <c r="H16" i="4"/>
  <c r="H17" i="4"/>
  <c r="H19" i="4"/>
  <c r="H20" i="4"/>
  <c r="H21" i="4"/>
  <c r="H22" i="4"/>
  <c r="H23" i="4"/>
  <c r="H25" i="4"/>
  <c r="H26" i="4"/>
  <c r="H27" i="4"/>
  <c r="NC28" i="4" l="1"/>
  <c r="IR24" i="4"/>
  <c r="LT24" i="4" s="1"/>
  <c r="NH24" i="4"/>
  <c r="IR16" i="4"/>
  <c r="LT16" i="4" s="1"/>
  <c r="NH16" i="4"/>
  <c r="BI28" i="4"/>
  <c r="IV24" i="4"/>
  <c r="LX24" i="4" s="1"/>
  <c r="NL24" i="4"/>
  <c r="IR15" i="4"/>
  <c r="LT15" i="4" s="1"/>
  <c r="NH15" i="4"/>
  <c r="IV15" i="4"/>
  <c r="LX15" i="4" s="1"/>
  <c r="NL15" i="4"/>
  <c r="IV16" i="4"/>
  <c r="LX16" i="4" s="1"/>
  <c r="NL16" i="4"/>
  <c r="BJ23" i="4"/>
  <c r="BJ19" i="4"/>
  <c r="IM28" i="4"/>
  <c r="LO28" i="4" s="1"/>
  <c r="IN18" i="4"/>
  <c r="LP18" i="4" s="1"/>
  <c r="ND18" i="4"/>
  <c r="ND24" i="4"/>
  <c r="IN23" i="4"/>
  <c r="LP23" i="4" s="1"/>
  <c r="ND23" i="4"/>
  <c r="IN19" i="4"/>
  <c r="LP19" i="4" s="1"/>
  <c r="ND19" i="4"/>
  <c r="IN10" i="4"/>
  <c r="LP10" i="4" s="1"/>
  <c r="ND10" i="4"/>
  <c r="IN6" i="4"/>
  <c r="LP6" i="4" s="1"/>
  <c r="ND6" i="4"/>
  <c r="IN26" i="4"/>
  <c r="LP26" i="4" s="1"/>
  <c r="ND26" i="4"/>
  <c r="IN21" i="4"/>
  <c r="LP21" i="4" s="1"/>
  <c r="ND21" i="4"/>
  <c r="IN16" i="4"/>
  <c r="LP16" i="4" s="1"/>
  <c r="ND16" i="4"/>
  <c r="IN12" i="4"/>
  <c r="LP12" i="4" s="1"/>
  <c r="ND12" i="4"/>
  <c r="IN8" i="4"/>
  <c r="LP8" i="4" s="1"/>
  <c r="ND8" i="4"/>
  <c r="IN27" i="4"/>
  <c r="LP27" i="4" s="1"/>
  <c r="ND27" i="4"/>
  <c r="IN22" i="4"/>
  <c r="LP22" i="4" s="1"/>
  <c r="ND22" i="4"/>
  <c r="IN17" i="4"/>
  <c r="LP17" i="4" s="1"/>
  <c r="ND17" i="4"/>
  <c r="IN13" i="4"/>
  <c r="LP13" i="4" s="1"/>
  <c r="ND13" i="4"/>
  <c r="IN9" i="4"/>
  <c r="LP9" i="4" s="1"/>
  <c r="ND9" i="4"/>
  <c r="IN14" i="4"/>
  <c r="LP14" i="4" s="1"/>
  <c r="ND14" i="4"/>
  <c r="IN25" i="4"/>
  <c r="LP25" i="4" s="1"/>
  <c r="ND25" i="4"/>
  <c r="IN20" i="4"/>
  <c r="LP20" i="4" s="1"/>
  <c r="ND20" i="4"/>
  <c r="IN15" i="4"/>
  <c r="LP15" i="4" s="1"/>
  <c r="ND15" i="4"/>
  <c r="IN11" i="4"/>
  <c r="LP11" i="4" s="1"/>
  <c r="ND11" i="4"/>
  <c r="IN7" i="4"/>
  <c r="LP7" i="4" s="1"/>
  <c r="ND7" i="4"/>
  <c r="AO28" i="4"/>
  <c r="V24" i="4"/>
  <c r="IN24" i="4"/>
  <c r="LP24" i="4" s="1"/>
  <c r="BJ22" i="4"/>
  <c r="BJ18" i="4"/>
  <c r="BJ24" i="4"/>
  <c r="BJ21" i="4"/>
  <c r="BJ20" i="4"/>
  <c r="BJ17" i="4"/>
  <c r="BJ16" i="4"/>
  <c r="BJ15" i="4"/>
  <c r="U28" i="4"/>
  <c r="N22" i="5"/>
  <c r="N24" i="5" s="1"/>
  <c r="BC28" i="4"/>
  <c r="BB28" i="4"/>
  <c r="BA28" i="4"/>
  <c r="AY28" i="4"/>
  <c r="AX28" i="4"/>
  <c r="AW28" i="4"/>
  <c r="AT28" i="4"/>
  <c r="AS28" i="4"/>
  <c r="AR28" i="4"/>
  <c r="AQ28" i="4"/>
  <c r="BH27" i="4"/>
  <c r="BG27" i="4"/>
  <c r="BF27" i="4"/>
  <c r="BE27" i="4"/>
  <c r="BD27" i="4"/>
  <c r="AZ27" i="4"/>
  <c r="BH26" i="4"/>
  <c r="BG26" i="4"/>
  <c r="BF26" i="4"/>
  <c r="BE26" i="4"/>
  <c r="BD26" i="4"/>
  <c r="AZ26" i="4"/>
  <c r="BH25" i="4"/>
  <c r="BG25" i="4"/>
  <c r="BF25" i="4"/>
  <c r="BE25" i="4"/>
  <c r="BD25" i="4"/>
  <c r="AZ25" i="4"/>
  <c r="AZ23" i="4"/>
  <c r="AZ22" i="4"/>
  <c r="AZ21" i="4"/>
  <c r="AZ20" i="4"/>
  <c r="AZ19" i="4"/>
  <c r="AZ18" i="4"/>
  <c r="AZ17" i="4"/>
  <c r="BH14" i="4"/>
  <c r="BG14" i="4"/>
  <c r="BF14" i="4"/>
  <c r="BE14" i="4"/>
  <c r="BD14" i="4"/>
  <c r="AZ14" i="4"/>
  <c r="BH13" i="4"/>
  <c r="BG13" i="4"/>
  <c r="BF13" i="4"/>
  <c r="BE13" i="4"/>
  <c r="BD13" i="4"/>
  <c r="AZ13" i="4"/>
  <c r="BH12" i="4"/>
  <c r="BG12" i="4"/>
  <c r="BF12" i="4"/>
  <c r="BE12" i="4"/>
  <c r="BD12" i="4"/>
  <c r="AZ12" i="4"/>
  <c r="BH11" i="4"/>
  <c r="BG11" i="4"/>
  <c r="BF11" i="4"/>
  <c r="BE11" i="4"/>
  <c r="BD11" i="4"/>
  <c r="AZ11" i="4"/>
  <c r="BH10" i="4"/>
  <c r="BG10" i="4"/>
  <c r="BF10" i="4"/>
  <c r="BE10" i="4"/>
  <c r="BD10" i="4"/>
  <c r="AZ10" i="4"/>
  <c r="BH9" i="4"/>
  <c r="BG9" i="4"/>
  <c r="BF9" i="4"/>
  <c r="BE9" i="4"/>
  <c r="BD9" i="4"/>
  <c r="AZ9" i="4"/>
  <c r="BH8" i="4"/>
  <c r="BG8" i="4"/>
  <c r="BF8" i="4"/>
  <c r="BE8" i="4"/>
  <c r="BD8" i="4"/>
  <c r="AZ8" i="4"/>
  <c r="BH7" i="4"/>
  <c r="BG7" i="4"/>
  <c r="BF7" i="4"/>
  <c r="BE7" i="4"/>
  <c r="BD7" i="4"/>
  <c r="AZ7" i="4"/>
  <c r="BH6" i="4"/>
  <c r="BG6" i="4"/>
  <c r="BF6" i="4"/>
  <c r="BE6" i="4"/>
  <c r="BD6" i="4"/>
  <c r="AZ6" i="4"/>
  <c r="BD5" i="4"/>
  <c r="AZ5" i="4"/>
  <c r="AT25" i="3"/>
  <c r="AS42" i="3"/>
  <c r="AS44" i="3" s="1"/>
  <c r="AR42" i="3"/>
  <c r="AR44" i="3" s="1"/>
  <c r="AQ42" i="3"/>
  <c r="AQ44" i="3" s="1"/>
  <c r="AO42" i="3"/>
  <c r="AO44" i="3" s="1"/>
  <c r="AN42" i="3"/>
  <c r="AN44" i="3" s="1"/>
  <c r="AM42" i="3"/>
  <c r="AM44" i="3" s="1"/>
  <c r="AK42" i="3"/>
  <c r="AK44" i="3" s="1"/>
  <c r="AJ42" i="3"/>
  <c r="AJ44" i="3" s="1"/>
  <c r="AI42" i="3"/>
  <c r="AI44" i="3" s="1"/>
  <c r="AW41" i="3"/>
  <c r="AV41" i="3"/>
  <c r="AU41" i="3"/>
  <c r="AT41" i="3"/>
  <c r="AP41" i="3"/>
  <c r="AL41" i="3"/>
  <c r="AW40" i="3"/>
  <c r="AV40" i="3"/>
  <c r="AU40" i="3"/>
  <c r="AT40" i="3"/>
  <c r="AP40" i="3"/>
  <c r="AL40" i="3"/>
  <c r="AW39" i="3"/>
  <c r="AV39" i="3"/>
  <c r="AU39" i="3"/>
  <c r="AT39" i="3"/>
  <c r="AP39" i="3"/>
  <c r="AL39" i="3"/>
  <c r="AW38" i="3"/>
  <c r="AV38" i="3"/>
  <c r="AU38" i="3"/>
  <c r="AT38" i="3"/>
  <c r="AP38" i="3"/>
  <c r="AL38" i="3"/>
  <c r="AW37" i="3"/>
  <c r="AV37" i="3"/>
  <c r="AU37" i="3"/>
  <c r="AT37" i="3"/>
  <c r="AP37" i="3"/>
  <c r="AL37" i="3"/>
  <c r="AW36" i="3"/>
  <c r="AV36" i="3"/>
  <c r="AU36" i="3"/>
  <c r="AT36" i="3"/>
  <c r="AP36" i="3"/>
  <c r="AL36" i="3"/>
  <c r="AW29" i="3"/>
  <c r="AV29" i="3"/>
  <c r="AU29" i="3"/>
  <c r="AL29" i="3"/>
  <c r="AW28" i="3"/>
  <c r="AV28" i="3"/>
  <c r="AU28" i="3"/>
  <c r="AT28" i="3"/>
  <c r="AL28" i="3"/>
  <c r="AW27" i="3"/>
  <c r="AV27" i="3"/>
  <c r="AU27" i="3"/>
  <c r="AT27" i="3"/>
  <c r="AL27" i="3"/>
  <c r="AW26" i="3"/>
  <c r="AV26" i="3"/>
  <c r="AU26" i="3"/>
  <c r="AT26" i="3"/>
  <c r="AL26" i="3"/>
  <c r="AW25" i="3"/>
  <c r="AV25" i="3"/>
  <c r="AU25" i="3"/>
  <c r="AL25" i="3"/>
  <c r="AW24" i="3"/>
  <c r="AV24" i="3"/>
  <c r="AU24" i="3"/>
  <c r="AT24" i="3"/>
  <c r="AP24" i="3"/>
  <c r="AL24" i="3"/>
  <c r="AW23" i="3"/>
  <c r="AV23" i="3"/>
  <c r="AU23" i="3"/>
  <c r="AT23" i="3"/>
  <c r="AP23" i="3"/>
  <c r="AL23" i="3"/>
  <c r="AW22" i="3"/>
  <c r="AV22" i="3"/>
  <c r="AU22" i="3"/>
  <c r="AT22" i="3"/>
  <c r="AP22" i="3"/>
  <c r="AL22" i="3"/>
  <c r="BJ26" i="4" l="1"/>
  <c r="AU30" i="3"/>
  <c r="AX25" i="3"/>
  <c r="KP25" i="3"/>
  <c r="CM14" i="22" s="1"/>
  <c r="GX25" i="3"/>
  <c r="JJ25" i="3" s="1"/>
  <c r="AL30" i="3"/>
  <c r="AV30" i="3"/>
  <c r="AX26" i="3"/>
  <c r="AZ28" i="4"/>
  <c r="BJ8" i="4"/>
  <c r="BJ10" i="4"/>
  <c r="BJ12" i="4"/>
  <c r="BJ14" i="4"/>
  <c r="AW30" i="3"/>
  <c r="AX27" i="3"/>
  <c r="BJ25" i="4"/>
  <c r="BJ27" i="4"/>
  <c r="AP30" i="3"/>
  <c r="AT30" i="3"/>
  <c r="AX28" i="3"/>
  <c r="AX29" i="3"/>
  <c r="BJ7" i="4"/>
  <c r="BJ9" i="4"/>
  <c r="BJ11" i="4"/>
  <c r="BJ13" i="4"/>
  <c r="BJ6" i="4"/>
  <c r="BH28" i="4"/>
  <c r="BD28" i="4"/>
  <c r="BG28" i="4"/>
  <c r="BF28" i="4"/>
  <c r="AV28" i="4"/>
  <c r="BE28" i="4"/>
  <c r="AX37" i="3"/>
  <c r="AT42" i="3"/>
  <c r="AX41" i="3"/>
  <c r="AP42" i="3"/>
  <c r="AV42" i="3"/>
  <c r="AX38" i="3"/>
  <c r="AX40" i="3"/>
  <c r="AU42" i="3"/>
  <c r="AL42" i="3"/>
  <c r="AX39" i="3"/>
  <c r="AW42" i="3"/>
  <c r="AX24" i="3"/>
  <c r="AX23" i="3"/>
  <c r="AX22" i="3"/>
  <c r="AX36" i="3"/>
  <c r="CQ14" i="22" l="1"/>
  <c r="BA32" i="4"/>
  <c r="M38" i="4"/>
  <c r="M41" i="4" s="1"/>
  <c r="M42" i="4" s="1"/>
  <c r="AQ32" i="4"/>
  <c r="K38" i="4"/>
  <c r="AW32" i="4"/>
  <c r="L38" i="4"/>
  <c r="L41" i="4" s="1"/>
  <c r="L42" i="4" s="1"/>
  <c r="AU44" i="3"/>
  <c r="AV44" i="3"/>
  <c r="AL44" i="3"/>
  <c r="AT44" i="3"/>
  <c r="AX30" i="3"/>
  <c r="AP44" i="3"/>
  <c r="AW44" i="3"/>
  <c r="BJ28" i="4"/>
  <c r="BE32" i="4" s="1"/>
  <c r="AX42" i="3"/>
  <c r="N38" i="4" l="1"/>
  <c r="N41" i="4" s="1"/>
  <c r="N42" i="4" s="1"/>
  <c r="K41" i="4"/>
  <c r="K42" i="4" s="1"/>
  <c r="AX44" i="3"/>
  <c r="M8" i="3"/>
  <c r="L8" i="3"/>
  <c r="K8" i="3"/>
  <c r="N7" i="3"/>
  <c r="N6" i="3"/>
  <c r="N5" i="3"/>
  <c r="N4" i="3"/>
  <c r="N8" i="3" l="1"/>
  <c r="AM62" i="2" l="1"/>
  <c r="AL62" i="2"/>
  <c r="AK62" i="2"/>
  <c r="AM61" i="2"/>
  <c r="AL61" i="2"/>
  <c r="AK61" i="2"/>
  <c r="AM60" i="2"/>
  <c r="AL60" i="2"/>
  <c r="AK60" i="2"/>
  <c r="AA62" i="2"/>
  <c r="Z62" i="2"/>
  <c r="Y62" i="2"/>
  <c r="AA61" i="2"/>
  <c r="Z61" i="2"/>
  <c r="Y61" i="2"/>
  <c r="AA60" i="2"/>
  <c r="Z60" i="2"/>
  <c r="Y60" i="2"/>
  <c r="M61" i="2"/>
  <c r="N61" i="2"/>
  <c r="O61" i="2"/>
  <c r="M62" i="2"/>
  <c r="N62" i="2"/>
  <c r="O62" i="2"/>
  <c r="N60" i="2"/>
  <c r="O60" i="2"/>
  <c r="M60" i="2"/>
  <c r="O52" i="2"/>
  <c r="O53" i="2"/>
  <c r="O51" i="2"/>
  <c r="AX40" i="2"/>
  <c r="AW40" i="2"/>
  <c r="AV40" i="2"/>
  <c r="AU40" i="2"/>
  <c r="AQ40" i="2"/>
  <c r="AM40" i="2"/>
  <c r="AX39" i="2"/>
  <c r="AW39" i="2"/>
  <c r="AV39" i="2"/>
  <c r="AU39" i="2"/>
  <c r="AQ39" i="2"/>
  <c r="AM39" i="2"/>
  <c r="AX38" i="2"/>
  <c r="AW38" i="2"/>
  <c r="AV38" i="2"/>
  <c r="AU38" i="2"/>
  <c r="AQ38" i="2"/>
  <c r="AM38" i="2"/>
  <c r="AX37" i="2"/>
  <c r="AW37" i="2"/>
  <c r="AV37" i="2"/>
  <c r="AU37" i="2"/>
  <c r="AQ37" i="2"/>
  <c r="AX36" i="2"/>
  <c r="AW36" i="2"/>
  <c r="AV36" i="2"/>
  <c r="AU36" i="2"/>
  <c r="AQ36" i="2"/>
  <c r="AM36" i="2"/>
  <c r="AX35" i="2"/>
  <c r="AW35" i="2"/>
  <c r="AV35" i="2"/>
  <c r="AU35" i="2"/>
  <c r="AQ35" i="2"/>
  <c r="AM35" i="2"/>
  <c r="AX34" i="2"/>
  <c r="AW34" i="2"/>
  <c r="AV34" i="2"/>
  <c r="AU34" i="2"/>
  <c r="AQ34" i="2"/>
  <c r="AM34" i="2"/>
  <c r="AX33" i="2"/>
  <c r="AW33" i="2"/>
  <c r="AV33" i="2"/>
  <c r="AU33" i="2"/>
  <c r="AQ33" i="2"/>
  <c r="AM33" i="2"/>
  <c r="AX32" i="2"/>
  <c r="AW32" i="2"/>
  <c r="AV32" i="2"/>
  <c r="AU32" i="2"/>
  <c r="AQ32" i="2"/>
  <c r="AM32" i="2"/>
  <c r="AX31" i="2"/>
  <c r="AW31" i="2"/>
  <c r="AV31" i="2"/>
  <c r="AU31" i="2"/>
  <c r="AQ31" i="2"/>
  <c r="AM31" i="2"/>
  <c r="AX29" i="2"/>
  <c r="AW29" i="2"/>
  <c r="AV29" i="2"/>
  <c r="AU29" i="2"/>
  <c r="AQ29" i="2"/>
  <c r="AM29" i="2"/>
  <c r="AX27" i="2"/>
  <c r="AW27" i="2"/>
  <c r="AV27" i="2"/>
  <c r="AU27" i="2"/>
  <c r="AQ27" i="2"/>
  <c r="AM27" i="2"/>
  <c r="AX26" i="2"/>
  <c r="AW26" i="2"/>
  <c r="AV26" i="2"/>
  <c r="AU26" i="2"/>
  <c r="AQ26" i="2"/>
  <c r="AM26" i="2"/>
  <c r="AX25" i="2"/>
  <c r="AW25" i="2"/>
  <c r="AV25" i="2"/>
  <c r="AU25" i="2"/>
  <c r="AQ25" i="2"/>
  <c r="AM25" i="2"/>
  <c r="AX24" i="2"/>
  <c r="AW24" i="2"/>
  <c r="AV24" i="2"/>
  <c r="AU24" i="2"/>
  <c r="AY24" i="2" s="1"/>
  <c r="AX23" i="2"/>
  <c r="AW23" i="2"/>
  <c r="AV23" i="2"/>
  <c r="AU23" i="2"/>
  <c r="AQ23" i="2"/>
  <c r="AM23" i="2"/>
  <c r="AX22" i="2"/>
  <c r="AW22" i="2"/>
  <c r="AV22" i="2"/>
  <c r="AU22" i="2"/>
  <c r="AQ22" i="2"/>
  <c r="AM22" i="2"/>
  <c r="AX21" i="2"/>
  <c r="AW21" i="2"/>
  <c r="AV21" i="2"/>
  <c r="AU21" i="2"/>
  <c r="AQ21" i="2"/>
  <c r="AM21" i="2"/>
  <c r="AX20" i="2"/>
  <c r="AW20" i="2"/>
  <c r="AV20" i="2"/>
  <c r="AU20" i="2"/>
  <c r="AY20" i="2" s="1"/>
  <c r="AX19" i="2"/>
  <c r="AW19" i="2"/>
  <c r="AV19" i="2"/>
  <c r="AU19" i="2"/>
  <c r="AQ19" i="2"/>
  <c r="AM19" i="2"/>
  <c r="AX18" i="2"/>
  <c r="AW18" i="2"/>
  <c r="AV18" i="2"/>
  <c r="AU18" i="2"/>
  <c r="AQ18" i="2"/>
  <c r="AM18" i="2"/>
  <c r="AX17" i="2"/>
  <c r="AW17" i="2"/>
  <c r="AV17" i="2"/>
  <c r="AU17" i="2"/>
  <c r="AQ17" i="2"/>
  <c r="AM17" i="2"/>
  <c r="AX16" i="2"/>
  <c r="AW16" i="2"/>
  <c r="AV16" i="2"/>
  <c r="AU16" i="2"/>
  <c r="AQ16" i="2"/>
  <c r="AM16" i="2"/>
  <c r="AX15" i="2"/>
  <c r="AW15" i="2"/>
  <c r="AV15" i="2"/>
  <c r="AU15" i="2"/>
  <c r="AQ15" i="2"/>
  <c r="AM15" i="2"/>
  <c r="AX14" i="2"/>
  <c r="AW14" i="2"/>
  <c r="AV14" i="2"/>
  <c r="AU14" i="2"/>
  <c r="AY14" i="2" s="1"/>
  <c r="AX13" i="2"/>
  <c r="AW13" i="2"/>
  <c r="AV13" i="2"/>
  <c r="AU13" i="2"/>
  <c r="AQ13" i="2"/>
  <c r="AM13" i="2"/>
  <c r="AX12" i="2"/>
  <c r="AW12" i="2"/>
  <c r="AV12" i="2"/>
  <c r="AU12" i="2"/>
  <c r="AQ12" i="2"/>
  <c r="AM12" i="2"/>
  <c r="AX11" i="2"/>
  <c r="AW11" i="2"/>
  <c r="AV11" i="2"/>
  <c r="AU11" i="2"/>
  <c r="AQ11" i="2"/>
  <c r="AM11" i="2"/>
  <c r="AX10" i="2"/>
  <c r="AW10" i="2"/>
  <c r="AV10" i="2"/>
  <c r="AU10" i="2"/>
  <c r="AQ10" i="2"/>
  <c r="AM10" i="2"/>
  <c r="AX9" i="2"/>
  <c r="AW9" i="2"/>
  <c r="AV9" i="2"/>
  <c r="AU9" i="2"/>
  <c r="AQ9" i="2"/>
  <c r="AM9" i="2"/>
  <c r="AX8" i="2"/>
  <c r="AW8" i="2"/>
  <c r="AV8" i="2"/>
  <c r="AU8" i="2"/>
  <c r="AQ8" i="2"/>
  <c r="AM8" i="2"/>
  <c r="AX7" i="2"/>
  <c r="AW7" i="2"/>
  <c r="AV7" i="2"/>
  <c r="AU7" i="2"/>
  <c r="AQ7" i="2"/>
  <c r="AM7" i="2"/>
  <c r="AX6" i="2"/>
  <c r="AW6" i="2"/>
  <c r="AV6" i="2"/>
  <c r="AU6" i="2"/>
  <c r="AQ6" i="2"/>
  <c r="AM6" i="2"/>
  <c r="AH35" i="1"/>
  <c r="AG35" i="1"/>
  <c r="AE35" i="1"/>
  <c r="AD35" i="1"/>
  <c r="AB35" i="1"/>
  <c r="AA35" i="1"/>
  <c r="AK34" i="1"/>
  <c r="AJ34" i="1"/>
  <c r="AI34" i="1"/>
  <c r="AF34" i="1"/>
  <c r="AC34" i="1"/>
  <c r="AK33" i="1"/>
  <c r="AJ33" i="1"/>
  <c r="AI33" i="1"/>
  <c r="AF33" i="1"/>
  <c r="AC33" i="1"/>
  <c r="AK32" i="1"/>
  <c r="AJ32" i="1"/>
  <c r="AI32" i="1"/>
  <c r="AF32" i="1"/>
  <c r="AC32" i="1"/>
  <c r="AK31" i="1"/>
  <c r="AJ31" i="1"/>
  <c r="AI31" i="1"/>
  <c r="AF31" i="1"/>
  <c r="AC31" i="1"/>
  <c r="AQ46" i="2" l="1"/>
  <c r="AX46" i="2"/>
  <c r="AU46" i="2"/>
  <c r="AM46" i="2"/>
  <c r="AV46" i="2"/>
  <c r="AW46" i="2"/>
  <c r="AY37" i="2"/>
  <c r="AF35" i="1"/>
  <c r="AL34" i="1"/>
  <c r="AC35" i="1"/>
  <c r="AY16" i="2"/>
  <c r="AY21" i="2"/>
  <c r="AY29" i="2"/>
  <c r="AY34" i="2"/>
  <c r="AY8" i="2"/>
  <c r="AY9" i="2"/>
  <c r="AY12" i="2"/>
  <c r="AY13" i="2"/>
  <c r="AY33" i="2"/>
  <c r="AY25" i="2"/>
  <c r="AY17" i="2"/>
  <c r="AY38" i="2"/>
  <c r="AY40" i="2"/>
  <c r="AY6" i="2"/>
  <c r="AY10" i="2"/>
  <c r="AY15" i="2"/>
  <c r="AY19" i="2"/>
  <c r="AY22" i="2"/>
  <c r="AY27" i="2"/>
  <c r="AY31" i="2"/>
  <c r="AY35" i="2"/>
  <c r="AY39" i="2"/>
  <c r="AY11" i="2"/>
  <c r="AY18" i="2"/>
  <c r="AY23" i="2"/>
  <c r="AY26" i="2"/>
  <c r="AY32" i="2"/>
  <c r="AY36" i="2"/>
  <c r="AY7" i="2"/>
  <c r="AK35" i="1"/>
  <c r="AI35" i="1"/>
  <c r="AL33" i="1"/>
  <c r="AL31" i="1"/>
  <c r="AJ35" i="1"/>
  <c r="AL32" i="1"/>
  <c r="M11" i="1"/>
  <c r="M15" i="1" s="1"/>
  <c r="L11" i="1"/>
  <c r="L15" i="1" s="1"/>
  <c r="K11" i="1"/>
  <c r="K15" i="1" s="1"/>
  <c r="N6" i="1"/>
  <c r="N5" i="1"/>
  <c r="D28" i="9"/>
  <c r="C28" i="9"/>
  <c r="D20" i="9"/>
  <c r="F9" i="9"/>
  <c r="E9" i="9"/>
  <c r="J86" i="8"/>
  <c r="J85" i="8"/>
  <c r="J84" i="8"/>
  <c r="J83" i="8"/>
  <c r="J81" i="8"/>
  <c r="J80" i="8"/>
  <c r="J79" i="8"/>
  <c r="J78" i="8"/>
  <c r="J77" i="8"/>
  <c r="F78" i="8"/>
  <c r="F79" i="8"/>
  <c r="F80" i="8"/>
  <c r="F81" i="8"/>
  <c r="F83" i="8"/>
  <c r="F84" i="8"/>
  <c r="F85" i="8"/>
  <c r="F86" i="8"/>
  <c r="F77" i="8"/>
  <c r="AG70" i="8"/>
  <c r="AF70" i="8"/>
  <c r="Z70" i="8"/>
  <c r="AM70" i="8" s="1"/>
  <c r="AP70" i="8" s="1"/>
  <c r="BC70" i="8" s="1"/>
  <c r="BF70" i="8" s="1"/>
  <c r="BS70" i="8" s="1"/>
  <c r="BV70" i="8" s="1"/>
  <c r="CI70" i="8" s="1"/>
  <c r="CL70" i="8" s="1"/>
  <c r="CY70" i="8" s="1"/>
  <c r="DB70" i="8" s="1"/>
  <c r="DO70" i="8" s="1"/>
  <c r="DR70" i="8" s="1"/>
  <c r="EE70" i="8" s="1"/>
  <c r="EH70" i="8" s="1"/>
  <c r="EU70" i="8" s="1"/>
  <c r="EX70" i="8" s="1"/>
  <c r="FK70" i="8" s="1"/>
  <c r="FN70" i="8" s="1"/>
  <c r="GA70" i="8" s="1"/>
  <c r="GD70" i="8" s="1"/>
  <c r="V70" i="8"/>
  <c r="AI70" i="8" s="1"/>
  <c r="AL70" i="8" s="1"/>
  <c r="AY70" i="8" s="1"/>
  <c r="AG69" i="8"/>
  <c r="AF69" i="8"/>
  <c r="Z69" i="8"/>
  <c r="AM69" i="8" s="1"/>
  <c r="AP69" i="8" s="1"/>
  <c r="BC69" i="8" s="1"/>
  <c r="BF69" i="8" s="1"/>
  <c r="BS69" i="8" s="1"/>
  <c r="BV69" i="8" s="1"/>
  <c r="CI69" i="8" s="1"/>
  <c r="CL69" i="8" s="1"/>
  <c r="CY69" i="8" s="1"/>
  <c r="DB69" i="8" s="1"/>
  <c r="DO69" i="8" s="1"/>
  <c r="DR69" i="8" s="1"/>
  <c r="EE69" i="8" s="1"/>
  <c r="EH69" i="8" s="1"/>
  <c r="EU69" i="8" s="1"/>
  <c r="EX69" i="8" s="1"/>
  <c r="FK69" i="8" s="1"/>
  <c r="FN69" i="8" s="1"/>
  <c r="GA69" i="8" s="1"/>
  <c r="GD69" i="8" s="1"/>
  <c r="V69" i="8"/>
  <c r="AI69" i="8" s="1"/>
  <c r="AL69" i="8" s="1"/>
  <c r="AY69" i="8" s="1"/>
  <c r="AG68" i="8"/>
  <c r="AF68" i="8"/>
  <c r="Z68" i="8"/>
  <c r="AM68" i="8" s="1"/>
  <c r="AP68" i="8" s="1"/>
  <c r="BC68" i="8" s="1"/>
  <c r="BF68" i="8" s="1"/>
  <c r="BS68" i="8" s="1"/>
  <c r="BV68" i="8" s="1"/>
  <c r="CI68" i="8" s="1"/>
  <c r="CL68" i="8" s="1"/>
  <c r="CY68" i="8" s="1"/>
  <c r="DB68" i="8" s="1"/>
  <c r="DO68" i="8" s="1"/>
  <c r="DR68" i="8" s="1"/>
  <c r="EE68" i="8" s="1"/>
  <c r="EH68" i="8" s="1"/>
  <c r="EU68" i="8" s="1"/>
  <c r="EX68" i="8" s="1"/>
  <c r="FK68" i="8" s="1"/>
  <c r="FN68" i="8" s="1"/>
  <c r="GA68" i="8" s="1"/>
  <c r="GD68" i="8" s="1"/>
  <c r="V68" i="8"/>
  <c r="AI68" i="8" s="1"/>
  <c r="AL68" i="8" s="1"/>
  <c r="AY68" i="8" s="1"/>
  <c r="AG67" i="8"/>
  <c r="AF67" i="8"/>
  <c r="Z67" i="8"/>
  <c r="AM67" i="8" s="1"/>
  <c r="AP67" i="8" s="1"/>
  <c r="BC67" i="8" s="1"/>
  <c r="BF67" i="8" s="1"/>
  <c r="BS67" i="8" s="1"/>
  <c r="BV67" i="8" s="1"/>
  <c r="CI67" i="8" s="1"/>
  <c r="CL67" i="8" s="1"/>
  <c r="CY67" i="8" s="1"/>
  <c r="DB67" i="8" s="1"/>
  <c r="DO67" i="8" s="1"/>
  <c r="DR67" i="8" s="1"/>
  <c r="EE67" i="8" s="1"/>
  <c r="EH67" i="8" s="1"/>
  <c r="EU67" i="8" s="1"/>
  <c r="EX67" i="8" s="1"/>
  <c r="FK67" i="8" s="1"/>
  <c r="FN67" i="8" s="1"/>
  <c r="GA67" i="8" s="1"/>
  <c r="GD67" i="8" s="1"/>
  <c r="V67" i="8"/>
  <c r="AI67" i="8" s="1"/>
  <c r="AL67" i="8" s="1"/>
  <c r="AY67" i="8" s="1"/>
  <c r="O68" i="8"/>
  <c r="P68" i="8"/>
  <c r="Q68" i="8"/>
  <c r="O69" i="8"/>
  <c r="P69" i="8"/>
  <c r="Q69" i="8"/>
  <c r="O70" i="8"/>
  <c r="P70" i="8"/>
  <c r="Q70" i="8"/>
  <c r="P67" i="8"/>
  <c r="Q67" i="8"/>
  <c r="O67" i="8"/>
  <c r="AY46" i="2" l="1"/>
  <c r="BB67" i="8"/>
  <c r="BO67" i="8" s="1"/>
  <c r="BB69" i="8"/>
  <c r="BO69" i="8" s="1"/>
  <c r="BB68" i="8"/>
  <c r="BO68" i="8" s="1"/>
  <c r="BB70" i="8"/>
  <c r="BO70" i="8" s="1"/>
  <c r="AL35" i="1"/>
  <c r="N7" i="1"/>
  <c r="N11" i="1"/>
  <c r="N15" i="1" s="1"/>
  <c r="BR70" i="8" l="1"/>
  <c r="CE70" i="8" s="1"/>
  <c r="BR69" i="8"/>
  <c r="CE69" i="8" s="1"/>
  <c r="BR68" i="8"/>
  <c r="CE68" i="8" s="1"/>
  <c r="BR67" i="8"/>
  <c r="CE67" i="8" s="1"/>
  <c r="J61" i="8"/>
  <c r="J60" i="8"/>
  <c r="J59" i="8"/>
  <c r="J58" i="8"/>
  <c r="J57" i="8"/>
  <c r="J56" i="8"/>
  <c r="J55" i="8"/>
  <c r="J54" i="8"/>
  <c r="J53" i="8"/>
  <c r="I42" i="8"/>
  <c r="H42" i="8"/>
  <c r="G42" i="8"/>
  <c r="J41" i="8"/>
  <c r="J40" i="8"/>
  <c r="J39" i="8"/>
  <c r="I35" i="8"/>
  <c r="H35" i="8"/>
  <c r="G35" i="8"/>
  <c r="J34" i="8"/>
  <c r="J33" i="8"/>
  <c r="J32" i="8"/>
  <c r="I28" i="8"/>
  <c r="H28" i="8"/>
  <c r="G28" i="8"/>
  <c r="J27" i="8"/>
  <c r="J26" i="8"/>
  <c r="J25" i="8"/>
  <c r="I21" i="8"/>
  <c r="H21" i="8"/>
  <c r="G21" i="8"/>
  <c r="J20" i="8"/>
  <c r="J19" i="8"/>
  <c r="J18" i="8"/>
  <c r="I14" i="8"/>
  <c r="H14" i="8"/>
  <c r="G14" i="8"/>
  <c r="J13" i="8"/>
  <c r="J12" i="8"/>
  <c r="R7" i="8"/>
  <c r="Q7" i="8"/>
  <c r="R6" i="8"/>
  <c r="Q6" i="8"/>
  <c r="R5" i="8"/>
  <c r="Q5" i="8"/>
  <c r="J35" i="8" l="1"/>
  <c r="CH67" i="8"/>
  <c r="CU67" i="8" s="1"/>
  <c r="CH69" i="8"/>
  <c r="CU69" i="8" s="1"/>
  <c r="CH68" i="8"/>
  <c r="CU68" i="8" s="1"/>
  <c r="CH70" i="8"/>
  <c r="CU70" i="8" s="1"/>
  <c r="J42" i="8"/>
  <c r="J28" i="8"/>
  <c r="J21" i="8"/>
  <c r="J14" i="8"/>
  <c r="I45" i="7"/>
  <c r="H45" i="7"/>
  <c r="G45" i="7"/>
  <c r="J44" i="7"/>
  <c r="J43" i="7"/>
  <c r="J42" i="7"/>
  <c r="J41" i="7"/>
  <c r="J40" i="7"/>
  <c r="J39" i="7"/>
  <c r="J38" i="7"/>
  <c r="J37" i="7"/>
  <c r="J36" i="7"/>
  <c r="I31" i="7"/>
  <c r="H31" i="7"/>
  <c r="G31" i="7"/>
  <c r="J30" i="7"/>
  <c r="J29" i="7"/>
  <c r="J28" i="7"/>
  <c r="J27" i="7"/>
  <c r="P22" i="7"/>
  <c r="O22" i="7"/>
  <c r="N22" i="7"/>
  <c r="M22" i="7"/>
  <c r="L22" i="7"/>
  <c r="K22" i="7"/>
  <c r="R21" i="7"/>
  <c r="Q21" i="7"/>
  <c r="R20" i="7"/>
  <c r="Q20" i="7"/>
  <c r="R19" i="7"/>
  <c r="Q19" i="7"/>
  <c r="R18" i="7"/>
  <c r="Q18" i="7"/>
  <c r="R17" i="7"/>
  <c r="Q17" i="7"/>
  <c r="R16" i="7"/>
  <c r="Q16" i="7"/>
  <c r="R15" i="7"/>
  <c r="Q15" i="7"/>
  <c r="P9" i="7"/>
  <c r="O9" i="7"/>
  <c r="N9" i="7"/>
  <c r="M9" i="7"/>
  <c r="L9" i="7"/>
  <c r="K9" i="7"/>
  <c r="R8" i="7"/>
  <c r="Q8" i="7"/>
  <c r="R7" i="7"/>
  <c r="Q7" i="7"/>
  <c r="R6" i="7"/>
  <c r="Q6" i="7"/>
  <c r="R5" i="7"/>
  <c r="Q5" i="7"/>
  <c r="Q9" i="7" l="1"/>
  <c r="CX70" i="8"/>
  <c r="DK70" i="8" s="1"/>
  <c r="CX69" i="8"/>
  <c r="DK69" i="8" s="1"/>
  <c r="CX68" i="8"/>
  <c r="DK68" i="8" s="1"/>
  <c r="CX67" i="8"/>
  <c r="DK67" i="8" s="1"/>
  <c r="R9" i="7"/>
  <c r="J45" i="7"/>
  <c r="R22" i="7"/>
  <c r="Q22" i="7"/>
  <c r="J31" i="7"/>
  <c r="DN67" i="8" l="1"/>
  <c r="EA67" i="8" s="1"/>
  <c r="DN69" i="8"/>
  <c r="EA69" i="8" s="1"/>
  <c r="DN68" i="8"/>
  <c r="EA68" i="8" s="1"/>
  <c r="DN70" i="8"/>
  <c r="EA70" i="8" s="1"/>
  <c r="X21" i="6"/>
  <c r="W21" i="6"/>
  <c r="V21" i="6"/>
  <c r="U21" i="6"/>
  <c r="T21" i="6"/>
  <c r="S21" i="6"/>
  <c r="Z20" i="6"/>
  <c r="Y20" i="6"/>
  <c r="Z19" i="6"/>
  <c r="Y19" i="6"/>
  <c r="Z18" i="6"/>
  <c r="Y18" i="6"/>
  <c r="Z17" i="6"/>
  <c r="Y17" i="6"/>
  <c r="Z12" i="6"/>
  <c r="Y12" i="6"/>
  <c r="Z11" i="6"/>
  <c r="Y11" i="6"/>
  <c r="Z10" i="6"/>
  <c r="Y10" i="6"/>
  <c r="Z9" i="6"/>
  <c r="Y9" i="6"/>
  <c r="Z8" i="6"/>
  <c r="Y8" i="6"/>
  <c r="Z7" i="6"/>
  <c r="Y7" i="6"/>
  <c r="Z6" i="6"/>
  <c r="Y6" i="6"/>
  <c r="Z5" i="6"/>
  <c r="Y5" i="6"/>
  <c r="Y21" i="6" l="1"/>
  <c r="Z21" i="6"/>
  <c r="ED70" i="8"/>
  <c r="EQ70" i="8" s="1"/>
  <c r="ET70" i="8" s="1"/>
  <c r="FG70" i="8" s="1"/>
  <c r="FJ70" i="8" s="1"/>
  <c r="FW70" i="8" s="1"/>
  <c r="FZ70" i="8" s="1"/>
  <c r="ED68" i="8"/>
  <c r="EQ68" i="8" s="1"/>
  <c r="ET68" i="8" s="1"/>
  <c r="FG68" i="8" s="1"/>
  <c r="FJ68" i="8" s="1"/>
  <c r="FW68" i="8" s="1"/>
  <c r="FZ68" i="8" s="1"/>
  <c r="ED69" i="8"/>
  <c r="EQ69" i="8" s="1"/>
  <c r="ET69" i="8" s="1"/>
  <c r="FG69" i="8" s="1"/>
  <c r="FJ69" i="8" s="1"/>
  <c r="FW69" i="8" s="1"/>
  <c r="FZ69" i="8" s="1"/>
  <c r="ED67" i="8"/>
  <c r="EQ67" i="8" s="1"/>
  <c r="ET67" i="8" s="1"/>
  <c r="FG67" i="8" s="1"/>
  <c r="FJ67" i="8" s="1"/>
  <c r="FW67" i="8" s="1"/>
  <c r="FZ67" i="8" s="1"/>
  <c r="M40" i="6"/>
  <c r="L40" i="6"/>
  <c r="K40" i="6"/>
  <c r="N39" i="6"/>
  <c r="N38" i="6"/>
  <c r="N37" i="6"/>
  <c r="N36" i="6"/>
  <c r="N35" i="6"/>
  <c r="N34" i="6"/>
  <c r="M29" i="6"/>
  <c r="L29" i="6"/>
  <c r="N28" i="6"/>
  <c r="N27" i="6"/>
  <c r="N26" i="6"/>
  <c r="K29" i="6"/>
  <c r="I40" i="6"/>
  <c r="H40" i="6"/>
  <c r="G40" i="6"/>
  <c r="J39" i="6"/>
  <c r="J38" i="6"/>
  <c r="J37" i="6"/>
  <c r="J36" i="6"/>
  <c r="J35" i="6"/>
  <c r="J34" i="6"/>
  <c r="I29" i="6"/>
  <c r="H29" i="6"/>
  <c r="G29" i="6"/>
  <c r="J28" i="6"/>
  <c r="J27" i="6"/>
  <c r="J26" i="6"/>
  <c r="J25" i="6"/>
  <c r="P21" i="6"/>
  <c r="O21" i="6"/>
  <c r="N21" i="6"/>
  <c r="M21" i="6"/>
  <c r="L21" i="6"/>
  <c r="K21" i="6"/>
  <c r="R20" i="6"/>
  <c r="Q20" i="6"/>
  <c r="R19" i="6"/>
  <c r="Q19" i="6"/>
  <c r="R18" i="6"/>
  <c r="Q18" i="6"/>
  <c r="R17" i="6"/>
  <c r="Q17" i="6"/>
  <c r="R12" i="6"/>
  <c r="Q12" i="6"/>
  <c r="R11" i="6"/>
  <c r="Q11" i="6"/>
  <c r="R10" i="6"/>
  <c r="Q10" i="6"/>
  <c r="R9" i="6"/>
  <c r="Q9" i="6"/>
  <c r="R8" i="6"/>
  <c r="Q8" i="6"/>
  <c r="R7" i="6"/>
  <c r="Q7" i="6"/>
  <c r="R6" i="6"/>
  <c r="Q6" i="6"/>
  <c r="R5" i="6"/>
  <c r="Q5" i="6"/>
  <c r="I22" i="5"/>
  <c r="I24" i="5" s="1"/>
  <c r="H22" i="5"/>
  <c r="H24" i="5" s="1"/>
  <c r="G22" i="5"/>
  <c r="G24" i="5" s="1"/>
  <c r="J21" i="5"/>
  <c r="J19" i="5"/>
  <c r="J18" i="5"/>
  <c r="J17" i="5"/>
  <c r="J16" i="5"/>
  <c r="J15" i="5"/>
  <c r="J14" i="5"/>
  <c r="J13" i="5"/>
  <c r="J12" i="5"/>
  <c r="J11" i="5"/>
  <c r="J10" i="5"/>
  <c r="J9" i="5"/>
  <c r="J8" i="5"/>
  <c r="J7" i="5"/>
  <c r="J6" i="5"/>
  <c r="J5" i="5"/>
  <c r="J4" i="5"/>
  <c r="R21" i="6" l="1"/>
  <c r="J22" i="5"/>
  <c r="J24" i="5" s="1"/>
  <c r="J29" i="6"/>
  <c r="Q21" i="6"/>
  <c r="N40" i="6"/>
  <c r="N25" i="6"/>
  <c r="N29" i="6" s="1"/>
  <c r="J40" i="6"/>
  <c r="P23" i="4"/>
  <c r="P25" i="4"/>
  <c r="L23" i="4"/>
  <c r="AJ9" i="4"/>
  <c r="AJ10" i="4"/>
  <c r="AJ11" i="4"/>
  <c r="AJ12" i="4"/>
  <c r="AJ13" i="4"/>
  <c r="AJ14" i="4"/>
  <c r="AJ17" i="4"/>
  <c r="AJ18" i="4"/>
  <c r="AJ19" i="4"/>
  <c r="AJ20" i="4"/>
  <c r="AJ21" i="4"/>
  <c r="AJ22" i="4"/>
  <c r="AJ23" i="4"/>
  <c r="AJ25" i="4"/>
  <c r="AJ26" i="4"/>
  <c r="AJ27" i="4"/>
  <c r="AF7" i="4"/>
  <c r="AF8" i="4"/>
  <c r="AF9" i="4"/>
  <c r="AF10" i="4"/>
  <c r="AF11" i="4"/>
  <c r="AF12" i="4"/>
  <c r="AF13" i="4"/>
  <c r="AF14" i="4"/>
  <c r="AF17" i="4"/>
  <c r="AF18" i="4"/>
  <c r="AF19" i="4"/>
  <c r="AF20" i="4"/>
  <c r="AF21" i="4"/>
  <c r="AF22" i="4"/>
  <c r="AF23" i="4"/>
  <c r="AF25" i="4"/>
  <c r="AF26" i="4"/>
  <c r="AF27" i="4"/>
  <c r="AK9" i="4"/>
  <c r="AL9" i="4"/>
  <c r="AM9" i="4"/>
  <c r="AN9" i="4"/>
  <c r="AK11" i="4"/>
  <c r="AL11" i="4"/>
  <c r="AM11" i="4"/>
  <c r="AN11" i="4"/>
  <c r="AK12" i="4"/>
  <c r="AL12" i="4"/>
  <c r="AM12" i="4"/>
  <c r="AN12" i="4"/>
  <c r="AK13" i="4"/>
  <c r="AL13" i="4"/>
  <c r="AM13" i="4"/>
  <c r="AN13" i="4"/>
  <c r="AK14" i="4"/>
  <c r="AL14" i="4"/>
  <c r="AM14" i="4"/>
  <c r="AN14" i="4"/>
  <c r="AK17" i="4"/>
  <c r="AL17" i="4"/>
  <c r="AM17" i="4"/>
  <c r="AN17" i="4"/>
  <c r="AK18" i="4"/>
  <c r="AL18" i="4"/>
  <c r="AM18" i="4"/>
  <c r="AN18" i="4"/>
  <c r="AK19" i="4"/>
  <c r="AL19" i="4"/>
  <c r="AM19" i="4"/>
  <c r="AN19" i="4"/>
  <c r="AK20" i="4"/>
  <c r="AL20" i="4"/>
  <c r="AM20" i="4"/>
  <c r="AN20" i="4"/>
  <c r="AK21" i="4"/>
  <c r="AL21" i="4"/>
  <c r="AM21" i="4"/>
  <c r="AN21" i="4"/>
  <c r="AK22" i="4"/>
  <c r="AL22" i="4"/>
  <c r="AM22" i="4"/>
  <c r="AN22" i="4"/>
  <c r="AK23" i="4"/>
  <c r="AL23" i="4"/>
  <c r="AM23" i="4"/>
  <c r="AN23" i="4"/>
  <c r="AK25" i="4"/>
  <c r="AL25" i="4"/>
  <c r="AM25" i="4"/>
  <c r="AN25" i="4"/>
  <c r="AK26" i="4"/>
  <c r="AL26" i="4"/>
  <c r="AM26" i="4"/>
  <c r="AN26" i="4"/>
  <c r="AK27" i="4"/>
  <c r="AL27" i="4"/>
  <c r="AM27" i="4"/>
  <c r="AN27" i="4"/>
  <c r="P12" i="4"/>
  <c r="P14" i="4"/>
  <c r="L12" i="4"/>
  <c r="L14" i="4"/>
  <c r="NH14" i="4" l="1"/>
  <c r="NL23" i="4"/>
  <c r="NH12" i="4"/>
  <c r="IR11" i="4"/>
  <c r="LT11" i="4" s="1"/>
  <c r="NH11" i="4"/>
  <c r="IV13" i="4"/>
  <c r="LX13" i="4" s="1"/>
  <c r="NL13" i="4"/>
  <c r="IV9" i="4"/>
  <c r="LX9" i="4" s="1"/>
  <c r="NL9" i="4"/>
  <c r="NH23" i="4"/>
  <c r="IV14" i="4"/>
  <c r="LX14" i="4" s="1"/>
  <c r="NL14" i="4"/>
  <c r="IV12" i="4"/>
  <c r="LX12" i="4" s="1"/>
  <c r="NL12" i="4"/>
  <c r="IR13" i="4"/>
  <c r="LT13" i="4" s="1"/>
  <c r="NH13" i="4"/>
  <c r="IR9" i="4"/>
  <c r="LT9" i="4" s="1"/>
  <c r="NH9" i="4"/>
  <c r="IV11" i="4"/>
  <c r="LX11" i="4" s="1"/>
  <c r="NL11" i="4"/>
  <c r="NL25" i="4"/>
  <c r="AP18" i="4"/>
  <c r="AP14" i="4"/>
  <c r="V12" i="4"/>
  <c r="IR12" i="4"/>
  <c r="LT12" i="4" s="1"/>
  <c r="V14" i="4"/>
  <c r="IR14" i="4"/>
  <c r="LT14" i="4" s="1"/>
  <c r="IV23" i="4"/>
  <c r="LX23" i="4" s="1"/>
  <c r="V23" i="4"/>
  <c r="IR23" i="4"/>
  <c r="LT23" i="4" s="1"/>
  <c r="IV25" i="4"/>
  <c r="LX25" i="4" s="1"/>
  <c r="AP25" i="4"/>
  <c r="AP22" i="4"/>
  <c r="AP20" i="4"/>
  <c r="AP17" i="4"/>
  <c r="AP13" i="4"/>
  <c r="AP12" i="4"/>
  <c r="AP11" i="4"/>
  <c r="AP9" i="4"/>
  <c r="AP27" i="4"/>
  <c r="AP26" i="4"/>
  <c r="AP23" i="4"/>
  <c r="AP21" i="4"/>
  <c r="AP19" i="4"/>
  <c r="AK7" i="4"/>
  <c r="AL7" i="4"/>
  <c r="AM7" i="4"/>
  <c r="AN7" i="4"/>
  <c r="AK8" i="4"/>
  <c r="AL8" i="4"/>
  <c r="AM8" i="4"/>
  <c r="AN8" i="4"/>
  <c r="AK10" i="4"/>
  <c r="AL10" i="4"/>
  <c r="AM10" i="4"/>
  <c r="AN10" i="4"/>
  <c r="AI28" i="4"/>
  <c r="AH28" i="4"/>
  <c r="AG28" i="4"/>
  <c r="AE28" i="4"/>
  <c r="AD28" i="4"/>
  <c r="AC28" i="4"/>
  <c r="Z28" i="4"/>
  <c r="Y28" i="4"/>
  <c r="X28" i="4"/>
  <c r="W28" i="4"/>
  <c r="AJ8" i="4"/>
  <c r="AJ7" i="4"/>
  <c r="AN6" i="4"/>
  <c r="AM6" i="4"/>
  <c r="AL6" i="4"/>
  <c r="AK6" i="4"/>
  <c r="AJ6" i="4"/>
  <c r="AF6" i="4"/>
  <c r="AP5" i="4"/>
  <c r="AJ5" i="4"/>
  <c r="AF5" i="4"/>
  <c r="AB5" i="4"/>
  <c r="IN5" i="4" s="1"/>
  <c r="LP5" i="4" s="1"/>
  <c r="O37" i="3"/>
  <c r="P37" i="3"/>
  <c r="Q37" i="3"/>
  <c r="O38" i="3"/>
  <c r="P38" i="3"/>
  <c r="Q38" i="3"/>
  <c r="O39" i="3"/>
  <c r="P39" i="3"/>
  <c r="Q39" i="3"/>
  <c r="O40" i="3"/>
  <c r="P40" i="3"/>
  <c r="Q40" i="3"/>
  <c r="O41" i="3"/>
  <c r="P41" i="3"/>
  <c r="Q41" i="3"/>
  <c r="P36" i="3"/>
  <c r="Q36" i="3"/>
  <c r="O36" i="3"/>
  <c r="AE37" i="3"/>
  <c r="AF37" i="3"/>
  <c r="AG37" i="3"/>
  <c r="AE38" i="3"/>
  <c r="AF38" i="3"/>
  <c r="AG38" i="3"/>
  <c r="AE39" i="3"/>
  <c r="AF39" i="3"/>
  <c r="AG39" i="3"/>
  <c r="AE40" i="3"/>
  <c r="AF40" i="3"/>
  <c r="AG40" i="3"/>
  <c r="AE41" i="3"/>
  <c r="AF41" i="3"/>
  <c r="AG41" i="3"/>
  <c r="AF36" i="3"/>
  <c r="AG36" i="3"/>
  <c r="AE36" i="3"/>
  <c r="K52" i="2"/>
  <c r="K53" i="2"/>
  <c r="K51" i="2"/>
  <c r="AM28" i="4" l="1"/>
  <c r="ND5" i="4"/>
  <c r="LP29" i="4"/>
  <c r="AF28" i="4"/>
  <c r="AP10" i="4"/>
  <c r="AP8" i="4"/>
  <c r="AP7" i="4"/>
  <c r="AJ28" i="4"/>
  <c r="AP6" i="4"/>
  <c r="AN28" i="4"/>
  <c r="AL28" i="4"/>
  <c r="AK28" i="4"/>
  <c r="AB28" i="4"/>
  <c r="AG32" i="4" l="1"/>
  <c r="I38" i="4"/>
  <c r="I41" i="4" s="1"/>
  <c r="I42" i="4" s="1"/>
  <c r="W32" i="4"/>
  <c r="G38" i="4"/>
  <c r="G41" i="4" s="1"/>
  <c r="G42" i="4" s="1"/>
  <c r="AC32" i="4"/>
  <c r="H38" i="4"/>
  <c r="AP28" i="4"/>
  <c r="AK32" i="4" s="1"/>
  <c r="H41" i="4" l="1"/>
  <c r="H42" i="4" s="1"/>
  <c r="J38" i="4"/>
  <c r="J41" i="4" s="1"/>
  <c r="J42" i="4" s="1"/>
  <c r="AG42" i="3"/>
  <c r="AF42" i="3"/>
  <c r="AE42" i="3"/>
  <c r="AC42" i="3"/>
  <c r="AB42" i="3"/>
  <c r="AA42" i="3"/>
  <c r="Y42" i="3"/>
  <c r="X42" i="3"/>
  <c r="W42" i="3"/>
  <c r="U42" i="3"/>
  <c r="T42" i="3"/>
  <c r="S42" i="3"/>
  <c r="AH41" i="3"/>
  <c r="AD41" i="3"/>
  <c r="Z41" i="3"/>
  <c r="AH40" i="3"/>
  <c r="AD40" i="3"/>
  <c r="Z40" i="3"/>
  <c r="AH39" i="3"/>
  <c r="AD39" i="3"/>
  <c r="Z39" i="3"/>
  <c r="AH38" i="3"/>
  <c r="AD38" i="3"/>
  <c r="Z38" i="3"/>
  <c r="AH37" i="3"/>
  <c r="AD37" i="3"/>
  <c r="Z37" i="3"/>
  <c r="AH36" i="3"/>
  <c r="AD36" i="3"/>
  <c r="Z36" i="3"/>
  <c r="AG29" i="3"/>
  <c r="AF29" i="3"/>
  <c r="AE29" i="3"/>
  <c r="V29" i="3"/>
  <c r="AG28" i="3"/>
  <c r="AF28" i="3"/>
  <c r="AE28" i="3"/>
  <c r="V28" i="3"/>
  <c r="AG27" i="3"/>
  <c r="AF27" i="3"/>
  <c r="AE27" i="3"/>
  <c r="V27" i="3"/>
  <c r="AG26" i="3"/>
  <c r="AF26" i="3"/>
  <c r="AE26" i="3"/>
  <c r="V26" i="3"/>
  <c r="AG25" i="3"/>
  <c r="AF25" i="3"/>
  <c r="AE25" i="3"/>
  <c r="V25" i="3"/>
  <c r="AG24" i="3"/>
  <c r="AF24" i="3"/>
  <c r="AE24" i="3"/>
  <c r="AD24" i="3"/>
  <c r="Z24" i="3"/>
  <c r="V24" i="3"/>
  <c r="AG23" i="3"/>
  <c r="AF23" i="3"/>
  <c r="AE23" i="3"/>
  <c r="AD23" i="3"/>
  <c r="Z23" i="3"/>
  <c r="V23" i="3"/>
  <c r="AG22" i="3"/>
  <c r="AF22" i="3"/>
  <c r="AE22" i="3"/>
  <c r="AD22" i="3"/>
  <c r="Z22" i="3"/>
  <c r="V22" i="3"/>
  <c r="O23" i="3"/>
  <c r="P23" i="3"/>
  <c r="Q23" i="3"/>
  <c r="O24" i="3"/>
  <c r="P24" i="3"/>
  <c r="Q24" i="3"/>
  <c r="O25" i="3"/>
  <c r="P25" i="3"/>
  <c r="Q25" i="3"/>
  <c r="O26" i="3"/>
  <c r="P26" i="3"/>
  <c r="Q26" i="3"/>
  <c r="O27" i="3"/>
  <c r="P27" i="3"/>
  <c r="Q27" i="3"/>
  <c r="O28" i="3"/>
  <c r="P28" i="3"/>
  <c r="Q28" i="3"/>
  <c r="O29" i="3"/>
  <c r="P29" i="3"/>
  <c r="Q29" i="3"/>
  <c r="P22" i="3"/>
  <c r="Q22" i="3"/>
  <c r="O22" i="3"/>
  <c r="Q42" i="3"/>
  <c r="P42" i="3"/>
  <c r="O42" i="3"/>
  <c r="R41" i="3"/>
  <c r="R40" i="3"/>
  <c r="R39" i="3"/>
  <c r="R38" i="3"/>
  <c r="R37" i="3"/>
  <c r="R36" i="3"/>
  <c r="Z42" i="3" l="1"/>
  <c r="AD42" i="3"/>
  <c r="AH42" i="3"/>
  <c r="V42" i="3"/>
  <c r="V30" i="3"/>
  <c r="AF30" i="3"/>
  <c r="R24" i="3"/>
  <c r="AE30" i="3"/>
  <c r="AH25" i="3"/>
  <c r="R22" i="3"/>
  <c r="R23" i="3"/>
  <c r="O30" i="3"/>
  <c r="R27" i="3"/>
  <c r="R28" i="3"/>
  <c r="Q30" i="3"/>
  <c r="Z30" i="3"/>
  <c r="AG30" i="3"/>
  <c r="P30" i="3"/>
  <c r="R26" i="3"/>
  <c r="AD30" i="3"/>
  <c r="AH26" i="3"/>
  <c r="AH27" i="3"/>
  <c r="AH28" i="3"/>
  <c r="AH29" i="3"/>
  <c r="R29" i="3"/>
  <c r="R25" i="3"/>
  <c r="AH23" i="3"/>
  <c r="AH24" i="3"/>
  <c r="AH22" i="3"/>
  <c r="R42" i="3"/>
  <c r="R30" i="3" l="1"/>
  <c r="AH30" i="3"/>
  <c r="F23" i="3"/>
  <c r="F24" i="3"/>
  <c r="F25" i="3"/>
  <c r="F26" i="3"/>
  <c r="F27" i="3"/>
  <c r="F28" i="3"/>
  <c r="F29" i="3"/>
  <c r="F22" i="3"/>
  <c r="KH29" i="3" l="1"/>
  <c r="GP29" i="3"/>
  <c r="JB29" i="3" s="1"/>
  <c r="KH25" i="3"/>
  <c r="GP25" i="3"/>
  <c r="JB25" i="3" s="1"/>
  <c r="KH28" i="3"/>
  <c r="GP28" i="3"/>
  <c r="JB28" i="3" s="1"/>
  <c r="KH24" i="3"/>
  <c r="GP24" i="3"/>
  <c r="JB24" i="3" s="1"/>
  <c r="KH27" i="3"/>
  <c r="GP27" i="3"/>
  <c r="JB27" i="3" s="1"/>
  <c r="KH23" i="3"/>
  <c r="GP23" i="3"/>
  <c r="JB23" i="3" s="1"/>
  <c r="KH22" i="3"/>
  <c r="GP22" i="3"/>
  <c r="JB22" i="3" s="1"/>
  <c r="KH26" i="3"/>
  <c r="GP26" i="3"/>
  <c r="JB26" i="3" s="1"/>
  <c r="F30" i="3"/>
  <c r="I8" i="3"/>
  <c r="H8" i="3"/>
  <c r="G8" i="3"/>
  <c r="J7" i="3"/>
  <c r="J6" i="3"/>
  <c r="J5" i="3"/>
  <c r="J4" i="3"/>
  <c r="AH40" i="2"/>
  <c r="AG40" i="2"/>
  <c r="AF40" i="2"/>
  <c r="AE40" i="2"/>
  <c r="W40" i="2"/>
  <c r="KI40" i="2" s="1"/>
  <c r="AH39" i="2"/>
  <c r="AG39" i="2"/>
  <c r="AF39" i="2"/>
  <c r="AE39" i="2"/>
  <c r="AA39" i="2"/>
  <c r="W39" i="2"/>
  <c r="AH38" i="2"/>
  <c r="AG38" i="2"/>
  <c r="AF38" i="2"/>
  <c r="AE38" i="2"/>
  <c r="AA38" i="2"/>
  <c r="W38" i="2"/>
  <c r="AH37" i="2"/>
  <c r="AG37" i="2"/>
  <c r="AF37" i="2"/>
  <c r="AE37" i="2"/>
  <c r="AA37" i="2"/>
  <c r="AH36" i="2"/>
  <c r="AG36" i="2"/>
  <c r="AF36" i="2"/>
  <c r="AE36" i="2"/>
  <c r="AA36" i="2"/>
  <c r="W36" i="2"/>
  <c r="AH35" i="2"/>
  <c r="AG35" i="2"/>
  <c r="AF35" i="2"/>
  <c r="AE35" i="2"/>
  <c r="AA35" i="2"/>
  <c r="W35" i="2"/>
  <c r="AH34" i="2"/>
  <c r="AG34" i="2"/>
  <c r="AF34" i="2"/>
  <c r="AE34" i="2"/>
  <c r="AA34" i="2"/>
  <c r="W34" i="2"/>
  <c r="AH33" i="2"/>
  <c r="AG33" i="2"/>
  <c r="AF33" i="2"/>
  <c r="AE33" i="2"/>
  <c r="AA33" i="2"/>
  <c r="W33" i="2"/>
  <c r="AH32" i="2"/>
  <c r="AG32" i="2"/>
  <c r="AF32" i="2"/>
  <c r="AE32" i="2"/>
  <c r="AA32" i="2"/>
  <c r="W32" i="2"/>
  <c r="AH31" i="2"/>
  <c r="AG31" i="2"/>
  <c r="AF31" i="2"/>
  <c r="AE31" i="2"/>
  <c r="AA31" i="2"/>
  <c r="W31" i="2"/>
  <c r="AH29" i="2"/>
  <c r="AG29" i="2"/>
  <c r="AF29" i="2"/>
  <c r="AE29" i="2"/>
  <c r="AA29" i="2"/>
  <c r="W29" i="2"/>
  <c r="AH27" i="2"/>
  <c r="AG27" i="2"/>
  <c r="AF27" i="2"/>
  <c r="AE27" i="2"/>
  <c r="AA27" i="2"/>
  <c r="W27" i="2"/>
  <c r="AH26" i="2"/>
  <c r="AG26" i="2"/>
  <c r="AF26" i="2"/>
  <c r="AE26" i="2"/>
  <c r="AA26" i="2"/>
  <c r="W26" i="2"/>
  <c r="AH25" i="2"/>
  <c r="AG25" i="2"/>
  <c r="AF25" i="2"/>
  <c r="AE25" i="2"/>
  <c r="AA25" i="2"/>
  <c r="W25" i="2"/>
  <c r="AH24" i="2"/>
  <c r="AG24" i="2"/>
  <c r="AF24" i="2"/>
  <c r="AE24" i="2"/>
  <c r="AI24" i="2" s="1"/>
  <c r="AH23" i="2"/>
  <c r="AG23" i="2"/>
  <c r="AF23" i="2"/>
  <c r="AE23" i="2"/>
  <c r="AA23" i="2"/>
  <c r="W23" i="2"/>
  <c r="AH22" i="2"/>
  <c r="AG22" i="2"/>
  <c r="AF22" i="2"/>
  <c r="AE22" i="2"/>
  <c r="AA22" i="2"/>
  <c r="W22" i="2"/>
  <c r="AH21" i="2"/>
  <c r="AG21" i="2"/>
  <c r="AF21" i="2"/>
  <c r="AE21" i="2"/>
  <c r="AA21" i="2"/>
  <c r="W21" i="2"/>
  <c r="AH20" i="2"/>
  <c r="AG20" i="2"/>
  <c r="AF20" i="2"/>
  <c r="AE20" i="2"/>
  <c r="AI20" i="2" s="1"/>
  <c r="AH19" i="2"/>
  <c r="AG19" i="2"/>
  <c r="AF19" i="2"/>
  <c r="AE19" i="2"/>
  <c r="AA19" i="2"/>
  <c r="W19" i="2"/>
  <c r="AH18" i="2"/>
  <c r="AG18" i="2"/>
  <c r="AF18" i="2"/>
  <c r="AE18" i="2"/>
  <c r="AA18" i="2"/>
  <c r="W18" i="2"/>
  <c r="AH17" i="2"/>
  <c r="AG17" i="2"/>
  <c r="AF17" i="2"/>
  <c r="AE17" i="2"/>
  <c r="AA17" i="2"/>
  <c r="W17" i="2"/>
  <c r="AH16" i="2"/>
  <c r="AG16" i="2"/>
  <c r="AF16" i="2"/>
  <c r="AE16" i="2"/>
  <c r="AA16" i="2"/>
  <c r="W16" i="2"/>
  <c r="AH15" i="2"/>
  <c r="AG15" i="2"/>
  <c r="AF15" i="2"/>
  <c r="AE15" i="2"/>
  <c r="AA15" i="2"/>
  <c r="W15" i="2"/>
  <c r="AH14" i="2"/>
  <c r="AG14" i="2"/>
  <c r="AF14" i="2"/>
  <c r="AE14" i="2"/>
  <c r="AI14" i="2" s="1"/>
  <c r="AH13" i="2"/>
  <c r="AG13" i="2"/>
  <c r="AF13" i="2"/>
  <c r="AE13" i="2"/>
  <c r="AA13" i="2"/>
  <c r="W13" i="2"/>
  <c r="AH12" i="2"/>
  <c r="AG12" i="2"/>
  <c r="AF12" i="2"/>
  <c r="AE12" i="2"/>
  <c r="AA12" i="2"/>
  <c r="W12" i="2"/>
  <c r="AH11" i="2"/>
  <c r="AG11" i="2"/>
  <c r="AF11" i="2"/>
  <c r="AE11" i="2"/>
  <c r="AA11" i="2"/>
  <c r="W11" i="2"/>
  <c r="AH10" i="2"/>
  <c r="AG10" i="2"/>
  <c r="AF10" i="2"/>
  <c r="AE10" i="2"/>
  <c r="AA10" i="2"/>
  <c r="W10" i="2"/>
  <c r="AH9" i="2"/>
  <c r="AG9" i="2"/>
  <c r="AF9" i="2"/>
  <c r="AE9" i="2"/>
  <c r="AA9" i="2"/>
  <c r="W9" i="2"/>
  <c r="AH8" i="2"/>
  <c r="AG8" i="2"/>
  <c r="AF8" i="2"/>
  <c r="AE8" i="2"/>
  <c r="AA8" i="2"/>
  <c r="W8" i="2"/>
  <c r="AH7" i="2"/>
  <c r="AG7" i="2"/>
  <c r="AF7" i="2"/>
  <c r="AE7" i="2"/>
  <c r="AA7" i="2"/>
  <c r="W7" i="2"/>
  <c r="AH6" i="2"/>
  <c r="AG6" i="2"/>
  <c r="AF6" i="2"/>
  <c r="AE6" i="2"/>
  <c r="AA6" i="2"/>
  <c r="W6" i="2"/>
  <c r="H32" i="1"/>
  <c r="H33" i="1"/>
  <c r="H34" i="1"/>
  <c r="H31" i="1"/>
  <c r="AA46" i="2" l="1"/>
  <c r="W46" i="2"/>
  <c r="AF46" i="2"/>
  <c r="AG46" i="2"/>
  <c r="AH46" i="2"/>
  <c r="AE46" i="2"/>
  <c r="KH30" i="3"/>
  <c r="GP30" i="3"/>
  <c r="J8" i="3"/>
  <c r="AI37" i="2"/>
  <c r="AI38" i="2"/>
  <c r="AI39" i="2"/>
  <c r="AI40" i="2"/>
  <c r="AI7" i="2"/>
  <c r="AI8" i="2"/>
  <c r="AI9" i="2"/>
  <c r="AI10" i="2"/>
  <c r="AI11" i="2"/>
  <c r="AI12" i="2"/>
  <c r="AI13" i="2"/>
  <c r="AI15" i="2"/>
  <c r="AI16" i="2"/>
  <c r="AI17" i="2"/>
  <c r="AI18" i="2"/>
  <c r="AI19" i="2"/>
  <c r="AI21" i="2"/>
  <c r="AI22" i="2"/>
  <c r="AI23" i="2"/>
  <c r="AI25" i="2"/>
  <c r="AI26" i="2"/>
  <c r="AI27" i="2"/>
  <c r="AI29" i="2"/>
  <c r="AI31" i="2"/>
  <c r="AI32" i="2"/>
  <c r="AI33" i="2"/>
  <c r="AI34" i="2"/>
  <c r="AI35" i="2"/>
  <c r="AI36" i="2"/>
  <c r="AI6" i="2"/>
  <c r="T32" i="1"/>
  <c r="HP32" i="1" s="1"/>
  <c r="T33" i="1"/>
  <c r="HP33" i="1" s="1"/>
  <c r="T34" i="1"/>
  <c r="EV34" i="1" s="1"/>
  <c r="GR34" i="1" s="1"/>
  <c r="T31" i="1"/>
  <c r="HP31" i="1" s="1"/>
  <c r="V35" i="1"/>
  <c r="U35" i="1"/>
  <c r="S35" i="1"/>
  <c r="R35" i="1"/>
  <c r="P35" i="1"/>
  <c r="O35" i="1"/>
  <c r="W34" i="1"/>
  <c r="Q34" i="1"/>
  <c r="W33" i="1"/>
  <c r="Q33" i="1"/>
  <c r="W32" i="1"/>
  <c r="Q32" i="1"/>
  <c r="W31" i="1"/>
  <c r="Q31" i="1"/>
  <c r="Y35" i="1" l="1"/>
  <c r="Q35" i="1"/>
  <c r="X35" i="1"/>
  <c r="AI46" i="2"/>
  <c r="W35" i="1"/>
  <c r="EV32" i="1"/>
  <c r="GR32" i="1" s="1"/>
  <c r="EV31" i="1"/>
  <c r="GR31" i="1" s="1"/>
  <c r="JB30" i="3"/>
  <c r="EV33" i="1"/>
  <c r="GR33" i="1" s="1"/>
  <c r="HP34" i="1"/>
  <c r="Z32" i="1"/>
  <c r="Z34" i="1"/>
  <c r="T35" i="1"/>
  <c r="Z33" i="1"/>
  <c r="Z31" i="1"/>
  <c r="Z35" i="1" l="1"/>
  <c r="G11" i="1" l="1"/>
  <c r="G15" i="1" s="1"/>
  <c r="I11" i="1"/>
  <c r="I15" i="1" s="1"/>
  <c r="H11" i="1"/>
  <c r="H15" i="1" s="1"/>
  <c r="J10" i="1"/>
  <c r="J9" i="1"/>
  <c r="J8" i="1"/>
  <c r="J6" i="1"/>
  <c r="J5" i="1"/>
  <c r="J11" i="1" l="1"/>
  <c r="J15" i="1" s="1"/>
  <c r="J7" i="1"/>
  <c r="AC7" i="10"/>
  <c r="AB7" i="10"/>
  <c r="AA7" i="10"/>
  <c r="Y7" i="10"/>
  <c r="X7" i="10"/>
  <c r="W7" i="10"/>
  <c r="U7" i="10"/>
  <c r="T7" i="10"/>
  <c r="S7" i="10"/>
  <c r="AG6" i="10"/>
  <c r="AF6" i="10"/>
  <c r="AE6" i="10"/>
  <c r="AD6" i="10"/>
  <c r="Z6" i="10"/>
  <c r="V6" i="10"/>
  <c r="HC6" i="10" s="1"/>
  <c r="AG5" i="10"/>
  <c r="AF5" i="10"/>
  <c r="AE5" i="10"/>
  <c r="AD5" i="10"/>
  <c r="Z5" i="10"/>
  <c r="V5" i="10"/>
  <c r="O6" i="10"/>
  <c r="P6" i="10"/>
  <c r="Q6" i="10"/>
  <c r="P5" i="10"/>
  <c r="Q5" i="10"/>
  <c r="O5" i="10"/>
  <c r="M7" i="10"/>
  <c r="L7" i="10"/>
  <c r="K7" i="10"/>
  <c r="N6" i="10"/>
  <c r="N5" i="10"/>
  <c r="I7" i="10"/>
  <c r="H7" i="10"/>
  <c r="G7" i="10"/>
  <c r="J6" i="10"/>
  <c r="J5" i="10"/>
  <c r="D7" i="10"/>
  <c r="E7" i="10"/>
  <c r="C7" i="10"/>
  <c r="F35" i="9"/>
  <c r="G35" i="9" s="1"/>
  <c r="J35" i="9" s="1"/>
  <c r="K35" i="9" s="1"/>
  <c r="N35" i="9" s="1"/>
  <c r="O35" i="9" s="1"/>
  <c r="R35" i="9" s="1"/>
  <c r="S35" i="9" s="1"/>
  <c r="V35" i="9" s="1"/>
  <c r="W35" i="9" s="1"/>
  <c r="Z35" i="9" s="1"/>
  <c r="AA35" i="9" s="1"/>
  <c r="AD35" i="9" s="1"/>
  <c r="AE35" i="9" s="1"/>
  <c r="AH35" i="9" s="1"/>
  <c r="AI35" i="9" s="1"/>
  <c r="AL35" i="9" s="1"/>
  <c r="AM35" i="9" s="1"/>
  <c r="AP35" i="9" s="1"/>
  <c r="F36" i="9"/>
  <c r="G36" i="9" s="1"/>
  <c r="J36" i="9" s="1"/>
  <c r="K36" i="9" s="1"/>
  <c r="N36" i="9" s="1"/>
  <c r="O36" i="9" s="1"/>
  <c r="R36" i="9" s="1"/>
  <c r="S36" i="9" s="1"/>
  <c r="V36" i="9" s="1"/>
  <c r="W36" i="9" s="1"/>
  <c r="Z36" i="9" s="1"/>
  <c r="AA36" i="9" s="1"/>
  <c r="AD36" i="9" s="1"/>
  <c r="AE36" i="9" s="1"/>
  <c r="AH36" i="9" s="1"/>
  <c r="AI36" i="9" s="1"/>
  <c r="AL36" i="9" s="1"/>
  <c r="AM36" i="9" s="1"/>
  <c r="AP36" i="9" s="1"/>
  <c r="F34" i="9"/>
  <c r="G34" i="9" s="1"/>
  <c r="J34" i="9" s="1"/>
  <c r="K34" i="9" s="1"/>
  <c r="N34" i="9" s="1"/>
  <c r="O34" i="9" s="1"/>
  <c r="R34" i="9" s="1"/>
  <c r="S34" i="9" s="1"/>
  <c r="V34" i="9" s="1"/>
  <c r="W34" i="9" s="1"/>
  <c r="Z34" i="9" s="1"/>
  <c r="AA34" i="9" s="1"/>
  <c r="AD34" i="9" s="1"/>
  <c r="AE34" i="9" s="1"/>
  <c r="AH34" i="9" s="1"/>
  <c r="AI34" i="9" s="1"/>
  <c r="AL34" i="9" s="1"/>
  <c r="AM34" i="9" s="1"/>
  <c r="AP34" i="9" s="1"/>
  <c r="C20" i="9"/>
  <c r="D9" i="9"/>
  <c r="C9" i="9"/>
  <c r="R70" i="8"/>
  <c r="R69" i="8"/>
  <c r="R68" i="8"/>
  <c r="R67" i="8"/>
  <c r="N70" i="8"/>
  <c r="AA70" i="8" s="1"/>
  <c r="N69" i="8"/>
  <c r="AA69" i="8" s="1"/>
  <c r="N68" i="8"/>
  <c r="AA68" i="8" s="1"/>
  <c r="N67" i="8"/>
  <c r="AA67" i="8" s="1"/>
  <c r="F54" i="8"/>
  <c r="F55" i="8"/>
  <c r="F56" i="8"/>
  <c r="F57" i="8"/>
  <c r="F58" i="8"/>
  <c r="F59" i="8"/>
  <c r="F60" i="8"/>
  <c r="F61" i="8"/>
  <c r="F53" i="8"/>
  <c r="F40" i="8"/>
  <c r="F41" i="8"/>
  <c r="F39" i="8"/>
  <c r="D42" i="8"/>
  <c r="E42" i="8"/>
  <c r="C42" i="8"/>
  <c r="F33" i="8"/>
  <c r="F34" i="8"/>
  <c r="F32" i="8"/>
  <c r="D35" i="8"/>
  <c r="E35" i="8"/>
  <c r="C35" i="8"/>
  <c r="HD5" i="10" l="1"/>
  <c r="HT5" i="10" s="1"/>
  <c r="HE5" i="10"/>
  <c r="HU5" i="10" s="1"/>
  <c r="GP5" i="10"/>
  <c r="HC5" i="10"/>
  <c r="GT6" i="10"/>
  <c r="HD6" i="10"/>
  <c r="HT6" i="10" s="1"/>
  <c r="HE6" i="10"/>
  <c r="HU6" i="10" s="1"/>
  <c r="HS6" i="10"/>
  <c r="GM7" i="10"/>
  <c r="GX6" i="10"/>
  <c r="GV7" i="10"/>
  <c r="GQ7" i="10"/>
  <c r="GN7" i="10"/>
  <c r="GO7" i="10"/>
  <c r="GW7" i="10"/>
  <c r="GP6" i="10"/>
  <c r="GX5" i="10"/>
  <c r="GU7" i="10"/>
  <c r="GT5" i="10"/>
  <c r="GS7" i="10"/>
  <c r="GR7" i="10"/>
  <c r="Q7" i="10"/>
  <c r="AG7" i="10"/>
  <c r="AF7" i="10"/>
  <c r="AE7" i="10"/>
  <c r="R6" i="10"/>
  <c r="P7" i="10"/>
  <c r="R5" i="10"/>
  <c r="V7" i="10"/>
  <c r="S11" i="10" s="1"/>
  <c r="O7" i="10"/>
  <c r="AD67" i="8"/>
  <c r="AQ67" i="8" s="1"/>
  <c r="AE67" i="8"/>
  <c r="AH67" i="8" s="1"/>
  <c r="AE68" i="8"/>
  <c r="AH68" i="8" s="1"/>
  <c r="AD68" i="8"/>
  <c r="AQ68" i="8" s="1"/>
  <c r="F7" i="10"/>
  <c r="AD69" i="8"/>
  <c r="AQ69" i="8" s="1"/>
  <c r="AE69" i="8"/>
  <c r="AH69" i="8" s="1"/>
  <c r="AE70" i="8"/>
  <c r="AH70" i="8" s="1"/>
  <c r="AD70" i="8"/>
  <c r="AQ70" i="8" s="1"/>
  <c r="AD7" i="10"/>
  <c r="AA11" i="10" s="1"/>
  <c r="Z7" i="10"/>
  <c r="W11" i="10" s="1"/>
  <c r="AH5" i="10"/>
  <c r="AH6" i="10"/>
  <c r="N7" i="10"/>
  <c r="HE7" i="10" s="1"/>
  <c r="HU7" i="10" s="1"/>
  <c r="J7" i="10"/>
  <c r="F42" i="8"/>
  <c r="F35" i="8"/>
  <c r="HF6" i="10" l="1"/>
  <c r="HV6" i="10" s="1"/>
  <c r="C11" i="10"/>
  <c r="HC7" i="10"/>
  <c r="HF5" i="10"/>
  <c r="HV5" i="10" s="1"/>
  <c r="HS5" i="10"/>
  <c r="G11" i="10"/>
  <c r="HD7" i="10"/>
  <c r="HT7" i="10" s="1"/>
  <c r="AH7" i="10"/>
  <c r="AE11" i="10" s="1"/>
  <c r="HB6" i="10"/>
  <c r="GX7" i="10"/>
  <c r="GU11" i="10" s="1"/>
  <c r="K11" i="10"/>
  <c r="HB5" i="10"/>
  <c r="GT7" i="10"/>
  <c r="GQ11" i="10" s="1"/>
  <c r="GP7" i="10"/>
  <c r="GM11" i="10" s="1"/>
  <c r="R7" i="10"/>
  <c r="O11" i="10" s="1"/>
  <c r="AU68" i="8"/>
  <c r="AX68" i="8" s="1"/>
  <c r="AT68" i="8"/>
  <c r="BG68" i="8" s="1"/>
  <c r="AU69" i="8"/>
  <c r="AX69" i="8" s="1"/>
  <c r="AT69" i="8"/>
  <c r="BG69" i="8" s="1"/>
  <c r="AU70" i="8"/>
  <c r="AX70" i="8" s="1"/>
  <c r="AT70" i="8"/>
  <c r="BG70" i="8" s="1"/>
  <c r="AU67" i="8"/>
  <c r="AX67" i="8" s="1"/>
  <c r="AT67" i="8"/>
  <c r="BG67" i="8" s="1"/>
  <c r="F26" i="8"/>
  <c r="F27" i="8"/>
  <c r="F25" i="8"/>
  <c r="F19" i="8"/>
  <c r="F20" i="8"/>
  <c r="F18" i="8"/>
  <c r="D28" i="8"/>
  <c r="E28" i="8"/>
  <c r="C28" i="8"/>
  <c r="D21" i="8"/>
  <c r="E21" i="8"/>
  <c r="C21" i="8"/>
  <c r="I6" i="8"/>
  <c r="J6" i="8"/>
  <c r="I7" i="8"/>
  <c r="J7" i="8"/>
  <c r="J5" i="8"/>
  <c r="I5" i="8"/>
  <c r="F13" i="8"/>
  <c r="F12" i="8"/>
  <c r="D14" i="8"/>
  <c r="E14" i="8"/>
  <c r="C14" i="8"/>
  <c r="HF7" i="10" l="1"/>
  <c r="HV7" i="10" s="1"/>
  <c r="HS7" i="10"/>
  <c r="F14" i="8"/>
  <c r="BJ67" i="8"/>
  <c r="BW67" i="8" s="1"/>
  <c r="BK67" i="8"/>
  <c r="BN67" i="8" s="1"/>
  <c r="BJ69" i="8"/>
  <c r="BW69" i="8" s="1"/>
  <c r="BK69" i="8"/>
  <c r="BN69" i="8" s="1"/>
  <c r="BJ70" i="8"/>
  <c r="BW70" i="8" s="1"/>
  <c r="BK70" i="8"/>
  <c r="BN70" i="8" s="1"/>
  <c r="BJ68" i="8"/>
  <c r="BW68" i="8" s="1"/>
  <c r="BK68" i="8"/>
  <c r="BN68" i="8" s="1"/>
  <c r="F28" i="8"/>
  <c r="F21" i="8"/>
  <c r="D31" i="7"/>
  <c r="E31" i="7"/>
  <c r="C31" i="7"/>
  <c r="F30" i="7"/>
  <c r="F29" i="7"/>
  <c r="F28" i="7"/>
  <c r="F27" i="7"/>
  <c r="BZ68" i="8" l="1"/>
  <c r="CM68" i="8" s="1"/>
  <c r="CA68" i="8"/>
  <c r="CD68" i="8" s="1"/>
  <c r="BZ69" i="8"/>
  <c r="CM69" i="8" s="1"/>
  <c r="CA69" i="8"/>
  <c r="CD69" i="8" s="1"/>
  <c r="BZ70" i="8"/>
  <c r="CM70" i="8" s="1"/>
  <c r="CA70" i="8"/>
  <c r="CD70" i="8" s="1"/>
  <c r="BZ67" i="8"/>
  <c r="CM67" i="8" s="1"/>
  <c r="CA67" i="8"/>
  <c r="CD67" i="8" s="1"/>
  <c r="F31" i="7"/>
  <c r="CP67" i="8" l="1"/>
  <c r="DC67" i="8" s="1"/>
  <c r="CQ67" i="8"/>
  <c r="CT67" i="8" s="1"/>
  <c r="CP69" i="8"/>
  <c r="DC69" i="8" s="1"/>
  <c r="CQ69" i="8"/>
  <c r="CT69" i="8" s="1"/>
  <c r="CP70" i="8"/>
  <c r="DC70" i="8" s="1"/>
  <c r="CQ70" i="8"/>
  <c r="CT70" i="8" s="1"/>
  <c r="CP68" i="8"/>
  <c r="DC68" i="8" s="1"/>
  <c r="CQ68" i="8"/>
  <c r="CT68" i="8" s="1"/>
  <c r="F37" i="7"/>
  <c r="F38" i="7"/>
  <c r="F39" i="7"/>
  <c r="F40" i="7"/>
  <c r="F41" i="7"/>
  <c r="F42" i="7"/>
  <c r="F43" i="7"/>
  <c r="F44" i="7"/>
  <c r="F36" i="7"/>
  <c r="D45" i="7"/>
  <c r="E45" i="7"/>
  <c r="C45" i="7"/>
  <c r="I16" i="7"/>
  <c r="J16" i="7"/>
  <c r="I17" i="7"/>
  <c r="J17" i="7"/>
  <c r="I18" i="7"/>
  <c r="J18" i="7"/>
  <c r="I19" i="7"/>
  <c r="J19" i="7"/>
  <c r="I20" i="7"/>
  <c r="J20" i="7"/>
  <c r="I21" i="7"/>
  <c r="J21" i="7"/>
  <c r="J15" i="7"/>
  <c r="I15" i="7"/>
  <c r="D22" i="7"/>
  <c r="E22" i="7"/>
  <c r="F22" i="7"/>
  <c r="G22" i="7"/>
  <c r="H22" i="7"/>
  <c r="C22" i="7"/>
  <c r="F45" i="7" l="1"/>
  <c r="J22" i="7"/>
  <c r="DF68" i="8"/>
  <c r="DS68" i="8" s="1"/>
  <c r="DG68" i="8"/>
  <c r="DJ68" i="8" s="1"/>
  <c r="DF69" i="8"/>
  <c r="DS69" i="8" s="1"/>
  <c r="DG69" i="8"/>
  <c r="DJ69" i="8" s="1"/>
  <c r="DF70" i="8"/>
  <c r="DS70" i="8" s="1"/>
  <c r="DG70" i="8"/>
  <c r="DJ70" i="8" s="1"/>
  <c r="DF67" i="8"/>
  <c r="DS67" i="8" s="1"/>
  <c r="DG67" i="8"/>
  <c r="DJ67" i="8" s="1"/>
  <c r="I22" i="7"/>
  <c r="DV69" i="8" l="1"/>
  <c r="EI69" i="8" s="1"/>
  <c r="DW69" i="8"/>
  <c r="DZ69" i="8" s="1"/>
  <c r="DV67" i="8"/>
  <c r="EI67" i="8" s="1"/>
  <c r="DW67" i="8"/>
  <c r="DZ67" i="8" s="1"/>
  <c r="DV70" i="8"/>
  <c r="EI70" i="8" s="1"/>
  <c r="DW70" i="8"/>
  <c r="DZ70" i="8" s="1"/>
  <c r="DV68" i="8"/>
  <c r="EI68" i="8" s="1"/>
  <c r="DW68" i="8"/>
  <c r="DZ68" i="8" s="1"/>
  <c r="I6" i="7"/>
  <c r="J6" i="7"/>
  <c r="I7" i="7"/>
  <c r="J7" i="7"/>
  <c r="I8" i="7"/>
  <c r="J8" i="7"/>
  <c r="J5" i="7"/>
  <c r="I5" i="7"/>
  <c r="H9" i="7"/>
  <c r="G9" i="7"/>
  <c r="F9" i="7"/>
  <c r="E9" i="7"/>
  <c r="D9" i="7"/>
  <c r="C9" i="7"/>
  <c r="F25" i="6"/>
  <c r="D40" i="6"/>
  <c r="E40" i="6"/>
  <c r="F35" i="6"/>
  <c r="F36" i="6"/>
  <c r="F37" i="6"/>
  <c r="F38" i="6"/>
  <c r="F39" i="6"/>
  <c r="F34" i="6"/>
  <c r="C40" i="6"/>
  <c r="F26" i="6"/>
  <c r="F27" i="6"/>
  <c r="F28" i="6"/>
  <c r="D29" i="6"/>
  <c r="E29" i="6"/>
  <c r="I6" i="6"/>
  <c r="J6" i="6"/>
  <c r="I7" i="6"/>
  <c r="J7" i="6"/>
  <c r="I8" i="6"/>
  <c r="J8" i="6"/>
  <c r="I9" i="6"/>
  <c r="J9" i="6"/>
  <c r="I10" i="6"/>
  <c r="J10" i="6"/>
  <c r="I11" i="6"/>
  <c r="J11" i="6"/>
  <c r="I12" i="6"/>
  <c r="J12" i="6"/>
  <c r="I17" i="6"/>
  <c r="J17" i="6"/>
  <c r="I18" i="6"/>
  <c r="J18" i="6"/>
  <c r="I19" i="6"/>
  <c r="J19" i="6"/>
  <c r="I20" i="6"/>
  <c r="J20" i="6"/>
  <c r="J5" i="6"/>
  <c r="I5" i="6"/>
  <c r="H21" i="6"/>
  <c r="G21" i="6"/>
  <c r="F21" i="6"/>
  <c r="E21" i="6"/>
  <c r="D21" i="6"/>
  <c r="C21" i="6"/>
  <c r="I21" i="6" l="1"/>
  <c r="EL68" i="8"/>
  <c r="EY68" i="8" s="1"/>
  <c r="EM68" i="8"/>
  <c r="EP68" i="8" s="1"/>
  <c r="EL67" i="8"/>
  <c r="EY67" i="8" s="1"/>
  <c r="EM67" i="8"/>
  <c r="EP67" i="8" s="1"/>
  <c r="EL70" i="8"/>
  <c r="EY70" i="8" s="1"/>
  <c r="EM70" i="8"/>
  <c r="EP70" i="8" s="1"/>
  <c r="EL69" i="8"/>
  <c r="EY69" i="8" s="1"/>
  <c r="EM69" i="8"/>
  <c r="EP69" i="8" s="1"/>
  <c r="F40" i="6"/>
  <c r="J9" i="7"/>
  <c r="I9" i="7"/>
  <c r="C29" i="6"/>
  <c r="F29" i="6"/>
  <c r="J21" i="6"/>
  <c r="D22" i="5"/>
  <c r="D24" i="5" s="1"/>
  <c r="E22" i="5"/>
  <c r="E24" i="5" s="1"/>
  <c r="F5" i="5"/>
  <c r="BB5" i="5" s="1"/>
  <c r="BR5" i="5" s="1"/>
  <c r="F6" i="5"/>
  <c r="BB6" i="5" s="1"/>
  <c r="BR6" i="5" s="1"/>
  <c r="F7" i="5"/>
  <c r="BB7" i="5" s="1"/>
  <c r="BR7" i="5" s="1"/>
  <c r="F8" i="5"/>
  <c r="BB8" i="5" s="1"/>
  <c r="BR8" i="5" s="1"/>
  <c r="F9" i="5"/>
  <c r="BB9" i="5" s="1"/>
  <c r="BR9" i="5" s="1"/>
  <c r="F10" i="5"/>
  <c r="BB10" i="5" s="1"/>
  <c r="BR10" i="5" s="1"/>
  <c r="F11" i="5"/>
  <c r="BB11" i="5" s="1"/>
  <c r="BR11" i="5" s="1"/>
  <c r="F12" i="5"/>
  <c r="BB12" i="5" s="1"/>
  <c r="BR12" i="5" s="1"/>
  <c r="F13" i="5"/>
  <c r="BB13" i="5" s="1"/>
  <c r="BR13" i="5" s="1"/>
  <c r="F14" i="5"/>
  <c r="BB14" i="5" s="1"/>
  <c r="BR14" i="5" s="1"/>
  <c r="F15" i="5"/>
  <c r="BB15" i="5" s="1"/>
  <c r="BR15" i="5" s="1"/>
  <c r="F16" i="5"/>
  <c r="BB16" i="5" s="1"/>
  <c r="BR16" i="5" s="1"/>
  <c r="F17" i="5"/>
  <c r="BB17" i="5" s="1"/>
  <c r="BR17" i="5" s="1"/>
  <c r="F18" i="5"/>
  <c r="BB18" i="5" s="1"/>
  <c r="BR18" i="5" s="1"/>
  <c r="F19" i="5"/>
  <c r="BB19" i="5" s="1"/>
  <c r="BR19" i="5" s="1"/>
  <c r="F21" i="5"/>
  <c r="BB21" i="5" s="1"/>
  <c r="BR21" i="5" s="1"/>
  <c r="F4" i="5"/>
  <c r="BB4" i="5" s="1"/>
  <c r="C22" i="5"/>
  <c r="C24" i="5" s="1"/>
  <c r="BB22" i="5" l="1"/>
  <c r="FB70" i="8"/>
  <c r="FO70" i="8" s="1"/>
  <c r="FC70" i="8"/>
  <c r="FF70" i="8" s="1"/>
  <c r="FB68" i="8"/>
  <c r="FO68" i="8" s="1"/>
  <c r="FC68" i="8"/>
  <c r="FF68" i="8" s="1"/>
  <c r="FB69" i="8"/>
  <c r="FO69" i="8" s="1"/>
  <c r="FC69" i="8"/>
  <c r="FF69" i="8" s="1"/>
  <c r="FB67" i="8"/>
  <c r="FO67" i="8" s="1"/>
  <c r="FC67" i="8"/>
  <c r="FF67" i="8" s="1"/>
  <c r="BR4" i="5"/>
  <c r="H23" i="23" s="1"/>
  <c r="I23" i="23" s="1"/>
  <c r="F22" i="5"/>
  <c r="F24" i="5" s="1"/>
  <c r="L20" i="4"/>
  <c r="L21" i="4"/>
  <c r="NH21" i="4" s="1"/>
  <c r="L22" i="4"/>
  <c r="P19" i="4"/>
  <c r="P20" i="4"/>
  <c r="P21" i="4"/>
  <c r="T6" i="4"/>
  <c r="T28" i="4" s="1"/>
  <c r="R6" i="4"/>
  <c r="R28" i="4" s="1"/>
  <c r="S6" i="4"/>
  <c r="S28" i="4" s="1"/>
  <c r="Q6" i="4"/>
  <c r="Q28" i="4" s="1"/>
  <c r="F28" i="4"/>
  <c r="P17" i="4"/>
  <c r="L17" i="4"/>
  <c r="NH17" i="4" s="1"/>
  <c r="V5" i="4"/>
  <c r="O28" i="4"/>
  <c r="N28" i="4"/>
  <c r="M28" i="4"/>
  <c r="P27" i="4"/>
  <c r="P26" i="4"/>
  <c r="P22" i="4"/>
  <c r="P18" i="4"/>
  <c r="P10" i="4"/>
  <c r="P8" i="4"/>
  <c r="P7" i="4"/>
  <c r="P6" i="4"/>
  <c r="P5" i="4"/>
  <c r="IV5" i="4" s="1"/>
  <c r="LX5" i="4" s="1"/>
  <c r="K28" i="4"/>
  <c r="J28" i="4"/>
  <c r="I28" i="4"/>
  <c r="L27" i="4"/>
  <c r="NH27" i="4" s="1"/>
  <c r="L26" i="4"/>
  <c r="NH26" i="4" s="1"/>
  <c r="L25" i="4"/>
  <c r="NH25" i="4" s="1"/>
  <c r="L19" i="4"/>
  <c r="NH19" i="4" s="1"/>
  <c r="L18" i="4"/>
  <c r="NH18" i="4" s="1"/>
  <c r="L10" i="4"/>
  <c r="NH10" i="4" s="1"/>
  <c r="L8" i="4"/>
  <c r="NH8" i="4" s="1"/>
  <c r="L7" i="4"/>
  <c r="NH7" i="4" s="1"/>
  <c r="L6" i="4"/>
  <c r="L5" i="4"/>
  <c r="IR5" i="4" s="1"/>
  <c r="LT5" i="4" s="1"/>
  <c r="D28" i="4"/>
  <c r="E28" i="4"/>
  <c r="C28" i="4"/>
  <c r="BR22" i="5" l="1"/>
  <c r="BB24" i="5"/>
  <c r="II28" i="4"/>
  <c r="LK28" i="4" s="1"/>
  <c r="MY28" i="4"/>
  <c r="IK28" i="4"/>
  <c r="LM28" i="4" s="1"/>
  <c r="NA28" i="4"/>
  <c r="IO28" i="4"/>
  <c r="LQ28" i="4" s="1"/>
  <c r="NE28" i="4"/>
  <c r="IS28" i="4"/>
  <c r="LU28" i="4" s="1"/>
  <c r="NI28" i="4"/>
  <c r="IP28" i="4"/>
  <c r="LR28" i="4" s="1"/>
  <c r="NF28" i="4"/>
  <c r="IT28" i="4"/>
  <c r="LV28" i="4" s="1"/>
  <c r="NJ28" i="4"/>
  <c r="IJ28" i="4"/>
  <c r="LL28" i="4" s="1"/>
  <c r="MZ28" i="4"/>
  <c r="IQ28" i="4"/>
  <c r="LS28" i="4" s="1"/>
  <c r="NG28" i="4"/>
  <c r="IU28" i="4"/>
  <c r="LW28" i="4" s="1"/>
  <c r="NK28" i="4"/>
  <c r="IL28" i="4"/>
  <c r="LN28" i="4" s="1"/>
  <c r="NB28" i="4"/>
  <c r="NH5" i="4"/>
  <c r="NL5" i="4"/>
  <c r="IV22" i="4"/>
  <c r="LX22" i="4" s="1"/>
  <c r="NL22" i="4"/>
  <c r="IV17" i="4"/>
  <c r="LX17" i="4" s="1"/>
  <c r="NL17" i="4"/>
  <c r="IV19" i="4"/>
  <c r="LX19" i="4" s="1"/>
  <c r="NL19" i="4"/>
  <c r="IR20" i="4"/>
  <c r="LT20" i="4" s="1"/>
  <c r="NH20" i="4"/>
  <c r="IV8" i="4"/>
  <c r="LX8" i="4" s="1"/>
  <c r="NL8" i="4"/>
  <c r="IV26" i="4"/>
  <c r="LX26" i="4" s="1"/>
  <c r="NL26" i="4"/>
  <c r="IR22" i="4"/>
  <c r="LT22" i="4" s="1"/>
  <c r="NH22" i="4"/>
  <c r="IV18" i="4"/>
  <c r="LX18" i="4" s="1"/>
  <c r="NL18" i="4"/>
  <c r="IV20" i="4"/>
  <c r="LX20" i="4" s="1"/>
  <c r="NL20" i="4"/>
  <c r="IV10" i="4"/>
  <c r="LX10" i="4" s="1"/>
  <c r="NL10" i="4"/>
  <c r="IV27" i="4"/>
  <c r="LX27" i="4" s="1"/>
  <c r="NL27" i="4"/>
  <c r="IV21" i="4"/>
  <c r="LX21" i="4" s="1"/>
  <c r="NL21" i="4"/>
  <c r="FR70" i="8"/>
  <c r="GE70" i="8" s="1"/>
  <c r="FS70" i="8"/>
  <c r="FV70" i="8" s="1"/>
  <c r="FR67" i="8"/>
  <c r="GE67" i="8" s="1"/>
  <c r="FS67" i="8"/>
  <c r="FV67" i="8" s="1"/>
  <c r="FR68" i="8"/>
  <c r="GE68" i="8" s="1"/>
  <c r="FS68" i="8"/>
  <c r="FV68" i="8" s="1"/>
  <c r="FR69" i="8"/>
  <c r="GE69" i="8" s="1"/>
  <c r="FS69" i="8"/>
  <c r="FV69" i="8" s="1"/>
  <c r="IV6" i="4"/>
  <c r="LX6" i="4" s="1"/>
  <c r="NL6" i="4"/>
  <c r="IV7" i="4"/>
  <c r="LX7" i="4" s="1"/>
  <c r="NL7" i="4"/>
  <c r="IR6" i="4"/>
  <c r="LT6" i="4" s="1"/>
  <c r="NH6" i="4"/>
  <c r="V18" i="4"/>
  <c r="IR18" i="4"/>
  <c r="LT18" i="4" s="1"/>
  <c r="V27" i="4"/>
  <c r="IR27" i="4"/>
  <c r="LT27" i="4" s="1"/>
  <c r="V20" i="4"/>
  <c r="V7" i="4"/>
  <c r="IR7" i="4"/>
  <c r="LT7" i="4" s="1"/>
  <c r="V19" i="4"/>
  <c r="IR19" i="4"/>
  <c r="LT19" i="4" s="1"/>
  <c r="V17" i="4"/>
  <c r="IR17" i="4"/>
  <c r="LT17" i="4" s="1"/>
  <c r="V21" i="4"/>
  <c r="IR21" i="4"/>
  <c r="LT21" i="4" s="1"/>
  <c r="V8" i="4"/>
  <c r="IR8" i="4"/>
  <c r="LT8" i="4" s="1"/>
  <c r="V25" i="4"/>
  <c r="IR25" i="4"/>
  <c r="LT25" i="4" s="1"/>
  <c r="V10" i="4"/>
  <c r="IR10" i="4"/>
  <c r="LT10" i="4" s="1"/>
  <c r="V26" i="4"/>
  <c r="IR26" i="4"/>
  <c r="LT26" i="4" s="1"/>
  <c r="V22" i="4"/>
  <c r="V6" i="4"/>
  <c r="H28" i="4"/>
  <c r="P28" i="4"/>
  <c r="L28" i="4"/>
  <c r="BR24" i="5" l="1"/>
  <c r="BR26" i="5"/>
  <c r="ND28" i="4"/>
  <c r="MY32" i="4" s="1"/>
  <c r="C38" i="4"/>
  <c r="AY38" i="4" s="1"/>
  <c r="BG38" i="4" s="1"/>
  <c r="NH28" i="4"/>
  <c r="NE32" i="4" s="1"/>
  <c r="D38" i="4"/>
  <c r="NL28" i="4"/>
  <c r="NI32" i="4" s="1"/>
  <c r="E38" i="4"/>
  <c r="NN28" i="4"/>
  <c r="LX29" i="4"/>
  <c r="NO28" i="4"/>
  <c r="NM28" i="4"/>
  <c r="IN28" i="4"/>
  <c r="C32" i="4"/>
  <c r="IR28" i="4"/>
  <c r="I32" i="4"/>
  <c r="IV28" i="4"/>
  <c r="M32" i="4"/>
  <c r="LT29" i="4"/>
  <c r="GH68" i="8"/>
  <c r="GI68" i="8"/>
  <c r="GL68" i="8" s="1"/>
  <c r="GH69" i="8"/>
  <c r="GI69" i="8"/>
  <c r="GL69" i="8" s="1"/>
  <c r="GH67" i="8"/>
  <c r="GI67" i="8"/>
  <c r="GL67" i="8" s="1"/>
  <c r="GH70" i="8"/>
  <c r="GI70" i="8"/>
  <c r="GL70" i="8" s="1"/>
  <c r="V28" i="4"/>
  <c r="Q32" i="4" s="1"/>
  <c r="M42" i="3"/>
  <c r="L42" i="3"/>
  <c r="K42" i="3"/>
  <c r="N41" i="3"/>
  <c r="N40" i="3"/>
  <c r="N39" i="3"/>
  <c r="N38" i="3"/>
  <c r="N37" i="3"/>
  <c r="N36" i="3"/>
  <c r="I42" i="3"/>
  <c r="H42" i="3"/>
  <c r="G42" i="3"/>
  <c r="J41" i="3"/>
  <c r="J40" i="3"/>
  <c r="J39" i="3"/>
  <c r="J38" i="3"/>
  <c r="J37" i="3"/>
  <c r="J36" i="3"/>
  <c r="D42" i="3"/>
  <c r="E42" i="3"/>
  <c r="C42" i="3"/>
  <c r="F37" i="3"/>
  <c r="F38" i="3"/>
  <c r="F39" i="3"/>
  <c r="F40" i="3"/>
  <c r="F41" i="3"/>
  <c r="N28" i="3"/>
  <c r="N27" i="3"/>
  <c r="N26" i="3"/>
  <c r="N24" i="3"/>
  <c r="N23" i="3"/>
  <c r="N22" i="3"/>
  <c r="J24" i="3"/>
  <c r="J23" i="3"/>
  <c r="J22" i="3"/>
  <c r="F36" i="3"/>
  <c r="F5" i="3"/>
  <c r="F6" i="3"/>
  <c r="F7" i="3"/>
  <c r="F4" i="3"/>
  <c r="E8" i="3"/>
  <c r="D8" i="3"/>
  <c r="C8" i="3"/>
  <c r="H54" i="2"/>
  <c r="I54" i="2"/>
  <c r="J54" i="2"/>
  <c r="K54" i="2"/>
  <c r="L54" i="2"/>
  <c r="M54" i="2"/>
  <c r="N54" i="2"/>
  <c r="O54" i="2"/>
  <c r="R54" i="2"/>
  <c r="P7" i="2"/>
  <c r="Q7" i="2"/>
  <c r="R7" i="2"/>
  <c r="P8" i="2"/>
  <c r="Q8" i="2"/>
  <c r="R8" i="2"/>
  <c r="P9" i="2"/>
  <c r="Q9" i="2"/>
  <c r="R9" i="2"/>
  <c r="P10" i="2"/>
  <c r="Q10" i="2"/>
  <c r="R10" i="2"/>
  <c r="P11" i="2"/>
  <c r="Q11" i="2"/>
  <c r="R11" i="2"/>
  <c r="P12" i="2"/>
  <c r="P13" i="2"/>
  <c r="Q13" i="2"/>
  <c r="R13" i="2"/>
  <c r="P14" i="2"/>
  <c r="Q14" i="2"/>
  <c r="R14" i="2"/>
  <c r="P15" i="2"/>
  <c r="Q15" i="2"/>
  <c r="R15" i="2"/>
  <c r="P16" i="2"/>
  <c r="Q16" i="2"/>
  <c r="R16" i="2"/>
  <c r="P17" i="2"/>
  <c r="Q17" i="2"/>
  <c r="R17" i="2"/>
  <c r="P18" i="2"/>
  <c r="Q18" i="2"/>
  <c r="R18" i="2"/>
  <c r="P19" i="2"/>
  <c r="Q19" i="2"/>
  <c r="R19" i="2"/>
  <c r="P20" i="2"/>
  <c r="Q20" i="2"/>
  <c r="R20" i="2"/>
  <c r="P21" i="2"/>
  <c r="Q21" i="2"/>
  <c r="R21" i="2"/>
  <c r="P22" i="2"/>
  <c r="Q22" i="2"/>
  <c r="R22" i="2"/>
  <c r="P23" i="2"/>
  <c r="Q23" i="2"/>
  <c r="R23" i="2"/>
  <c r="P24" i="2"/>
  <c r="Q24" i="2"/>
  <c r="R24" i="2"/>
  <c r="P25" i="2"/>
  <c r="Q25" i="2"/>
  <c r="R25" i="2"/>
  <c r="P26" i="2"/>
  <c r="Q26" i="2"/>
  <c r="R26" i="2"/>
  <c r="P27" i="2"/>
  <c r="Q27" i="2"/>
  <c r="R27" i="2"/>
  <c r="P29" i="2"/>
  <c r="Q29" i="2"/>
  <c r="R29" i="2"/>
  <c r="P31" i="2"/>
  <c r="Q31" i="2"/>
  <c r="R31" i="2"/>
  <c r="P32" i="2"/>
  <c r="Q32" i="2"/>
  <c r="R32" i="2"/>
  <c r="P33" i="2"/>
  <c r="Q33" i="2"/>
  <c r="R33" i="2"/>
  <c r="P34" i="2"/>
  <c r="Q34" i="2"/>
  <c r="R34" i="2"/>
  <c r="P35" i="2"/>
  <c r="Q35" i="2"/>
  <c r="R35" i="2"/>
  <c r="P36" i="2"/>
  <c r="Q36" i="2"/>
  <c r="R36" i="2"/>
  <c r="P37" i="2"/>
  <c r="Q37" i="2"/>
  <c r="R37" i="2"/>
  <c r="P38" i="2"/>
  <c r="Q38" i="2"/>
  <c r="R38" i="2"/>
  <c r="P39" i="2"/>
  <c r="Q39" i="2"/>
  <c r="R39" i="2"/>
  <c r="P40" i="2"/>
  <c r="Q40" i="2"/>
  <c r="R40" i="2"/>
  <c r="Q6" i="2"/>
  <c r="R6" i="2"/>
  <c r="P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9" i="2"/>
  <c r="O31" i="2"/>
  <c r="O32" i="2"/>
  <c r="O33" i="2"/>
  <c r="O34" i="2"/>
  <c r="O35" i="2"/>
  <c r="O36" i="2"/>
  <c r="O37" i="2"/>
  <c r="O38" i="2"/>
  <c r="O39" i="2"/>
  <c r="O40" i="2"/>
  <c r="KQ40" i="2" s="1"/>
  <c r="O6" i="2"/>
  <c r="K11" i="2"/>
  <c r="GU11" i="2" s="1"/>
  <c r="K13" i="2"/>
  <c r="GU13" i="2" s="1"/>
  <c r="K15" i="2"/>
  <c r="GU15" i="2" s="1"/>
  <c r="K16" i="2"/>
  <c r="GU16" i="2" s="1"/>
  <c r="K17" i="2"/>
  <c r="GU17" i="2" s="1"/>
  <c r="K18" i="2"/>
  <c r="GU18" i="2" s="1"/>
  <c r="K19" i="2"/>
  <c r="GU19" i="2" s="1"/>
  <c r="K21" i="2"/>
  <c r="GU21" i="2" s="1"/>
  <c r="K22" i="2"/>
  <c r="GU22" i="2" s="1"/>
  <c r="K23" i="2"/>
  <c r="GU23" i="2" s="1"/>
  <c r="K25" i="2"/>
  <c r="GU25" i="2" s="1"/>
  <c r="K26" i="2"/>
  <c r="GU26" i="2" s="1"/>
  <c r="K27" i="2"/>
  <c r="GU27" i="2" s="1"/>
  <c r="K29" i="2"/>
  <c r="GU29" i="2" s="1"/>
  <c r="K31" i="2"/>
  <c r="GU31" i="2" s="1"/>
  <c r="K32" i="2"/>
  <c r="GU32" i="2" s="1"/>
  <c r="K33" i="2"/>
  <c r="GU33" i="2" s="1"/>
  <c r="K34" i="2"/>
  <c r="GU34" i="2" s="1"/>
  <c r="K35" i="2"/>
  <c r="GU35" i="2" s="1"/>
  <c r="K36" i="2"/>
  <c r="GU36" i="2" s="1"/>
  <c r="K37" i="2"/>
  <c r="GU37" i="2" s="1"/>
  <c r="K38" i="2"/>
  <c r="GU38" i="2" s="1"/>
  <c r="GU39" i="2"/>
  <c r="BG41" i="4" l="1"/>
  <c r="BG42" i="4" s="1"/>
  <c r="KM40" i="2"/>
  <c r="KU40" i="2" s="1"/>
  <c r="GU40" i="2"/>
  <c r="D41" i="4"/>
  <c r="D42" i="4" s="1"/>
  <c r="AZ38" i="4"/>
  <c r="E41" i="4"/>
  <c r="E42" i="4" s="1"/>
  <c r="BA38" i="4"/>
  <c r="AY41" i="4"/>
  <c r="AY42" i="4" s="1"/>
  <c r="C41" i="4"/>
  <c r="C42" i="4" s="1"/>
  <c r="F38" i="4"/>
  <c r="F41" i="4" s="1"/>
  <c r="F42" i="4" s="1"/>
  <c r="P46" i="2"/>
  <c r="LT28" i="4"/>
  <c r="H21" i="23" s="1"/>
  <c r="I21" i="23" s="1"/>
  <c r="IO32" i="4"/>
  <c r="LX28" i="4"/>
  <c r="H22" i="23" s="1"/>
  <c r="I22" i="23" s="1"/>
  <c r="IS32" i="4"/>
  <c r="LP28" i="4"/>
  <c r="II32" i="4"/>
  <c r="O46" i="2"/>
  <c r="KM31" i="2"/>
  <c r="JG31" i="2"/>
  <c r="KM25" i="2"/>
  <c r="JG25" i="2"/>
  <c r="KM19" i="2"/>
  <c r="JG19" i="2"/>
  <c r="KM15" i="2"/>
  <c r="JG15" i="2"/>
  <c r="KP46" i="2"/>
  <c r="GX46" i="2"/>
  <c r="KH46" i="2"/>
  <c r="GP46" i="2"/>
  <c r="KQ39" i="2"/>
  <c r="GY39" i="2"/>
  <c r="JK39" i="2" s="1"/>
  <c r="KQ35" i="2"/>
  <c r="GY35" i="2"/>
  <c r="JK35" i="2" s="1"/>
  <c r="KQ31" i="2"/>
  <c r="GY31" i="2"/>
  <c r="JK31" i="2" s="1"/>
  <c r="KQ25" i="2"/>
  <c r="GY25" i="2"/>
  <c r="JK25" i="2" s="1"/>
  <c r="KQ21" i="2"/>
  <c r="GY21" i="2"/>
  <c r="JK21" i="2" s="1"/>
  <c r="KQ17" i="2"/>
  <c r="GY17" i="2"/>
  <c r="JK17" i="2" s="1"/>
  <c r="KQ13" i="2"/>
  <c r="GY13" i="2"/>
  <c r="JK13" i="2" s="1"/>
  <c r="KQ9" i="2"/>
  <c r="GY9" i="2"/>
  <c r="JK9" i="2" s="1"/>
  <c r="GP36" i="3"/>
  <c r="JB36" i="3" s="1"/>
  <c r="KH36" i="3"/>
  <c r="KP22" i="3"/>
  <c r="GX22" i="3"/>
  <c r="JJ22" i="3" s="1"/>
  <c r="KP27" i="3"/>
  <c r="GX27" i="3"/>
  <c r="JJ27" i="3" s="1"/>
  <c r="GP39" i="3"/>
  <c r="JB39" i="3" s="1"/>
  <c r="KH39" i="3"/>
  <c r="KG42" i="3"/>
  <c r="GO42" i="3"/>
  <c r="GT38" i="3"/>
  <c r="JF38" i="3" s="1"/>
  <c r="KL38" i="3"/>
  <c r="KI42" i="3"/>
  <c r="GQ42" i="3"/>
  <c r="GX37" i="3"/>
  <c r="JJ37" i="3" s="1"/>
  <c r="KP37" i="3"/>
  <c r="GX41" i="3"/>
  <c r="JJ41" i="3" s="1"/>
  <c r="KP41" i="3"/>
  <c r="JG40" i="2"/>
  <c r="KM39" i="2"/>
  <c r="JG39" i="2"/>
  <c r="KM38" i="2"/>
  <c r="JG38" i="2"/>
  <c r="KM34" i="2"/>
  <c r="JG34" i="2"/>
  <c r="KM29" i="2"/>
  <c r="JG29" i="2"/>
  <c r="KM23" i="2"/>
  <c r="JG23" i="2"/>
  <c r="KM18" i="2"/>
  <c r="JG18" i="2"/>
  <c r="KM13" i="2"/>
  <c r="JG13" i="2"/>
  <c r="KO46" i="2"/>
  <c r="GW46" i="2"/>
  <c r="KG46" i="2"/>
  <c r="GO46" i="2"/>
  <c r="KQ38" i="2"/>
  <c r="GY38" i="2"/>
  <c r="JK38" i="2" s="1"/>
  <c r="KQ34" i="2"/>
  <c r="GY34" i="2"/>
  <c r="JK34" i="2" s="1"/>
  <c r="KQ29" i="2"/>
  <c r="GY29" i="2"/>
  <c r="JK29" i="2" s="1"/>
  <c r="S24" i="2"/>
  <c r="KQ24" i="2"/>
  <c r="KU24" i="2" s="1"/>
  <c r="GY24" i="2"/>
  <c r="S20" i="2"/>
  <c r="KQ20" i="2"/>
  <c r="KU20" i="2" s="1"/>
  <c r="GY20" i="2"/>
  <c r="KQ16" i="2"/>
  <c r="GY16" i="2"/>
  <c r="JK16" i="2" s="1"/>
  <c r="KQ12" i="2"/>
  <c r="GY12" i="2"/>
  <c r="JK12" i="2" s="1"/>
  <c r="KQ8" i="2"/>
  <c r="GY8" i="2"/>
  <c r="JK8" i="2" s="1"/>
  <c r="AY8" i="3"/>
  <c r="BO8" i="3" s="1"/>
  <c r="BW8" i="3"/>
  <c r="KL22" i="3"/>
  <c r="GT22" i="3"/>
  <c r="JF22" i="3" s="1"/>
  <c r="KP23" i="3"/>
  <c r="GX23" i="3"/>
  <c r="JJ23" i="3" s="1"/>
  <c r="KP28" i="3"/>
  <c r="GX28" i="3"/>
  <c r="JJ28" i="3" s="1"/>
  <c r="GP38" i="3"/>
  <c r="JB38" i="3" s="1"/>
  <c r="KH38" i="3"/>
  <c r="KF42" i="3"/>
  <c r="GN42" i="3"/>
  <c r="GT39" i="3"/>
  <c r="JF39" i="3" s="1"/>
  <c r="KL39" i="3"/>
  <c r="KJ42" i="3"/>
  <c r="GR42" i="3"/>
  <c r="GX38" i="3"/>
  <c r="JJ38" i="3" s="1"/>
  <c r="KP38" i="3"/>
  <c r="KM42" i="3"/>
  <c r="GU42" i="3"/>
  <c r="KM35" i="2"/>
  <c r="JG35" i="2"/>
  <c r="S37" i="2"/>
  <c r="KM37" i="2"/>
  <c r="KM33" i="2"/>
  <c r="JG33" i="2"/>
  <c r="KM27" i="2"/>
  <c r="JG27" i="2"/>
  <c r="KM22" i="2"/>
  <c r="JG22" i="2"/>
  <c r="KM17" i="2"/>
  <c r="JG17" i="2"/>
  <c r="KM11" i="2"/>
  <c r="JG11" i="2"/>
  <c r="KN46" i="2"/>
  <c r="GV46" i="2"/>
  <c r="KQ6" i="2"/>
  <c r="GY6" i="2"/>
  <c r="JK6" i="2" s="1"/>
  <c r="KQ37" i="2"/>
  <c r="GY37" i="2"/>
  <c r="JK37" i="2" s="1"/>
  <c r="KQ33" i="2"/>
  <c r="GY33" i="2"/>
  <c r="JK33" i="2" s="1"/>
  <c r="KQ27" i="2"/>
  <c r="GY27" i="2"/>
  <c r="JK27" i="2" s="1"/>
  <c r="KQ23" i="2"/>
  <c r="GY23" i="2"/>
  <c r="JK23" i="2" s="1"/>
  <c r="KQ19" i="2"/>
  <c r="GY19" i="2"/>
  <c r="JK19" i="2" s="1"/>
  <c r="KQ15" i="2"/>
  <c r="GY15" i="2"/>
  <c r="JK15" i="2" s="1"/>
  <c r="KQ11" i="2"/>
  <c r="GY11" i="2"/>
  <c r="JK11" i="2" s="1"/>
  <c r="KQ7" i="2"/>
  <c r="GY7" i="2"/>
  <c r="JK7" i="2" s="1"/>
  <c r="AZ8" i="3"/>
  <c r="BP8" i="3" s="1"/>
  <c r="BX8" i="3"/>
  <c r="KL23" i="3"/>
  <c r="GT23" i="3"/>
  <c r="JF23" i="3" s="1"/>
  <c r="KP24" i="3"/>
  <c r="GX24" i="3"/>
  <c r="JJ24" i="3" s="1"/>
  <c r="GP41" i="3"/>
  <c r="JB41" i="3" s="1"/>
  <c r="KH41" i="3"/>
  <c r="GP37" i="3"/>
  <c r="JB37" i="3" s="1"/>
  <c r="KH37" i="3"/>
  <c r="GT36" i="3"/>
  <c r="JF36" i="3" s="1"/>
  <c r="KL36" i="3"/>
  <c r="CI15" i="22" s="1"/>
  <c r="CI18" i="22" s="1"/>
  <c r="CI20" i="22" s="1"/>
  <c r="GT40" i="3"/>
  <c r="JF40" i="3" s="1"/>
  <c r="KL40" i="3"/>
  <c r="KK42" i="3"/>
  <c r="GS42" i="3"/>
  <c r="GX39" i="3"/>
  <c r="JJ39" i="3" s="1"/>
  <c r="KP39" i="3"/>
  <c r="KN42" i="3"/>
  <c r="GV42" i="3"/>
  <c r="KM36" i="2"/>
  <c r="JG36" i="2"/>
  <c r="KM32" i="2"/>
  <c r="JG32" i="2"/>
  <c r="KM26" i="2"/>
  <c r="JG26" i="2"/>
  <c r="KM21" i="2"/>
  <c r="JG21" i="2"/>
  <c r="KM16" i="2"/>
  <c r="JG16" i="2"/>
  <c r="KF46" i="2"/>
  <c r="GN46" i="2"/>
  <c r="KJ46" i="2"/>
  <c r="GR46" i="2"/>
  <c r="GY40" i="2"/>
  <c r="JK40" i="2" s="1"/>
  <c r="KQ36" i="2"/>
  <c r="GY36" i="2"/>
  <c r="JK36" i="2" s="1"/>
  <c r="KQ32" i="2"/>
  <c r="GY32" i="2"/>
  <c r="JK32" i="2" s="1"/>
  <c r="KQ26" i="2"/>
  <c r="GY26" i="2"/>
  <c r="JK26" i="2" s="1"/>
  <c r="KQ22" i="2"/>
  <c r="GY22" i="2"/>
  <c r="JK22" i="2" s="1"/>
  <c r="KQ18" i="2"/>
  <c r="GY18" i="2"/>
  <c r="JK18" i="2" s="1"/>
  <c r="S14" i="2"/>
  <c r="KQ14" i="2"/>
  <c r="KU14" i="2" s="1"/>
  <c r="GY14" i="2"/>
  <c r="KQ10" i="2"/>
  <c r="GY10" i="2"/>
  <c r="JK10" i="2" s="1"/>
  <c r="BY8" i="3"/>
  <c r="BA8" i="3"/>
  <c r="BQ8" i="3" s="1"/>
  <c r="KL24" i="3"/>
  <c r="GT24" i="3"/>
  <c r="JF24" i="3" s="1"/>
  <c r="KP26" i="3"/>
  <c r="GX26" i="3"/>
  <c r="JJ26" i="3" s="1"/>
  <c r="GP40" i="3"/>
  <c r="JB40" i="3" s="1"/>
  <c r="KH40" i="3"/>
  <c r="KE42" i="3"/>
  <c r="GM42" i="3"/>
  <c r="GT37" i="3"/>
  <c r="JF37" i="3" s="1"/>
  <c r="KL37" i="3"/>
  <c r="GT41" i="3"/>
  <c r="JF41" i="3" s="1"/>
  <c r="KL41" i="3"/>
  <c r="GX36" i="3"/>
  <c r="JJ36" i="3" s="1"/>
  <c r="KP36" i="3"/>
  <c r="CM15" i="22" s="1"/>
  <c r="GX40" i="3"/>
  <c r="JJ40" i="3" s="1"/>
  <c r="KP40" i="3"/>
  <c r="KO42" i="3"/>
  <c r="GW42" i="3"/>
  <c r="N30" i="3"/>
  <c r="J30" i="3"/>
  <c r="J42" i="3"/>
  <c r="N42" i="3"/>
  <c r="F42" i="3"/>
  <c r="Q54" i="2"/>
  <c r="P54" i="2"/>
  <c r="F8" i="3"/>
  <c r="BB38" i="4" l="1"/>
  <c r="BB41" i="4" s="1"/>
  <c r="BB42" i="4" s="1"/>
  <c r="CM18" i="22"/>
  <c r="CM20" i="22" s="1"/>
  <c r="CQ15" i="22"/>
  <c r="CQ18" i="22" s="1"/>
  <c r="BA41" i="4"/>
  <c r="BA42" i="4" s="1"/>
  <c r="BI38" i="4"/>
  <c r="BI41" i="4" s="1"/>
  <c r="BI42" i="4" s="1"/>
  <c r="LK32" i="4"/>
  <c r="H20" i="23"/>
  <c r="I20" i="23" s="1"/>
  <c r="AZ41" i="4"/>
  <c r="AZ42" i="4" s="1"/>
  <c r="BH38" i="4"/>
  <c r="JJ46" i="2"/>
  <c r="IZ46" i="2"/>
  <c r="JA46" i="2"/>
  <c r="JB46" i="2"/>
  <c r="JD46" i="2"/>
  <c r="JH46" i="2"/>
  <c r="JI46" i="2"/>
  <c r="KR46" i="2"/>
  <c r="LU32" i="4"/>
  <c r="LQ32" i="4"/>
  <c r="KQ42" i="3"/>
  <c r="KP30" i="3"/>
  <c r="GX30" i="3"/>
  <c r="KL30" i="3"/>
  <c r="GT30" i="3"/>
  <c r="GY42" i="3"/>
  <c r="IY42" i="3"/>
  <c r="GM44" i="3"/>
  <c r="JK14" i="2"/>
  <c r="JO14" i="2" s="1"/>
  <c r="HC14" i="2"/>
  <c r="KU37" i="2"/>
  <c r="JG42" i="3"/>
  <c r="GU44" i="3"/>
  <c r="GR44" i="3"/>
  <c r="JD42" i="3"/>
  <c r="GZ42" i="3"/>
  <c r="GZ44" i="3" s="1"/>
  <c r="IZ42" i="3"/>
  <c r="GN44" i="3"/>
  <c r="GV44" i="3"/>
  <c r="JH42" i="3"/>
  <c r="JE42" i="3"/>
  <c r="GS44" i="3"/>
  <c r="KR42" i="3"/>
  <c r="JK24" i="2"/>
  <c r="JO24" i="2" s="1"/>
  <c r="HC24" i="2"/>
  <c r="JI42" i="3"/>
  <c r="GW44" i="3"/>
  <c r="JK20" i="2"/>
  <c r="JO20" i="2" s="1"/>
  <c r="HC20" i="2"/>
  <c r="GQ44" i="3"/>
  <c r="JC42" i="3"/>
  <c r="HA42" i="3"/>
  <c r="HA44" i="3" s="1"/>
  <c r="JA42" i="3"/>
  <c r="GO44" i="3"/>
  <c r="GP42" i="3"/>
  <c r="KH42" i="3"/>
  <c r="KP42" i="3"/>
  <c r="GX42" i="3"/>
  <c r="JJ42" i="3" s="1"/>
  <c r="KQ46" i="2"/>
  <c r="GY46" i="2"/>
  <c r="GT42" i="3"/>
  <c r="JF42" i="3" s="1"/>
  <c r="KL42" i="3"/>
  <c r="JG37" i="2"/>
  <c r="JO37" i="2" s="1"/>
  <c r="HC37" i="2"/>
  <c r="KS42" i="3"/>
  <c r="K7" i="2"/>
  <c r="GU7" i="2" s="1"/>
  <c r="K8" i="2"/>
  <c r="GU8" i="2" s="1"/>
  <c r="K9" i="2"/>
  <c r="GU9" i="2" s="1"/>
  <c r="K10" i="2"/>
  <c r="GU10" i="2" s="1"/>
  <c r="K6" i="2"/>
  <c r="G52" i="2"/>
  <c r="G53" i="2"/>
  <c r="G51" i="2"/>
  <c r="E54" i="2"/>
  <c r="F54" i="2"/>
  <c r="D54" i="2"/>
  <c r="G6" i="2"/>
  <c r="CQ20" i="22" l="1"/>
  <c r="BH41" i="4"/>
  <c r="BH42" i="4" s="1"/>
  <c r="BJ38" i="4"/>
  <c r="BJ41" i="4" s="1"/>
  <c r="BJ42" i="4" s="1"/>
  <c r="G46" i="2"/>
  <c r="GQ46" i="2" s="1"/>
  <c r="GQ6" i="2"/>
  <c r="JK46" i="2"/>
  <c r="JM42" i="3"/>
  <c r="KT42" i="3"/>
  <c r="S25" i="2"/>
  <c r="KI25" i="2"/>
  <c r="KU25" i="2" s="1"/>
  <c r="GQ25" i="2"/>
  <c r="S19" i="2"/>
  <c r="KI19" i="2"/>
  <c r="KU19" i="2" s="1"/>
  <c r="GQ19" i="2"/>
  <c r="S15" i="2"/>
  <c r="KI15" i="2"/>
  <c r="KU15" i="2" s="1"/>
  <c r="GQ15" i="2"/>
  <c r="KI10" i="2"/>
  <c r="GQ10" i="2"/>
  <c r="KI6" i="2"/>
  <c r="KM9" i="2"/>
  <c r="JG9" i="2"/>
  <c r="JL42" i="3"/>
  <c r="JF30" i="3"/>
  <c r="GT44" i="3"/>
  <c r="S35" i="2"/>
  <c r="KI35" i="2"/>
  <c r="KU35" i="2" s="1"/>
  <c r="GQ35" i="2"/>
  <c r="S34" i="2"/>
  <c r="KI34" i="2"/>
  <c r="KU34" i="2" s="1"/>
  <c r="GQ34" i="2"/>
  <c r="S29" i="2"/>
  <c r="KI29" i="2"/>
  <c r="KU29" i="2" s="1"/>
  <c r="GQ29" i="2"/>
  <c r="S23" i="2"/>
  <c r="KI23" i="2"/>
  <c r="KU23" i="2" s="1"/>
  <c r="GQ23" i="2"/>
  <c r="S18" i="2"/>
  <c r="KI18" i="2"/>
  <c r="KU18" i="2" s="1"/>
  <c r="GQ18" i="2"/>
  <c r="S13" i="2"/>
  <c r="KI13" i="2"/>
  <c r="KU13" i="2" s="1"/>
  <c r="GQ13" i="2"/>
  <c r="KI9" i="2"/>
  <c r="GQ9" i="2"/>
  <c r="S40" i="2"/>
  <c r="GQ40" i="2"/>
  <c r="JC40" i="2" s="1"/>
  <c r="JO40" i="2" s="1"/>
  <c r="KM8" i="2"/>
  <c r="JG8" i="2"/>
  <c r="JB42" i="3"/>
  <c r="GP44" i="3"/>
  <c r="S36" i="2"/>
  <c r="KI36" i="2"/>
  <c r="KU36" i="2" s="1"/>
  <c r="GQ36" i="2"/>
  <c r="S31" i="2"/>
  <c r="KI31" i="2"/>
  <c r="KU31" i="2" s="1"/>
  <c r="GQ31" i="2"/>
  <c r="S33" i="2"/>
  <c r="KI33" i="2"/>
  <c r="KU33" i="2" s="1"/>
  <c r="GQ33" i="2"/>
  <c r="S27" i="2"/>
  <c r="KI27" i="2"/>
  <c r="KU27" i="2" s="1"/>
  <c r="GQ27" i="2"/>
  <c r="S22" i="2"/>
  <c r="KI22" i="2"/>
  <c r="KU22" i="2" s="1"/>
  <c r="GQ22" i="2"/>
  <c r="S17" i="2"/>
  <c r="KI17" i="2"/>
  <c r="KU17" i="2" s="1"/>
  <c r="GQ17" i="2"/>
  <c r="HC17" i="2" s="1"/>
  <c r="KI12" i="2"/>
  <c r="GQ12" i="2"/>
  <c r="KI8" i="2"/>
  <c r="GQ8" i="2"/>
  <c r="S39" i="2"/>
  <c r="KI39" i="2"/>
  <c r="KU39" i="2" s="1"/>
  <c r="GQ39" i="2"/>
  <c r="KM6" i="2"/>
  <c r="GU6" i="2"/>
  <c r="JG6" i="2" s="1"/>
  <c r="KM7" i="2"/>
  <c r="JG7" i="2"/>
  <c r="JK42" i="3"/>
  <c r="JJ30" i="3"/>
  <c r="GX44" i="3"/>
  <c r="S32" i="2"/>
  <c r="KI32" i="2"/>
  <c r="KU32" i="2" s="1"/>
  <c r="GQ32" i="2"/>
  <c r="S26" i="2"/>
  <c r="KI26" i="2"/>
  <c r="KU26" i="2" s="1"/>
  <c r="GQ26" i="2"/>
  <c r="S21" i="2"/>
  <c r="KI21" i="2"/>
  <c r="KU21" i="2" s="1"/>
  <c r="GQ21" i="2"/>
  <c r="S16" i="2"/>
  <c r="KI16" i="2"/>
  <c r="KU16" i="2" s="1"/>
  <c r="GQ16" i="2"/>
  <c r="S11" i="2"/>
  <c r="KI11" i="2"/>
  <c r="KU11" i="2" s="1"/>
  <c r="GQ11" i="2"/>
  <c r="KI7" i="2"/>
  <c r="GQ7" i="2"/>
  <c r="S38" i="2"/>
  <c r="KI38" i="2"/>
  <c r="KU38" i="2" s="1"/>
  <c r="GQ38" i="2"/>
  <c r="KM10" i="2"/>
  <c r="JG10" i="2"/>
  <c r="HB42" i="3"/>
  <c r="HB44" i="3" s="1"/>
  <c r="GY44" i="3"/>
  <c r="S7" i="2"/>
  <c r="S10" i="2"/>
  <c r="S8" i="2"/>
  <c r="S9" i="2"/>
  <c r="S54" i="2"/>
  <c r="S6" i="2"/>
  <c r="G54" i="2"/>
  <c r="KU7" i="2" l="1"/>
  <c r="JN42" i="3"/>
  <c r="KU8" i="2"/>
  <c r="KU9" i="2"/>
  <c r="KI46" i="2"/>
  <c r="JC46" i="2"/>
  <c r="HC11" i="2"/>
  <c r="JC11" i="2"/>
  <c r="JO11" i="2" s="1"/>
  <c r="JC32" i="2"/>
  <c r="JO32" i="2" s="1"/>
  <c r="HC32" i="2"/>
  <c r="HC22" i="2"/>
  <c r="JC22" i="2"/>
  <c r="JO22" i="2" s="1"/>
  <c r="JC36" i="2"/>
  <c r="JO36" i="2" s="1"/>
  <c r="HC36" i="2"/>
  <c r="HC13" i="2"/>
  <c r="JC13" i="2"/>
  <c r="JO13" i="2" s="1"/>
  <c r="HC34" i="2"/>
  <c r="JC34" i="2"/>
  <c r="JO34" i="2" s="1"/>
  <c r="KU6" i="2"/>
  <c r="HC26" i="2"/>
  <c r="JC26" i="2"/>
  <c r="JO26" i="2" s="1"/>
  <c r="HC8" i="2"/>
  <c r="JC8" i="2"/>
  <c r="JO8" i="2" s="1"/>
  <c r="JC17" i="2"/>
  <c r="JO17" i="2" s="1"/>
  <c r="JC31" i="2"/>
  <c r="JO31" i="2" s="1"/>
  <c r="HC31" i="2"/>
  <c r="JC29" i="2"/>
  <c r="JO29" i="2" s="1"/>
  <c r="HC29" i="2"/>
  <c r="HC10" i="2"/>
  <c r="JC10" i="2"/>
  <c r="JO10" i="2" s="1"/>
  <c r="HC25" i="2"/>
  <c r="JC25" i="2"/>
  <c r="JO25" i="2" s="1"/>
  <c r="HC7" i="2"/>
  <c r="JC7" i="2"/>
  <c r="JO7" i="2" s="1"/>
  <c r="HC21" i="2"/>
  <c r="JC21" i="2"/>
  <c r="JO21" i="2" s="1"/>
  <c r="JC39" i="2"/>
  <c r="JO39" i="2" s="1"/>
  <c r="HC39" i="2"/>
  <c r="JC33" i="2"/>
  <c r="JO33" i="2" s="1"/>
  <c r="HC33" i="2"/>
  <c r="HC9" i="2"/>
  <c r="JC9" i="2"/>
  <c r="JO9" i="2" s="1"/>
  <c r="HC23" i="2"/>
  <c r="JC23" i="2"/>
  <c r="JO23" i="2" s="1"/>
  <c r="KU10" i="2"/>
  <c r="HC19" i="2"/>
  <c r="JC19" i="2"/>
  <c r="JO19" i="2" s="1"/>
  <c r="JC38" i="2"/>
  <c r="JO38" i="2" s="1"/>
  <c r="HC38" i="2"/>
  <c r="HC16" i="2"/>
  <c r="JC16" i="2"/>
  <c r="JO16" i="2" s="1"/>
  <c r="JC12" i="2"/>
  <c r="HC27" i="2"/>
  <c r="JC27" i="2"/>
  <c r="JO27" i="2" s="1"/>
  <c r="HC40" i="2"/>
  <c r="HC18" i="2"/>
  <c r="JC18" i="2"/>
  <c r="JO18" i="2" s="1"/>
  <c r="HC35" i="2"/>
  <c r="JC35" i="2"/>
  <c r="JO35" i="2" s="1"/>
  <c r="JC6" i="2"/>
  <c r="HC6" i="2"/>
  <c r="HC15" i="2"/>
  <c r="JC15" i="2"/>
  <c r="JO15" i="2" s="1"/>
  <c r="Q12" i="2"/>
  <c r="Q46" i="2" s="1"/>
  <c r="D46" i="1"/>
  <c r="D50" i="1" s="1"/>
  <c r="E46" i="1"/>
  <c r="E50" i="1" s="1"/>
  <c r="F46" i="1"/>
  <c r="F50" i="1" s="1"/>
  <c r="G46" i="1"/>
  <c r="G50" i="1" s="1"/>
  <c r="H46" i="1"/>
  <c r="H50" i="1" s="1"/>
  <c r="I46" i="1"/>
  <c r="I50" i="1" s="1"/>
  <c r="J46" i="1"/>
  <c r="J50" i="1" s="1"/>
  <c r="L46" i="1"/>
  <c r="L50" i="1" s="1"/>
  <c r="M46" i="1"/>
  <c r="M50" i="1" s="1"/>
  <c r="N46" i="1"/>
  <c r="N50" i="1" s="1"/>
  <c r="C46" i="1"/>
  <c r="K32" i="1"/>
  <c r="K33" i="1"/>
  <c r="K34" i="1"/>
  <c r="K31" i="1"/>
  <c r="E32" i="1"/>
  <c r="E33" i="1"/>
  <c r="E34" i="1"/>
  <c r="E31" i="1"/>
  <c r="F35" i="1"/>
  <c r="G35" i="1"/>
  <c r="H35" i="1"/>
  <c r="I35" i="1"/>
  <c r="J35" i="1"/>
  <c r="D35" i="1"/>
  <c r="C35" i="1"/>
  <c r="F6" i="1"/>
  <c r="F8" i="1"/>
  <c r="F9" i="1"/>
  <c r="F10" i="1"/>
  <c r="F5" i="1"/>
  <c r="E11" i="1"/>
  <c r="E15" i="1" s="1"/>
  <c r="D15" i="1"/>
  <c r="C15" i="1"/>
  <c r="H19" i="23" l="1"/>
  <c r="C50" i="1"/>
  <c r="U46" i="1"/>
  <c r="U50" i="1" s="1"/>
  <c r="JO6" i="2"/>
  <c r="M35" i="1"/>
  <c r="L35" i="1"/>
  <c r="R46" i="1"/>
  <c r="R50" i="1" s="1"/>
  <c r="EQ35" i="1"/>
  <c r="GM35" i="1" s="1"/>
  <c r="HK35" i="1"/>
  <c r="HQ35" i="1"/>
  <c r="EW35" i="1"/>
  <c r="GS35" i="1" s="1"/>
  <c r="E35" i="1"/>
  <c r="HM31" i="1"/>
  <c r="ES31" i="1"/>
  <c r="K35" i="1"/>
  <c r="HS31" i="1"/>
  <c r="EY31" i="1"/>
  <c r="GU31" i="1" s="1"/>
  <c r="O46" i="1"/>
  <c r="O50" i="1" s="1"/>
  <c r="P46" i="1"/>
  <c r="P50" i="1" s="1"/>
  <c r="KK46" i="2"/>
  <c r="KS46" i="2" s="1"/>
  <c r="GS46" i="2"/>
  <c r="BX7" i="1"/>
  <c r="AZ7" i="1"/>
  <c r="BP7" i="1" s="1"/>
  <c r="BX11" i="1"/>
  <c r="BX15" i="1" s="1"/>
  <c r="AZ11" i="1"/>
  <c r="HL35" i="1"/>
  <c r="ER35" i="1"/>
  <c r="GN35" i="1" s="1"/>
  <c r="HP35" i="1"/>
  <c r="EV35" i="1"/>
  <c r="GR35" i="1" s="1"/>
  <c r="N34" i="1"/>
  <c r="ES34" i="1"/>
  <c r="HM34" i="1"/>
  <c r="EY34" i="1"/>
  <c r="GU34" i="1" s="1"/>
  <c r="HS34" i="1"/>
  <c r="Q46" i="1"/>
  <c r="Q50" i="1" s="1"/>
  <c r="BW7" i="1"/>
  <c r="AY7" i="1"/>
  <c r="BY7" i="1"/>
  <c r="BA7" i="1"/>
  <c r="BQ7" i="1" s="1"/>
  <c r="EU35" i="1"/>
  <c r="GQ35" i="1" s="1"/>
  <c r="HO35" i="1"/>
  <c r="N33" i="1"/>
  <c r="HM33" i="1"/>
  <c r="ES33" i="1"/>
  <c r="EY33" i="1"/>
  <c r="GU33" i="1" s="1"/>
  <c r="HS33" i="1"/>
  <c r="BW11" i="1"/>
  <c r="BW15" i="1" s="1"/>
  <c r="AY11" i="1"/>
  <c r="BY11" i="1"/>
  <c r="BY15" i="1" s="1"/>
  <c r="BA11" i="1"/>
  <c r="BA15" i="1" s="1"/>
  <c r="HR35" i="1"/>
  <c r="EX35" i="1"/>
  <c r="GT35" i="1" s="1"/>
  <c r="HN35" i="1"/>
  <c r="ET35" i="1"/>
  <c r="GP35" i="1" s="1"/>
  <c r="N32" i="1"/>
  <c r="ES32" i="1"/>
  <c r="HM32" i="1"/>
  <c r="HS32" i="1"/>
  <c r="EY32" i="1"/>
  <c r="GU32" i="1" s="1"/>
  <c r="F11" i="1"/>
  <c r="F15" i="1" s="1"/>
  <c r="F7" i="1"/>
  <c r="N31" i="1"/>
  <c r="R12" i="2"/>
  <c r="R46" i="2" s="1"/>
  <c r="K12" i="2"/>
  <c r="H24" i="23" l="1"/>
  <c r="I24" i="23" s="1"/>
  <c r="I19" i="23"/>
  <c r="I25" i="23" s="1"/>
  <c r="H11" i="23"/>
  <c r="I11" i="23" s="1"/>
  <c r="I6" i="23"/>
  <c r="I12" i="23" s="1"/>
  <c r="JE46" i="2"/>
  <c r="K46" i="2"/>
  <c r="GU46" i="2" s="1"/>
  <c r="GU12" i="2"/>
  <c r="BP11" i="1"/>
  <c r="BP15" i="1" s="1"/>
  <c r="AZ15" i="1"/>
  <c r="BO11" i="1"/>
  <c r="BO15" i="1" s="1"/>
  <c r="AY15" i="1"/>
  <c r="T46" i="1"/>
  <c r="T50" i="1" s="1"/>
  <c r="HV32" i="1"/>
  <c r="HV34" i="1"/>
  <c r="N35" i="1"/>
  <c r="HV31" i="1"/>
  <c r="BZ11" i="1"/>
  <c r="FB31" i="1"/>
  <c r="GO31" i="1"/>
  <c r="GX31" i="1" s="1"/>
  <c r="FB33" i="1"/>
  <c r="GO33" i="1"/>
  <c r="GX33" i="1" s="1"/>
  <c r="FB34" i="1"/>
  <c r="GO34" i="1"/>
  <c r="GX34" i="1" s="1"/>
  <c r="KM12" i="2"/>
  <c r="KU12" i="2" s="1"/>
  <c r="HV33" i="1"/>
  <c r="BO7" i="1"/>
  <c r="BR7" i="1" s="1"/>
  <c r="BB7" i="1"/>
  <c r="ES35" i="1"/>
  <c r="GO35" i="1" s="1"/>
  <c r="HM35" i="1"/>
  <c r="KL46" i="2"/>
  <c r="KT46" i="2" s="1"/>
  <c r="GT46" i="2"/>
  <c r="FB32" i="1"/>
  <c r="GO32" i="1"/>
  <c r="GX32" i="1" s="1"/>
  <c r="BB11" i="1"/>
  <c r="BB15" i="1" s="1"/>
  <c r="BQ11" i="1"/>
  <c r="BZ7" i="1"/>
  <c r="S46" i="1"/>
  <c r="EY35" i="1"/>
  <c r="GU35" i="1" s="1"/>
  <c r="HS35" i="1"/>
  <c r="S12" i="2"/>
  <c r="S46" i="2" s="1"/>
  <c r="CA5" i="1" l="1"/>
  <c r="CA6" i="1"/>
  <c r="JF46" i="2"/>
  <c r="BZ15" i="1"/>
  <c r="S50" i="1"/>
  <c r="BR11" i="1"/>
  <c r="BR17" i="1" s="1"/>
  <c r="BQ15" i="1"/>
  <c r="HV35" i="1"/>
  <c r="GX35" i="1"/>
  <c r="FB35" i="1"/>
  <c r="KM46" i="2"/>
  <c r="KU46" i="2" s="1"/>
  <c r="JG12" i="2"/>
  <c r="HC12" i="2"/>
  <c r="HC46" i="2" s="1"/>
  <c r="HC48" i="2" s="1"/>
  <c r="CA9" i="1" l="1"/>
  <c r="CA8" i="1"/>
  <c r="JG46" i="2"/>
  <c r="HC49" i="2"/>
  <c r="BR15" i="1"/>
  <c r="JO12" i="2"/>
  <c r="JO46" i="2" l="1"/>
</calcChain>
</file>

<file path=xl/comments1.xml><?xml version="1.0" encoding="utf-8"?>
<comments xmlns="http://schemas.openxmlformats.org/spreadsheetml/2006/main">
  <authors>
    <author>User</author>
  </authors>
  <commentList>
    <comment ref="AK437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RS</t>
        </r>
      </text>
    </comment>
  </commentList>
</comments>
</file>

<file path=xl/sharedStrings.xml><?xml version="1.0" encoding="utf-8"?>
<sst xmlns="http://schemas.openxmlformats.org/spreadsheetml/2006/main" count="7330" uniqueCount="574">
  <si>
    <t>No.</t>
  </si>
  <si>
    <t>JENIS KUNJUNGAN</t>
  </si>
  <si>
    <t>JUMLAH</t>
  </si>
  <si>
    <t>KUNJUNGAN BARU</t>
  </si>
  <si>
    <t>KUNJUNGAN LAMA</t>
  </si>
  <si>
    <t>JENIS KEGIATAN</t>
  </si>
  <si>
    <t>SEHAT</t>
  </si>
  <si>
    <t>SAKIT</t>
  </si>
  <si>
    <t xml:space="preserve"> PERSYARATAN BEKERJA</t>
  </si>
  <si>
    <t xml:space="preserve"> PERSYARATAN SEKOLAH</t>
  </si>
  <si>
    <t xml:space="preserve"> PERSYARATAN NAIK HAJI</t>
  </si>
  <si>
    <t>LAIN-LAIN</t>
  </si>
  <si>
    <t>RAWAT JALAN</t>
  </si>
  <si>
    <t xml:space="preserve">I. KUNJUNGAN </t>
  </si>
  <si>
    <t>BANDUNG</t>
  </si>
  <si>
    <t>GARUT</t>
  </si>
  <si>
    <t>CIANJUR</t>
  </si>
  <si>
    <t>TOTAL</t>
  </si>
  <si>
    <t>JANUARI</t>
  </si>
  <si>
    <t>NO</t>
  </si>
  <si>
    <t>II. MONITORING KESEHATAN PARU</t>
  </si>
  <si>
    <t>JML</t>
  </si>
  <si>
    <t>KUNJUNGAN UMUM</t>
  </si>
  <si>
    <t>KUNJUNGAN BPJS</t>
  </si>
  <si>
    <t>KUNJUNGAN JAMKESDA</t>
  </si>
  <si>
    <t>RAWAT INAP</t>
  </si>
  <si>
    <t>UMUM</t>
  </si>
  <si>
    <t>BPJS</t>
  </si>
  <si>
    <t>BDG</t>
  </si>
  <si>
    <t>GRT</t>
  </si>
  <si>
    <t>CJR</t>
  </si>
  <si>
    <t>FEBRUARI</t>
  </si>
  <si>
    <t>MARET</t>
  </si>
  <si>
    <t>APRIL</t>
  </si>
  <si>
    <t>MEI</t>
  </si>
  <si>
    <t>JENIS PASIEN</t>
  </si>
  <si>
    <t>I. KUNJUNGAN</t>
  </si>
  <si>
    <t>ASAL RUJUKAN</t>
  </si>
  <si>
    <t>II. RUJUKAN</t>
  </si>
  <si>
    <t>PUSKESMAS</t>
  </si>
  <si>
    <t>RUMAH SAKIT</t>
  </si>
  <si>
    <t>DOKTER SWASTA</t>
  </si>
  <si>
    <t>TEMPAT LAIN</t>
  </si>
  <si>
    <t>JENIS PEMERIKSAAN</t>
  </si>
  <si>
    <t>J U M L A H</t>
  </si>
  <si>
    <t>I</t>
  </si>
  <si>
    <t>HEMATOLOGI</t>
  </si>
  <si>
    <t>H A E M O G L O B I N</t>
  </si>
  <si>
    <t>JUMLAH LEUCOCYTE</t>
  </si>
  <si>
    <t>HITUNG JENIS</t>
  </si>
  <si>
    <t>LAJU ENDAP DARAH</t>
  </si>
  <si>
    <t>EOSINOFILE</t>
  </si>
  <si>
    <t>MORFOLOGI DARAH TEPI</t>
  </si>
  <si>
    <t>DARAH RUTIN LENGKAP</t>
  </si>
  <si>
    <t>TROMBOSIT</t>
  </si>
  <si>
    <t>II</t>
  </si>
  <si>
    <t>KIMIA DARAH</t>
  </si>
  <si>
    <t>GLUKOSA</t>
  </si>
  <si>
    <t>KOLESTEROL TOTAL</t>
  </si>
  <si>
    <t>TRIGLISERIDA</t>
  </si>
  <si>
    <t>KOLESTEROL HDL</t>
  </si>
  <si>
    <t>KOLESTEROL LDL</t>
  </si>
  <si>
    <t>III</t>
  </si>
  <si>
    <t>FAAL HATI</t>
  </si>
  <si>
    <t>BILLIRUBIN</t>
  </si>
  <si>
    <t>SGOT</t>
  </si>
  <si>
    <t>SGPT</t>
  </si>
  <si>
    <t>IV</t>
  </si>
  <si>
    <t>FAAL GINJAL</t>
  </si>
  <si>
    <t>UREUM</t>
  </si>
  <si>
    <t>KREATININ</t>
  </si>
  <si>
    <t>ASAM URAT</t>
  </si>
  <si>
    <t>V</t>
  </si>
  <si>
    <t>BAKTERIOLOGI</t>
  </si>
  <si>
    <t>VI</t>
  </si>
  <si>
    <t xml:space="preserve"> URINE RUTIN</t>
  </si>
  <si>
    <t>VII</t>
  </si>
  <si>
    <t>TES ANTI HIV</t>
  </si>
  <si>
    <t>MIKROSKOPIS BTA (+)</t>
  </si>
  <si>
    <t>MIKROSKOPIS BTA (-)</t>
  </si>
  <si>
    <t>BIAKAN BTA (+)</t>
  </si>
  <si>
    <t>BIAKAN BTA (-)</t>
  </si>
  <si>
    <t>UJI RESISTENSI OAT / SENSITIVITY TEST</t>
  </si>
  <si>
    <t>I. PEMERIKSAAN</t>
  </si>
  <si>
    <t>JAMKESDA</t>
  </si>
  <si>
    <t>VIII</t>
  </si>
  <si>
    <t>PATOLOGI ANATAOMI</t>
  </si>
  <si>
    <t>FNAB</t>
  </si>
  <si>
    <t xml:space="preserve">SITOLOGI </t>
  </si>
  <si>
    <t>RIVALTA</t>
  </si>
  <si>
    <t>GULA SEWAKTU</t>
  </si>
  <si>
    <t>GULA PUASA</t>
  </si>
  <si>
    <t>GULA 2 JAM PP</t>
  </si>
  <si>
    <t>MIKROSKOPIS</t>
  </si>
  <si>
    <t>BIAKAN (+)</t>
  </si>
  <si>
    <t>KONTAMINASI</t>
  </si>
  <si>
    <t>BTA (+)</t>
  </si>
  <si>
    <t>BTA (-)</t>
  </si>
  <si>
    <t>BIAKAN   (-)</t>
  </si>
  <si>
    <t xml:space="preserve"> NO.</t>
  </si>
  <si>
    <t xml:space="preserve"> KUNJUNGAN UMUM</t>
  </si>
  <si>
    <t xml:space="preserve"> KUNJUNGAN BPJS</t>
  </si>
  <si>
    <t xml:space="preserve"> KUNJUNGAN MADYA</t>
  </si>
  <si>
    <t xml:space="preserve">JUMLAH     </t>
  </si>
  <si>
    <t>HASIL BIAKAN</t>
  </si>
  <si>
    <t>Total</t>
  </si>
  <si>
    <t>II. PEMERIKSAAN</t>
  </si>
  <si>
    <t>E K G</t>
  </si>
  <si>
    <t>PEAK FLOW METER</t>
  </si>
  <si>
    <t>SPIROMETRI</t>
  </si>
  <si>
    <t>III. TINDAKAN</t>
  </si>
  <si>
    <t>MANTOUX</t>
  </si>
  <si>
    <t>SKINTES</t>
  </si>
  <si>
    <t>NAEBULIZER</t>
  </si>
  <si>
    <t>PERAWATAN LUKA</t>
  </si>
  <si>
    <t>INJEKSI</t>
  </si>
  <si>
    <t>OKSIGEN</t>
  </si>
  <si>
    <t>IN FUS</t>
  </si>
  <si>
    <t>JENIS TINDAKAN</t>
  </si>
  <si>
    <t>BRONCHOSCOPY</t>
  </si>
  <si>
    <t>USG</t>
  </si>
  <si>
    <t xml:space="preserve"> MICRO FOTO</t>
  </si>
  <si>
    <t xml:space="preserve"> LAIN-LAIN</t>
  </si>
  <si>
    <t>RONTGEN THORAX PA</t>
  </si>
  <si>
    <t>MCU</t>
  </si>
  <si>
    <t>RONTGEN BNO</t>
  </si>
  <si>
    <t>RONTGEN LUMBOSACRAL</t>
  </si>
  <si>
    <t>USG THORAX</t>
  </si>
  <si>
    <t>USG COLLI</t>
  </si>
  <si>
    <t>USG FNAB GUIDING</t>
  </si>
  <si>
    <t>USG KGB INGUNIAL</t>
  </si>
  <si>
    <t>RONTGEN</t>
  </si>
  <si>
    <t>PEMERIKSAAN</t>
  </si>
  <si>
    <t>MICROWAVE DIATHERMI (MWD)</t>
  </si>
  <si>
    <t>ULTRASOUND DIATHERMI (USD)</t>
  </si>
  <si>
    <t>POSTURAL DRAINAGE</t>
  </si>
  <si>
    <t>NEBULIZER</t>
  </si>
  <si>
    <t>LATIHAN PERNAFASAN</t>
  </si>
  <si>
    <t>MUSKULOSKELETAL EXCERCISE</t>
  </si>
  <si>
    <t>EKG</t>
  </si>
  <si>
    <t>EXCERCISE TEST ( TREADMILL)</t>
  </si>
  <si>
    <t>STATIC BICYCLE</t>
  </si>
  <si>
    <t>TENS</t>
  </si>
  <si>
    <t>INFRA RED</t>
  </si>
  <si>
    <t>6 MINUTE WALK TEST</t>
  </si>
  <si>
    <t>BRONKODILATOR TEST</t>
  </si>
  <si>
    <t>ELECTICAL STIMULATION (ES)</t>
  </si>
  <si>
    <t>TREADMILL EXERCISE</t>
  </si>
  <si>
    <t xml:space="preserve">JUMLAH   </t>
  </si>
  <si>
    <t>KLASIFIKASI PASIEN</t>
  </si>
  <si>
    <t>TBC GIZI BAIK</t>
  </si>
  <si>
    <t>TBC GIZI KURANG</t>
  </si>
  <si>
    <t>TBC GIZI BURUK</t>
  </si>
  <si>
    <t>TBC GIZI LEBIH</t>
  </si>
  <si>
    <t>NON TBC GIZI BAIK</t>
  </si>
  <si>
    <t>NON TBC GIZI KURANG</t>
  </si>
  <si>
    <t>NON TBC GIZI BURUK</t>
  </si>
  <si>
    <t>NON TBC GIZI LEBIH</t>
  </si>
  <si>
    <t>I. KONSELING GIZI LANGSUNG</t>
  </si>
  <si>
    <t>TBC GIZI BURUK+KOMPLIKASI</t>
  </si>
  <si>
    <t>TBC GIZI KURANG+KOMPLIKASI</t>
  </si>
  <si>
    <t>TBC GIZI BAIK+KOMPLIKASI</t>
  </si>
  <si>
    <t>TBC GIZI LEBIH+KOMPLIKASI</t>
  </si>
  <si>
    <t>MADYA</t>
  </si>
  <si>
    <t>KLASIFIKASI KEGIATAN</t>
  </si>
  <si>
    <t xml:space="preserve"> PEMASANGAN POSTER/SPANDUK</t>
  </si>
  <si>
    <t xml:space="preserve"> PEMBERIAN LEAFLET/BOOKLET</t>
  </si>
  <si>
    <t xml:space="preserve"> PAMERAN/DEMONTRASI</t>
  </si>
  <si>
    <t xml:space="preserve"> SIARAN RADIO</t>
  </si>
  <si>
    <t xml:space="preserve"> SIARAN TELEVISI</t>
  </si>
  <si>
    <t xml:space="preserve"> LAIN LAIN</t>
  </si>
  <si>
    <t>A. PENYULUHAN LANGSUNG</t>
  </si>
  <si>
    <t>PENYULUHAN LANGSUNG</t>
  </si>
  <si>
    <t>SASARAN</t>
  </si>
  <si>
    <t>PASIEN TB</t>
  </si>
  <si>
    <t>PASIEN ASMA</t>
  </si>
  <si>
    <t>PASIEN PPOK</t>
  </si>
  <si>
    <t>PENDAMPING</t>
  </si>
  <si>
    <t>MASSA :</t>
  </si>
  <si>
    <t>a. DALAM GEDUNG</t>
  </si>
  <si>
    <t>b. LUAR GEDUNG</t>
  </si>
  <si>
    <t>B. PENYULUHAN TIDAK LANGSUNG</t>
  </si>
  <si>
    <t>PENYULUHAN TIDAK LANGSUNG</t>
  </si>
  <si>
    <t>TALKSHOW RADIO</t>
  </si>
  <si>
    <t xml:space="preserve">PENAYANGAN FEATURE RADIO </t>
  </si>
  <si>
    <t xml:space="preserve"> PENAYANGAN BERITA DI KORAN</t>
  </si>
  <si>
    <t>KEGIATAN</t>
  </si>
  <si>
    <t>KONSELING PRA TEST</t>
  </si>
  <si>
    <t>KONSELING POST TEST</t>
  </si>
  <si>
    <t>KLIEN</t>
  </si>
  <si>
    <t>PENGANTAR KLIEN</t>
  </si>
  <si>
    <t xml:space="preserve"> PEMBERIAN POSTER</t>
  </si>
  <si>
    <t xml:space="preserve"> SIARAN RADIO (TALKSHOW)</t>
  </si>
  <si>
    <t xml:space="preserve"> PENAYANGAN SPOT/FEATURE RADIO</t>
  </si>
  <si>
    <t xml:space="preserve"> PEMBERIAN KONDOM</t>
  </si>
  <si>
    <t xml:space="preserve"> PEMBERIAN LUBRICANT</t>
  </si>
  <si>
    <t xml:space="preserve"> LAIN-LAIN (PENYULUHAN KE LUAR)</t>
  </si>
  <si>
    <t>D. STOK BARANG</t>
  </si>
  <si>
    <t>NAMA BARANG</t>
  </si>
  <si>
    <t>LEAFLET HIV/ AIDS</t>
  </si>
  <si>
    <t>KONDOM</t>
  </si>
  <si>
    <t>LUBRICANT GEL</t>
  </si>
  <si>
    <t>A. KEGIATAN</t>
  </si>
  <si>
    <t>JENIS KLIEN</t>
  </si>
  <si>
    <t>KLIEN BARU</t>
  </si>
  <si>
    <t>KLIEN LAMA</t>
  </si>
  <si>
    <t>KLIEN LAMA YANG TES ULANG</t>
  </si>
  <si>
    <t>JENIS TES</t>
  </si>
  <si>
    <t>VCT</t>
  </si>
  <si>
    <t>PITC</t>
  </si>
  <si>
    <t>MENOLAK TES</t>
  </si>
  <si>
    <t>HASIL TES</t>
  </si>
  <si>
    <t>REAKTIF</t>
  </si>
  <si>
    <t>NON REAKTIF</t>
  </si>
  <si>
    <t>NON REAKTIF WINDOWS PERIODE</t>
  </si>
  <si>
    <t>INDETERMINATE</t>
  </si>
  <si>
    <t>JENIS PEMBAYARAN KONSELING</t>
  </si>
  <si>
    <t>JENIS PEMBAYARAN TES ANTI HIV</t>
  </si>
  <si>
    <t>PEMASANGAN POSTER/SPANDUK</t>
  </si>
  <si>
    <t xml:space="preserve">PEMBERIAN LEAFLET / BOOKLET </t>
  </si>
  <si>
    <t>POSTER HIV</t>
  </si>
  <si>
    <t>STOK BULAN LALU</t>
  </si>
  <si>
    <t>TAMBAHAN BULAN INI</t>
  </si>
  <si>
    <t>DIPAKAI BULAN INI</t>
  </si>
  <si>
    <t>SISA BULAN INI</t>
  </si>
  <si>
    <t>INDIKATOR</t>
  </si>
  <si>
    <t>PRE KONSELING</t>
  </si>
  <si>
    <t>TESTING</t>
  </si>
  <si>
    <t>POST KONSELING</t>
  </si>
  <si>
    <t>HASIL TES POSITIF</t>
  </si>
  <si>
    <t>HASIL TES NEGATIF</t>
  </si>
  <si>
    <t>PERIODE JENDELA</t>
  </si>
  <si>
    <t>TES CD4</t>
  </si>
  <si>
    <t>CD4 &lt; 200</t>
  </si>
  <si>
    <t>RUJUK CST</t>
  </si>
  <si>
    <t>KONSELING KLIEN BARU</t>
  </si>
  <si>
    <t>KONSELING KLIEN LAMA</t>
  </si>
  <si>
    <t xml:space="preserve">KLIEN </t>
  </si>
  <si>
    <t>C. PENYULUHAN TIDAK LANGSUNG</t>
  </si>
  <si>
    <t>PEMBERIAN LEAFLET/ BOOKLET</t>
  </si>
  <si>
    <t>LEAFLET ROKOK</t>
  </si>
  <si>
    <t>POSTER KAWASAN TANPA ROKOK</t>
  </si>
  <si>
    <t>MOUTH PIECE MICRO CO METER</t>
  </si>
  <si>
    <t>KONSELING BERHENTI MEROKOK</t>
  </si>
  <si>
    <t>PENGUKURAN KADAR CO DAN COHb</t>
  </si>
  <si>
    <t>KEGIATAN/PEMBAYARAN</t>
  </si>
  <si>
    <t>JENIS PELAYANAN</t>
  </si>
  <si>
    <t>RESEP OBAT JADI</t>
  </si>
  <si>
    <t>RESEP OBAT RACIKAN</t>
  </si>
  <si>
    <t>BTA (+) 100</t>
  </si>
  <si>
    <t>FNAB / BIOPSI</t>
  </si>
  <si>
    <t>PUNKTIE FLUERA</t>
  </si>
  <si>
    <t xml:space="preserve"> KUNJUNGAN NON BPJS / JKD</t>
  </si>
  <si>
    <t>JKD</t>
  </si>
  <si>
    <t>JAN</t>
  </si>
  <si>
    <t>FEB</t>
  </si>
  <si>
    <t>MAR</t>
  </si>
  <si>
    <t>APR</t>
  </si>
  <si>
    <t>JUN</t>
  </si>
  <si>
    <t>AGT</t>
  </si>
  <si>
    <t>SEPT</t>
  </si>
  <si>
    <t>OKT</t>
  </si>
  <si>
    <t>NOP</t>
  </si>
  <si>
    <t>DES</t>
  </si>
  <si>
    <t>RONTGEN SCHEDEL AP &amp; LATERAL</t>
  </si>
  <si>
    <t>RONTGEN SCHEDEL, CERVICAL AP &amp; LAT</t>
  </si>
  <si>
    <t>RONTGEN THORAX,SCHEDEL AP &amp; LAT</t>
  </si>
  <si>
    <t>RONTGEN TOP LORDOTIK</t>
  </si>
  <si>
    <t>RONTGEN GENU</t>
  </si>
  <si>
    <t>USG MAMME</t>
  </si>
  <si>
    <t>FREK</t>
  </si>
  <si>
    <t>SSRN</t>
  </si>
  <si>
    <t>SSRAN</t>
  </si>
  <si>
    <t>SSRAN MASSA</t>
  </si>
  <si>
    <t>SSRAN INDIVIDU OLEH Sp. PD</t>
  </si>
  <si>
    <t>B. SASARAN</t>
  </si>
  <si>
    <t>KELOMPOK RESTI</t>
  </si>
  <si>
    <t>RONTGEN WATERS</t>
  </si>
  <si>
    <t>RONTGEN SHOULDER</t>
  </si>
  <si>
    <t>RONTGEN THORACOLUMBAL</t>
  </si>
  <si>
    <t>RANAP UM</t>
  </si>
  <si>
    <t>RANAP BP</t>
  </si>
  <si>
    <t>USG THYROID</t>
  </si>
  <si>
    <t>USG UPPER / LOWER ABDOMEN</t>
  </si>
  <si>
    <t>JUNI</t>
  </si>
  <si>
    <t>JULI</t>
  </si>
  <si>
    <t>IDG</t>
  </si>
  <si>
    <t>JUL</t>
  </si>
  <si>
    <t>AGUSTUS</t>
  </si>
  <si>
    <t>SEPTEMBER</t>
  </si>
  <si>
    <t>OKTOBER</t>
  </si>
  <si>
    <t>NOVEMBER</t>
  </si>
  <si>
    <t>DESEMBER</t>
  </si>
  <si>
    <t>KUNJUNGAN POLIKLINIK</t>
  </si>
  <si>
    <t>ANAK</t>
  </si>
  <si>
    <t>NON TB</t>
  </si>
  <si>
    <t>ASPO</t>
  </si>
  <si>
    <t>PDP</t>
  </si>
  <si>
    <t>SPP</t>
  </si>
  <si>
    <t>SEMESTER 1</t>
  </si>
  <si>
    <t>TRIWULAN 1</t>
  </si>
  <si>
    <t>TRIWULAN 2</t>
  </si>
  <si>
    <t>TRIWULAN 3</t>
  </si>
  <si>
    <t>TRIWULAN 4</t>
  </si>
  <si>
    <t>SEMESTER 2</t>
  </si>
  <si>
    <t>TW 1</t>
  </si>
  <si>
    <t>TW 2</t>
  </si>
  <si>
    <t>TW  3</t>
  </si>
  <si>
    <t>TW 4</t>
  </si>
  <si>
    <t>SMT 1</t>
  </si>
  <si>
    <t>SMT 2</t>
  </si>
  <si>
    <t>RUJUKAN PENDERITA</t>
  </si>
  <si>
    <t>BARU</t>
  </si>
  <si>
    <t>LAMA</t>
  </si>
  <si>
    <t>NON BPJS</t>
  </si>
  <si>
    <t>MDR TB</t>
  </si>
  <si>
    <t>DOTS</t>
  </si>
  <si>
    <t>KLINIK</t>
  </si>
  <si>
    <t>WTRJ</t>
  </si>
  <si>
    <t>WAKTU</t>
  </si>
  <si>
    <t>PASIEN</t>
  </si>
  <si>
    <t>WTPR</t>
  </si>
  <si>
    <t>SSRAN INDIVIDU</t>
  </si>
  <si>
    <t>SSRAN KELOMPOK</t>
  </si>
  <si>
    <t>TAHUNAN</t>
  </si>
  <si>
    <t>INTERVENSI</t>
  </si>
  <si>
    <t>II. TINDAKAN</t>
  </si>
  <si>
    <t>KUNJUNGAN NON BPJS/JKD</t>
  </si>
  <si>
    <t>SEP</t>
  </si>
  <si>
    <t>NOV</t>
  </si>
  <si>
    <t>TW1</t>
  </si>
  <si>
    <t>TW2</t>
  </si>
  <si>
    <t>TW3</t>
  </si>
  <si>
    <t>TW4</t>
  </si>
  <si>
    <t>SMT1</t>
  </si>
  <si>
    <t>SMT2</t>
  </si>
  <si>
    <t>TAHUN 2017</t>
  </si>
  <si>
    <t>PUNKSI PLEURA</t>
  </si>
  <si>
    <t>III. TINDAKAN TAMBAHAN</t>
  </si>
  <si>
    <t>PEMASANGAN INFUS</t>
  </si>
  <si>
    <t>WT</t>
  </si>
  <si>
    <t>RATA-RATA KUNJUNGAN PER HARI</t>
  </si>
  <si>
    <t>HARI KERJA</t>
  </si>
  <si>
    <t>IGD</t>
  </si>
  <si>
    <t>RAWAT DARURAT</t>
  </si>
  <si>
    <t>Non RDU</t>
  </si>
  <si>
    <t>Bronchoscopy</t>
  </si>
  <si>
    <t>Bio Safety Cabinet</t>
  </si>
  <si>
    <t>MWD</t>
  </si>
  <si>
    <t>Hari Kerja SMT1</t>
  </si>
  <si>
    <t>Jam Kerja Efektif</t>
  </si>
  <si>
    <t>Jam</t>
  </si>
  <si>
    <t>Menit</t>
  </si>
  <si>
    <t>Waktu Periksa</t>
  </si>
  <si>
    <t>Kapasitas Ideal</t>
  </si>
  <si>
    <t>REALISASI PEMERIKSAAN</t>
  </si>
  <si>
    <t>Jml Pemeriksaan</t>
  </si>
  <si>
    <t>Utilisasi</t>
  </si>
  <si>
    <t>Rontgen Bandung</t>
  </si>
  <si>
    <t>Rontgen Garut</t>
  </si>
  <si>
    <t>Rontgen Cianjur</t>
  </si>
  <si>
    <t>ELEKTROLIT</t>
  </si>
  <si>
    <t>NATRIUM</t>
  </si>
  <si>
    <t>KALIUM</t>
  </si>
  <si>
    <t>KLORIDA</t>
  </si>
  <si>
    <t>IX</t>
  </si>
  <si>
    <t>NON BAYAR</t>
  </si>
  <si>
    <t>MIKROSKOPIS SCANTY</t>
  </si>
  <si>
    <t>NON TBC KOMPLIKASI GIZI BURUK</t>
  </si>
  <si>
    <t>NON TBC KOMPLIKASI GIZI KURANG</t>
  </si>
  <si>
    <t>NON TBC KOMPLIKASI GIZI BAIK</t>
  </si>
  <si>
    <t>NON TBC KOMPLIKASI GIZI LEBIH</t>
  </si>
  <si>
    <t>JUMLAH HARI KERJA</t>
  </si>
  <si>
    <t>RATA-RATA KUNJUNGAN</t>
  </si>
  <si>
    <t>JUMLAH HARI KALENDER</t>
  </si>
  <si>
    <t>KONSUL</t>
  </si>
  <si>
    <t>RADIOLOGI BANDUNG</t>
  </si>
  <si>
    <t>RADIOLOGI GARUT</t>
  </si>
  <si>
    <t>RADIOLOGI CIANJUR</t>
  </si>
  <si>
    <t>WTRJ BBKPM</t>
  </si>
  <si>
    <t>SATUAN MENIT</t>
  </si>
  <si>
    <t>SATUAN JAM</t>
  </si>
  <si>
    <t>AGU</t>
  </si>
  <si>
    <t>TW 3</t>
  </si>
  <si>
    <t>TAHUN 2018</t>
  </si>
  <si>
    <t>SEMESTER I</t>
  </si>
  <si>
    <t>RUMUS</t>
  </si>
  <si>
    <t>BOBOT</t>
  </si>
  <si>
    <t>PEMBILANG</t>
  </si>
  <si>
    <t>PENYEBUT</t>
  </si>
  <si>
    <t>HAPER</t>
  </si>
  <si>
    <t>SKOR</t>
  </si>
  <si>
    <t>A</t>
  </si>
  <si>
    <t>Layanan</t>
  </si>
  <si>
    <t>a</t>
  </si>
  <si>
    <t>Pertumbuhan Produktivitas</t>
  </si>
  <si>
    <t>Pertumbuhan Rata-rata Kunjungan Rawat Jalan</t>
  </si>
  <si>
    <t>Rata-rata kunjungan rawat jalan per hari pada tahun berjalan</t>
  </si>
  <si>
    <t>Rata-rata kunjungan rawat jalan per hari tahun lalu</t>
  </si>
  <si>
    <t>Pertumbuhan Rata-rata Kunjungan Rawat Darurat</t>
  </si>
  <si>
    <t>Rata-rata kunjungan rawat darurat per hari pada tahun berjalan</t>
  </si>
  <si>
    <t>Rata-rata kunjungan rawat darurat per hari tahun lalu</t>
  </si>
  <si>
    <r>
      <t xml:space="preserve">Pertumbuhan Rata-rata Kunjungan </t>
    </r>
    <r>
      <rPr>
        <i/>
        <sz val="11"/>
        <color theme="1"/>
        <rFont val="Calibri"/>
        <family val="2"/>
        <scheme val="minor"/>
      </rPr>
      <t>One Day Care</t>
    </r>
  </si>
  <si>
    <r>
      <t xml:space="preserve">Rata-rata kunjungan </t>
    </r>
    <r>
      <rPr>
        <i/>
        <sz val="11"/>
        <color theme="1"/>
        <rFont val="Calibri"/>
        <family val="2"/>
        <scheme val="minor"/>
      </rPr>
      <t>One Day Care</t>
    </r>
    <r>
      <rPr>
        <sz val="11"/>
        <color theme="1"/>
        <rFont val="Calibri"/>
        <family val="2"/>
        <charset val="1"/>
        <scheme val="minor"/>
      </rPr>
      <t xml:space="preserve"> per hari pada tahun berjalan</t>
    </r>
  </si>
  <si>
    <r>
      <t xml:space="preserve">Rata-rata kunjungan </t>
    </r>
    <r>
      <rPr>
        <i/>
        <sz val="11"/>
        <color theme="1"/>
        <rFont val="Calibri"/>
        <family val="2"/>
        <scheme val="minor"/>
      </rPr>
      <t>One Day Care</t>
    </r>
    <r>
      <rPr>
        <sz val="11"/>
        <color theme="1"/>
        <rFont val="Calibri"/>
        <family val="2"/>
        <charset val="1"/>
        <scheme val="minor"/>
      </rPr>
      <t xml:space="preserve"> per hari tahun lalu</t>
    </r>
  </si>
  <si>
    <t>Pertumbuhan Pemeriksaan Radiologi</t>
  </si>
  <si>
    <t>Rata-rata pemeriksaan radiologi per hari pada tahun berjalan</t>
  </si>
  <si>
    <t>Rata-rata pemeriksaan radiologi per hari tahun lalu</t>
  </si>
  <si>
    <t>Pertumbuhan Pemeriksaan Laboratorium</t>
  </si>
  <si>
    <t>Rata-rata pemeriksaan Laboratorium per hari pada tahun berjalan</t>
  </si>
  <si>
    <t>Rata-rata pemeriksaan Laboratorium per hari tahun lalu</t>
  </si>
  <si>
    <t>Pertumbuhan  Rehab Medik</t>
  </si>
  <si>
    <t>Rata-rata rehab medik per hari pada tahun berjalan</t>
  </si>
  <si>
    <t>Rata-rata rehab medik per hari tahun lalu</t>
  </si>
  <si>
    <t>Pertumbuhan  Tindakan Spesialistik</t>
  </si>
  <si>
    <t>Rata-rata tindakan spesialistik per hari pada tahun berjalan</t>
  </si>
  <si>
    <t>Rata-rata tindakan spesialistik per hari tahun lalu</t>
  </si>
  <si>
    <t>Pertumbuhan  Jumlah Penyuluhan</t>
  </si>
  <si>
    <t>Rata-rata penyuluhan per hari pada tahun berjalan</t>
  </si>
  <si>
    <t>Rata-rata penyuluhan per hari tahun lalu</t>
  </si>
  <si>
    <t>JUMLAH a</t>
  </si>
  <si>
    <t>b</t>
  </si>
  <si>
    <t>Efisiensi pelayanan</t>
  </si>
  <si>
    <t>Rasio Pasien Rawat Jalan dengan Dokter</t>
  </si>
  <si>
    <t>Rata-rata jumlah pasien rawat jalan per hari</t>
  </si>
  <si>
    <t>Jumlah dokter yang melaksanakan pelayanan rawat jalan per hari</t>
  </si>
  <si>
    <t>Rasio Pasien Rawat Jalan dengan Perawat</t>
  </si>
  <si>
    <t>Jumlah perawat yang melaksanakan pelayanan rawat jalan per hari</t>
  </si>
  <si>
    <t>Rasio Jumlah Pemeriksaan Laboratorium dengan Analis Laboratorium</t>
  </si>
  <si>
    <t>Rata-rata jumlah pemeriksaan laboratorium per hari</t>
  </si>
  <si>
    <t>Jumlah analis yang melaksanakan pemeriksaan laboratorium per hari</t>
  </si>
  <si>
    <t>Rasio Jumlah Pemeriksaan Radiologi dengan Petugas Radiographer</t>
  </si>
  <si>
    <t>Rata-rata jumlah pemeriksaan radiologi per hari</t>
  </si>
  <si>
    <t>Jumlah radiografer yang melaksanakan layanan pemeriksaan radiologi per hari</t>
  </si>
  <si>
    <t>Angka Kegagalan Hasil Radiologi</t>
  </si>
  <si>
    <t>Jumlah kegagalan hasil radiologi per hari</t>
  </si>
  <si>
    <t>X</t>
  </si>
  <si>
    <t>Jumlah seluruh pemeriksaan radiologi per hari</t>
  </si>
  <si>
    <t>Persentase Nilai Obat Kadaluarsa</t>
  </si>
  <si>
    <t>Rata-rata jumlah jenis obat yang kadaluarsa per tahun</t>
  </si>
  <si>
    <t>Jumlah seluruh jenis obat per tahun</t>
  </si>
  <si>
    <t>Angka Pengulangan Pemeriksaan Laboratorium</t>
  </si>
  <si>
    <t>Jumlah pemeriksaan di laboratorium yang diulang per hari</t>
  </si>
  <si>
    <t>Jumlah seluruh pemeriksaan laboratorium per hari</t>
  </si>
  <si>
    <t>Pengembalian Rekam Medik</t>
  </si>
  <si>
    <t>Jumlah rekam medik dikembalikan per hari</t>
  </si>
  <si>
    <t>Jumlah semua rekam medik dalam satu tahun per hari</t>
  </si>
  <si>
    <t>Rasio Penyuluhan dan Petugas Penyuluhan</t>
  </si>
  <si>
    <t>Rata-rata jumlah pasien yang mendapatkan penyuluhan per hari</t>
  </si>
  <si>
    <t>Jumlah petugas yang memberikan penyuluhan per hari</t>
  </si>
  <si>
    <t>JUMLAH b</t>
  </si>
  <si>
    <t>c</t>
  </si>
  <si>
    <t>Perspektif Pertumbuhan Pembelajaran</t>
  </si>
  <si>
    <t>Program Pendidikan dan Pelatihan</t>
  </si>
  <si>
    <t>1. Tidak ada program pendidikan dan pelatihan</t>
  </si>
  <si>
    <t>4. Ada program dilaksanakan</t>
  </si>
  <si>
    <t>2. Ada program tidak dilaksanakan</t>
  </si>
  <si>
    <t>3. Ada program sebagian dilaksanakan</t>
  </si>
  <si>
    <t>Program Penelitian</t>
  </si>
  <si>
    <t>1. Tidak ada program penelitian</t>
  </si>
  <si>
    <t>4. Ada program penelitian semua dilaksanakan</t>
  </si>
  <si>
    <t>2. Ada program penelitian belum dilaksanakan</t>
  </si>
  <si>
    <t>3. Ada program penelitian sebagian dilaksanakan</t>
  </si>
  <si>
    <t>Program Reward and Punhisment</t>
  </si>
  <si>
    <t>1. Tidak ada program reward and punishment</t>
  </si>
  <si>
    <t>4. Ada program dilaksanakan sepenuhnya</t>
  </si>
  <si>
    <t>JUMLAH c</t>
  </si>
  <si>
    <t>ANGKA</t>
  </si>
  <si>
    <t>TAHUN</t>
  </si>
  <si>
    <t>Hari Kerja</t>
  </si>
  <si>
    <t>Pasien Baru</t>
  </si>
  <si>
    <t>Pasien Lama</t>
  </si>
  <si>
    <t>Jumlah Kunjungan</t>
  </si>
  <si>
    <t>Rata-rata Per Hari</t>
  </si>
  <si>
    <t>KENAIKAN (%)</t>
  </si>
  <si>
    <t>PERTUMBUHAN RATA-RATA</t>
  </si>
  <si>
    <t>TARGET</t>
  </si>
  <si>
    <t>Pertumbuhan</t>
  </si>
  <si>
    <t>Kenaikan</t>
  </si>
  <si>
    <t>JENIS PEMBIAYAAN</t>
  </si>
  <si>
    <t>Umum</t>
  </si>
  <si>
    <t>Jamkesda</t>
  </si>
  <si>
    <t>URAIAN</t>
  </si>
  <si>
    <t>FILM RUSAK</t>
  </si>
  <si>
    <t>JUMLAH PEMERIKSAAN</t>
  </si>
  <si>
    <t>KEGAGALAN PER HARI</t>
  </si>
  <si>
    <t>PEMERIKSAAN PER HARI</t>
  </si>
  <si>
    <t>ANGKA KEGAGALAN</t>
  </si>
  <si>
    <t>JENIS TINDAKAN SPESIALISTIK</t>
  </si>
  <si>
    <t>RATA-RATA PER HARI</t>
  </si>
  <si>
    <t>JUMLAH KUNJUNGAN</t>
  </si>
  <si>
    <t>JUMLAH TEMPAT TIDUR</t>
  </si>
  <si>
    <t>JUMLAH HARI PERAWATAN</t>
  </si>
  <si>
    <t>LAMA DIRAWAT</t>
  </si>
  <si>
    <t>JUMLAH PASIEN KELUAR</t>
  </si>
  <si>
    <t>BOR</t>
  </si>
  <si>
    <t>ALVOS</t>
  </si>
  <si>
    <t>TOI</t>
  </si>
  <si>
    <t>BTO</t>
  </si>
  <si>
    <t>TTNA</t>
  </si>
  <si>
    <t>ENDYNAMIC EXERCISE</t>
  </si>
  <si>
    <t>TCM</t>
  </si>
  <si>
    <t>SKORING</t>
  </si>
  <si>
    <t>DOKTER</t>
  </si>
  <si>
    <t>PERAWAT</t>
  </si>
  <si>
    <t>PERSONIL</t>
  </si>
  <si>
    <t>Dr. Isnani Alimah, MM</t>
  </si>
  <si>
    <t>Dr. Firman Desi Rahmayandi</t>
  </si>
  <si>
    <t>Dr. Desmawati Lubis</t>
  </si>
  <si>
    <t>RATA-RATA</t>
  </si>
  <si>
    <t xml:space="preserve"> </t>
  </si>
  <si>
    <t>Postural Drainage</t>
  </si>
  <si>
    <t>Microwave Diathermi (MWD)</t>
  </si>
  <si>
    <t>Ultra Sound Diathermi (USD)</t>
  </si>
  <si>
    <t>Tranctaneus Electrical Nerve Stimulation (TENS)</t>
  </si>
  <si>
    <t>Infra Red</t>
  </si>
  <si>
    <t>Electrical Stimulan (ES)</t>
  </si>
  <si>
    <t>Latihan Pernapasan</t>
  </si>
  <si>
    <t>Musculoskeletal Exercise Ringan (Tanpa Alat)</t>
  </si>
  <si>
    <t>Musculoskeletal Exercise Sedang (Shoulder Wheel, Wall Bar, Paralel Bar, Starir Climbing )</t>
  </si>
  <si>
    <t>Musculoskeletal Exercise Berat ( EN Dynamic, EN Tree Pulley )</t>
  </si>
  <si>
    <t>Endurence Exercise dengan treadmill</t>
  </si>
  <si>
    <t>Endurence Exercise dengan static bicycle</t>
  </si>
  <si>
    <t>Traksi</t>
  </si>
  <si>
    <t>KOMPONEN</t>
  </si>
  <si>
    <t>Kunjungan</t>
  </si>
  <si>
    <t>Rata-rata</t>
  </si>
  <si>
    <t>PERTUMBUHAN</t>
  </si>
  <si>
    <t>Kenaikan Kunjungan Per Hari</t>
  </si>
  <si>
    <t>IGD KUNJUNGAN</t>
  </si>
  <si>
    <t>KUNJUNGAN REHAB MEDIK</t>
  </si>
  <si>
    <t>KENAIKAN/PENURUNAN</t>
  </si>
  <si>
    <t>KENAIKAN/PENURUNAN (%)</t>
  </si>
  <si>
    <t>PERTUMBUHAN PEMERIKSAAN RADIOLOGI</t>
  </si>
  <si>
    <t>Pemeriksaan</t>
  </si>
  <si>
    <t>PERTUMBUHAN PEMERIKSAAN LABORATORIUM</t>
  </si>
  <si>
    <t>Bandung</t>
  </si>
  <si>
    <t>Garut</t>
  </si>
  <si>
    <t>Cianjur</t>
  </si>
  <si>
    <t>INSTALASI</t>
  </si>
  <si>
    <t>LAB</t>
  </si>
  <si>
    <t>RAD</t>
  </si>
  <si>
    <t>REHAB MEDIK</t>
  </si>
  <si>
    <t xml:space="preserve"> NO</t>
  </si>
  <si>
    <t>Jumlah Pemeriksaan</t>
  </si>
  <si>
    <t>%</t>
  </si>
  <si>
    <t>PERTUMBUHAN TINDAKAN SPESIALISTIK</t>
  </si>
  <si>
    <t>Jumlah</t>
  </si>
  <si>
    <t>NAIK/TURUN</t>
  </si>
  <si>
    <t>NAIK/TURUN (%)</t>
  </si>
  <si>
    <t>(%)</t>
  </si>
  <si>
    <t>Kenaikan/Penurunan</t>
  </si>
  <si>
    <t>Pasien Umum</t>
  </si>
  <si>
    <t>Pasien BPJS</t>
  </si>
  <si>
    <t>Pasien Jamkesda</t>
  </si>
  <si>
    <t>Puskesmas</t>
  </si>
  <si>
    <t>Rumah Sakit</t>
  </si>
  <si>
    <t>Dokter Swasta</t>
  </si>
  <si>
    <t>Tempat lainnya</t>
  </si>
  <si>
    <t>Pertumbuhan Pemeriksaan</t>
  </si>
  <si>
    <t>Rata-rata Pemeriksaan Per Hari</t>
  </si>
  <si>
    <t>Rata-rata Kunjungan Per Hari</t>
  </si>
  <si>
    <t>Pertumbuhan Kunjungan</t>
  </si>
  <si>
    <t>Rawat Darurat</t>
  </si>
  <si>
    <t>Non Rawat Darurat</t>
  </si>
  <si>
    <t>FARMASI</t>
  </si>
  <si>
    <t>Obat Jadi</t>
  </si>
  <si>
    <t>Obat Racikan</t>
  </si>
  <si>
    <t>IRJ</t>
  </si>
  <si>
    <t>IRNAP</t>
  </si>
  <si>
    <t>GAWAT DARURAT</t>
  </si>
  <si>
    <t>NAIK/TURUN (JUMLAH)</t>
  </si>
  <si>
    <t>TAHUN 2019</t>
  </si>
  <si>
    <t>TAHUN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</si>
</sst>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6">
    <numFmt numFmtId="41" formatCode="_-* #,##0_-;\-* #,##0_-;_-* &quot;-&quot;_-;_-@_-"/>
    <numFmt numFmtId="43" formatCode="_-* #,##0.00_-;\-* #,##0.00_-;_-* &quot;-&quot;??_-;_-@_-"/>
    <numFmt numFmtId="164" formatCode="_(* #,##0_);_(* \(#,##0\);_(* &quot;-&quot;_);_(@_)"/>
    <numFmt numFmtId="165" formatCode="_(* #,##0.00_);_(* \(#,##0.00\);_(* &quot;-&quot;??_);_(@_)"/>
    <numFmt numFmtId="166" formatCode="_(* #,##0_);_(* \(#,##0\);_(* &quot;-&quot;??_);_(@_)"/>
    <numFmt numFmtId="167" formatCode="_(* #,##0.0_);_(* \(#,##0.0\);_(* &quot;-&quot;_);_(@_)"/>
    <numFmt numFmtId="168" formatCode="_(* #,##0.00_);_(* \(#,##0.00\);_(* &quot;-&quot;_);_(@_)"/>
    <numFmt numFmtId="169" formatCode="0.0"/>
    <numFmt numFmtId="170" formatCode="_-* #,##0.0_-;\-* #,##0.0_-;_-* &quot;-&quot;?_-;_-@_-"/>
    <numFmt numFmtId="171" formatCode="0.0%"/>
    <numFmt numFmtId="172" formatCode="0;[Red]0"/>
    <numFmt numFmtId="173" formatCode="[h]:mm:ss;@"/>
    <numFmt numFmtId="174" formatCode="#,##0.0"/>
    <numFmt numFmtId="175" formatCode="#,##0.000"/>
    <numFmt numFmtId="176" formatCode="h:mm:ss;@"/>
    <numFmt numFmtId="177" formatCode="_-* #,##0.00_-;\-* #,##0.00_-;_-* &quot;-&quot;_-;_-@_-"/>
  </numFmts>
  <fonts count="41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charset val="1"/>
      <scheme val="minor"/>
    </font>
    <font>
      <b/>
      <sz val="10"/>
      <color theme="1"/>
      <name val="Calibri"/>
      <family val="2"/>
      <charset val="1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color indexed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Calibri"/>
      <family val="2"/>
      <charset val="1"/>
      <scheme val="minor"/>
    </font>
    <font>
      <sz val="10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FF0000"/>
      <name val="Calibri"/>
      <family val="2"/>
      <charset val="1"/>
      <scheme val="minor"/>
    </font>
    <font>
      <sz val="11"/>
      <name val="Calibri"/>
      <family val="2"/>
      <charset val="1"/>
      <scheme val="minor"/>
    </font>
    <font>
      <sz val="10"/>
      <color rgb="FFFF0000"/>
      <name val="Calibri"/>
      <family val="2"/>
      <charset val="1"/>
      <scheme val="minor"/>
    </font>
    <font>
      <b/>
      <sz val="10"/>
      <color rgb="FF000000"/>
      <name val="Times New Roman"/>
      <family val="1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1"/>
      <name val="Times New Roman"/>
      <family val="1"/>
    </font>
    <font>
      <sz val="10"/>
      <color rgb="FF000000"/>
      <name val="Times New Roman"/>
      <family val="1"/>
    </font>
    <font>
      <b/>
      <sz val="10"/>
      <color theme="1"/>
      <name val="Times New Roman"/>
      <family val="1"/>
    </font>
    <font>
      <b/>
      <sz val="11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rgb="FF000000"/>
      <name val="Calibri"/>
      <family val="2"/>
      <scheme val="minor"/>
    </font>
    <font>
      <b/>
      <sz val="11"/>
      <name val="Calibri"/>
      <family val="2"/>
      <charset val="1"/>
      <scheme val="minor"/>
    </font>
    <font>
      <sz val="10"/>
      <color rgb="FFFF0000"/>
      <name val="Times New Roman"/>
      <family val="1"/>
    </font>
    <font>
      <sz val="11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</borders>
  <cellStyleXfs count="51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11" fillId="0" borderId="0"/>
    <xf numFmtId="43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7" fillId="0" borderId="0"/>
    <xf numFmtId="43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8" fillId="9" borderId="16" applyNumberFormat="0" applyFont="0" applyAlignment="0" applyProtection="0"/>
    <xf numFmtId="0" fontId="18" fillId="9" borderId="16" applyNumberFormat="0" applyFont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43">
    <xf numFmtId="0" fontId="0" fillId="0" borderId="0" xfId="0"/>
    <xf numFmtId="0" fontId="3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6" fillId="0" borderId="3" xfId="0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3" xfId="0" applyFont="1" applyBorder="1" applyAlignment="1">
      <alignment horizontal="center" vertical="center"/>
    </xf>
    <xf numFmtId="0" fontId="7" fillId="0" borderId="3" xfId="0" quotePrefix="1" applyFont="1" applyBorder="1" applyAlignment="1">
      <alignment vertical="center"/>
    </xf>
    <xf numFmtId="164" fontId="7" fillId="0" borderId="3" xfId="2" applyFont="1" applyBorder="1" applyAlignment="1">
      <alignment vertical="center"/>
    </xf>
    <xf numFmtId="0" fontId="7" fillId="0" borderId="3" xfId="0" applyFont="1" applyBorder="1" applyAlignment="1">
      <alignment vertical="center"/>
    </xf>
    <xf numFmtId="0" fontId="8" fillId="0" borderId="3" xfId="0" applyFont="1" applyBorder="1" applyAlignment="1">
      <alignment vertical="center"/>
    </xf>
    <xf numFmtId="164" fontId="8" fillId="0" borderId="3" xfId="2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64" fontId="8" fillId="0" borderId="0" xfId="2" applyFont="1" applyBorder="1" applyAlignment="1">
      <alignment vertical="center"/>
    </xf>
    <xf numFmtId="0" fontId="7" fillId="0" borderId="3" xfId="0" applyFont="1" applyBorder="1" applyAlignment="1">
      <alignment vertical="center" readingOrder="1"/>
    </xf>
    <xf numFmtId="0" fontId="8" fillId="0" borderId="3" xfId="0" applyFont="1" applyBorder="1" applyAlignment="1">
      <alignment horizontal="center" vertical="center"/>
    </xf>
    <xf numFmtId="0" fontId="6" fillId="0" borderId="3" xfId="0" applyFont="1" applyBorder="1" applyAlignment="1">
      <alignment vertical="center"/>
    </xf>
    <xf numFmtId="0" fontId="7" fillId="0" borderId="0" xfId="0" applyFont="1" applyBorder="1" applyAlignment="1">
      <alignment horizontal="center" vertical="center"/>
    </xf>
    <xf numFmtId="165" fontId="7" fillId="0" borderId="3" xfId="1" applyNumberFormat="1" applyFont="1" applyBorder="1" applyAlignment="1">
      <alignment vertical="center"/>
    </xf>
    <xf numFmtId="0" fontId="10" fillId="0" borderId="0" xfId="0" applyFont="1" applyAlignment="1">
      <alignment vertical="center"/>
    </xf>
    <xf numFmtId="0" fontId="8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left" vertical="center"/>
    </xf>
    <xf numFmtId="164" fontId="7" fillId="0" borderId="0" xfId="2" applyNumberFormat="1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1" fontId="7" fillId="0" borderId="3" xfId="2" applyNumberFormat="1" applyFont="1" applyBorder="1" applyAlignment="1">
      <alignment horizontal="center" vertical="center"/>
    </xf>
    <xf numFmtId="1" fontId="6" fillId="0" borderId="3" xfId="0" applyNumberFormat="1" applyFont="1" applyBorder="1" applyAlignment="1">
      <alignment horizontal="center" vertical="center"/>
    </xf>
    <xf numFmtId="1" fontId="9" fillId="0" borderId="3" xfId="2" applyNumberFormat="1" applyFont="1" applyBorder="1" applyAlignment="1">
      <alignment horizontal="center" vertical="center"/>
    </xf>
    <xf numFmtId="37" fontId="7" fillId="0" borderId="3" xfId="2" applyNumberFormat="1" applyFont="1" applyBorder="1" applyAlignment="1">
      <alignment horizontal="center" vertical="center"/>
    </xf>
    <xf numFmtId="0" fontId="3" fillId="0" borderId="3" xfId="0" applyFont="1" applyBorder="1" applyAlignment="1">
      <alignment vertical="center"/>
    </xf>
    <xf numFmtId="1" fontId="3" fillId="0" borderId="3" xfId="0" applyNumberFormat="1" applyFont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 wrapText="1"/>
    </xf>
    <xf numFmtId="0" fontId="7" fillId="0" borderId="3" xfId="0" quotePrefix="1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64" fontId="3" fillId="0" borderId="3" xfId="2" applyFont="1" applyBorder="1" applyAlignment="1">
      <alignment vertical="center"/>
    </xf>
    <xf numFmtId="164" fontId="6" fillId="0" borderId="3" xfId="2" applyFont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vertical="center"/>
    </xf>
    <xf numFmtId="0" fontId="4" fillId="0" borderId="3" xfId="0" applyFont="1" applyFill="1" applyBorder="1" applyAlignment="1">
      <alignment horizontal="left" vertical="center"/>
    </xf>
    <xf numFmtId="0" fontId="13" fillId="0" borderId="0" xfId="0" applyFont="1" applyFill="1" applyAlignment="1">
      <alignment vertical="center"/>
    </xf>
    <xf numFmtId="0" fontId="13" fillId="0" borderId="3" xfId="0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12" fillId="0" borderId="0" xfId="0" applyFont="1" applyFill="1" applyAlignment="1">
      <alignment vertical="center"/>
    </xf>
    <xf numFmtId="0" fontId="13" fillId="0" borderId="3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13" fillId="0" borderId="3" xfId="0" quotePrefix="1" applyFont="1" applyFill="1" applyBorder="1" applyAlignment="1">
      <alignment horizontal="center" vertical="center"/>
    </xf>
    <xf numFmtId="0" fontId="3" fillId="0" borderId="3" xfId="0" applyFont="1" applyFill="1" applyBorder="1" applyAlignment="1">
      <alignment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vertical="center"/>
    </xf>
    <xf numFmtId="0" fontId="6" fillId="0" borderId="0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8" fillId="0" borderId="3" xfId="0" quotePrefix="1" applyFont="1" applyBorder="1" applyAlignment="1">
      <alignment horizontal="left" vertical="center"/>
    </xf>
    <xf numFmtId="164" fontId="3" fillId="0" borderId="3" xfId="2" applyFont="1" applyBorder="1" applyAlignment="1">
      <alignment horizontal="center" vertical="center"/>
    </xf>
    <xf numFmtId="0" fontId="7" fillId="0" borderId="4" xfId="0" applyFont="1" applyBorder="1" applyAlignment="1">
      <alignment vertical="center"/>
    </xf>
    <xf numFmtId="0" fontId="7" fillId="0" borderId="6" xfId="0" applyFont="1" applyBorder="1" applyAlignment="1">
      <alignment horizontal="left" vertical="center"/>
    </xf>
    <xf numFmtId="164" fontId="6" fillId="0" borderId="3" xfId="2" applyFont="1" applyBorder="1" applyAlignment="1">
      <alignment vertical="center"/>
    </xf>
    <xf numFmtId="0" fontId="7" fillId="0" borderId="6" xfId="0" quotePrefix="1" applyFont="1" applyBorder="1" applyAlignment="1">
      <alignment horizontal="left" vertical="center"/>
    </xf>
    <xf numFmtId="0" fontId="7" fillId="0" borderId="6" xfId="0" applyFont="1" applyBorder="1" applyAlignment="1">
      <alignment vertical="center"/>
    </xf>
    <xf numFmtId="0" fontId="8" fillId="0" borderId="4" xfId="0" quotePrefix="1" applyFont="1" applyBorder="1" applyAlignment="1">
      <alignment horizontal="left" vertical="center"/>
    </xf>
    <xf numFmtId="0" fontId="8" fillId="0" borderId="6" xfId="0" applyFont="1" applyBorder="1" applyAlignment="1">
      <alignment vertical="center"/>
    </xf>
    <xf numFmtId="0" fontId="8" fillId="0" borderId="4" xfId="0" applyFont="1" applyBorder="1" applyAlignment="1">
      <alignment vertical="center"/>
    </xf>
    <xf numFmtId="0" fontId="8" fillId="0" borderId="6" xfId="0" quotePrefix="1" applyFont="1" applyBorder="1" applyAlignment="1">
      <alignment horizontal="left" vertical="center"/>
    </xf>
    <xf numFmtId="0" fontId="7" fillId="0" borderId="4" xfId="0" applyFont="1" applyBorder="1" applyAlignment="1">
      <alignment horizontal="left" vertical="center"/>
    </xf>
    <xf numFmtId="0" fontId="8" fillId="0" borderId="3" xfId="0" applyFont="1" applyBorder="1" applyAlignment="1">
      <alignment horizontal="center"/>
    </xf>
    <xf numFmtId="0" fontId="8" fillId="0" borderId="3" xfId="0" applyFont="1" applyBorder="1" applyAlignment="1">
      <alignment horizontal="left"/>
    </xf>
    <xf numFmtId="0" fontId="8" fillId="0" borderId="3" xfId="0" applyFont="1" applyBorder="1"/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right"/>
    </xf>
    <xf numFmtId="0" fontId="7" fillId="0" borderId="6" xfId="0" applyFont="1" applyBorder="1"/>
    <xf numFmtId="0" fontId="8" fillId="0" borderId="3" xfId="0" applyFont="1" applyBorder="1" applyAlignment="1">
      <alignment horizontal="centerContinuous" vertical="center"/>
    </xf>
    <xf numFmtId="0" fontId="6" fillId="0" borderId="4" xfId="0" applyFont="1" applyBorder="1" applyAlignment="1">
      <alignment vertical="center"/>
    </xf>
    <xf numFmtId="0" fontId="6" fillId="0" borderId="6" xfId="0" applyFont="1" applyBorder="1" applyAlignment="1">
      <alignment vertical="center"/>
    </xf>
    <xf numFmtId="0" fontId="6" fillId="0" borderId="0" xfId="0" applyFont="1" applyBorder="1"/>
    <xf numFmtId="0" fontId="7" fillId="3" borderId="3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/>
    </xf>
    <xf numFmtId="0" fontId="7" fillId="0" borderId="3" xfId="0" applyFont="1" applyBorder="1" applyAlignment="1">
      <alignment horizontal="left" vertical="center" indent="1"/>
    </xf>
    <xf numFmtId="0" fontId="7" fillId="0" borderId="3" xfId="0" applyFont="1" applyBorder="1" applyAlignment="1">
      <alignment horizontal="left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11" fillId="0" borderId="0" xfId="0" applyFont="1"/>
    <xf numFmtId="0" fontId="8" fillId="0" borderId="3" xfId="0" applyFont="1" applyBorder="1" applyAlignment="1">
      <alignment horizontal="center" vertical="center"/>
    </xf>
    <xf numFmtId="0" fontId="7" fillId="0" borderId="3" xfId="2" applyNumberFormat="1" applyFont="1" applyFill="1" applyBorder="1" applyAlignment="1">
      <alignment horizontal="center" vertical="center"/>
    </xf>
    <xf numFmtId="0" fontId="7" fillId="0" borderId="3" xfId="2" applyNumberFormat="1" applyFont="1" applyBorder="1" applyAlignment="1">
      <alignment horizontal="center" vertical="center"/>
    </xf>
    <xf numFmtId="0" fontId="6" fillId="0" borderId="3" xfId="0" applyFont="1" applyBorder="1" applyAlignment="1">
      <alignment horizontal="center"/>
    </xf>
    <xf numFmtId="0" fontId="6" fillId="0" borderId="3" xfId="0" applyFont="1" applyBorder="1"/>
    <xf numFmtId="164" fontId="7" fillId="0" borderId="3" xfId="2" applyFont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vertical="center"/>
    </xf>
    <xf numFmtId="0" fontId="11" fillId="0" borderId="0" xfId="0" applyFont="1" applyAlignment="1">
      <alignment horizontal="center"/>
    </xf>
    <xf numFmtId="0" fontId="3" fillId="0" borderId="0" xfId="0" applyFont="1" applyBorder="1"/>
    <xf numFmtId="0" fontId="3" fillId="0" borderId="3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Continuous" vertical="center" wrapText="1"/>
    </xf>
    <xf numFmtId="0" fontId="6" fillId="0" borderId="3" xfId="0" applyFont="1" applyBorder="1" applyAlignment="1">
      <alignment horizontal="left" vertical="center"/>
    </xf>
    <xf numFmtId="166" fontId="7" fillId="0" borderId="3" xfId="1" applyNumberFormat="1" applyFont="1" applyBorder="1" applyAlignment="1">
      <alignment horizontal="center" vertical="center"/>
    </xf>
    <xf numFmtId="166" fontId="8" fillId="0" borderId="3" xfId="1" applyNumberFormat="1" applyFont="1" applyBorder="1" applyAlignment="1">
      <alignment horizontal="center" vertical="center"/>
    </xf>
    <xf numFmtId="164" fontId="8" fillId="0" borderId="3" xfId="2" applyFont="1" applyBorder="1" applyAlignment="1">
      <alignment horizontal="center" vertical="center"/>
    </xf>
    <xf numFmtId="0" fontId="8" fillId="0" borderId="3" xfId="0" applyFont="1" applyBorder="1" applyAlignment="1">
      <alignment horizontal="left" vertical="center"/>
    </xf>
    <xf numFmtId="166" fontId="8" fillId="0" borderId="3" xfId="0" applyNumberFormat="1" applyFont="1" applyBorder="1" applyAlignment="1">
      <alignment horizontal="center"/>
    </xf>
    <xf numFmtId="0" fontId="0" fillId="0" borderId="0" xfId="0" applyAlignment="1">
      <alignment vertical="center"/>
    </xf>
    <xf numFmtId="0" fontId="14" fillId="0" borderId="3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11" xfId="0" applyFont="1" applyBorder="1" applyAlignment="1">
      <alignment horizontal="center" vertical="center"/>
    </xf>
    <xf numFmtId="0" fontId="14" fillId="0" borderId="3" xfId="0" applyFont="1" applyBorder="1" applyAlignment="1">
      <alignment vertical="center"/>
    </xf>
    <xf numFmtId="0" fontId="14" fillId="0" borderId="0" xfId="0" applyFont="1" applyAlignment="1">
      <alignment vertical="center"/>
    </xf>
    <xf numFmtId="0" fontId="0" fillId="0" borderId="9" xfId="0" applyBorder="1" applyAlignment="1">
      <alignment vertical="center"/>
    </xf>
    <xf numFmtId="0" fontId="0" fillId="0" borderId="11" xfId="0" applyBorder="1" applyAlignment="1">
      <alignment vertical="center"/>
    </xf>
    <xf numFmtId="164" fontId="0" fillId="0" borderId="3" xfId="2" applyFont="1" applyBorder="1" applyAlignment="1">
      <alignment horizontal="center" vertical="center"/>
    </xf>
    <xf numFmtId="164" fontId="14" fillId="0" borderId="3" xfId="2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0" xfId="0" applyFont="1"/>
    <xf numFmtId="0" fontId="3" fillId="0" borderId="3" xfId="0" applyFont="1" applyBorder="1"/>
    <xf numFmtId="0" fontId="6" fillId="0" borderId="0" xfId="0" applyFont="1"/>
    <xf numFmtId="0" fontId="6" fillId="0" borderId="9" xfId="0" applyFont="1" applyBorder="1"/>
    <xf numFmtId="0" fontId="7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4" fillId="3" borderId="3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4" fillId="4" borderId="3" xfId="0" applyFont="1" applyFill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3" fillId="0" borderId="3" xfId="0" applyFont="1" applyBorder="1" applyAlignment="1">
      <alignment horizontal="center"/>
    </xf>
    <xf numFmtId="0" fontId="8" fillId="0" borderId="9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Border="1"/>
    <xf numFmtId="0" fontId="4" fillId="0" borderId="3" xfId="0" applyFont="1" applyBorder="1"/>
    <xf numFmtId="0" fontId="4" fillId="0" borderId="3" xfId="0" applyFont="1" applyBorder="1" applyAlignment="1">
      <alignment horizontal="center"/>
    </xf>
    <xf numFmtId="0" fontId="3" fillId="0" borderId="12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4" fillId="0" borderId="4" xfId="0" applyFont="1" applyBorder="1"/>
    <xf numFmtId="0" fontId="3" fillId="0" borderId="4" xfId="0" applyFont="1" applyBorder="1"/>
    <xf numFmtId="0" fontId="4" fillId="0" borderId="3" xfId="0" applyFont="1" applyBorder="1" applyAlignment="1">
      <alignment vertical="center"/>
    </xf>
    <xf numFmtId="0" fontId="4" fillId="0" borderId="3" xfId="0" applyFont="1" applyBorder="1" applyAlignment="1">
      <alignment horizontal="left" vertical="center"/>
    </xf>
    <xf numFmtId="0" fontId="4" fillId="0" borderId="9" xfId="0" applyFont="1" applyBorder="1"/>
    <xf numFmtId="0" fontId="4" fillId="0" borderId="9" xfId="0" applyFont="1" applyBorder="1" applyAlignment="1">
      <alignment horizontal="center" vertical="center"/>
    </xf>
    <xf numFmtId="164" fontId="4" fillId="0" borderId="3" xfId="2" applyFont="1" applyBorder="1" applyAlignment="1">
      <alignment horizontal="center" vertical="center"/>
    </xf>
    <xf numFmtId="0" fontId="8" fillId="0" borderId="12" xfId="0" applyFont="1" applyBorder="1" applyAlignment="1">
      <alignment vertical="center" wrapText="1"/>
    </xf>
    <xf numFmtId="0" fontId="8" fillId="0" borderId="13" xfId="0" applyFont="1" applyBorder="1" applyAlignment="1">
      <alignment vertical="center" wrapText="1"/>
    </xf>
    <xf numFmtId="0" fontId="8" fillId="0" borderId="9" xfId="0" applyFont="1" applyBorder="1" applyAlignment="1">
      <alignment vertical="center"/>
    </xf>
    <xf numFmtId="0" fontId="8" fillId="0" borderId="10" xfId="0" applyFont="1" applyBorder="1" applyAlignment="1">
      <alignment vertical="center"/>
    </xf>
    <xf numFmtId="0" fontId="7" fillId="3" borderId="3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/>
    </xf>
    <xf numFmtId="0" fontId="14" fillId="0" borderId="0" xfId="0" applyFont="1"/>
    <xf numFmtId="0" fontId="15" fillId="0" borderId="3" xfId="0" applyFont="1" applyFill="1" applyBorder="1" applyAlignment="1">
      <alignment vertical="center"/>
    </xf>
    <xf numFmtId="164" fontId="6" fillId="0" borderId="3" xfId="0" applyNumberFormat="1" applyFont="1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7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/>
    </xf>
    <xf numFmtId="0" fontId="14" fillId="3" borderId="3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4" fillId="4" borderId="3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/>
    </xf>
    <xf numFmtId="0" fontId="7" fillId="3" borderId="3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/>
    </xf>
    <xf numFmtId="0" fontId="14" fillId="3" borderId="3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4" fillId="4" borderId="3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/>
    </xf>
    <xf numFmtId="0" fontId="6" fillId="6" borderId="0" xfId="0" applyFont="1" applyFill="1" applyBorder="1" applyAlignment="1">
      <alignment vertical="center"/>
    </xf>
    <xf numFmtId="164" fontId="4" fillId="0" borderId="3" xfId="2" applyFont="1" applyFill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/>
    </xf>
    <xf numFmtId="0" fontId="14" fillId="3" borderId="3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4" fillId="4" borderId="3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/>
    </xf>
    <xf numFmtId="0" fontId="3" fillId="0" borderId="0" xfId="0" applyFont="1" applyBorder="1" applyAlignment="1">
      <alignment vertical="center" wrapText="1"/>
    </xf>
    <xf numFmtId="0" fontId="7" fillId="4" borderId="3" xfId="0" applyFont="1" applyFill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/>
    </xf>
    <xf numFmtId="0" fontId="14" fillId="3" borderId="3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4" fillId="4" borderId="3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/>
    </xf>
    <xf numFmtId="0" fontId="7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/>
    </xf>
    <xf numFmtId="0" fontId="14" fillId="3" borderId="3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4" fillId="4" borderId="3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/>
    </xf>
    <xf numFmtId="0" fontId="7" fillId="3" borderId="3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/>
    </xf>
    <xf numFmtId="0" fontId="14" fillId="3" borderId="3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4" fillId="4" borderId="3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/>
    </xf>
    <xf numFmtId="164" fontId="8" fillId="0" borderId="3" xfId="2" applyFont="1" applyFill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14" fillId="0" borderId="3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14" fillId="3" borderId="3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4" fillId="4" borderId="3" xfId="0" applyFont="1" applyFill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4" fillId="0" borderId="3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/>
    </xf>
    <xf numFmtId="0" fontId="7" fillId="3" borderId="3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164" fontId="14" fillId="0" borderId="3" xfId="2" applyFont="1" applyFill="1" applyBorder="1" applyAlignment="1">
      <alignment horizontal="center" vertical="center"/>
    </xf>
    <xf numFmtId="0" fontId="6" fillId="8" borderId="3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8" fillId="0" borderId="4" xfId="0" applyFont="1" applyFill="1" applyBorder="1" applyAlignment="1">
      <alignment vertical="center"/>
    </xf>
    <xf numFmtId="164" fontId="4" fillId="0" borderId="0" xfId="2" applyFont="1" applyAlignment="1">
      <alignment vertical="center"/>
    </xf>
    <xf numFmtId="164" fontId="4" fillId="3" borderId="3" xfId="2" applyFont="1" applyFill="1" applyBorder="1" applyAlignment="1">
      <alignment horizontal="center" vertical="center"/>
    </xf>
    <xf numFmtId="164" fontId="4" fillId="2" borderId="3" xfId="2" applyFont="1" applyFill="1" applyBorder="1" applyAlignment="1">
      <alignment horizontal="center" vertical="center"/>
    </xf>
    <xf numFmtId="164" fontId="4" fillId="4" borderId="3" xfId="2" applyFont="1" applyFill="1" applyBorder="1" applyAlignment="1">
      <alignment horizontal="center" vertical="center"/>
    </xf>
    <xf numFmtId="164" fontId="3" fillId="0" borderId="3" xfId="2" applyFont="1" applyFill="1" applyBorder="1" applyAlignment="1">
      <alignment horizontal="center" vertical="center"/>
    </xf>
    <xf numFmtId="164" fontId="3" fillId="0" borderId="3" xfId="2" applyFont="1" applyFill="1" applyBorder="1" applyAlignment="1">
      <alignment vertical="center"/>
    </xf>
    <xf numFmtId="164" fontId="4" fillId="0" borderId="3" xfId="2" applyFont="1" applyFill="1" applyBorder="1" applyAlignment="1">
      <alignment vertical="center"/>
    </xf>
    <xf numFmtId="164" fontId="3" fillId="0" borderId="0" xfId="2" applyFont="1" applyAlignment="1">
      <alignment vertical="center"/>
    </xf>
    <xf numFmtId="164" fontId="13" fillId="0" borderId="0" xfId="2" applyFont="1" applyFill="1" applyAlignment="1">
      <alignment vertical="center"/>
    </xf>
    <xf numFmtId="164" fontId="13" fillId="0" borderId="3" xfId="2" applyFont="1" applyFill="1" applyBorder="1" applyAlignment="1">
      <alignment vertical="center"/>
    </xf>
    <xf numFmtId="164" fontId="8" fillId="0" borderId="3" xfId="2" applyFont="1" applyFill="1" applyBorder="1" applyAlignment="1">
      <alignment vertical="center"/>
    </xf>
    <xf numFmtId="164" fontId="8" fillId="0" borderId="13" xfId="2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64" fontId="8" fillId="0" borderId="0" xfId="2" applyFont="1" applyBorder="1" applyAlignment="1">
      <alignment horizontal="center" vertical="center"/>
    </xf>
    <xf numFmtId="164" fontId="15" fillId="0" borderId="0" xfId="2" applyFont="1" applyBorder="1" applyAlignment="1">
      <alignment horizontal="center" vertical="center"/>
    </xf>
    <xf numFmtId="164" fontId="7" fillId="0" borderId="0" xfId="2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4" fillId="0" borderId="3" xfId="0" applyFont="1" applyBorder="1" applyAlignment="1">
      <alignment horizontal="center" vertical="center"/>
    </xf>
    <xf numFmtId="164" fontId="0" fillId="0" borderId="3" xfId="2" applyFont="1" applyBorder="1"/>
    <xf numFmtId="164" fontId="14" fillId="0" borderId="3" xfId="2" applyFont="1" applyBorder="1"/>
    <xf numFmtId="164" fontId="14" fillId="0" borderId="9" xfId="2" applyFont="1" applyBorder="1"/>
    <xf numFmtId="164" fontId="14" fillId="0" borderId="9" xfId="2" applyFont="1" applyBorder="1" applyAlignment="1">
      <alignment horizontal="center" vertical="center"/>
    </xf>
    <xf numFmtId="164" fontId="14" fillId="0" borderId="10" xfId="2" applyFont="1" applyBorder="1"/>
    <xf numFmtId="164" fontId="14" fillId="0" borderId="10" xfId="2" applyFont="1" applyBorder="1" applyAlignment="1">
      <alignment horizontal="center" vertical="center"/>
    </xf>
    <xf numFmtId="164" fontId="0" fillId="0" borderId="3" xfId="2" applyFont="1" applyBorder="1" applyAlignment="1">
      <alignment horizontal="left" vertical="center"/>
    </xf>
    <xf numFmtId="0" fontId="14" fillId="0" borderId="9" xfId="0" applyFont="1" applyBorder="1" applyAlignment="1">
      <alignment horizontal="left" vertical="center"/>
    </xf>
    <xf numFmtId="0" fontId="0" fillId="0" borderId="0" xfId="0" applyFill="1" applyAlignment="1">
      <alignment vertical="center"/>
    </xf>
    <xf numFmtId="0" fontId="7" fillId="0" borderId="3" xfId="0" applyFont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164" fontId="8" fillId="0" borderId="3" xfId="2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14" fillId="3" borderId="3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4" fillId="4" borderId="3" xfId="0" applyFont="1" applyFill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4" fillId="0" borderId="3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64" fontId="8" fillId="0" borderId="3" xfId="2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4" fillId="3" borderId="3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4" fillId="4" borderId="3" xfId="0" applyFont="1" applyFill="1" applyBorder="1" applyAlignment="1">
      <alignment horizontal="center" vertical="center"/>
    </xf>
    <xf numFmtId="0" fontId="14" fillId="0" borderId="3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164" fontId="4" fillId="0" borderId="3" xfId="2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/>
    </xf>
    <xf numFmtId="0" fontId="14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14" fillId="3" borderId="3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4" fillId="4" borderId="3" xfId="0" applyFont="1" applyFill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4" fillId="0" borderId="3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164" fontId="4" fillId="0" borderId="3" xfId="2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/>
    </xf>
    <xf numFmtId="0" fontId="3" fillId="0" borderId="3" xfId="0" applyFont="1" applyFill="1" applyBorder="1" applyAlignment="1">
      <alignment horizontal="center" vertical="center"/>
    </xf>
    <xf numFmtId="164" fontId="8" fillId="0" borderId="3" xfId="2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1" fontId="6" fillId="0" borderId="3" xfId="0" applyNumberFormat="1" applyFont="1" applyFill="1" applyBorder="1" applyAlignment="1">
      <alignment horizontal="center" vertical="center"/>
    </xf>
    <xf numFmtId="1" fontId="3" fillId="0" borderId="3" xfId="0" applyNumberFormat="1" applyFont="1" applyFill="1" applyBorder="1" applyAlignment="1">
      <alignment horizontal="center" vertical="center"/>
    </xf>
    <xf numFmtId="1" fontId="3" fillId="0" borderId="15" xfId="0" applyNumberFormat="1" applyFont="1" applyBorder="1" applyAlignment="1">
      <alignment horizontal="center" vertical="center"/>
    </xf>
    <xf numFmtId="0" fontId="6" fillId="0" borderId="3" xfId="0" applyFont="1" applyFill="1" applyBorder="1" applyAlignment="1">
      <alignment horizontal="center"/>
    </xf>
    <xf numFmtId="0" fontId="11" fillId="0" borderId="0" xfId="0" applyFont="1" applyFill="1"/>
    <xf numFmtId="0" fontId="0" fillId="0" borderId="3" xfId="0" applyBorder="1" applyAlignment="1">
      <alignment horizontal="center" vertical="center"/>
    </xf>
    <xf numFmtId="164" fontId="19" fillId="0" borderId="3" xfId="2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64" fontId="4" fillId="0" borderId="3" xfId="2" applyFont="1" applyBorder="1" applyAlignment="1">
      <alignment horizontal="center" vertical="center"/>
    </xf>
    <xf numFmtId="164" fontId="20" fillId="0" borderId="3" xfId="2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/>
    </xf>
    <xf numFmtId="164" fontId="4" fillId="0" borderId="3" xfId="2" applyFont="1" applyBorder="1" applyAlignment="1">
      <alignment horizontal="center" vertical="center"/>
    </xf>
    <xf numFmtId="0" fontId="11" fillId="0" borderId="0" xfId="0" applyFont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11" fillId="0" borderId="3" xfId="0" applyFont="1" applyBorder="1" applyAlignment="1">
      <alignment horizontal="center"/>
    </xf>
    <xf numFmtId="0" fontId="11" fillId="0" borderId="3" xfId="0" applyFont="1" applyBorder="1"/>
    <xf numFmtId="0" fontId="14" fillId="0" borderId="3" xfId="0" applyFont="1" applyBorder="1" applyAlignment="1">
      <alignment horizontal="center" vertical="center" wrapText="1"/>
    </xf>
    <xf numFmtId="0" fontId="14" fillId="2" borderId="3" xfId="0" applyFont="1" applyFill="1" applyBorder="1" applyAlignment="1">
      <alignment horizontal="center" vertical="center" wrapText="1"/>
    </xf>
    <xf numFmtId="0" fontId="11" fillId="0" borderId="0" xfId="0" applyFont="1" applyBorder="1" applyAlignment="1">
      <alignment horizontal="center"/>
    </xf>
    <xf numFmtId="0" fontId="14" fillId="0" borderId="0" xfId="0" applyFont="1" applyFill="1" applyBorder="1" applyAlignment="1">
      <alignment horizontal="center" vertical="center" wrapText="1"/>
    </xf>
    <xf numFmtId="0" fontId="11" fillId="0" borderId="0" xfId="0" applyFont="1" applyFill="1" applyBorder="1"/>
    <xf numFmtId="0" fontId="11" fillId="0" borderId="0" xfId="0" applyFont="1" applyFill="1" applyBorder="1" applyAlignment="1">
      <alignment horizontal="center"/>
    </xf>
    <xf numFmtId="0" fontId="0" fillId="0" borderId="3" xfId="0" applyBorder="1" applyAlignment="1">
      <alignment horizontal="center" vertical="center"/>
    </xf>
    <xf numFmtId="21" fontId="0" fillId="0" borderId="3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164" fontId="6" fillId="0" borderId="0" xfId="0" applyNumberFormat="1" applyFont="1" applyAlignment="1">
      <alignment vertical="center"/>
    </xf>
    <xf numFmtId="164" fontId="3" fillId="0" borderId="0" xfId="0" applyNumberFormat="1" applyFont="1" applyAlignment="1">
      <alignment vertical="center"/>
    </xf>
    <xf numFmtId="164" fontId="4" fillId="0" borderId="0" xfId="2" applyFont="1" applyAlignment="1">
      <alignment horizontal="right" vertical="center"/>
    </xf>
    <xf numFmtId="164" fontId="4" fillId="0" borderId="0" xfId="2" applyFont="1" applyFill="1" applyBorder="1" applyAlignment="1">
      <alignment horizontal="center" vertical="center"/>
    </xf>
    <xf numFmtId="164" fontId="3" fillId="0" borderId="0" xfId="2" applyFont="1" applyFill="1" applyBorder="1" applyAlignment="1">
      <alignment vertical="center"/>
    </xf>
    <xf numFmtId="164" fontId="3" fillId="0" borderId="0" xfId="2" applyFont="1" applyFill="1" applyBorder="1" applyAlignment="1">
      <alignment horizontal="center" vertical="center"/>
    </xf>
    <xf numFmtId="1" fontId="6" fillId="0" borderId="0" xfId="0" applyNumberFormat="1" applyFont="1" applyAlignment="1">
      <alignment vertical="center"/>
    </xf>
    <xf numFmtId="2" fontId="3" fillId="0" borderId="0" xfId="0" applyNumberFormat="1" applyFont="1" applyAlignment="1">
      <alignment vertical="center"/>
    </xf>
    <xf numFmtId="164" fontId="6" fillId="0" borderId="0" xfId="0" applyNumberFormat="1" applyFont="1" applyBorder="1" applyAlignment="1">
      <alignment vertical="center"/>
    </xf>
    <xf numFmtId="0" fontId="3" fillId="0" borderId="3" xfId="0" applyFont="1" applyFill="1" applyBorder="1" applyAlignment="1">
      <alignment horizontal="center" vertical="center"/>
    </xf>
    <xf numFmtId="164" fontId="4" fillId="0" borderId="3" xfId="2" applyFont="1" applyFill="1" applyBorder="1" applyAlignment="1">
      <alignment horizontal="center" vertical="center"/>
    </xf>
    <xf numFmtId="164" fontId="4" fillId="2" borderId="3" xfId="2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2" fontId="11" fillId="0" borderId="0" xfId="0" applyNumberFormat="1" applyFont="1"/>
    <xf numFmtId="0" fontId="0" fillId="0" borderId="3" xfId="0" applyBorder="1" applyAlignment="1">
      <alignment horizontal="center" vertical="center"/>
    </xf>
    <xf numFmtId="0" fontId="14" fillId="0" borderId="17" xfId="0" applyFont="1" applyBorder="1"/>
    <xf numFmtId="0" fontId="8" fillId="0" borderId="6" xfId="0" applyFont="1" applyBorder="1"/>
    <xf numFmtId="0" fontId="7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67" fontId="8" fillId="0" borderId="3" xfId="2" applyNumberFormat="1" applyFont="1" applyBorder="1" applyAlignment="1">
      <alignment vertical="center"/>
    </xf>
    <xf numFmtId="169" fontId="8" fillId="0" borderId="3" xfId="0" applyNumberFormat="1" applyFont="1" applyBorder="1" applyAlignment="1">
      <alignment vertical="center"/>
    </xf>
    <xf numFmtId="169" fontId="3" fillId="0" borderId="3" xfId="0" applyNumberFormat="1" applyFont="1" applyBorder="1" applyAlignment="1">
      <alignment vertical="center"/>
    </xf>
    <xf numFmtId="170" fontId="3" fillId="0" borderId="3" xfId="0" applyNumberFormat="1" applyFont="1" applyBorder="1" applyAlignment="1">
      <alignment vertical="center"/>
    </xf>
    <xf numFmtId="0" fontId="3" fillId="0" borderId="3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" fontId="3" fillId="0" borderId="0" xfId="0" applyNumberFormat="1" applyFont="1" applyBorder="1" applyAlignment="1">
      <alignment horizontal="center" vertical="center"/>
    </xf>
    <xf numFmtId="2" fontId="6" fillId="0" borderId="3" xfId="0" applyNumberFormat="1" applyFont="1" applyBorder="1" applyAlignment="1">
      <alignment vertical="center"/>
    </xf>
    <xf numFmtId="0" fontId="6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" fontId="7" fillId="0" borderId="3" xfId="0" applyNumberFormat="1" applyFont="1" applyFill="1" applyBorder="1" applyAlignment="1">
      <alignment horizontal="center" vertical="center"/>
    </xf>
    <xf numFmtId="1" fontId="0" fillId="0" borderId="3" xfId="0" applyNumberFormat="1" applyFont="1" applyBorder="1" applyAlignment="1">
      <alignment horizontal="center"/>
    </xf>
    <xf numFmtId="21" fontId="0" fillId="0" borderId="0" xfId="0" applyNumberFormat="1"/>
    <xf numFmtId="2" fontId="0" fillId="0" borderId="0" xfId="0" applyNumberFormat="1"/>
    <xf numFmtId="164" fontId="14" fillId="0" borderId="3" xfId="2" applyFont="1" applyBorder="1" applyAlignment="1">
      <alignment horizontal="left" vertical="center"/>
    </xf>
    <xf numFmtId="21" fontId="14" fillId="0" borderId="3" xfId="0" applyNumberFormat="1" applyFont="1" applyBorder="1" applyAlignment="1">
      <alignment horizontal="center"/>
    </xf>
    <xf numFmtId="164" fontId="14" fillId="0" borderId="3" xfId="0" applyNumberFormat="1" applyFont="1" applyBorder="1" applyAlignment="1">
      <alignment horizontal="center"/>
    </xf>
    <xf numFmtId="2" fontId="14" fillId="0" borderId="3" xfId="0" applyNumberFormat="1" applyFont="1" applyBorder="1" applyAlignment="1">
      <alignment horizontal="center"/>
    </xf>
    <xf numFmtId="0" fontId="14" fillId="0" borderId="3" xfId="0" applyFont="1" applyBorder="1"/>
    <xf numFmtId="0" fontId="7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172" fontId="0" fillId="0" borderId="3" xfId="0" applyNumberFormat="1" applyFont="1" applyBorder="1" applyAlignment="1">
      <alignment horizontal="center"/>
    </xf>
    <xf numFmtId="173" fontId="14" fillId="0" borderId="0" xfId="0" applyNumberFormat="1" applyFont="1"/>
    <xf numFmtId="46" fontId="0" fillId="0" borderId="0" xfId="0" applyNumberFormat="1"/>
    <xf numFmtId="164" fontId="0" fillId="0" borderId="0" xfId="0" applyNumberFormat="1"/>
    <xf numFmtId="173" fontId="0" fillId="0" borderId="0" xfId="0" applyNumberFormat="1"/>
    <xf numFmtId="2" fontId="14" fillId="0" borderId="0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vertical="center"/>
    </xf>
    <xf numFmtId="164" fontId="13" fillId="10" borderId="3" xfId="2" applyFont="1" applyFill="1" applyBorder="1" applyAlignment="1">
      <alignment vertical="center"/>
    </xf>
    <xf numFmtId="164" fontId="8" fillId="0" borderId="3" xfId="2" applyFont="1" applyFill="1" applyBorder="1" applyAlignment="1">
      <alignment horizontal="center" vertical="center"/>
    </xf>
    <xf numFmtId="164" fontId="4" fillId="0" borderId="3" xfId="2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164" fontId="8" fillId="10" borderId="3" xfId="2" applyFont="1" applyFill="1" applyBorder="1" applyAlignment="1">
      <alignment vertical="center"/>
    </xf>
    <xf numFmtId="0" fontId="7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64" fontId="6" fillId="0" borderId="3" xfId="0" applyNumberFormat="1" applyFont="1" applyBorder="1"/>
    <xf numFmtId="168" fontId="6" fillId="0" borderId="3" xfId="0" applyNumberFormat="1" applyFont="1" applyBorder="1" applyAlignment="1">
      <alignment horizontal="center"/>
    </xf>
    <xf numFmtId="0" fontId="22" fillId="0" borderId="3" xfId="0" applyFont="1" applyBorder="1" applyAlignment="1">
      <alignment horizontal="center" vertical="center"/>
    </xf>
    <xf numFmtId="164" fontId="0" fillId="0" borderId="3" xfId="2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164" fontId="19" fillId="0" borderId="3" xfId="2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164" fontId="8" fillId="0" borderId="3" xfId="2" applyFont="1" applyFill="1" applyBorder="1" applyAlignment="1">
      <alignment horizontal="center" vertical="center"/>
    </xf>
    <xf numFmtId="0" fontId="14" fillId="0" borderId="3" xfId="0" applyFont="1" applyFill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3" fillId="0" borderId="0" xfId="2" applyNumberFormat="1" applyFont="1" applyFill="1" applyBorder="1" applyAlignment="1">
      <alignment vertical="center"/>
    </xf>
    <xf numFmtId="164" fontId="4" fillId="0" borderId="0" xfId="2" applyNumberFormat="1" applyFont="1" applyFill="1" applyBorder="1" applyAlignment="1">
      <alignment horizontal="center" vertical="center"/>
    </xf>
    <xf numFmtId="168" fontId="4" fillId="0" borderId="0" xfId="2" applyNumberFormat="1" applyFont="1" applyFill="1" applyBorder="1" applyAlignment="1">
      <alignment horizontal="center" vertical="center"/>
    </xf>
    <xf numFmtId="164" fontId="4" fillId="0" borderId="0" xfId="2" applyFont="1" applyFill="1" applyBorder="1" applyAlignment="1">
      <alignment vertical="center"/>
    </xf>
    <xf numFmtId="0" fontId="7" fillId="3" borderId="3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164" fontId="4" fillId="0" borderId="3" xfId="2" applyFont="1" applyBorder="1" applyAlignment="1">
      <alignment horizontal="center" vertical="center"/>
    </xf>
    <xf numFmtId="0" fontId="21" fillId="0" borderId="3" xfId="0" applyFont="1" applyFill="1" applyBorder="1" applyAlignment="1">
      <alignment horizontal="center" vertical="center"/>
    </xf>
    <xf numFmtId="164" fontId="0" fillId="0" borderId="3" xfId="2" applyFont="1" applyFill="1" applyBorder="1"/>
    <xf numFmtId="164" fontId="0" fillId="0" borderId="3" xfId="2" applyFont="1" applyFill="1" applyBorder="1" applyAlignment="1">
      <alignment horizontal="left" vertical="center"/>
    </xf>
    <xf numFmtId="0" fontId="0" fillId="0" borderId="0" xfId="0" applyFill="1"/>
    <xf numFmtId="164" fontId="0" fillId="0" borderId="0" xfId="2" applyNumberFormat="1" applyFont="1" applyAlignment="1">
      <alignment horizontal="center" vertical="center"/>
    </xf>
    <xf numFmtId="164" fontId="14" fillId="0" borderId="3" xfId="2" applyNumberFormat="1" applyFont="1" applyBorder="1" applyAlignment="1">
      <alignment horizontal="center" vertical="center"/>
    </xf>
    <xf numFmtId="0" fontId="23" fillId="6" borderId="3" xfId="0" applyFont="1" applyFill="1" applyBorder="1" applyAlignment="1">
      <alignment vertical="center"/>
    </xf>
    <xf numFmtId="0" fontId="23" fillId="6" borderId="4" xfId="0" applyFont="1" applyFill="1" applyBorder="1" applyAlignment="1">
      <alignment vertical="center"/>
    </xf>
    <xf numFmtId="0" fontId="0" fillId="6" borderId="5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3" xfId="0" applyFill="1" applyBorder="1" applyAlignment="1">
      <alignment vertical="center"/>
    </xf>
    <xf numFmtId="164" fontId="0" fillId="6" borderId="3" xfId="2" applyNumberFormat="1" applyFont="1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23" fillId="0" borderId="9" xfId="0" applyFont="1" applyFill="1" applyBorder="1" applyAlignment="1">
      <alignment vertical="center"/>
    </xf>
    <xf numFmtId="0" fontId="23" fillId="0" borderId="12" xfId="0" applyFont="1" applyFill="1" applyBorder="1" applyAlignment="1">
      <alignment vertical="center"/>
    </xf>
    <xf numFmtId="0" fontId="0" fillId="0" borderId="15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3" xfId="0" applyFill="1" applyBorder="1" applyAlignment="1">
      <alignment vertical="center"/>
    </xf>
    <xf numFmtId="164" fontId="0" fillId="0" borderId="3" xfId="2" applyNumberFormat="1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7" xfId="0" applyBorder="1" applyAlignment="1">
      <alignment vertical="center"/>
    </xf>
    <xf numFmtId="0" fontId="0" fillId="0" borderId="14" xfId="0" applyBorder="1" applyAlignment="1">
      <alignment vertical="center"/>
    </xf>
    <xf numFmtId="9" fontId="0" fillId="0" borderId="8" xfId="0" applyNumberFormat="1" applyBorder="1" applyAlignment="1">
      <alignment horizontal="center" vertical="center"/>
    </xf>
    <xf numFmtId="0" fontId="14" fillId="12" borderId="3" xfId="0" applyFont="1" applyFill="1" applyBorder="1" applyAlignment="1">
      <alignment vertical="center"/>
    </xf>
    <xf numFmtId="0" fontId="14" fillId="12" borderId="3" xfId="0" applyFont="1" applyFill="1" applyBorder="1" applyAlignment="1">
      <alignment horizontal="center" vertical="center"/>
    </xf>
    <xf numFmtId="9" fontId="14" fillId="12" borderId="3" xfId="0" applyNumberFormat="1" applyFont="1" applyFill="1" applyBorder="1" applyAlignment="1">
      <alignment horizontal="center" vertical="center"/>
    </xf>
    <xf numFmtId="1" fontId="14" fillId="0" borderId="3" xfId="0" applyNumberFormat="1" applyFont="1" applyFill="1" applyBorder="1" applyAlignment="1">
      <alignment horizontal="center" vertical="center"/>
    </xf>
    <xf numFmtId="164" fontId="14" fillId="12" borderId="3" xfId="2" applyFont="1" applyFill="1" applyBorder="1" applyAlignment="1">
      <alignment horizontal="center" vertical="center"/>
    </xf>
    <xf numFmtId="9" fontId="14" fillId="12" borderId="3" xfId="50" applyFont="1" applyFill="1" applyBorder="1" applyAlignment="1">
      <alignment horizontal="center" vertical="center"/>
    </xf>
    <xf numFmtId="2" fontId="14" fillId="0" borderId="3" xfId="0" quotePrefix="1" applyNumberFormat="1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9" fontId="0" fillId="0" borderId="14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64" fontId="0" fillId="0" borderId="5" xfId="2" applyFont="1" applyFill="1" applyBorder="1" applyAlignment="1">
      <alignment horizontal="center" vertical="center"/>
    </xf>
    <xf numFmtId="9" fontId="0" fillId="0" borderId="5" xfId="50" applyFont="1" applyBorder="1" applyAlignment="1">
      <alignment horizontal="center" vertical="center"/>
    </xf>
    <xf numFmtId="0" fontId="0" fillId="0" borderId="5" xfId="0" quotePrefix="1" applyBorder="1" applyAlignment="1">
      <alignment horizontal="center" vertical="center"/>
    </xf>
    <xf numFmtId="0" fontId="0" fillId="0" borderId="15" xfId="0" applyBorder="1" applyAlignment="1">
      <alignment horizontal="center" vertical="center" wrapText="1"/>
    </xf>
    <xf numFmtId="0" fontId="0" fillId="0" borderId="12" xfId="0" applyFont="1" applyBorder="1" applyAlignment="1">
      <alignment vertical="center"/>
    </xf>
    <xf numFmtId="0" fontId="27" fillId="0" borderId="15" xfId="0" applyFont="1" applyBorder="1" applyAlignment="1">
      <alignment horizontal="left" vertical="center" wrapText="1"/>
    </xf>
    <xf numFmtId="0" fontId="0" fillId="0" borderId="15" xfId="0" applyFont="1" applyBorder="1" applyAlignment="1">
      <alignment vertical="center"/>
    </xf>
    <xf numFmtId="0" fontId="0" fillId="0" borderId="13" xfId="0" applyFont="1" applyBorder="1" applyAlignment="1">
      <alignment vertical="center"/>
    </xf>
    <xf numFmtId="0" fontId="0" fillId="0" borderId="1" xfId="0" applyFont="1" applyBorder="1" applyAlignment="1">
      <alignment vertical="center"/>
    </xf>
    <xf numFmtId="0" fontId="27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/>
    </xf>
    <xf numFmtId="0" fontId="0" fillId="0" borderId="2" xfId="0" applyFont="1" applyBorder="1" applyAlignment="1">
      <alignment vertical="center"/>
    </xf>
    <xf numFmtId="0" fontId="0" fillId="0" borderId="7" xfId="0" applyFont="1" applyBorder="1" applyAlignment="1">
      <alignment vertical="center"/>
    </xf>
    <xf numFmtId="0" fontId="27" fillId="0" borderId="14" xfId="0" applyFont="1" applyBorder="1" applyAlignment="1">
      <alignment horizontal="left" vertical="center" wrapText="1"/>
    </xf>
    <xf numFmtId="0" fontId="0" fillId="0" borderId="14" xfId="0" applyFont="1" applyBorder="1" applyAlignment="1">
      <alignment vertical="center"/>
    </xf>
    <xf numFmtId="0" fontId="0" fillId="0" borderId="8" xfId="0" applyFont="1" applyBorder="1" applyAlignment="1">
      <alignment vertical="center"/>
    </xf>
    <xf numFmtId="3" fontId="24" fillId="11" borderId="9" xfId="2" applyNumberFormat="1" applyFont="1" applyFill="1" applyBorder="1" applyAlignment="1">
      <alignment horizontal="center" vertical="center"/>
    </xf>
    <xf numFmtId="3" fontId="24" fillId="11" borderId="10" xfId="2" applyNumberFormat="1" applyFont="1" applyFill="1" applyBorder="1" applyAlignment="1">
      <alignment horizontal="center" vertical="center"/>
    </xf>
    <xf numFmtId="3" fontId="24" fillId="11" borderId="11" xfId="2" applyNumberFormat="1" applyFont="1" applyFill="1" applyBorder="1" applyAlignment="1">
      <alignment horizontal="center" vertical="center"/>
    </xf>
    <xf numFmtId="4" fontId="25" fillId="11" borderId="9" xfId="2" applyNumberFormat="1" applyFont="1" applyFill="1" applyBorder="1" applyAlignment="1">
      <alignment horizontal="center" vertical="center"/>
    </xf>
    <xf numFmtId="4" fontId="25" fillId="11" borderId="11" xfId="2" applyNumberFormat="1" applyFont="1" applyFill="1" applyBorder="1" applyAlignment="1">
      <alignment horizontal="center" vertical="center"/>
    </xf>
    <xf numFmtId="4" fontId="25" fillId="11" borderId="10" xfId="2" applyNumberFormat="1" applyFont="1" applyFill="1" applyBorder="1" applyAlignment="1">
      <alignment horizontal="center" vertical="center"/>
    </xf>
    <xf numFmtId="3" fontId="25" fillId="11" borderId="9" xfId="2" applyNumberFormat="1" applyFont="1" applyFill="1" applyBorder="1" applyAlignment="1">
      <alignment horizontal="center" vertical="center"/>
    </xf>
    <xf numFmtId="3" fontId="25" fillId="11" borderId="11" xfId="2" applyNumberFormat="1" applyFont="1" applyFill="1" applyBorder="1" applyAlignment="1">
      <alignment horizontal="center" vertical="center"/>
    </xf>
    <xf numFmtId="3" fontId="25" fillId="11" borderId="10" xfId="2" applyNumberFormat="1" applyFont="1" applyFill="1" applyBorder="1" applyAlignment="1">
      <alignment horizontal="center" vertical="center"/>
    </xf>
    <xf numFmtId="3" fontId="11" fillId="11" borderId="9" xfId="2" applyNumberFormat="1" applyFont="1" applyFill="1" applyBorder="1" applyAlignment="1">
      <alignment horizontal="center" vertical="center"/>
    </xf>
    <xf numFmtId="3" fontId="11" fillId="11" borderId="11" xfId="2" applyNumberFormat="1" applyFont="1" applyFill="1" applyBorder="1" applyAlignment="1">
      <alignment horizontal="center" vertical="center"/>
    </xf>
    <xf numFmtId="3" fontId="11" fillId="11" borderId="10" xfId="2" applyNumberFormat="1" applyFont="1" applyFill="1" applyBorder="1" applyAlignment="1">
      <alignment horizontal="center" vertical="center"/>
    </xf>
    <xf numFmtId="174" fontId="25" fillId="11" borderId="9" xfId="2" applyNumberFormat="1" applyFont="1" applyFill="1" applyBorder="1" applyAlignment="1">
      <alignment horizontal="center" vertical="center"/>
    </xf>
    <xf numFmtId="174" fontId="25" fillId="11" borderId="11" xfId="2" applyNumberFormat="1" applyFont="1" applyFill="1" applyBorder="1" applyAlignment="1">
      <alignment horizontal="center" vertical="center"/>
    </xf>
    <xf numFmtId="174" fontId="25" fillId="11" borderId="10" xfId="2" applyNumberFormat="1" applyFont="1" applyFill="1" applyBorder="1" applyAlignment="1">
      <alignment horizontal="center" vertical="center"/>
    </xf>
    <xf numFmtId="4" fontId="0" fillId="11" borderId="9" xfId="2" applyNumberFormat="1" applyFont="1" applyFill="1" applyBorder="1" applyAlignment="1">
      <alignment horizontal="center" vertical="center"/>
    </xf>
    <xf numFmtId="4" fontId="0" fillId="11" borderId="11" xfId="2" applyNumberFormat="1" applyFont="1" applyFill="1" applyBorder="1" applyAlignment="1">
      <alignment horizontal="center" vertical="center"/>
    </xf>
    <xf numFmtId="4" fontId="0" fillId="11" borderId="10" xfId="2" applyNumberFormat="1" applyFont="1" applyFill="1" applyBorder="1" applyAlignment="1">
      <alignment horizontal="center" vertical="center"/>
    </xf>
    <xf numFmtId="3" fontId="0" fillId="11" borderId="9" xfId="2" applyNumberFormat="1" applyFont="1" applyFill="1" applyBorder="1" applyAlignment="1">
      <alignment horizontal="center" vertical="center"/>
    </xf>
    <xf numFmtId="3" fontId="0" fillId="11" borderId="11" xfId="2" applyNumberFormat="1" applyFont="1" applyFill="1" applyBorder="1" applyAlignment="1">
      <alignment horizontal="center" vertical="center"/>
    </xf>
    <xf numFmtId="3" fontId="0" fillId="11" borderId="10" xfId="2" applyNumberFormat="1" applyFont="1" applyFill="1" applyBorder="1" applyAlignment="1">
      <alignment horizontal="center" vertical="center"/>
    </xf>
    <xf numFmtId="174" fontId="0" fillId="11" borderId="9" xfId="2" applyNumberFormat="1" applyFont="1" applyFill="1" applyBorder="1" applyAlignment="1">
      <alignment horizontal="center" vertical="center"/>
    </xf>
    <xf numFmtId="174" fontId="0" fillId="11" borderId="11" xfId="2" applyNumberFormat="1" applyFont="1" applyFill="1" applyBorder="1" applyAlignment="1">
      <alignment horizontal="center" vertical="center"/>
    </xf>
    <xf numFmtId="174" fontId="0" fillId="11" borderId="10" xfId="2" applyNumberFormat="1" applyFont="1" applyFill="1" applyBorder="1" applyAlignment="1">
      <alignment horizontal="center" vertical="center"/>
    </xf>
    <xf numFmtId="0" fontId="28" fillId="0" borderId="0" xfId="0" applyFont="1" applyAlignment="1">
      <alignment vertical="center"/>
    </xf>
    <xf numFmtId="3" fontId="29" fillId="0" borderId="3" xfId="0" applyNumberFormat="1" applyFont="1" applyBorder="1" applyAlignment="1">
      <alignment horizontal="center" vertical="center"/>
    </xf>
    <xf numFmtId="0" fontId="29" fillId="0" borderId="3" xfId="0" applyFont="1" applyBorder="1" applyAlignment="1">
      <alignment vertical="center"/>
    </xf>
    <xf numFmtId="0" fontId="22" fillId="0" borderId="3" xfId="0" applyFont="1" applyBorder="1" applyAlignment="1">
      <alignment vertical="center"/>
    </xf>
    <xf numFmtId="3" fontId="22" fillId="0" borderId="3" xfId="0" applyNumberFormat="1" applyFont="1" applyBorder="1" applyAlignment="1">
      <alignment horizontal="center" vertical="center"/>
    </xf>
    <xf numFmtId="0" fontId="29" fillId="0" borderId="3" xfId="0" applyFont="1" applyBorder="1" applyAlignment="1">
      <alignment horizontal="left" vertical="center"/>
    </xf>
    <xf numFmtId="171" fontId="30" fillId="0" borderId="3" xfId="50" applyNumberFormat="1" applyFont="1" applyBorder="1" applyAlignment="1">
      <alignment horizontal="center"/>
    </xf>
    <xf numFmtId="0" fontId="31" fillId="0" borderId="0" xfId="0" applyFont="1" applyAlignment="1">
      <alignment vertical="center"/>
    </xf>
    <xf numFmtId="4" fontId="29" fillId="0" borderId="3" xfId="0" applyNumberFormat="1" applyFont="1" applyBorder="1" applyAlignment="1">
      <alignment horizontal="center" vertical="center"/>
    </xf>
    <xf numFmtId="2" fontId="30" fillId="0" borderId="3" xfId="50" applyNumberFormat="1" applyFont="1" applyBorder="1" applyAlignment="1">
      <alignment horizontal="center"/>
    </xf>
    <xf numFmtId="0" fontId="29" fillId="0" borderId="10" xfId="0" applyFont="1" applyBorder="1" applyAlignment="1">
      <alignment vertical="center"/>
    </xf>
    <xf numFmtId="3" fontId="29" fillId="0" borderId="10" xfId="0" applyNumberFormat="1" applyFont="1" applyBorder="1" applyAlignment="1">
      <alignment horizontal="center" vertical="center"/>
    </xf>
    <xf numFmtId="0" fontId="29" fillId="0" borderId="18" xfId="0" applyFont="1" applyBorder="1" applyAlignment="1">
      <alignment horizontal="left" vertical="center"/>
    </xf>
    <xf numFmtId="4" fontId="29" fillId="0" borderId="18" xfId="0" applyNumberFormat="1" applyFont="1" applyBorder="1" applyAlignment="1">
      <alignment horizontal="center" vertical="center"/>
    </xf>
    <xf numFmtId="0" fontId="32" fillId="0" borderId="3" xfId="0" applyFont="1" applyBorder="1"/>
    <xf numFmtId="2" fontId="32" fillId="0" borderId="3" xfId="0" applyNumberFormat="1" applyFont="1" applyBorder="1" applyAlignment="1">
      <alignment horizontal="center"/>
    </xf>
    <xf numFmtId="9" fontId="32" fillId="0" borderId="3" xfId="0" applyNumberFormat="1" applyFont="1" applyBorder="1" applyAlignment="1">
      <alignment horizontal="center"/>
    </xf>
    <xf numFmtId="2" fontId="6" fillId="0" borderId="3" xfId="0" applyNumberFormat="1" applyFont="1" applyBorder="1" applyAlignment="1">
      <alignment horizontal="center" vertical="center"/>
    </xf>
    <xf numFmtId="10" fontId="6" fillId="0" borderId="3" xfId="50" applyNumberFormat="1" applyFont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2" fontId="11" fillId="0" borderId="3" xfId="0" applyNumberFormat="1" applyFont="1" applyBorder="1" applyAlignment="1">
      <alignment horizontal="center"/>
    </xf>
    <xf numFmtId="0" fontId="8" fillId="0" borderId="0" xfId="0" applyFont="1" applyFill="1" applyBorder="1" applyAlignment="1">
      <alignment horizontal="center" vertical="center"/>
    </xf>
    <xf numFmtId="0" fontId="7" fillId="0" borderId="0" xfId="2" applyNumberFormat="1" applyFont="1" applyFill="1" applyBorder="1" applyAlignment="1">
      <alignment horizontal="center" vertical="center"/>
    </xf>
    <xf numFmtId="2" fontId="8" fillId="0" borderId="3" xfId="0" applyNumberFormat="1" applyFont="1" applyBorder="1" applyAlignment="1">
      <alignment horizontal="center" vertical="center"/>
    </xf>
    <xf numFmtId="0" fontId="33" fillId="2" borderId="3" xfId="0" applyFont="1" applyFill="1" applyBorder="1" applyAlignment="1">
      <alignment horizontal="center" vertical="center"/>
    </xf>
    <xf numFmtId="1" fontId="16" fillId="0" borderId="3" xfId="0" applyNumberFormat="1" applyFont="1" applyFill="1" applyBorder="1" applyAlignment="1">
      <alignment horizontal="center" vertical="center"/>
    </xf>
    <xf numFmtId="1" fontId="6" fillId="0" borderId="3" xfId="0" applyNumberFormat="1" applyFont="1" applyBorder="1" applyAlignment="1">
      <alignment vertical="center"/>
    </xf>
    <xf numFmtId="10" fontId="6" fillId="0" borderId="3" xfId="50" applyNumberFormat="1" applyFont="1" applyBorder="1" applyAlignment="1">
      <alignment vertical="center"/>
    </xf>
    <xf numFmtId="21" fontId="20" fillId="0" borderId="3" xfId="0" applyNumberFormat="1" applyFont="1" applyBorder="1" applyAlignment="1">
      <alignment horizontal="center"/>
    </xf>
    <xf numFmtId="21" fontId="34" fillId="0" borderId="3" xfId="0" applyNumberFormat="1" applyFont="1" applyBorder="1" applyAlignment="1">
      <alignment horizontal="center"/>
    </xf>
    <xf numFmtId="164" fontId="34" fillId="0" borderId="3" xfId="0" applyNumberFormat="1" applyFont="1" applyBorder="1" applyAlignment="1">
      <alignment horizontal="center"/>
    </xf>
    <xf numFmtId="2" fontId="34" fillId="0" borderId="3" xfId="0" applyNumberFormat="1" applyFont="1" applyBorder="1" applyAlignment="1">
      <alignment horizontal="center"/>
    </xf>
    <xf numFmtId="0" fontId="7" fillId="3" borderId="3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24" fillId="0" borderId="3" xfId="0" applyFont="1" applyBorder="1" applyAlignment="1">
      <alignment horizontal="center"/>
    </xf>
    <xf numFmtId="0" fontId="7" fillId="3" borderId="3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164" fontId="4" fillId="0" borderId="3" xfId="2" applyFont="1" applyBorder="1" applyAlignment="1">
      <alignment horizontal="center" vertical="center"/>
    </xf>
    <xf numFmtId="0" fontId="16" fillId="0" borderId="0" xfId="0" applyFont="1" applyBorder="1" applyAlignment="1">
      <alignment vertical="center"/>
    </xf>
    <xf numFmtId="0" fontId="25" fillId="0" borderId="3" xfId="0" applyFont="1" applyBorder="1" applyAlignment="1">
      <alignment horizontal="center"/>
    </xf>
    <xf numFmtId="0" fontId="16" fillId="0" borderId="3" xfId="0" applyFont="1" applyBorder="1"/>
    <xf numFmtId="0" fontId="7" fillId="3" borderId="3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3" fontId="35" fillId="0" borderId="3" xfId="0" applyNumberFormat="1" applyFont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3" fontId="29" fillId="0" borderId="0" xfId="0" applyNumberFormat="1" applyFont="1" applyBorder="1" applyAlignment="1">
      <alignment horizontal="center" vertical="center"/>
    </xf>
    <xf numFmtId="3" fontId="22" fillId="0" borderId="0" xfId="0" applyNumberFormat="1" applyFont="1" applyBorder="1" applyAlignment="1">
      <alignment horizontal="center" vertical="center"/>
    </xf>
    <xf numFmtId="4" fontId="29" fillId="0" borderId="0" xfId="0" applyNumberFormat="1" applyFont="1" applyBorder="1" applyAlignment="1">
      <alignment horizontal="center" vertical="center"/>
    </xf>
    <xf numFmtId="2" fontId="30" fillId="0" borderId="0" xfId="50" applyNumberFormat="1" applyFont="1" applyBorder="1" applyAlignment="1">
      <alignment horizontal="center"/>
    </xf>
    <xf numFmtId="171" fontId="30" fillId="0" borderId="0" xfId="50" applyNumberFormat="1" applyFont="1" applyBorder="1" applyAlignment="1">
      <alignment horizontal="center"/>
    </xf>
    <xf numFmtId="2" fontId="32" fillId="0" borderId="0" xfId="0" applyNumberFormat="1" applyFont="1" applyBorder="1" applyAlignment="1">
      <alignment horizontal="center"/>
    </xf>
    <xf numFmtId="9" fontId="32" fillId="0" borderId="0" xfId="0" applyNumberFormat="1" applyFont="1" applyBorder="1" applyAlignment="1">
      <alignment horizontal="center"/>
    </xf>
    <xf numFmtId="164" fontId="3" fillId="0" borderId="0" xfId="0" applyNumberFormat="1" applyFont="1" applyBorder="1" applyAlignment="1">
      <alignment horizontal="center" vertical="center"/>
    </xf>
    <xf numFmtId="164" fontId="6" fillId="10" borderId="3" xfId="2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6" fillId="10" borderId="3" xfId="0" applyFont="1" applyFill="1" applyBorder="1" applyAlignment="1">
      <alignment horizontal="center" vertical="center"/>
    </xf>
    <xf numFmtId="0" fontId="6" fillId="10" borderId="3" xfId="0" applyFont="1" applyFill="1" applyBorder="1" applyAlignment="1">
      <alignment vertical="center"/>
    </xf>
    <xf numFmtId="0" fontId="7" fillId="10" borderId="3" xfId="2" applyNumberFormat="1" applyFont="1" applyFill="1" applyBorder="1" applyAlignment="1">
      <alignment horizontal="center" vertical="center"/>
    </xf>
    <xf numFmtId="0" fontId="8" fillId="10" borderId="3" xfId="0" applyFont="1" applyFill="1" applyBorder="1" applyAlignment="1">
      <alignment horizontal="center" vertical="center"/>
    </xf>
    <xf numFmtId="0" fontId="11" fillId="10" borderId="0" xfId="0" applyFont="1" applyFill="1"/>
    <xf numFmtId="0" fontId="36" fillId="0" borderId="3" xfId="40" applyFont="1" applyFill="1" applyBorder="1"/>
    <xf numFmtId="46" fontId="11" fillId="0" borderId="3" xfId="41" applyNumberFormat="1" applyFont="1" applyBorder="1" applyAlignment="1">
      <alignment horizontal="right"/>
    </xf>
    <xf numFmtId="176" fontId="11" fillId="0" borderId="3" xfId="41" applyNumberFormat="1" applyFont="1" applyBorder="1" applyAlignment="1">
      <alignment horizontal="right"/>
    </xf>
    <xf numFmtId="176" fontId="11" fillId="0" borderId="3" xfId="41" applyNumberFormat="1" applyFont="1" applyBorder="1" applyAlignment="1">
      <alignment horizontal="center"/>
    </xf>
    <xf numFmtId="46" fontId="11" fillId="0" borderId="3" xfId="41" applyNumberFormat="1" applyFont="1" applyBorder="1" applyAlignment="1">
      <alignment horizontal="center"/>
    </xf>
    <xf numFmtId="21" fontId="0" fillId="0" borderId="3" xfId="0" applyNumberFormat="1" applyBorder="1"/>
    <xf numFmtId="21" fontId="0" fillId="0" borderId="3" xfId="0" applyNumberFormat="1" applyBorder="1" applyAlignment="1">
      <alignment horizontal="center"/>
    </xf>
    <xf numFmtId="21" fontId="0" fillId="0" borderId="9" xfId="0" applyNumberFormat="1" applyFont="1" applyBorder="1" applyAlignment="1">
      <alignment horizontal="center"/>
    </xf>
    <xf numFmtId="46" fontId="0" fillId="0" borderId="9" xfId="0" applyNumberFormat="1" applyFont="1" applyBorder="1" applyAlignment="1">
      <alignment horizontal="center"/>
    </xf>
    <xf numFmtId="21" fontId="0" fillId="0" borderId="9" xfId="0" applyNumberFormat="1" applyBorder="1"/>
    <xf numFmtId="46" fontId="0" fillId="0" borderId="9" xfId="0" applyNumberFormat="1" applyBorder="1"/>
    <xf numFmtId="21" fontId="0" fillId="0" borderId="9" xfId="0" applyNumberFormat="1" applyBorder="1" applyAlignment="1">
      <alignment horizontal="center"/>
    </xf>
    <xf numFmtId="46" fontId="0" fillId="0" borderId="9" xfId="0" applyNumberFormat="1" applyBorder="1" applyAlignment="1">
      <alignment horizontal="center"/>
    </xf>
    <xf numFmtId="164" fontId="6" fillId="2" borderId="3" xfId="2" applyFont="1" applyFill="1" applyBorder="1" applyAlignment="1">
      <alignment vertical="center"/>
    </xf>
    <xf numFmtId="0" fontId="0" fillId="0" borderId="3" xfId="0" applyBorder="1"/>
    <xf numFmtId="9" fontId="0" fillId="0" borderId="3" xfId="50" applyFont="1" applyBorder="1"/>
    <xf numFmtId="0" fontId="0" fillId="0" borderId="3" xfId="0" applyFill="1" applyBorder="1"/>
    <xf numFmtId="1" fontId="0" fillId="0" borderId="3" xfId="0" applyNumberFormat="1" applyBorder="1"/>
    <xf numFmtId="1" fontId="14" fillId="0" borderId="3" xfId="0" applyNumberFormat="1" applyFont="1" applyBorder="1"/>
    <xf numFmtId="10" fontId="14" fillId="0" borderId="3" xfId="50" applyNumberFormat="1" applyFont="1" applyBorder="1"/>
    <xf numFmtId="0" fontId="0" fillId="0" borderId="0" xfId="0" applyAlignment="1">
      <alignment horizontal="center"/>
    </xf>
    <xf numFmtId="0" fontId="14" fillId="0" borderId="3" xfId="0" applyFont="1" applyBorder="1" applyAlignment="1">
      <alignment horizontal="center"/>
    </xf>
    <xf numFmtId="10" fontId="6" fillId="0" borderId="0" xfId="50" applyNumberFormat="1" applyFont="1" applyAlignment="1">
      <alignment vertical="center"/>
    </xf>
    <xf numFmtId="10" fontId="3" fillId="0" borderId="0" xfId="50" applyNumberFormat="1" applyFont="1" applyAlignment="1">
      <alignment vertical="center"/>
    </xf>
    <xf numFmtId="10" fontId="3" fillId="0" borderId="1" xfId="50" applyNumberFormat="1" applyFont="1" applyBorder="1" applyAlignment="1">
      <alignment vertical="center"/>
    </xf>
    <xf numFmtId="10" fontId="7" fillId="0" borderId="3" xfId="50" applyNumberFormat="1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16" fillId="0" borderId="3" xfId="0" applyFont="1" applyBorder="1" applyAlignment="1">
      <alignment vertical="center"/>
    </xf>
    <xf numFmtId="0" fontId="16" fillId="0" borderId="3" xfId="0" applyFont="1" applyFill="1" applyBorder="1" applyAlignment="1">
      <alignment vertical="center"/>
    </xf>
    <xf numFmtId="0" fontId="25" fillId="0" borderId="0" xfId="0" applyFont="1"/>
    <xf numFmtId="0" fontId="8" fillId="0" borderId="3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left"/>
    </xf>
    <xf numFmtId="0" fontId="3" fillId="0" borderId="3" xfId="0" applyFont="1" applyBorder="1" applyAlignment="1">
      <alignment horizontal="center" vertical="center"/>
    </xf>
    <xf numFmtId="164" fontId="4" fillId="0" borderId="3" xfId="2" applyFont="1" applyFill="1" applyBorder="1" applyAlignment="1">
      <alignment horizontal="center" vertical="center"/>
    </xf>
    <xf numFmtId="164" fontId="4" fillId="0" borderId="3" xfId="2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/>
    </xf>
    <xf numFmtId="1" fontId="15" fillId="0" borderId="3" xfId="0" applyNumberFormat="1" applyFont="1" applyFill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10" fontId="0" fillId="0" borderId="3" xfId="50" applyNumberFormat="1" applyFont="1" applyBorder="1" applyAlignment="1">
      <alignment horizontal="center" vertical="center"/>
    </xf>
    <xf numFmtId="0" fontId="12" fillId="0" borderId="3" xfId="0" applyFont="1" applyBorder="1" applyAlignment="1">
      <alignment horizontal="center"/>
    </xf>
    <xf numFmtId="0" fontId="29" fillId="0" borderId="3" xfId="0" applyFont="1" applyBorder="1" applyAlignment="1">
      <alignment horizontal="center" vertical="center"/>
    </xf>
    <xf numFmtId="3" fontId="37" fillId="0" borderId="3" xfId="0" applyNumberFormat="1" applyFont="1" applyBorder="1" applyAlignment="1">
      <alignment horizontal="center" vertical="center"/>
    </xf>
    <xf numFmtId="3" fontId="28" fillId="0" borderId="0" xfId="0" applyNumberFormat="1" applyFont="1" applyAlignment="1">
      <alignment vertical="center"/>
    </xf>
    <xf numFmtId="2" fontId="22" fillId="0" borderId="3" xfId="50" applyNumberFormat="1" applyFont="1" applyBorder="1" applyAlignment="1">
      <alignment horizontal="center" vertical="center"/>
    </xf>
    <xf numFmtId="0" fontId="28" fillId="10" borderId="0" xfId="0" applyFont="1" applyFill="1" applyAlignment="1">
      <alignment vertical="center"/>
    </xf>
    <xf numFmtId="0" fontId="22" fillId="0" borderId="4" xfId="0" applyFont="1" applyBorder="1" applyAlignment="1">
      <alignment vertical="center"/>
    </xf>
    <xf numFmtId="0" fontId="22" fillId="0" borderId="0" xfId="0" applyFont="1" applyBorder="1" applyAlignment="1">
      <alignment vertical="center"/>
    </xf>
    <xf numFmtId="10" fontId="22" fillId="0" borderId="3" xfId="50" applyNumberFormat="1" applyFont="1" applyBorder="1" applyAlignment="1">
      <alignment horizontal="center" vertical="center"/>
    </xf>
    <xf numFmtId="174" fontId="29" fillId="0" borderId="3" xfId="0" applyNumberFormat="1" applyFont="1" applyBorder="1" applyAlignment="1">
      <alignment horizontal="center" vertical="center"/>
    </xf>
    <xf numFmtId="0" fontId="28" fillId="0" borderId="0" xfId="0" applyFont="1" applyFill="1" applyAlignment="1">
      <alignment vertical="center"/>
    </xf>
    <xf numFmtId="0" fontId="22" fillId="0" borderId="3" xfId="0" applyFont="1" applyFill="1" applyBorder="1" applyAlignment="1">
      <alignment horizontal="center" vertical="center"/>
    </xf>
    <xf numFmtId="0" fontId="29" fillId="0" borderId="3" xfId="0" applyFont="1" applyFill="1" applyBorder="1" applyAlignment="1">
      <alignment horizontal="center" vertical="center"/>
    </xf>
    <xf numFmtId="3" fontId="29" fillId="0" borderId="3" xfId="0" applyNumberFormat="1" applyFont="1" applyFill="1" applyBorder="1" applyAlignment="1">
      <alignment horizontal="center" vertical="center"/>
    </xf>
    <xf numFmtId="3" fontId="37" fillId="0" borderId="3" xfId="0" applyNumberFormat="1" applyFont="1" applyFill="1" applyBorder="1" applyAlignment="1">
      <alignment horizontal="center" vertical="center"/>
    </xf>
    <xf numFmtId="0" fontId="38" fillId="0" borderId="3" xfId="0" applyFont="1" applyBorder="1" applyAlignment="1">
      <alignment vertical="center"/>
    </xf>
    <xf numFmtId="0" fontId="38" fillId="0" borderId="3" xfId="0" applyFont="1" applyBorder="1" applyAlignment="1">
      <alignment horizontal="center" vertical="center"/>
    </xf>
    <xf numFmtId="0" fontId="31" fillId="0" borderId="0" xfId="0" applyFont="1" applyBorder="1" applyAlignment="1">
      <alignment horizontal="center" vertical="center"/>
    </xf>
    <xf numFmtId="0" fontId="32" fillId="0" borderId="3" xfId="0" applyFont="1" applyBorder="1" applyAlignment="1">
      <alignment horizontal="center" vertical="center"/>
    </xf>
    <xf numFmtId="0" fontId="32" fillId="0" borderId="3" xfId="0" applyFont="1" applyBorder="1" applyAlignment="1">
      <alignment vertical="center"/>
    </xf>
    <xf numFmtId="164" fontId="28" fillId="0" borderId="3" xfId="2" applyFont="1" applyBorder="1" applyAlignment="1">
      <alignment horizontal="right" vertical="center"/>
    </xf>
    <xf numFmtId="10" fontId="28" fillId="0" borderId="0" xfId="50" applyNumberFormat="1" applyFont="1" applyBorder="1" applyAlignment="1">
      <alignment vertical="center"/>
    </xf>
    <xf numFmtId="0" fontId="32" fillId="0" borderId="3" xfId="0" applyFont="1" applyFill="1" applyBorder="1" applyAlignment="1">
      <alignment horizontal="center" vertical="center"/>
    </xf>
    <xf numFmtId="0" fontId="32" fillId="0" borderId="3" xfId="0" applyFont="1" applyFill="1" applyBorder="1" applyAlignment="1">
      <alignment vertical="center"/>
    </xf>
    <xf numFmtId="164" fontId="31" fillId="0" borderId="3" xfId="2" applyFont="1" applyBorder="1" applyAlignment="1">
      <alignment horizontal="right" vertical="center"/>
    </xf>
    <xf numFmtId="0" fontId="31" fillId="0" borderId="3" xfId="0" applyFont="1" applyBorder="1" applyAlignment="1">
      <alignment horizontal="right" vertical="center"/>
    </xf>
    <xf numFmtId="10" fontId="28" fillId="0" borderId="3" xfId="50" applyNumberFormat="1" applyFont="1" applyBorder="1" applyAlignment="1">
      <alignment vertical="center"/>
    </xf>
    <xf numFmtId="3" fontId="37" fillId="0" borderId="10" xfId="0" applyNumberFormat="1" applyFont="1" applyBorder="1" applyAlignment="1">
      <alignment horizontal="center" vertical="center"/>
    </xf>
    <xf numFmtId="174" fontId="29" fillId="0" borderId="0" xfId="0" applyNumberFormat="1" applyFont="1" applyBorder="1" applyAlignment="1">
      <alignment horizontal="center" vertical="center"/>
    </xf>
    <xf numFmtId="3" fontId="22" fillId="0" borderId="3" xfId="0" applyNumberFormat="1" applyFont="1" applyFill="1" applyBorder="1" applyAlignment="1">
      <alignment horizontal="center" vertical="center"/>
    </xf>
    <xf numFmtId="3" fontId="29" fillId="0" borderId="0" xfId="0" applyNumberFormat="1" applyFont="1" applyFill="1" applyBorder="1" applyAlignment="1">
      <alignment horizontal="center" vertical="center"/>
    </xf>
    <xf numFmtId="4" fontId="22" fillId="0" borderId="3" xfId="0" applyNumberFormat="1" applyFont="1" applyBorder="1" applyAlignment="1">
      <alignment horizontal="center" vertical="center"/>
    </xf>
    <xf numFmtId="2" fontId="22" fillId="0" borderId="0" xfId="50" applyNumberFormat="1" applyFont="1" applyBorder="1" applyAlignment="1">
      <alignment horizontal="center" vertical="center"/>
    </xf>
    <xf numFmtId="0" fontId="28" fillId="0" borderId="0" xfId="0" applyFont="1" applyBorder="1" applyAlignment="1">
      <alignment vertical="center"/>
    </xf>
    <xf numFmtId="0" fontId="0" fillId="0" borderId="3" xfId="0" applyFill="1" applyBorder="1" applyAlignment="1">
      <alignment horizontal="left" vertical="center"/>
    </xf>
    <xf numFmtId="1" fontId="14" fillId="0" borderId="3" xfId="0" applyNumberFormat="1" applyFont="1" applyFill="1" applyBorder="1" applyAlignment="1">
      <alignment horizontal="center" vertical="center" wrapText="1"/>
    </xf>
    <xf numFmtId="0" fontId="14" fillId="0" borderId="0" xfId="0" applyFont="1" applyFill="1" applyBorder="1" applyAlignment="1">
      <alignment vertical="center"/>
    </xf>
    <xf numFmtId="1" fontId="14" fillId="0" borderId="3" xfId="0" applyNumberFormat="1" applyFont="1" applyBorder="1" applyAlignment="1">
      <alignment horizontal="center" vertical="center" wrapText="1"/>
    </xf>
    <xf numFmtId="0" fontId="14" fillId="0" borderId="0" xfId="0" applyFont="1" applyFill="1" applyBorder="1" applyAlignment="1">
      <alignment horizontal="center" vertical="center"/>
    </xf>
    <xf numFmtId="0" fontId="28" fillId="0" borderId="0" xfId="0" applyFont="1" applyFill="1" applyBorder="1" applyAlignment="1">
      <alignment vertical="center"/>
    </xf>
    <xf numFmtId="10" fontId="14" fillId="0" borderId="3" xfId="50" applyNumberFormat="1" applyFont="1" applyBorder="1" applyAlignment="1">
      <alignment horizontal="center" vertical="center"/>
    </xf>
    <xf numFmtId="10" fontId="0" fillId="0" borderId="0" xfId="50" applyNumberFormat="1" applyFont="1" applyFill="1" applyBorder="1" applyAlignment="1">
      <alignment horizontal="center" vertical="center"/>
    </xf>
    <xf numFmtId="0" fontId="22" fillId="0" borderId="0" xfId="0" applyFont="1" applyFill="1" applyBorder="1" applyAlignment="1">
      <alignment horizontal="center" vertical="center"/>
    </xf>
    <xf numFmtId="4" fontId="22" fillId="0" borderId="0" xfId="0" applyNumberFormat="1" applyFont="1" applyFill="1" applyBorder="1" applyAlignment="1">
      <alignment horizontal="center" vertical="center"/>
    </xf>
    <xf numFmtId="10" fontId="22" fillId="0" borderId="0" xfId="50" applyNumberFormat="1" applyFont="1" applyBorder="1" applyAlignment="1">
      <alignment horizontal="center" vertical="center"/>
    </xf>
    <xf numFmtId="164" fontId="8" fillId="0" borderId="3" xfId="2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 wrapText="1"/>
    </xf>
    <xf numFmtId="4" fontId="22" fillId="0" borderId="3" xfId="0" applyNumberFormat="1" applyFont="1" applyFill="1" applyBorder="1" applyAlignment="1">
      <alignment horizontal="center" vertical="center"/>
    </xf>
    <xf numFmtId="4" fontId="29" fillId="0" borderId="3" xfId="0" applyNumberFormat="1" applyFont="1" applyFill="1" applyBorder="1" applyAlignment="1">
      <alignment horizontal="center" vertical="center"/>
    </xf>
    <xf numFmtId="164" fontId="7" fillId="0" borderId="3" xfId="2" applyFont="1" applyFill="1" applyBorder="1" applyAlignment="1">
      <alignment horizontal="center" vertical="center"/>
    </xf>
    <xf numFmtId="164" fontId="11" fillId="0" borderId="0" xfId="2" applyFont="1"/>
    <xf numFmtId="177" fontId="31" fillId="0" borderId="3" xfId="0" applyNumberFormat="1" applyFont="1" applyBorder="1" applyAlignment="1">
      <alignment horizontal="right" vertical="center"/>
    </xf>
    <xf numFmtId="168" fontId="31" fillId="0" borderId="3" xfId="0" applyNumberFormat="1" applyFont="1" applyBorder="1" applyAlignment="1">
      <alignment vertical="center"/>
    </xf>
    <xf numFmtId="164" fontId="8" fillId="10" borderId="3" xfId="2" applyFont="1" applyFill="1" applyBorder="1" applyAlignment="1">
      <alignment horizontal="center" vertical="center"/>
    </xf>
    <xf numFmtId="164" fontId="7" fillId="10" borderId="3" xfId="2" applyFont="1" applyFill="1" applyBorder="1" applyAlignment="1">
      <alignment vertical="center"/>
    </xf>
    <xf numFmtId="164" fontId="28" fillId="0" borderId="0" xfId="0" applyNumberFormat="1" applyFont="1" applyAlignment="1">
      <alignment vertical="center"/>
    </xf>
    <xf numFmtId="10" fontId="28" fillId="0" borderId="0" xfId="50" applyNumberFormat="1" applyFont="1" applyAlignment="1">
      <alignment vertical="center"/>
    </xf>
    <xf numFmtId="2" fontId="6" fillId="0" borderId="0" xfId="0" applyNumberFormat="1" applyFont="1" applyAlignment="1">
      <alignment vertical="center"/>
    </xf>
    <xf numFmtId="164" fontId="4" fillId="0" borderId="3" xfId="2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30" fillId="0" borderId="3" xfId="0" applyFont="1" applyBorder="1" applyAlignment="1">
      <alignment horizontal="center" vertical="center"/>
    </xf>
    <xf numFmtId="2" fontId="32" fillId="0" borderId="3" xfId="0" applyNumberFormat="1" applyFont="1" applyBorder="1" applyAlignment="1">
      <alignment horizontal="center" vertical="center"/>
    </xf>
    <xf numFmtId="0" fontId="30" fillId="0" borderId="3" xfId="0" applyFont="1" applyBorder="1" applyAlignment="1">
      <alignment vertical="center"/>
    </xf>
    <xf numFmtId="2" fontId="30" fillId="0" borderId="3" xfId="0" applyNumberFormat="1" applyFont="1" applyBorder="1" applyAlignment="1">
      <alignment horizontal="center" vertical="center"/>
    </xf>
    <xf numFmtId="0" fontId="28" fillId="0" borderId="3" xfId="0" applyFont="1" applyBorder="1" applyAlignment="1">
      <alignment vertical="center"/>
    </xf>
    <xf numFmtId="3" fontId="28" fillId="0" borderId="3" xfId="0" applyNumberFormat="1" applyFont="1" applyBorder="1" applyAlignment="1">
      <alignment horizontal="center" vertical="center"/>
    </xf>
    <xf numFmtId="10" fontId="28" fillId="0" borderId="3" xfId="50" applyNumberFormat="1" applyFont="1" applyBorder="1" applyAlignment="1">
      <alignment horizontal="center" vertical="center"/>
    </xf>
    <xf numFmtId="3" fontId="31" fillId="0" borderId="3" xfId="0" applyNumberFormat="1" applyFont="1" applyBorder="1" applyAlignment="1">
      <alignment horizontal="center" vertical="center"/>
    </xf>
    <xf numFmtId="10" fontId="31" fillId="0" borderId="3" xfId="50" applyNumberFormat="1" applyFont="1" applyBorder="1" applyAlignment="1">
      <alignment horizontal="center" vertical="center"/>
    </xf>
    <xf numFmtId="0" fontId="29" fillId="0" borderId="12" xfId="0" applyFont="1" applyBorder="1" applyAlignment="1">
      <alignment horizontal="center" vertical="center"/>
    </xf>
    <xf numFmtId="1" fontId="22" fillId="0" borderId="3" xfId="50" applyNumberFormat="1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164" fontId="4" fillId="0" borderId="3" xfId="2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/>
    </xf>
    <xf numFmtId="0" fontId="22" fillId="0" borderId="4" xfId="0" applyFont="1" applyBorder="1" applyAlignment="1">
      <alignment horizontal="center" vertical="center"/>
    </xf>
    <xf numFmtId="0" fontId="29" fillId="0" borderId="9" xfId="0" applyFont="1" applyBorder="1" applyAlignment="1">
      <alignment horizontal="center" vertical="center"/>
    </xf>
    <xf numFmtId="0" fontId="29" fillId="0" borderId="10" xfId="0" applyFont="1" applyBorder="1" applyAlignment="1">
      <alignment horizontal="center" vertical="center"/>
    </xf>
    <xf numFmtId="0" fontId="22" fillId="0" borderId="3" xfId="0" applyFont="1" applyBorder="1" applyAlignment="1">
      <alignment horizontal="center" vertical="center"/>
    </xf>
    <xf numFmtId="0" fontId="29" fillId="0" borderId="0" xfId="0" applyFont="1" applyBorder="1" applyAlignment="1">
      <alignment horizontal="center" vertical="center"/>
    </xf>
    <xf numFmtId="0" fontId="31" fillId="0" borderId="3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29" fillId="0" borderId="9" xfId="0" applyFont="1" applyBorder="1" applyAlignment="1">
      <alignment horizontal="center" vertical="center"/>
    </xf>
    <xf numFmtId="0" fontId="29" fillId="0" borderId="10" xfId="0" applyFont="1" applyBorder="1" applyAlignment="1">
      <alignment horizontal="center" vertical="center"/>
    </xf>
    <xf numFmtId="0" fontId="29" fillId="0" borderId="0" xfId="0" applyFont="1" applyBorder="1" applyAlignment="1">
      <alignment horizontal="center" vertical="center"/>
    </xf>
    <xf numFmtId="0" fontId="31" fillId="0" borderId="3" xfId="0" applyFont="1" applyBorder="1" applyAlignment="1">
      <alignment horizontal="center" vertical="center"/>
    </xf>
    <xf numFmtId="0" fontId="22" fillId="0" borderId="3" xfId="0" applyFont="1" applyBorder="1" applyAlignment="1">
      <alignment horizontal="center" vertical="center"/>
    </xf>
    <xf numFmtId="0" fontId="6" fillId="15" borderId="0" xfId="0" applyFont="1" applyFill="1" applyAlignment="1">
      <alignment vertical="center"/>
    </xf>
    <xf numFmtId="164" fontId="7" fillId="15" borderId="3" xfId="2" applyFont="1" applyFill="1" applyBorder="1" applyAlignment="1">
      <alignment vertical="center"/>
    </xf>
    <xf numFmtId="0" fontId="6" fillId="2" borderId="3" xfId="0" applyFont="1" applyFill="1" applyBorder="1" applyAlignment="1">
      <alignment vertical="center"/>
    </xf>
    <xf numFmtId="164" fontId="3" fillId="16" borderId="3" xfId="2" applyFont="1" applyFill="1" applyBorder="1" applyAlignment="1">
      <alignment horizontal="center" vertical="center"/>
    </xf>
    <xf numFmtId="164" fontId="3" fillId="16" borderId="3" xfId="2" applyFont="1" applyFill="1" applyBorder="1" applyAlignment="1">
      <alignment vertical="center"/>
    </xf>
    <xf numFmtId="164" fontId="6" fillId="16" borderId="3" xfId="2" applyFont="1" applyFill="1" applyBorder="1" applyAlignment="1">
      <alignment horizontal="center" vertical="center"/>
    </xf>
    <xf numFmtId="164" fontId="6" fillId="16" borderId="3" xfId="2" applyFont="1" applyFill="1" applyBorder="1" applyAlignment="1">
      <alignment vertical="center"/>
    </xf>
    <xf numFmtId="0" fontId="31" fillId="0" borderId="4" xfId="0" applyFont="1" applyBorder="1" applyAlignment="1">
      <alignment horizontal="centerContinuous" vertical="center"/>
    </xf>
    <xf numFmtId="0" fontId="31" fillId="0" borderId="6" xfId="0" applyFont="1" applyBorder="1" applyAlignment="1">
      <alignment horizontal="centerContinuous" vertical="center"/>
    </xf>
    <xf numFmtId="2" fontId="31" fillId="13" borderId="4" xfId="0" applyNumberFormat="1" applyFont="1" applyFill="1" applyBorder="1" applyAlignment="1">
      <alignment vertical="center"/>
    </xf>
    <xf numFmtId="2" fontId="31" fillId="13" borderId="6" xfId="0" applyNumberFormat="1" applyFont="1" applyFill="1" applyBorder="1" applyAlignment="1">
      <alignment vertical="center"/>
    </xf>
    <xf numFmtId="0" fontId="22" fillId="0" borderId="3" xfId="0" applyFont="1" applyBorder="1" applyAlignment="1">
      <alignment horizontal="center" vertical="center"/>
    </xf>
    <xf numFmtId="164" fontId="8" fillId="0" borderId="4" xfId="2" applyFont="1" applyBorder="1" applyAlignment="1">
      <alignment vertical="center"/>
    </xf>
    <xf numFmtId="164" fontId="8" fillId="0" borderId="5" xfId="2" applyFont="1" applyBorder="1" applyAlignment="1">
      <alignment vertical="center"/>
    </xf>
    <xf numFmtId="164" fontId="8" fillId="0" borderId="6" xfId="2" applyFont="1" applyBorder="1" applyAlignment="1">
      <alignment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0" fontId="7" fillId="8" borderId="4" xfId="0" applyFont="1" applyFill="1" applyBorder="1" applyAlignment="1">
      <alignment horizontal="center" vertical="center"/>
    </xf>
    <xf numFmtId="0" fontId="7" fillId="8" borderId="5" xfId="0" applyFont="1" applyFill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5" borderId="4" xfId="0" applyFont="1" applyFill="1" applyBorder="1" applyAlignment="1">
      <alignment horizontal="center" vertical="center"/>
    </xf>
    <xf numFmtId="0" fontId="7" fillId="5" borderId="5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8" borderId="6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6" xfId="0" applyFont="1" applyFill="1" applyBorder="1" applyAlignment="1">
      <alignment horizontal="center" vertical="center"/>
    </xf>
    <xf numFmtId="0" fontId="7" fillId="5" borderId="6" xfId="0" applyFont="1" applyFill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 wrapText="1"/>
    </xf>
    <xf numFmtId="0" fontId="7" fillId="3" borderId="5" xfId="0" applyFont="1" applyFill="1" applyBorder="1" applyAlignment="1">
      <alignment horizontal="center" vertical="center" wrapText="1"/>
    </xf>
    <xf numFmtId="0" fontId="7" fillId="3" borderId="6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 wrapText="1"/>
    </xf>
    <xf numFmtId="0" fontId="7" fillId="4" borderId="5" xfId="0" applyFont="1" applyFill="1" applyBorder="1" applyAlignment="1">
      <alignment horizontal="center" vertical="center" wrapText="1"/>
    </xf>
    <xf numFmtId="0" fontId="7" fillId="4" borderId="6" xfId="0" applyFont="1" applyFill="1" applyBorder="1" applyAlignment="1">
      <alignment horizontal="center" vertical="center" wrapText="1"/>
    </xf>
    <xf numFmtId="0" fontId="7" fillId="0" borderId="3" xfId="0" applyFont="1" applyFill="1" applyBorder="1" applyAlignment="1">
      <alignment horizontal="center" vertical="center" wrapText="1"/>
    </xf>
    <xf numFmtId="0" fontId="3" fillId="8" borderId="4" xfId="0" applyFont="1" applyFill="1" applyBorder="1" applyAlignment="1">
      <alignment horizontal="center" vertical="center"/>
    </xf>
    <xf numFmtId="0" fontId="3" fillId="8" borderId="5" xfId="0" applyFont="1" applyFill="1" applyBorder="1" applyAlignment="1">
      <alignment horizontal="center" vertical="center"/>
    </xf>
    <xf numFmtId="0" fontId="3" fillId="8" borderId="6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3" fillId="8" borderId="3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164" fontId="8" fillId="8" borderId="4" xfId="2" applyFont="1" applyFill="1" applyBorder="1" applyAlignment="1">
      <alignment horizontal="center" vertical="center"/>
    </xf>
    <xf numFmtId="164" fontId="8" fillId="8" borderId="5" xfId="2" applyFont="1" applyFill="1" applyBorder="1" applyAlignment="1">
      <alignment horizontal="center" vertical="center"/>
    </xf>
    <xf numFmtId="164" fontId="8" fillId="8" borderId="6" xfId="2" applyFont="1" applyFill="1" applyBorder="1" applyAlignment="1">
      <alignment horizontal="center" vertical="center"/>
    </xf>
    <xf numFmtId="164" fontId="8" fillId="3" borderId="3" xfId="2" applyFont="1" applyFill="1" applyBorder="1" applyAlignment="1">
      <alignment horizontal="center" vertical="center"/>
    </xf>
    <xf numFmtId="164" fontId="8" fillId="2" borderId="3" xfId="2" applyFont="1" applyFill="1" applyBorder="1" applyAlignment="1">
      <alignment horizontal="center" vertical="center"/>
    </xf>
    <xf numFmtId="164" fontId="8" fillId="4" borderId="3" xfId="2" applyFont="1" applyFill="1" applyBorder="1" applyAlignment="1">
      <alignment horizontal="center" vertical="center"/>
    </xf>
    <xf numFmtId="164" fontId="8" fillId="0" borderId="3" xfId="2" applyFont="1" applyFill="1" applyBorder="1" applyAlignment="1">
      <alignment horizontal="center" vertical="center"/>
    </xf>
    <xf numFmtId="164" fontId="8" fillId="0" borderId="4" xfId="2" applyFont="1" applyFill="1" applyBorder="1" applyAlignment="1">
      <alignment horizontal="center" vertical="center"/>
    </xf>
    <xf numFmtId="164" fontId="8" fillId="0" borderId="5" xfId="2" applyFont="1" applyFill="1" applyBorder="1" applyAlignment="1">
      <alignment horizontal="center" vertical="center"/>
    </xf>
    <xf numFmtId="164" fontId="8" fillId="0" borderId="6" xfId="2" applyFont="1" applyFill="1" applyBorder="1" applyAlignment="1">
      <alignment horizontal="center" vertical="center"/>
    </xf>
    <xf numFmtId="164" fontId="8" fillId="5" borderId="4" xfId="2" applyFont="1" applyFill="1" applyBorder="1" applyAlignment="1">
      <alignment horizontal="center" vertical="center"/>
    </xf>
    <xf numFmtId="164" fontId="8" fillId="5" borderId="5" xfId="2" applyFont="1" applyFill="1" applyBorder="1" applyAlignment="1">
      <alignment horizontal="center" vertical="center"/>
    </xf>
    <xf numFmtId="164" fontId="8" fillId="5" borderId="6" xfId="2" applyFont="1" applyFill="1" applyBorder="1" applyAlignment="1">
      <alignment horizontal="center" vertical="center"/>
    </xf>
    <xf numFmtId="164" fontId="4" fillId="2" borderId="3" xfId="2" applyFont="1" applyFill="1" applyBorder="1" applyAlignment="1">
      <alignment horizontal="center" vertical="center"/>
    </xf>
    <xf numFmtId="164" fontId="4" fillId="0" borderId="0" xfId="2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8" fillId="0" borderId="11" xfId="0" applyFont="1" applyFill="1" applyBorder="1" applyAlignment="1">
      <alignment horizontal="center" vertical="center"/>
    </xf>
    <xf numFmtId="0" fontId="8" fillId="0" borderId="10" xfId="0" applyFont="1" applyFill="1" applyBorder="1" applyAlignment="1">
      <alignment horizontal="center" vertical="center"/>
    </xf>
    <xf numFmtId="164" fontId="8" fillId="6" borderId="4" xfId="2" applyFont="1" applyFill="1" applyBorder="1" applyAlignment="1">
      <alignment horizontal="center" vertical="center"/>
    </xf>
    <xf numFmtId="164" fontId="8" fillId="6" borderId="5" xfId="2" applyFont="1" applyFill="1" applyBorder="1" applyAlignment="1">
      <alignment horizontal="center" vertical="center"/>
    </xf>
    <xf numFmtId="164" fontId="8" fillId="6" borderId="6" xfId="2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164" fontId="4" fillId="5" borderId="3" xfId="2" applyFont="1" applyFill="1" applyBorder="1" applyAlignment="1">
      <alignment horizontal="center" vertical="center"/>
    </xf>
    <xf numFmtId="164" fontId="4" fillId="0" borderId="3" xfId="2" applyFont="1" applyBorder="1" applyAlignment="1">
      <alignment horizontal="center" vertical="center"/>
    </xf>
    <xf numFmtId="164" fontId="4" fillId="0" borderId="3" xfId="2" applyFont="1" applyFill="1" applyBorder="1" applyAlignment="1">
      <alignment horizontal="center" vertical="center"/>
    </xf>
    <xf numFmtId="164" fontId="4" fillId="6" borderId="3" xfId="2" applyFont="1" applyFill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0" fontId="7" fillId="0" borderId="4" xfId="2" applyNumberFormat="1" applyFont="1" applyFill="1" applyBorder="1" applyAlignment="1">
      <alignment horizontal="center" vertical="center"/>
    </xf>
    <xf numFmtId="0" fontId="7" fillId="0" borderId="5" xfId="2" applyNumberFormat="1" applyFont="1" applyFill="1" applyBorder="1" applyAlignment="1">
      <alignment horizontal="center" vertical="center"/>
    </xf>
    <xf numFmtId="0" fontId="7" fillId="0" borderId="6" xfId="2" applyNumberFormat="1" applyFont="1" applyFill="1" applyBorder="1" applyAlignment="1">
      <alignment horizontal="center" vertical="center"/>
    </xf>
    <xf numFmtId="0" fontId="8" fillId="5" borderId="3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8" borderId="4" xfId="0" applyFont="1" applyFill="1" applyBorder="1" applyAlignment="1">
      <alignment horizontal="center" vertical="center"/>
    </xf>
    <xf numFmtId="0" fontId="8" fillId="8" borderId="5" xfId="0" applyFont="1" applyFill="1" applyBorder="1" applyAlignment="1">
      <alignment horizontal="center" vertical="center"/>
    </xf>
    <xf numFmtId="0" fontId="8" fillId="8" borderId="6" xfId="0" applyFont="1" applyFill="1" applyBorder="1" applyAlignment="1">
      <alignment horizontal="center" vertical="center"/>
    </xf>
    <xf numFmtId="0" fontId="8" fillId="8" borderId="3" xfId="0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164" fontId="8" fillId="0" borderId="4" xfId="2" applyFont="1" applyBorder="1" applyAlignment="1">
      <alignment horizontal="center" vertical="center"/>
    </xf>
    <xf numFmtId="164" fontId="8" fillId="0" borderId="5" xfId="2" applyFont="1" applyBorder="1" applyAlignment="1">
      <alignment horizontal="center" vertical="center"/>
    </xf>
    <xf numFmtId="164" fontId="8" fillId="0" borderId="6" xfId="2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168" fontId="6" fillId="0" borderId="3" xfId="0" applyNumberFormat="1" applyFont="1" applyBorder="1" applyAlignment="1">
      <alignment vertical="center"/>
    </xf>
    <xf numFmtId="168" fontId="6" fillId="0" borderId="3" xfId="0" applyNumberFormat="1" applyFont="1" applyBorder="1" applyAlignment="1">
      <alignment horizontal="center" vertical="center"/>
    </xf>
    <xf numFmtId="164" fontId="8" fillId="0" borderId="3" xfId="2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15" fillId="0" borderId="6" xfId="0" applyFont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14" fillId="0" borderId="4" xfId="0" applyFont="1" applyFill="1" applyBorder="1" applyAlignment="1">
      <alignment horizontal="center" vertical="center"/>
    </xf>
    <xf numFmtId="0" fontId="14" fillId="0" borderId="5" xfId="0" applyFont="1" applyFill="1" applyBorder="1" applyAlignment="1">
      <alignment horizontal="center" vertical="center"/>
    </xf>
    <xf numFmtId="0" fontId="14" fillId="0" borderId="6" xfId="0" applyFont="1" applyFill="1" applyBorder="1" applyAlignment="1">
      <alignment horizontal="center" vertical="center"/>
    </xf>
    <xf numFmtId="0" fontId="14" fillId="0" borderId="3" xfId="0" applyFont="1" applyFill="1" applyBorder="1" applyAlignment="1">
      <alignment horizontal="center" vertical="center"/>
    </xf>
    <xf numFmtId="0" fontId="14" fillId="3" borderId="3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4" fillId="4" borderId="3" xfId="0" applyFont="1" applyFill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4" fillId="5" borderId="3" xfId="0" applyFont="1" applyFill="1" applyBorder="1" applyAlignment="1">
      <alignment horizontal="center" vertical="center"/>
    </xf>
    <xf numFmtId="0" fontId="14" fillId="5" borderId="4" xfId="0" applyFont="1" applyFill="1" applyBorder="1" applyAlignment="1">
      <alignment horizontal="center" vertical="center"/>
    </xf>
    <xf numFmtId="0" fontId="14" fillId="5" borderId="5" xfId="0" applyFont="1" applyFill="1" applyBorder="1" applyAlignment="1">
      <alignment horizontal="center" vertical="center"/>
    </xf>
    <xf numFmtId="0" fontId="14" fillId="5" borderId="6" xfId="0" applyFont="1" applyFill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3" fillId="0" borderId="3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14" borderId="3" xfId="0" applyFont="1" applyFill="1" applyBorder="1" applyAlignment="1">
      <alignment horizontal="center" vertical="center"/>
    </xf>
    <xf numFmtId="0" fontId="3" fillId="13" borderId="3" xfId="0" applyFont="1" applyFill="1" applyBorder="1" applyAlignment="1">
      <alignment horizontal="center" vertical="center"/>
    </xf>
    <xf numFmtId="0" fontId="3" fillId="7" borderId="3" xfId="0" applyFont="1" applyFill="1" applyBorder="1" applyAlignment="1">
      <alignment horizontal="center" vertical="center"/>
    </xf>
    <xf numFmtId="169" fontId="3" fillId="0" borderId="4" xfId="0" applyNumberFormat="1" applyFont="1" applyBorder="1" applyAlignment="1">
      <alignment horizontal="center" vertical="center"/>
    </xf>
    <xf numFmtId="169" fontId="3" fillId="0" borderId="5" xfId="0" applyNumberFormat="1" applyFont="1" applyBorder="1" applyAlignment="1">
      <alignment horizontal="center" vertical="center"/>
    </xf>
    <xf numFmtId="169" fontId="3" fillId="0" borderId="6" xfId="0" applyNumberFormat="1" applyFont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2" fontId="3" fillId="0" borderId="6" xfId="0" applyNumberFormat="1" applyFont="1" applyBorder="1" applyAlignment="1">
      <alignment horizontal="center" vertical="center"/>
    </xf>
    <xf numFmtId="164" fontId="3" fillId="0" borderId="4" xfId="2" applyFont="1" applyBorder="1" applyAlignment="1">
      <alignment horizontal="center" vertical="center"/>
    </xf>
    <xf numFmtId="164" fontId="3" fillId="0" borderId="5" xfId="2" applyFont="1" applyBorder="1" applyAlignment="1">
      <alignment horizontal="center" vertical="center"/>
    </xf>
    <xf numFmtId="164" fontId="3" fillId="0" borderId="6" xfId="2" applyFont="1" applyBorder="1" applyAlignment="1">
      <alignment horizontal="center" vertical="center"/>
    </xf>
    <xf numFmtId="167" fontId="8" fillId="0" borderId="4" xfId="2" applyNumberFormat="1" applyFont="1" applyBorder="1" applyAlignment="1">
      <alignment horizontal="center" vertical="center"/>
    </xf>
    <xf numFmtId="167" fontId="8" fillId="0" borderId="5" xfId="2" applyNumberFormat="1" applyFont="1" applyBorder="1" applyAlignment="1">
      <alignment horizontal="center" vertical="center"/>
    </xf>
    <xf numFmtId="167" fontId="8" fillId="0" borderId="6" xfId="2" applyNumberFormat="1" applyFont="1" applyBorder="1" applyAlignment="1">
      <alignment horizontal="center" vertical="center"/>
    </xf>
    <xf numFmtId="169" fontId="8" fillId="0" borderId="4" xfId="0" applyNumberFormat="1" applyFont="1" applyBorder="1" applyAlignment="1">
      <alignment horizontal="center" vertical="center"/>
    </xf>
    <xf numFmtId="169" fontId="8" fillId="0" borderId="5" xfId="0" applyNumberFormat="1" applyFont="1" applyBorder="1" applyAlignment="1">
      <alignment horizontal="center" vertical="center"/>
    </xf>
    <xf numFmtId="169" fontId="8" fillId="0" borderId="6" xfId="0" applyNumberFormat="1" applyFont="1" applyBorder="1" applyAlignment="1">
      <alignment horizontal="center" vertical="center"/>
    </xf>
    <xf numFmtId="164" fontId="15" fillId="0" borderId="4" xfId="2" applyFont="1" applyBorder="1" applyAlignment="1">
      <alignment horizontal="center" vertical="center"/>
    </xf>
    <xf numFmtId="164" fontId="15" fillId="0" borderId="5" xfId="2" applyFont="1" applyBorder="1" applyAlignment="1">
      <alignment horizontal="center" vertical="center"/>
    </xf>
    <xf numFmtId="164" fontId="15" fillId="0" borderId="6" xfId="2" applyFont="1" applyBorder="1" applyAlignment="1">
      <alignment horizontal="center" vertical="center"/>
    </xf>
    <xf numFmtId="0" fontId="31" fillId="0" borderId="9" xfId="0" applyFont="1" applyBorder="1" applyAlignment="1">
      <alignment horizontal="center" vertical="center"/>
    </xf>
    <xf numFmtId="0" fontId="31" fillId="0" borderId="10" xfId="0" applyFont="1" applyBorder="1" applyAlignment="1">
      <alignment horizontal="center" vertical="center"/>
    </xf>
    <xf numFmtId="0" fontId="29" fillId="0" borderId="13" xfId="0" applyFont="1" applyBorder="1" applyAlignment="1">
      <alignment horizontal="center" vertical="center"/>
    </xf>
    <xf numFmtId="0" fontId="29" fillId="0" borderId="2" xfId="0" applyFont="1" applyBorder="1" applyAlignment="1">
      <alignment horizontal="center" vertical="center"/>
    </xf>
    <xf numFmtId="0" fontId="29" fillId="0" borderId="8" xfId="0" applyFont="1" applyBorder="1" applyAlignment="1">
      <alignment horizontal="center" vertical="center"/>
    </xf>
    <xf numFmtId="0" fontId="22" fillId="0" borderId="4" xfId="0" applyFont="1" applyBorder="1" applyAlignment="1">
      <alignment horizontal="center" vertical="center"/>
    </xf>
    <xf numFmtId="0" fontId="22" fillId="0" borderId="6" xfId="0" applyFont="1" applyBorder="1" applyAlignment="1">
      <alignment horizontal="center" vertical="center"/>
    </xf>
    <xf numFmtId="0" fontId="31" fillId="13" borderId="4" xfId="0" applyFont="1" applyFill="1" applyBorder="1" applyAlignment="1">
      <alignment horizontal="center" vertical="center"/>
    </xf>
    <xf numFmtId="0" fontId="31" fillId="13" borderId="6" xfId="0" applyFont="1" applyFill="1" applyBorder="1" applyAlignment="1">
      <alignment horizontal="center" vertical="center"/>
    </xf>
    <xf numFmtId="0" fontId="31" fillId="0" borderId="4" xfId="0" applyFont="1" applyBorder="1" applyAlignment="1">
      <alignment horizontal="center" vertical="center"/>
    </xf>
    <xf numFmtId="0" fontId="31" fillId="0" borderId="6" xfId="0" applyFont="1" applyBorder="1" applyAlignment="1">
      <alignment horizontal="center" vertical="center"/>
    </xf>
    <xf numFmtId="0" fontId="29" fillId="0" borderId="9" xfId="0" applyFont="1" applyBorder="1" applyAlignment="1">
      <alignment horizontal="center" vertical="center"/>
    </xf>
    <xf numFmtId="0" fontId="29" fillId="0" borderId="11" xfId="0" applyFont="1" applyBorder="1" applyAlignment="1">
      <alignment horizontal="center" vertical="center"/>
    </xf>
    <xf numFmtId="0" fontId="29" fillId="0" borderId="10" xfId="0" applyFont="1" applyBorder="1" applyAlignment="1">
      <alignment horizontal="center" vertical="center"/>
    </xf>
    <xf numFmtId="0" fontId="29" fillId="0" borderId="9" xfId="0" applyFont="1" applyFill="1" applyBorder="1" applyAlignment="1">
      <alignment horizontal="center" vertical="center"/>
    </xf>
    <xf numFmtId="0" fontId="29" fillId="0" borderId="11" xfId="0" applyFont="1" applyFill="1" applyBorder="1" applyAlignment="1">
      <alignment horizontal="center" vertical="center"/>
    </xf>
    <xf numFmtId="0" fontId="29" fillId="0" borderId="10" xfId="0" applyFont="1" applyFill="1" applyBorder="1" applyAlignment="1">
      <alignment horizontal="center" vertical="center"/>
    </xf>
    <xf numFmtId="0" fontId="22" fillId="0" borderId="3" xfId="0" applyFont="1" applyBorder="1" applyAlignment="1">
      <alignment horizontal="center" vertical="center"/>
    </xf>
    <xf numFmtId="0" fontId="32" fillId="0" borderId="9" xfId="0" applyFont="1" applyBorder="1" applyAlignment="1">
      <alignment horizontal="center" vertical="center"/>
    </xf>
    <xf numFmtId="0" fontId="32" fillId="0" borderId="11" xfId="0" applyFont="1" applyBorder="1" applyAlignment="1">
      <alignment horizontal="center" vertical="center"/>
    </xf>
    <xf numFmtId="0" fontId="32" fillId="0" borderId="10" xfId="0" applyFont="1" applyBorder="1" applyAlignment="1">
      <alignment horizontal="center" vertical="center"/>
    </xf>
    <xf numFmtId="0" fontId="14" fillId="8" borderId="3" xfId="0" applyFont="1" applyFill="1" applyBorder="1" applyAlignment="1">
      <alignment horizontal="center" vertical="center"/>
    </xf>
    <xf numFmtId="0" fontId="14" fillId="6" borderId="3" xfId="0" applyFont="1" applyFill="1" applyBorder="1" applyAlignment="1">
      <alignment horizontal="center" vertical="center"/>
    </xf>
    <xf numFmtId="1" fontId="14" fillId="0" borderId="9" xfId="0" applyNumberFormat="1" applyFont="1" applyBorder="1" applyAlignment="1">
      <alignment horizontal="center" vertical="center" wrapText="1"/>
    </xf>
    <xf numFmtId="1" fontId="14" fillId="0" borderId="10" xfId="0" applyNumberFormat="1" applyFont="1" applyBorder="1" applyAlignment="1">
      <alignment horizontal="center" vertical="center" wrapText="1"/>
    </xf>
    <xf numFmtId="1" fontId="14" fillId="0" borderId="3" xfId="0" applyNumberFormat="1" applyFont="1" applyFill="1" applyBorder="1" applyAlignment="1">
      <alignment horizontal="center" vertical="center" wrapText="1"/>
    </xf>
    <xf numFmtId="0" fontId="22" fillId="0" borderId="4" xfId="0" applyFont="1" applyFill="1" applyBorder="1" applyAlignment="1">
      <alignment horizontal="center" vertical="center"/>
    </xf>
    <xf numFmtId="0" fontId="22" fillId="0" borderId="6" xfId="0" applyFont="1" applyFill="1" applyBorder="1" applyAlignment="1">
      <alignment horizontal="center" vertical="center"/>
    </xf>
    <xf numFmtId="0" fontId="22" fillId="0" borderId="9" xfId="0" applyFont="1" applyBorder="1" applyAlignment="1">
      <alignment horizontal="center" vertical="center"/>
    </xf>
    <xf numFmtId="0" fontId="22" fillId="0" borderId="11" xfId="0" applyFont="1" applyBorder="1" applyAlignment="1">
      <alignment horizontal="center" vertical="center"/>
    </xf>
    <xf numFmtId="0" fontId="22" fillId="0" borderId="10" xfId="0" applyFont="1" applyBorder="1" applyAlignment="1">
      <alignment horizontal="center" vertical="center"/>
    </xf>
    <xf numFmtId="0" fontId="29" fillId="0" borderId="0" xfId="0" applyFont="1" applyBorder="1" applyAlignment="1">
      <alignment horizontal="center" vertical="center"/>
    </xf>
    <xf numFmtId="0" fontId="31" fillId="0" borderId="3" xfId="0" applyFont="1" applyBorder="1" applyAlignment="1">
      <alignment horizontal="center" vertical="center"/>
    </xf>
    <xf numFmtId="164" fontId="14" fillId="6" borderId="4" xfId="2" applyFont="1" applyFill="1" applyBorder="1" applyAlignment="1">
      <alignment horizontal="center" vertical="center"/>
    </xf>
    <xf numFmtId="164" fontId="14" fillId="6" borderId="5" xfId="2" applyFont="1" applyFill="1" applyBorder="1" applyAlignment="1">
      <alignment horizontal="center" vertical="center"/>
    </xf>
    <xf numFmtId="164" fontId="14" fillId="6" borderId="6" xfId="2" applyFont="1" applyFill="1" applyBorder="1" applyAlignment="1">
      <alignment horizontal="center" vertical="center"/>
    </xf>
    <xf numFmtId="164" fontId="14" fillId="0" borderId="4" xfId="2" applyFont="1" applyBorder="1" applyAlignment="1">
      <alignment horizontal="center" vertical="center"/>
    </xf>
    <xf numFmtId="164" fontId="14" fillId="0" borderId="5" xfId="2" applyFont="1" applyBorder="1" applyAlignment="1">
      <alignment horizontal="center" vertical="center"/>
    </xf>
    <xf numFmtId="164" fontId="14" fillId="0" borderId="6" xfId="2" applyFont="1" applyBorder="1" applyAlignment="1">
      <alignment horizontal="center" vertical="center"/>
    </xf>
    <xf numFmtId="164" fontId="14" fillId="0" borderId="4" xfId="2" applyFont="1" applyFill="1" applyBorder="1" applyAlignment="1">
      <alignment horizontal="center" vertical="center"/>
    </xf>
    <xf numFmtId="164" fontId="14" fillId="0" borderId="5" xfId="2" applyFont="1" applyFill="1" applyBorder="1" applyAlignment="1">
      <alignment horizontal="center" vertical="center"/>
    </xf>
    <xf numFmtId="164" fontId="14" fillId="0" borderId="6" xfId="2" applyFont="1" applyFill="1" applyBorder="1" applyAlignment="1">
      <alignment horizontal="center" vertical="center"/>
    </xf>
    <xf numFmtId="164" fontId="14" fillId="8" borderId="4" xfId="2" applyFont="1" applyFill="1" applyBorder="1" applyAlignment="1">
      <alignment horizontal="center" vertical="center"/>
    </xf>
    <xf numFmtId="164" fontId="14" fillId="8" borderId="5" xfId="2" applyFont="1" applyFill="1" applyBorder="1" applyAlignment="1">
      <alignment horizontal="center" vertical="center"/>
    </xf>
    <xf numFmtId="164" fontId="14" fillId="8" borderId="6" xfId="2" applyFont="1" applyFill="1" applyBorder="1" applyAlignment="1">
      <alignment horizontal="center" vertical="center"/>
    </xf>
    <xf numFmtId="0" fontId="22" fillId="0" borderId="19" xfId="0" applyFont="1" applyBorder="1" applyAlignment="1">
      <alignment horizontal="center" vertical="center"/>
    </xf>
    <xf numFmtId="0" fontId="30" fillId="0" borderId="9" xfId="0" applyFont="1" applyBorder="1" applyAlignment="1">
      <alignment horizontal="center" vertical="center"/>
    </xf>
    <xf numFmtId="0" fontId="30" fillId="0" borderId="10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1" fontId="0" fillId="0" borderId="3" xfId="0" applyNumberFormat="1" applyBorder="1" applyAlignment="1">
      <alignment horizontal="center" vertical="center"/>
    </xf>
    <xf numFmtId="2" fontId="0" fillId="0" borderId="3" xfId="50" applyNumberFormat="1" applyFont="1" applyBorder="1" applyAlignment="1">
      <alignment horizontal="center" vertical="center"/>
    </xf>
    <xf numFmtId="2" fontId="0" fillId="0" borderId="3" xfId="0" quotePrefix="1" applyNumberFormat="1" applyBorder="1" applyAlignment="1">
      <alignment horizontal="center" vertical="center"/>
    </xf>
    <xf numFmtId="3" fontId="24" fillId="11" borderId="3" xfId="2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9" fontId="0" fillId="0" borderId="2" xfId="0" applyNumberFormat="1" applyBorder="1" applyAlignment="1">
      <alignment horizontal="center" vertical="center"/>
    </xf>
    <xf numFmtId="164" fontId="14" fillId="7" borderId="3" xfId="2" applyNumberFormat="1" applyFont="1" applyFill="1" applyBorder="1" applyAlignment="1">
      <alignment horizontal="center" vertical="center"/>
    </xf>
    <xf numFmtId="164" fontId="14" fillId="0" borderId="3" xfId="2" applyNumberFormat="1" applyFont="1" applyBorder="1" applyAlignment="1">
      <alignment horizontal="center" vertical="center"/>
    </xf>
    <xf numFmtId="4" fontId="25" fillId="11" borderId="3" xfId="2" applyNumberFormat="1" applyFont="1" applyFill="1" applyBorder="1" applyAlignment="1">
      <alignment horizontal="center" vertical="center"/>
    </xf>
    <xf numFmtId="4" fontId="24" fillId="11" borderId="3" xfId="2" applyNumberFormat="1" applyFont="1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174" fontId="24" fillId="11" borderId="3" xfId="2" applyNumberFormat="1" applyFont="1" applyFill="1" applyBorder="1" applyAlignment="1">
      <alignment horizontal="center" vertical="center"/>
    </xf>
    <xf numFmtId="4" fontId="0" fillId="11" borderId="3" xfId="2" applyNumberFormat="1" applyFont="1" applyFill="1" applyBorder="1" applyAlignment="1">
      <alignment horizontal="center" vertical="center"/>
    </xf>
    <xf numFmtId="3" fontId="25" fillId="11" borderId="3" xfId="2" applyNumberFormat="1" applyFont="1" applyFill="1" applyBorder="1" applyAlignment="1">
      <alignment horizontal="center" vertical="center"/>
    </xf>
    <xf numFmtId="9" fontId="0" fillId="0" borderId="3" xfId="50" applyFont="1" applyBorder="1" applyAlignment="1">
      <alignment horizontal="center" vertical="center"/>
    </xf>
    <xf numFmtId="1" fontId="0" fillId="0" borderId="3" xfId="50" applyNumberFormat="1" applyFont="1" applyBorder="1" applyAlignment="1">
      <alignment horizontal="center" vertical="center"/>
    </xf>
    <xf numFmtId="169" fontId="0" fillId="0" borderId="3" xfId="50" applyNumberFormat="1" applyFont="1" applyBorder="1" applyAlignment="1">
      <alignment horizontal="center" vertical="center"/>
    </xf>
    <xf numFmtId="0" fontId="14" fillId="0" borderId="4" xfId="0" applyFont="1" applyFill="1" applyBorder="1" applyAlignment="1">
      <alignment horizontal="center" vertical="center" wrapText="1"/>
    </xf>
    <xf numFmtId="0" fontId="14" fillId="0" borderId="6" xfId="0" applyFont="1" applyFill="1" applyBorder="1" applyAlignment="1">
      <alignment horizontal="center" vertical="center" wrapText="1"/>
    </xf>
    <xf numFmtId="175" fontId="24" fillId="11" borderId="3" xfId="2" applyNumberFormat="1" applyFont="1" applyFill="1" applyBorder="1" applyAlignment="1">
      <alignment horizontal="center" vertical="center"/>
    </xf>
    <xf numFmtId="10" fontId="0" fillId="0" borderId="3" xfId="50" applyNumberFormat="1" applyFont="1" applyBorder="1" applyAlignment="1">
      <alignment horizontal="center" vertical="center"/>
    </xf>
    <xf numFmtId="3" fontId="0" fillId="11" borderId="3" xfId="2" applyNumberFormat="1" applyFont="1" applyFill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 wrapText="1"/>
    </xf>
    <xf numFmtId="0" fontId="0" fillId="0" borderId="11" xfId="0" applyFont="1" applyBorder="1" applyAlignment="1">
      <alignment horizontal="center" vertical="center" wrapText="1"/>
    </xf>
    <xf numFmtId="0" fontId="0" fillId="11" borderId="9" xfId="0" applyFont="1" applyFill="1" applyBorder="1" applyAlignment="1">
      <alignment horizontal="center" vertical="center" wrapText="1"/>
    </xf>
    <xf numFmtId="0" fontId="0" fillId="11" borderId="11" xfId="0" applyFont="1" applyFill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 wrapText="1"/>
    </xf>
    <xf numFmtId="0" fontId="0" fillId="11" borderId="10" xfId="0" applyFont="1" applyFill="1" applyBorder="1" applyAlignment="1">
      <alignment horizontal="center" vertical="center" wrapText="1"/>
    </xf>
    <xf numFmtId="1" fontId="30" fillId="0" borderId="3" xfId="50" applyNumberFormat="1" applyFont="1" applyBorder="1" applyAlignment="1">
      <alignment horizontal="center"/>
    </xf>
    <xf numFmtId="3" fontId="38" fillId="0" borderId="3" xfId="0" applyNumberFormat="1" applyFont="1" applyBorder="1" applyAlignment="1">
      <alignment horizontal="center" vertical="center"/>
    </xf>
    <xf numFmtId="171" fontId="22" fillId="0" borderId="3" xfId="50" applyNumberFormat="1" applyFont="1" applyBorder="1" applyAlignment="1">
      <alignment horizontal="center" vertical="center"/>
    </xf>
  </cellXfs>
  <cellStyles count="51">
    <cellStyle name="Comma" xfId="1" builtinId="3"/>
    <cellStyle name="Comma [0]" xfId="2" builtinId="6"/>
    <cellStyle name="Comma [0] 2" xfId="3"/>
    <cellStyle name="Comma [0] 2 2" xfId="13"/>
    <cellStyle name="Comma [0] 2 3" xfId="12"/>
    <cellStyle name="Comma [0] 3" xfId="7"/>
    <cellStyle name="Comma [0] 3 2" xfId="15"/>
    <cellStyle name="Comma [0] 3 3" xfId="14"/>
    <cellStyle name="Comma [0] 4" xfId="16"/>
    <cellStyle name="Comma [0] 4 2" xfId="17"/>
    <cellStyle name="Comma [0] 5" xfId="4"/>
    <cellStyle name="Comma [0] 5 2" xfId="19"/>
    <cellStyle name="Comma [0] 5 3" xfId="18"/>
    <cellStyle name="Comma [0] 6" xfId="20"/>
    <cellStyle name="Comma [0] 7" xfId="11"/>
    <cellStyle name="Comma 10" xfId="21"/>
    <cellStyle name="Comma 11" xfId="22"/>
    <cellStyle name="Comma 12" xfId="23"/>
    <cellStyle name="Comma 13" xfId="10"/>
    <cellStyle name="Comma 14" xfId="49"/>
    <cellStyle name="Comma 2" xfId="6"/>
    <cellStyle name="Comma 2 2" xfId="25"/>
    <cellStyle name="Comma 2 3" xfId="24"/>
    <cellStyle name="Comma 3" xfId="8"/>
    <cellStyle name="Comma 3 2" xfId="27"/>
    <cellStyle name="Comma 3 3" xfId="26"/>
    <cellStyle name="Comma 4" xfId="28"/>
    <cellStyle name="Comma 4 2" xfId="29"/>
    <cellStyle name="Comma 5" xfId="30"/>
    <cellStyle name="Comma 5 2" xfId="31"/>
    <cellStyle name="Comma 6" xfId="32"/>
    <cellStyle name="Comma 6 2" xfId="33"/>
    <cellStyle name="Comma 7" xfId="34"/>
    <cellStyle name="Comma 7 2" xfId="35"/>
    <cellStyle name="Comma 8" xfId="36"/>
    <cellStyle name="Comma 8 2" xfId="37"/>
    <cellStyle name="Comma 9" xfId="38"/>
    <cellStyle name="Comma 9 2" xfId="39"/>
    <cellStyle name="Normal" xfId="0" builtinId="0"/>
    <cellStyle name="Normal 2" xfId="5"/>
    <cellStyle name="Normal 2 2" xfId="40"/>
    <cellStyle name="Normal 3" xfId="41"/>
    <cellStyle name="Normal 3 2" xfId="42"/>
    <cellStyle name="Normal 4" xfId="43"/>
    <cellStyle name="Normal 4 2" xfId="44"/>
    <cellStyle name="Normal 4 3" xfId="45"/>
    <cellStyle name="Normal 5" xfId="9"/>
    <cellStyle name="Note 2" xfId="46"/>
    <cellStyle name="Note 2 2" xfId="47"/>
    <cellStyle name="Percent" xfId="50" builtinId="5"/>
    <cellStyle name="Percent 2" xfId="48"/>
  </cellStyles>
  <dxfs count="4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1"/>
              <a:t>Grafik Rata-Rata Kunjungan Rawat Jalan Per Hari </a:t>
            </a:r>
          </a:p>
          <a:p>
            <a:pPr>
              <a:defRPr sz="11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1"/>
              <a:t>BBKPM Bandung UPF Garut 2019-2020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'GRAFIK LAP'!$A$8:$B$8</c:f>
              <c:strCache>
                <c:ptCount val="2"/>
                <c:pt idx="0">
                  <c:v>2019</c:v>
                </c:pt>
                <c:pt idx="1">
                  <c:v>Rata-rata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val>
            <c:numRef>
              <c:f>'GRAFIK LAP'!$C$8:$H$8</c:f>
              <c:numCache>
                <c:formatCode>#,##0</c:formatCode>
                <c:ptCount val="6"/>
                <c:pt idx="0">
                  <c:v>50.491803278688522</c:v>
                </c:pt>
                <c:pt idx="1">
                  <c:v>53.872727272727275</c:v>
                </c:pt>
                <c:pt idx="2">
                  <c:v>52.094827586206897</c:v>
                </c:pt>
                <c:pt idx="3">
                  <c:v>54.560606060606062</c:v>
                </c:pt>
                <c:pt idx="4">
                  <c:v>56.765625</c:v>
                </c:pt>
                <c:pt idx="5">
                  <c:v>55.552301255230127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16-439D-9362-46F4DA4924E9}"/>
            </c:ext>
          </c:extLst>
        </c:ser>
        <c:ser>
          <c:idx val="5"/>
          <c:order val="5"/>
          <c:tx>
            <c:strRef>
              <c:f>'GRAFIK LAP'!$A$11:$B$11</c:f>
              <c:strCache>
                <c:ptCount val="2"/>
                <c:pt idx="0">
                  <c:v>2020</c:v>
                </c:pt>
                <c:pt idx="1">
                  <c:v>Rata-rata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val>
            <c:numRef>
              <c:f>'GRAFIK LAP'!$C$11:$H$11</c:f>
              <c:numCache>
                <c:formatCode>#,##0</c:formatCode>
                <c:ptCount val="6"/>
                <c:pt idx="0">
                  <c:v>56</c:v>
                </c:pt>
                <c:pt idx="1">
                  <c:v>11.931034482758621</c:v>
                </c:pt>
                <c:pt idx="2">
                  <c:v>34.876033057851238</c:v>
                </c:pt>
                <c:pt idx="3">
                  <c:v>0</c:v>
                </c:pt>
                <c:pt idx="4">
                  <c:v>0</c:v>
                </c:pt>
                <c:pt idx="5">
                  <c:v>17.085020242914979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16-439D-9362-46F4DA4924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135808"/>
        <c:axId val="12155225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'GRAFIK LAP'!$A$6:$B$6</c15:sqref>
                        </c15:formulaRef>
                      </c:ext>
                    </c:extLst>
                    <c:strCache>
                      <c:ptCount val="2"/>
                      <c:pt idx="0">
                        <c:v>2019</c:v>
                      </c:pt>
                      <c:pt idx="1">
                        <c:v>Kunjungan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'GRAFIK LAP'!$C$6:$H$6</c15:sqref>
                        </c15:formulaRef>
                      </c:ext>
                    </c:extLst>
                    <c:numCache>
                      <c:formatCode>#,##0</c:formatCode>
                      <c:ptCount val="6"/>
                      <c:pt idx="0">
                        <c:v>3080</c:v>
                      </c:pt>
                      <c:pt idx="1">
                        <c:v>2963</c:v>
                      </c:pt>
                      <c:pt idx="2">
                        <c:v>6043</c:v>
                      </c:pt>
                      <c:pt idx="3">
                        <c:v>3601</c:v>
                      </c:pt>
                      <c:pt idx="4">
                        <c:v>3633</c:v>
                      </c:pt>
                      <c:pt idx="5">
                        <c:v>13277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C016-439D-9362-46F4DA4924E9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'GRAFIK LAP'!$A$7:$B$7</c15:sqref>
                        </c15:formulaRef>
                      </c:ext>
                    </c:extLst>
                    <c:strCache>
                      <c:ptCount val="2"/>
                      <c:pt idx="0">
                        <c:v>2019</c:v>
                      </c:pt>
                      <c:pt idx="1">
                        <c:v>Hari Kerja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'GRAFIK LAP'!$C$7:$H$7</c15:sqref>
                        </c15:formulaRef>
                      </c:ext>
                    </c:extLst>
                    <c:numCache>
                      <c:formatCode>#,##0</c:formatCode>
                      <c:ptCount val="6"/>
                      <c:pt idx="0">
                        <c:v>61</c:v>
                      </c:pt>
                      <c:pt idx="1">
                        <c:v>55</c:v>
                      </c:pt>
                      <c:pt idx="2">
                        <c:v>116</c:v>
                      </c:pt>
                      <c:pt idx="3">
                        <c:v>66</c:v>
                      </c:pt>
                      <c:pt idx="4">
                        <c:v>64</c:v>
                      </c:pt>
                      <c:pt idx="5">
                        <c:v>239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016-439D-9362-46F4DA4924E9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'GRAFIK LAP'!$A$9:$B$9</c15:sqref>
                        </c15:formulaRef>
                      </c:ext>
                    </c:extLst>
                    <c:strCache>
                      <c:ptCount val="2"/>
                      <c:pt idx="0">
                        <c:v>2020</c:v>
                      </c:pt>
                      <c:pt idx="1">
                        <c:v>Kunjungan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'GRAFIK LAP'!$C$9:$H$9</c15:sqref>
                        </c15:formulaRef>
                      </c:ext>
                    </c:extLst>
                    <c:numCache>
                      <c:formatCode>#,##0</c:formatCode>
                      <c:ptCount val="6"/>
                      <c:pt idx="0">
                        <c:v>3528</c:v>
                      </c:pt>
                      <c:pt idx="1">
                        <c:v>692</c:v>
                      </c:pt>
                      <c:pt idx="2">
                        <c:v>4220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4220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C016-439D-9362-46F4DA4924E9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'GRAFIK LAP'!$A$10:$B$10</c15:sqref>
                        </c15:formulaRef>
                      </c:ext>
                    </c:extLst>
                    <c:strCache>
                      <c:ptCount val="2"/>
                      <c:pt idx="0">
                        <c:v>2020</c:v>
                      </c:pt>
                      <c:pt idx="1">
                        <c:v>Hari Kerja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'GRAFIK LAP'!$C$10:$H$10</c15:sqref>
                        </c15:formulaRef>
                      </c:ext>
                    </c:extLst>
                    <c:numCache>
                      <c:formatCode>#,##0</c:formatCode>
                      <c:ptCount val="6"/>
                      <c:pt idx="0">
                        <c:v>63</c:v>
                      </c:pt>
                      <c:pt idx="1">
                        <c:v>58</c:v>
                      </c:pt>
                      <c:pt idx="2">
                        <c:v>121</c:v>
                      </c:pt>
                      <c:pt idx="3">
                        <c:v>63</c:v>
                      </c:pt>
                      <c:pt idx="4">
                        <c:v>63</c:v>
                      </c:pt>
                      <c:pt idx="5">
                        <c:v>247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C016-439D-9362-46F4DA4924E9}"/>
                  </c:ext>
                </c:extLst>
              </c15:ser>
            </c15:filteredBarSeries>
          </c:ext>
        </c:extLst>
      </c:barChart>
      <c:catAx>
        <c:axId val="76135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52256"/>
        <c:crosses val="autoZero"/>
        <c:auto val="1"/>
        <c:lblAlgn val="ctr"/>
        <c:lblOffset val="100"/>
        <c:noMultiLvlLbl val="0"/>
      </c:catAx>
      <c:valAx>
        <c:axId val="121552256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35808"/>
        <c:crosses val="autoZero"/>
        <c:crossBetween val="between"/>
      </c:valAx>
      <c:dTable>
        <c:showHorzBorder val="1"/>
        <c:showVertBorder val="1"/>
        <c:showOutline val="1"/>
        <c:showKeys val="1"/>
        <c:txPr>
          <a:bodyPr/>
          <a:lstStyle/>
          <a:p>
            <a:pPr rtl="0">
              <a:defRPr sz="900"/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Grafik Rata-Rata Kunjungan  Rehab</a:t>
            </a:r>
            <a:r>
              <a:rPr lang="en-US" sz="1100" baseline="0"/>
              <a:t> Medik</a:t>
            </a:r>
            <a:endParaRPr lang="en-US" sz="1100"/>
          </a:p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BBKPM Bandung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'GRAFIK LAP'!$A$148:$B$148</c:f>
              <c:strCache>
                <c:ptCount val="2"/>
                <c:pt idx="0">
                  <c:v>2018</c:v>
                </c:pt>
                <c:pt idx="1">
                  <c:v>Kunjungan</c:v>
                </c:pt>
              </c:strCache>
              <c:extLst xmlns:c15="http://schemas.microsoft.com/office/drawing/2012/chart"/>
            </c:strRef>
          </c:tx>
          <c:spPr>
            <a:solidFill>
              <a:srgbClr val="00B050"/>
            </a:solidFill>
          </c:spPr>
          <c:invertIfNegative val="0"/>
          <c:cat>
            <c:strRef>
              <c:f>'GRAFIK LAP'!$C$147:$H$147</c:f>
              <c:strCache>
                <c:ptCount val="6"/>
                <c:pt idx="0">
                  <c:v>TW 1</c:v>
                </c:pt>
                <c:pt idx="1">
                  <c:v>TW 2</c:v>
                </c:pt>
                <c:pt idx="2">
                  <c:v>SMT 1</c:v>
                </c:pt>
                <c:pt idx="3">
                  <c:v>TW 3</c:v>
                </c:pt>
                <c:pt idx="4">
                  <c:v>TW 4</c:v>
                </c:pt>
                <c:pt idx="5">
                  <c:v>TAHUNAN</c:v>
                </c:pt>
              </c:strCache>
              <c:extLst xmlns:c15="http://schemas.microsoft.com/office/drawing/2012/chart"/>
            </c:strRef>
          </c:cat>
          <c:val>
            <c:numRef>
              <c:f>'GRAFIK LAP'!$C$148:$H$148</c:f>
              <c:numCache>
                <c:formatCode>#,##0</c:formatCode>
                <c:ptCount val="6"/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00-38C1-40B2-92B6-4EB9CB856F26}"/>
            </c:ext>
          </c:extLst>
        </c:ser>
        <c:ser>
          <c:idx val="3"/>
          <c:order val="3"/>
          <c:tx>
            <c:strRef>
              <c:f>'GRAFIK LAP'!$A$151:$B$151</c:f>
              <c:strCache>
                <c:ptCount val="2"/>
                <c:pt idx="0">
                  <c:v>2019</c:v>
                </c:pt>
                <c:pt idx="1">
                  <c:v>Kunjungan</c:v>
                </c:pt>
              </c:strCache>
              <c:extLst xmlns:c15="http://schemas.microsoft.com/office/drawing/2012/chart"/>
            </c:strRef>
          </c:tx>
          <c:spPr>
            <a:solidFill>
              <a:srgbClr val="FFC000"/>
            </a:solidFill>
          </c:spPr>
          <c:invertIfNegative val="0"/>
          <c:cat>
            <c:strRef>
              <c:f>'GRAFIK LAP'!$C$147:$H$147</c:f>
              <c:strCache>
                <c:ptCount val="6"/>
                <c:pt idx="0">
                  <c:v>TW 1</c:v>
                </c:pt>
                <c:pt idx="1">
                  <c:v>TW 2</c:v>
                </c:pt>
                <c:pt idx="2">
                  <c:v>SMT 1</c:v>
                </c:pt>
                <c:pt idx="3">
                  <c:v>TW 3</c:v>
                </c:pt>
                <c:pt idx="4">
                  <c:v>TW 4</c:v>
                </c:pt>
                <c:pt idx="5">
                  <c:v>TAHUNAN</c:v>
                </c:pt>
              </c:strCache>
              <c:extLst xmlns:c15="http://schemas.microsoft.com/office/drawing/2012/chart"/>
            </c:strRef>
          </c:cat>
          <c:val>
            <c:numRef>
              <c:f>'GRAFIK LAP'!$C$151:$H$151</c:f>
              <c:numCache>
                <c:formatCode>#,##0</c:formatCode>
                <c:ptCount val="6"/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01-38C1-40B2-92B6-4EB9CB856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0849024"/>
        <c:axId val="150850560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'GRAFIK LAP'!$A$135:$B$135</c15:sqref>
                        </c15:formulaRef>
                      </c:ext>
                    </c:extLst>
                    <c:strCache>
                      <c:ptCount val="2"/>
                      <c:pt idx="0">
                        <c:v>2018</c:v>
                      </c:pt>
                      <c:pt idx="1">
                        <c:v>Rata-rata</c:v>
                      </c:pt>
                    </c:strCache>
                  </c:strRef>
                </c:tx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'GRAFIK LAP'!$C$133:$H$133</c15:sqref>
                        </c15:formulaRef>
                      </c:ext>
                    </c:extLst>
                    <c:numCache>
                      <c:formatCode>#,##0</c:formatCode>
                      <c:ptCount val="6"/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'GRAFIK LAP'!$C$135:$H$135</c15:sqref>
                        </c15:formulaRef>
                      </c:ext>
                    </c:extLst>
                    <c:numCache>
                      <c:formatCode>#,##0.00</c:formatCode>
                      <c:ptCount val="6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38C1-40B2-92B6-4EB9CB856F26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LAP'!$A$136:$B$136</c15:sqref>
                        </c15:formulaRef>
                      </c:ext>
                    </c:extLst>
                    <c:strCache>
                      <c:ptCount val="2"/>
                      <c:pt idx="0">
                        <c:v>2019</c:v>
                      </c:pt>
                      <c:pt idx="1">
                        <c:v>Kunjungan</c:v>
                      </c:pt>
                    </c:strCache>
                  </c:strRef>
                </c:tx>
                <c:spPr>
                  <a:solidFill>
                    <a:srgbClr val="00B050"/>
                  </a:solidFill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LAP'!$C$133:$H$133</c15:sqref>
                        </c15:formulaRef>
                      </c:ext>
                    </c:extLst>
                    <c:numCache>
                      <c:formatCode>#,##0</c:formatCode>
                      <c:ptCount val="6"/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LAP'!$C$136:$H$136</c15:sqref>
                        </c15:formulaRef>
                      </c:ext>
                    </c:extLst>
                    <c:numCache>
                      <c:formatCode>#,##0</c:formatCode>
                      <c:ptCount val="6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8C1-40B2-92B6-4EB9CB856F26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LAP'!$A$138:$B$138</c15:sqref>
                        </c15:formulaRef>
                      </c:ext>
                    </c:extLst>
                    <c:strCache>
                      <c:ptCount val="2"/>
                      <c:pt idx="0">
                        <c:v>2019</c:v>
                      </c:pt>
                      <c:pt idx="1">
                        <c:v>Rata-rata</c:v>
                      </c:pt>
                    </c:strCache>
                  </c:strRef>
                </c:tx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LAP'!$C$133:$H$133</c15:sqref>
                        </c15:formulaRef>
                      </c:ext>
                    </c:extLst>
                    <c:numCache>
                      <c:formatCode>#,##0</c:formatCode>
                      <c:ptCount val="6"/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LAP'!$C$138:$H$138</c15:sqref>
                        </c15:formulaRef>
                      </c:ext>
                    </c:extLst>
                    <c:numCache>
                      <c:formatCode>#,##0.00</c:formatCode>
                      <c:ptCount val="6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38C1-40B2-92B6-4EB9CB856F26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LAP'!$A$142:$B$142</c15:sqref>
                        </c15:formulaRef>
                      </c:ext>
                    </c:extLst>
                    <c:strCache>
                      <c:ptCount val="2"/>
                      <c:pt idx="0">
                        <c:v>PERTUMBUHAN</c:v>
                      </c:pt>
                    </c:strCache>
                  </c:strRef>
                </c:tx>
                <c:spPr>
                  <a:solidFill>
                    <a:srgbClr val="FFC000"/>
                  </a:solidFill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LAP'!$C$133:$H$133</c15:sqref>
                        </c15:formulaRef>
                      </c:ext>
                    </c:extLst>
                    <c:numCache>
                      <c:formatCode>#,##0</c:formatCode>
                      <c:ptCount val="6"/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LAP'!$C$142:$H$142</c15:sqref>
                        </c15:formulaRef>
                      </c:ext>
                    </c:extLst>
                    <c:numCache>
                      <c:formatCode>0.00</c:formatCode>
                      <c:ptCount val="6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38C1-40B2-92B6-4EB9CB856F26}"/>
                  </c:ext>
                </c:extLst>
              </c15:ser>
            </c15:filteredBarSeries>
          </c:ext>
        </c:extLst>
      </c:barChart>
      <c:catAx>
        <c:axId val="150849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850560"/>
        <c:crosses val="autoZero"/>
        <c:auto val="1"/>
        <c:lblAlgn val="ctr"/>
        <c:lblOffset val="100"/>
        <c:noMultiLvlLbl val="0"/>
      </c:catAx>
      <c:valAx>
        <c:axId val="150850560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849024"/>
        <c:crosses val="autoZero"/>
        <c:crossBetween val="between"/>
      </c:valAx>
      <c:dTable>
        <c:showHorzBorder val="1"/>
        <c:showVertBorder val="1"/>
        <c:showOutline val="1"/>
        <c:showKeys val="1"/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1"/>
              <a:t>Grafik Jumlah Kunjungan Rawat Jalan </a:t>
            </a:r>
          </a:p>
          <a:p>
            <a:pPr>
              <a:defRPr sz="11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1"/>
              <a:t>BBKPM Bandung UPF Garut</a:t>
            </a:r>
            <a:r>
              <a:rPr lang="en-US" sz="1100" b="1" baseline="0"/>
              <a:t> tahun 2020</a:t>
            </a:r>
            <a:endParaRPr lang="en-US" sz="1100" b="1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strRef>
              <c:f>'GRAFIK LAP'!$A$9:$B$9</c:f>
              <c:strCache>
                <c:ptCount val="2"/>
                <c:pt idx="0">
                  <c:v>2020</c:v>
                </c:pt>
                <c:pt idx="1">
                  <c:v>Kunjungan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 xmlns:c15="http://schemas.microsoft.com/office/drawing/2012/chart">
                <c:ext xmlns:c15="http://schemas.microsoft.com/office/drawing/2012/chart" uri="{02D57815-91ED-43cb-92C2-25804820EDAC}">
                  <c15:fullRef>
                    <c15:sqref>'GRAFIK LAP'!$C$2:$H$2</c15:sqref>
                  </c15:fullRef>
                </c:ext>
              </c:extLst>
              <c:f>('GRAFIK LAP'!$C$2:$D$2,'GRAFIK LAP'!$F$2:$G$2)</c:f>
              <c:strCache>
                <c:ptCount val="4"/>
                <c:pt idx="0">
                  <c:v>TW 1</c:v>
                </c:pt>
                <c:pt idx="1">
                  <c:v>TW 2</c:v>
                </c:pt>
                <c:pt idx="2">
                  <c:v>TW 3</c:v>
                </c:pt>
                <c:pt idx="3">
                  <c:v>TW 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'GRAFIK LAP'!$C$9:$H$9</c15:sqref>
                  </c15:fullRef>
                </c:ext>
              </c:extLst>
              <c:f>('GRAFIK LAP'!$C$9:$D$9,'GRAFIK LAP'!$F$9:$G$9)</c:f>
              <c:numCache>
                <c:formatCode>#,##0</c:formatCode>
                <c:ptCount val="4"/>
                <c:pt idx="0">
                  <c:v>3528</c:v>
                </c:pt>
                <c:pt idx="1">
                  <c:v>692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FA-410B-8171-D66F0D3EC72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0903424"/>
        <c:axId val="15091340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'GRAFIK LAP'!$A$3:$B$3</c15:sqref>
                        </c15:formulaRef>
                      </c:ext>
                    </c:extLst>
                    <c:strCache>
                      <c:ptCount val="2"/>
                      <c:pt idx="0">
                        <c:v>2018</c:v>
                      </c:pt>
                      <c:pt idx="1">
                        <c:v>Kunjungan</c:v>
                      </c:pt>
                    </c:strCache>
                  </c:strRef>
                </c:tx>
                <c:spPr>
                  <a:solidFill>
                    <a:srgbClr val="0070C0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'GRAFIK LAP'!$C$2:$H$2</c15:sqref>
                        </c15:fullRef>
                        <c15:formulaRef>
                          <c15:sqref>('GRAFIK LAP'!$C$2:$D$2,'GRAFIK LAP'!$F$2:$G$2)</c15:sqref>
                        </c15:formulaRef>
                      </c:ext>
                    </c:extLst>
                    <c:strCache>
                      <c:ptCount val="4"/>
                      <c:pt idx="0">
                        <c:v>TW 1</c:v>
                      </c:pt>
                      <c:pt idx="1">
                        <c:v>TW 2</c:v>
                      </c:pt>
                      <c:pt idx="2">
                        <c:v>TW 3</c:v>
                      </c:pt>
                      <c:pt idx="3">
                        <c:v>TW 4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'GRAFIK LAP'!$C$3:$H$3</c15:sqref>
                        </c15:fullRef>
                        <c15:formulaRef>
                          <c15:sqref>('GRAFIK LAP'!$C$3:$D$3,'GRAFIK LAP'!$F$3:$G$3)</c15:sqref>
                        </c15:formulaRef>
                      </c:ext>
                    </c:extLst>
                    <c:numCache>
                      <c:formatCode>#,##0</c:formatCode>
                      <c:ptCount val="4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0FFA-410B-8171-D66F0D3EC729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LAP'!$A$4:$B$4</c15:sqref>
                        </c15:formulaRef>
                      </c:ext>
                    </c:extLst>
                    <c:strCache>
                      <c:ptCount val="2"/>
                      <c:pt idx="0">
                        <c:v>2018</c:v>
                      </c:pt>
                      <c:pt idx="1">
                        <c:v>Hari Kerja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ullRef>
                          <c15:sqref>'GRAFIK LAP'!$C$2:$H$2</c15:sqref>
                        </c15:fullRef>
                        <c15:formulaRef>
                          <c15:sqref>('GRAFIK LAP'!$C$2:$D$2,'GRAFIK LAP'!$F$2:$G$2)</c15:sqref>
                        </c15:formulaRef>
                      </c:ext>
                    </c:extLst>
                    <c:strCache>
                      <c:ptCount val="4"/>
                      <c:pt idx="0">
                        <c:v>TW 1</c:v>
                      </c:pt>
                      <c:pt idx="1">
                        <c:v>TW 2</c:v>
                      </c:pt>
                      <c:pt idx="2">
                        <c:v>TW 3</c:v>
                      </c:pt>
                      <c:pt idx="3">
                        <c:v>TW 4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ullRef>
                          <c15:sqref>'GRAFIK LAP'!$C$4:$H$4</c15:sqref>
                        </c15:fullRef>
                        <c15:formulaRef>
                          <c15:sqref>('GRAFIK LAP'!$C$4:$D$4,'GRAFIK LAP'!$F$4:$G$4)</c15:sqref>
                        </c15:formulaRef>
                      </c:ext>
                    </c:extLst>
                    <c:numCache>
                      <c:formatCode>#,##0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0FFA-410B-8171-D66F0D3EC729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LAP'!$A$5:$B$5</c15:sqref>
                        </c15:formulaRef>
                      </c:ext>
                    </c:extLst>
                    <c:strCache>
                      <c:ptCount val="2"/>
                      <c:pt idx="0">
                        <c:v>2018</c:v>
                      </c:pt>
                      <c:pt idx="1">
                        <c:v>Rata-rata</c:v>
                      </c:pt>
                    </c:strCache>
                  </c:strRef>
                </c:tx>
                <c:spPr>
                  <a:solidFill>
                    <a:srgbClr val="0070C0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ullRef>
                          <c15:sqref>'GRAFIK LAP'!$C$2:$H$2</c15:sqref>
                        </c15:fullRef>
                        <c15:formulaRef>
                          <c15:sqref>('GRAFIK LAP'!$C$2:$D$2,'GRAFIK LAP'!$F$2:$G$2)</c15:sqref>
                        </c15:formulaRef>
                      </c:ext>
                    </c:extLst>
                    <c:strCache>
                      <c:ptCount val="4"/>
                      <c:pt idx="0">
                        <c:v>TW 1</c:v>
                      </c:pt>
                      <c:pt idx="1">
                        <c:v>TW 2</c:v>
                      </c:pt>
                      <c:pt idx="2">
                        <c:v>TW 3</c:v>
                      </c:pt>
                      <c:pt idx="3">
                        <c:v>TW 4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ullRef>
                          <c15:sqref>'GRAFIK LAP'!$C$5:$H$5</c15:sqref>
                        </c15:fullRef>
                        <c15:formulaRef>
                          <c15:sqref>('GRAFIK LAP'!$C$5:$D$5,'GRAFIK LAP'!$F$5:$G$5)</c15:sqref>
                        </c15:formulaRef>
                      </c:ext>
                    </c:extLst>
                    <c:numCache>
                      <c:formatCode>#,##0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0FFA-410B-8171-D66F0D3EC729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LAP'!$A$7:$B$7</c15:sqref>
                        </c15:formulaRef>
                      </c:ext>
                    </c:extLst>
                    <c:strCache>
                      <c:ptCount val="2"/>
                      <c:pt idx="0">
                        <c:v>2019</c:v>
                      </c:pt>
                      <c:pt idx="1">
                        <c:v>Hari Kerja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ullRef>
                          <c15:sqref>'GRAFIK LAP'!$C$2:$H$2</c15:sqref>
                        </c15:fullRef>
                        <c15:formulaRef>
                          <c15:sqref>('GRAFIK LAP'!$C$2:$D$2,'GRAFIK LAP'!$F$2:$G$2)</c15:sqref>
                        </c15:formulaRef>
                      </c:ext>
                    </c:extLst>
                    <c:strCache>
                      <c:ptCount val="4"/>
                      <c:pt idx="0">
                        <c:v>TW 1</c:v>
                      </c:pt>
                      <c:pt idx="1">
                        <c:v>TW 2</c:v>
                      </c:pt>
                      <c:pt idx="2">
                        <c:v>TW 3</c:v>
                      </c:pt>
                      <c:pt idx="3">
                        <c:v>TW 4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ullRef>
                          <c15:sqref>'GRAFIK LAP'!$C$7:$H$7</c15:sqref>
                        </c15:fullRef>
                        <c15:formulaRef>
                          <c15:sqref>('GRAFIK LAP'!$C$7:$D$7,'GRAFIK LAP'!$F$7:$G$7)</c15:sqref>
                        </c15:formulaRef>
                      </c:ext>
                    </c:extLst>
                    <c:numCache>
                      <c:formatCode>#,##0</c:formatCode>
                      <c:ptCount val="4"/>
                      <c:pt idx="0">
                        <c:v>61</c:v>
                      </c:pt>
                      <c:pt idx="1">
                        <c:v>55</c:v>
                      </c:pt>
                      <c:pt idx="2">
                        <c:v>66</c:v>
                      </c:pt>
                      <c:pt idx="3">
                        <c:v>64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0FFA-410B-8171-D66F0D3EC729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LAP'!$A$8:$B$8</c15:sqref>
                        </c15:formulaRef>
                      </c:ext>
                    </c:extLst>
                    <c:strCache>
                      <c:ptCount val="2"/>
                      <c:pt idx="0">
                        <c:v>2019</c:v>
                      </c:pt>
                      <c:pt idx="1">
                        <c:v>Rata-rata</c:v>
                      </c:pt>
                    </c:strCache>
                  </c:strRef>
                </c:tx>
                <c:spPr>
                  <a:solidFill>
                    <a:srgbClr val="00B050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ullRef>
                          <c15:sqref>'GRAFIK LAP'!$C$2:$H$2</c15:sqref>
                        </c15:fullRef>
                        <c15:formulaRef>
                          <c15:sqref>('GRAFIK LAP'!$C$2:$D$2,'GRAFIK LAP'!$F$2:$G$2)</c15:sqref>
                        </c15:formulaRef>
                      </c:ext>
                    </c:extLst>
                    <c:strCache>
                      <c:ptCount val="4"/>
                      <c:pt idx="0">
                        <c:v>TW 1</c:v>
                      </c:pt>
                      <c:pt idx="1">
                        <c:v>TW 2</c:v>
                      </c:pt>
                      <c:pt idx="2">
                        <c:v>TW 3</c:v>
                      </c:pt>
                      <c:pt idx="3">
                        <c:v>TW 4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ullRef>
                          <c15:sqref>'GRAFIK LAP'!$C$8:$H$8</c15:sqref>
                        </c15:fullRef>
                        <c15:formulaRef>
                          <c15:sqref>('GRAFIK LAP'!$C$8:$D$8,'GRAFIK LAP'!$F$8:$G$8)</c15:sqref>
                        </c15:formulaRef>
                      </c:ext>
                    </c:extLst>
                    <c:numCache>
                      <c:formatCode>#,##0</c:formatCode>
                      <c:ptCount val="4"/>
                      <c:pt idx="0">
                        <c:v>50.491803278688522</c:v>
                      </c:pt>
                      <c:pt idx="1">
                        <c:v>53.872727272727275</c:v>
                      </c:pt>
                      <c:pt idx="2">
                        <c:v>54.560606060606062</c:v>
                      </c:pt>
                      <c:pt idx="3">
                        <c:v>56.765625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0FFA-410B-8171-D66F0D3EC729}"/>
                  </c:ext>
                </c:extLst>
              </c15:ser>
            </c15:filteredBarSeries>
          </c:ext>
        </c:extLst>
      </c:barChart>
      <c:catAx>
        <c:axId val="150903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13408"/>
        <c:crosses val="autoZero"/>
        <c:auto val="1"/>
        <c:lblAlgn val="ctr"/>
        <c:lblOffset val="100"/>
        <c:noMultiLvlLbl val="0"/>
      </c:catAx>
      <c:valAx>
        <c:axId val="150913408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03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1"/>
              <a:t>Grafik Perbandingan Jumlah Kunjungan Rawat Jalan </a:t>
            </a:r>
          </a:p>
          <a:p>
            <a:pPr>
              <a:defRPr sz="11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1"/>
              <a:t>BBKPM Bandung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'GRAFIK LAP'!$A$3:$B$3</c:f>
              <c:strCache>
                <c:ptCount val="2"/>
                <c:pt idx="0">
                  <c:v>2018</c:v>
                </c:pt>
                <c:pt idx="1">
                  <c:v>Kunjungan</c:v>
                </c:pt>
              </c:strCache>
              <c:extLst xmlns:c15="http://schemas.microsoft.com/office/drawing/2012/chart"/>
            </c:strRef>
          </c:tx>
          <c:spPr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'GRAFIK LAP'!$C$2:$H$2</c15:sqref>
                  </c15:fullRef>
                </c:ext>
              </c:extLst>
              <c:f>('GRAFIK LAP'!$C$2:$D$2,'GRAFIK LAP'!$F$2:$G$2)</c:f>
              <c:strCache>
                <c:ptCount val="4"/>
                <c:pt idx="0">
                  <c:v>TW 1</c:v>
                </c:pt>
                <c:pt idx="1">
                  <c:v>TW 2</c:v>
                </c:pt>
                <c:pt idx="2">
                  <c:v>TW 3</c:v>
                </c:pt>
                <c:pt idx="3">
                  <c:v>TW 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'GRAFIK LAP'!$C$3:$H$3</c15:sqref>
                  </c15:fullRef>
                </c:ext>
              </c:extLst>
              <c:f>('GRAFIK LAP'!$C$3:$D$3,'GRAFIK LAP'!$F$3:$G$3)</c:f>
              <c:numCache>
                <c:formatCode>#,##0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B0-4BBC-9690-37321B4E9825}"/>
            </c:ext>
          </c:extLst>
        </c:ser>
        <c:ser>
          <c:idx val="3"/>
          <c:order val="3"/>
          <c:tx>
            <c:strRef>
              <c:f>'GRAFIK LAP'!$A$6:$B$6</c:f>
              <c:strCache>
                <c:ptCount val="2"/>
                <c:pt idx="0">
                  <c:v>2019</c:v>
                </c:pt>
                <c:pt idx="1">
                  <c:v>Kunjungan</c:v>
                </c:pt>
              </c:strCache>
              <c:extLst xmlns:c15="http://schemas.microsoft.com/office/drawing/2012/chart"/>
            </c:strRef>
          </c:tx>
          <c:spPr>
            <a:ln>
              <a:solidFill>
                <a:srgbClr val="FF0000"/>
              </a:solidFill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'GRAFIK LAP'!$C$2:$H$2</c15:sqref>
                  </c15:fullRef>
                </c:ext>
              </c:extLst>
              <c:f>('GRAFIK LAP'!$C$2:$D$2,'GRAFIK LAP'!$F$2:$G$2)</c:f>
              <c:strCache>
                <c:ptCount val="4"/>
                <c:pt idx="0">
                  <c:v>TW 1</c:v>
                </c:pt>
                <c:pt idx="1">
                  <c:v>TW 2</c:v>
                </c:pt>
                <c:pt idx="2">
                  <c:v>TW 3</c:v>
                </c:pt>
                <c:pt idx="3">
                  <c:v>TW 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'GRAFIK LAP'!$C$6:$H$6</c15:sqref>
                  </c15:fullRef>
                </c:ext>
              </c:extLst>
              <c:f>('GRAFIK LAP'!$C$6:$D$6,'GRAFIK LAP'!$F$6:$G$6)</c:f>
              <c:numCache>
                <c:formatCode>#,##0</c:formatCode>
                <c:ptCount val="4"/>
                <c:pt idx="0">
                  <c:v>3080</c:v>
                </c:pt>
                <c:pt idx="1">
                  <c:v>2963</c:v>
                </c:pt>
                <c:pt idx="2">
                  <c:v>3601</c:v>
                </c:pt>
                <c:pt idx="3">
                  <c:v>3633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B0-4BBC-9690-37321B4E98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951808"/>
        <c:axId val="15095334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'GRAFIK LAP'!$A$4:$B$4</c15:sqref>
                        </c15:formulaRef>
                      </c:ext>
                    </c:extLst>
                    <c:strCache>
                      <c:ptCount val="2"/>
                      <c:pt idx="0">
                        <c:v>2018</c:v>
                      </c:pt>
                      <c:pt idx="1">
                        <c:v>Hari Kerja</c:v>
                      </c:pt>
                    </c:strCache>
                  </c:strRef>
                </c:tx>
                <c:spPr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'GRAFIK LAP'!$C$2:$H$2</c15:sqref>
                        </c15:fullRef>
                        <c15:formulaRef>
                          <c15:sqref>('GRAFIK LAP'!$C$2:$D$2,'GRAFIK LAP'!$F$2:$G$2)</c15:sqref>
                        </c15:formulaRef>
                      </c:ext>
                    </c:extLst>
                    <c:strCache>
                      <c:ptCount val="4"/>
                      <c:pt idx="0">
                        <c:v>TW 1</c:v>
                      </c:pt>
                      <c:pt idx="1">
                        <c:v>TW 2</c:v>
                      </c:pt>
                      <c:pt idx="2">
                        <c:v>TW 3</c:v>
                      </c:pt>
                      <c:pt idx="3">
                        <c:v>TW 4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'GRAFIK LAP'!$C$4:$H$4</c15:sqref>
                        </c15:fullRef>
                        <c15:formulaRef>
                          <c15:sqref>('GRAFIK LAP'!$C$4:$D$4,'GRAFIK LAP'!$F$4:$G$4)</c15:sqref>
                        </c15:formulaRef>
                      </c:ext>
                    </c:extLst>
                    <c:numCache>
                      <c:formatCode>#,##0</c:formatCode>
                      <c:ptCount val="4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BEB0-4BBC-9690-37321B4E9825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LAP'!$A$5:$B$5</c15:sqref>
                        </c15:formulaRef>
                      </c:ext>
                    </c:extLst>
                    <c:strCache>
                      <c:ptCount val="2"/>
                      <c:pt idx="0">
                        <c:v>2018</c:v>
                      </c:pt>
                      <c:pt idx="1">
                        <c:v>Rata-rata</c:v>
                      </c:pt>
                    </c:strCache>
                  </c:strRef>
                </c:tx>
                <c:spPr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'GRAFIK LAP'!$C$2:$H$2</c15:sqref>
                        </c15:fullRef>
                        <c15:formulaRef>
                          <c15:sqref>('GRAFIK LAP'!$C$2:$D$2,'GRAFIK LAP'!$F$2:$G$2)</c15:sqref>
                        </c15:formulaRef>
                      </c:ext>
                    </c:extLst>
                    <c:strCache>
                      <c:ptCount val="4"/>
                      <c:pt idx="0">
                        <c:v>TW 1</c:v>
                      </c:pt>
                      <c:pt idx="1">
                        <c:v>TW 2</c:v>
                      </c:pt>
                      <c:pt idx="2">
                        <c:v>TW 3</c:v>
                      </c:pt>
                      <c:pt idx="3">
                        <c:v>TW 4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'GRAFIK LAP'!$C$5:$H$5</c15:sqref>
                        </c15:fullRef>
                        <c15:formulaRef>
                          <c15:sqref>('GRAFIK LAP'!$C$5:$D$5,'GRAFIK LAP'!$F$5:$G$5)</c15:sqref>
                        </c15:formulaRef>
                      </c:ext>
                    </c:extLst>
                    <c:numCache>
                      <c:formatCode>#,##0</c:formatCode>
                      <c:ptCount val="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EB0-4BBC-9690-37321B4E9825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LAP'!$A$7:$B$7</c15:sqref>
                        </c15:formulaRef>
                      </c:ext>
                    </c:extLst>
                    <c:strCache>
                      <c:ptCount val="2"/>
                      <c:pt idx="0">
                        <c:v>2019</c:v>
                      </c:pt>
                      <c:pt idx="1">
                        <c:v>Hari Kerja</c:v>
                      </c:pt>
                    </c:strCache>
                  </c:strRef>
                </c:tx>
                <c:spPr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'GRAFIK LAP'!$C$2:$H$2</c15:sqref>
                        </c15:fullRef>
                        <c15:formulaRef>
                          <c15:sqref>('GRAFIK LAP'!$C$2:$D$2,'GRAFIK LAP'!$F$2:$G$2)</c15:sqref>
                        </c15:formulaRef>
                      </c:ext>
                    </c:extLst>
                    <c:strCache>
                      <c:ptCount val="4"/>
                      <c:pt idx="0">
                        <c:v>TW 1</c:v>
                      </c:pt>
                      <c:pt idx="1">
                        <c:v>TW 2</c:v>
                      </c:pt>
                      <c:pt idx="2">
                        <c:v>TW 3</c:v>
                      </c:pt>
                      <c:pt idx="3">
                        <c:v>TW 4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'GRAFIK LAP'!$C$7:$H$7</c15:sqref>
                        </c15:fullRef>
                        <c15:formulaRef>
                          <c15:sqref>('GRAFIK LAP'!$C$7:$D$7,'GRAFIK LAP'!$F$7:$G$7)</c15:sqref>
                        </c15:formulaRef>
                      </c:ext>
                    </c:extLst>
                    <c:numCache>
                      <c:formatCode>#,##0</c:formatCode>
                      <c:ptCount val="4"/>
                      <c:pt idx="0">
                        <c:v>61</c:v>
                      </c:pt>
                      <c:pt idx="1">
                        <c:v>55</c:v>
                      </c:pt>
                      <c:pt idx="2">
                        <c:v>66</c:v>
                      </c:pt>
                      <c:pt idx="3">
                        <c:v>64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BEB0-4BBC-9690-37321B4E9825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LAP'!$A$8:$B$8</c15:sqref>
                        </c15:formulaRef>
                      </c:ext>
                    </c:extLst>
                    <c:strCache>
                      <c:ptCount val="2"/>
                      <c:pt idx="0">
                        <c:v>2019</c:v>
                      </c:pt>
                      <c:pt idx="1">
                        <c:v>Rata-rata</c:v>
                      </c:pt>
                    </c:strCache>
                  </c:strRef>
                </c:tx>
                <c:spPr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'GRAFIK LAP'!$C$2:$H$2</c15:sqref>
                        </c15:fullRef>
                        <c15:formulaRef>
                          <c15:sqref>('GRAFIK LAP'!$C$2:$D$2,'GRAFIK LAP'!$F$2:$G$2)</c15:sqref>
                        </c15:formulaRef>
                      </c:ext>
                    </c:extLst>
                    <c:strCache>
                      <c:ptCount val="4"/>
                      <c:pt idx="0">
                        <c:v>TW 1</c:v>
                      </c:pt>
                      <c:pt idx="1">
                        <c:v>TW 2</c:v>
                      </c:pt>
                      <c:pt idx="2">
                        <c:v>TW 3</c:v>
                      </c:pt>
                      <c:pt idx="3">
                        <c:v>TW 4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'GRAFIK LAP'!$C$8:$H$8</c15:sqref>
                        </c15:fullRef>
                        <c15:formulaRef>
                          <c15:sqref>('GRAFIK LAP'!$C$8:$D$8,'GRAFIK LAP'!$F$8:$G$8)</c15:sqref>
                        </c15:formulaRef>
                      </c:ext>
                    </c:extLst>
                    <c:numCache>
                      <c:formatCode>#,##0</c:formatCode>
                      <c:ptCount val="4"/>
                      <c:pt idx="0">
                        <c:v>50.491803278688522</c:v>
                      </c:pt>
                      <c:pt idx="1">
                        <c:v>53.872727272727275</c:v>
                      </c:pt>
                      <c:pt idx="2">
                        <c:v>54.560606060606062</c:v>
                      </c:pt>
                      <c:pt idx="3">
                        <c:v>56.765625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BEB0-4BBC-9690-37321B4E9825}"/>
                  </c:ext>
                </c:extLst>
              </c15:ser>
            </c15:filteredLineSeries>
          </c:ext>
        </c:extLst>
      </c:lineChart>
      <c:catAx>
        <c:axId val="150951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53344"/>
        <c:crosses val="autoZero"/>
        <c:auto val="1"/>
        <c:lblAlgn val="ctr"/>
        <c:lblOffset val="100"/>
        <c:noMultiLvlLbl val="0"/>
      </c:catAx>
      <c:valAx>
        <c:axId val="150953344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51808"/>
        <c:crosses val="autoZero"/>
        <c:crossBetween val="between"/>
      </c:valAx>
      <c:dTable>
        <c:showHorzBorder val="1"/>
        <c:showVertBorder val="1"/>
        <c:showOutline val="1"/>
        <c:showKeys val="1"/>
        <c:txPr>
          <a:bodyPr/>
          <a:lstStyle/>
          <a:p>
            <a:pPr rtl="0">
              <a:defRPr sz="900"/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1"/>
              <a:t>Grafik Kunjungan Rawat Jalan BBKPM Bandung UPF Garut</a:t>
            </a:r>
          </a:p>
          <a:p>
            <a:pPr>
              <a:defRPr sz="11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1"/>
              <a:t>Berdasarkan Pasien Baru dan Pasien Lama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'GRAFIK LAP'!$A$27:$B$27</c:f>
              <c:strCache>
                <c:ptCount val="2"/>
                <c:pt idx="0">
                  <c:v>2019</c:v>
                </c:pt>
                <c:pt idx="1">
                  <c:v>Pasien Baru</c:v>
                </c:pt>
              </c:strCache>
            </c:strRef>
          </c:tx>
          <c:spPr>
            <a:ln>
              <a:solidFill>
                <a:srgbClr val="00B050"/>
              </a:solidFill>
            </a:ln>
            <a:effectLst/>
          </c:spPr>
          <c:marker>
            <c:symbol val="none"/>
          </c:marker>
          <c:cat>
            <c:strLit>
              <c:ptCount val="4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5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'GRAFIK LAP'!$C$27:$H$27</c15:sqref>
                  </c15:fullRef>
                </c:ext>
              </c:extLst>
              <c:f>('GRAFIK LAP'!$C$27:$D$27,'GRAFIK LAP'!$F$27:$G$27)</c:f>
              <c:numCache>
                <c:formatCode>#,##0</c:formatCode>
                <c:ptCount val="4"/>
                <c:pt idx="0">
                  <c:v>1080</c:v>
                </c:pt>
                <c:pt idx="1">
                  <c:v>998</c:v>
                </c:pt>
                <c:pt idx="2">
                  <c:v>1243</c:v>
                </c:pt>
                <c:pt idx="3">
                  <c:v>1289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1C-457D-A58D-006A3A06C8D5}"/>
            </c:ext>
          </c:extLst>
        </c:ser>
        <c:ser>
          <c:idx val="1"/>
          <c:order val="1"/>
          <c:tx>
            <c:strRef>
              <c:f>'GRAFIK LAP'!$A$28:$B$28</c:f>
              <c:strCache>
                <c:ptCount val="2"/>
                <c:pt idx="0">
                  <c:v>2019</c:v>
                </c:pt>
                <c:pt idx="1">
                  <c:v>Pasien Lama</c:v>
                </c:pt>
              </c:strCache>
            </c:strRef>
          </c:tx>
          <c:spPr>
            <a:ln>
              <a:solidFill>
                <a:srgbClr val="FFC000"/>
              </a:solidFill>
            </a:ln>
            <a:effectLst/>
          </c:spPr>
          <c:marker>
            <c:symbol val="none"/>
          </c:marker>
          <c:cat>
            <c:strLit>
              <c:ptCount val="4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5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'GRAFIK LAP'!$C$28:$H$28</c15:sqref>
                  </c15:fullRef>
                </c:ext>
              </c:extLst>
              <c:f>('GRAFIK LAP'!$C$28:$D$28,'GRAFIK LAP'!$F$28:$G$28)</c:f>
              <c:numCache>
                <c:formatCode>#,##0</c:formatCode>
                <c:ptCount val="4"/>
                <c:pt idx="0">
                  <c:v>2000</c:v>
                </c:pt>
                <c:pt idx="1">
                  <c:v>1965</c:v>
                </c:pt>
                <c:pt idx="2">
                  <c:v>2358</c:v>
                </c:pt>
                <c:pt idx="3">
                  <c:v>2344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1C-457D-A58D-006A3A06C8D5}"/>
            </c:ext>
          </c:extLst>
        </c:ser>
        <c:ser>
          <c:idx val="5"/>
          <c:order val="5"/>
          <c:tx>
            <c:strRef>
              <c:f>'GRAFIK LAP'!$A$32:$B$32</c:f>
              <c:strCache>
                <c:ptCount val="2"/>
                <c:pt idx="0">
                  <c:v>2020</c:v>
                </c:pt>
                <c:pt idx="1">
                  <c:v>Pasien Baru</c:v>
                </c:pt>
              </c:strCache>
            </c:strRef>
          </c:tx>
          <c:spPr>
            <a:ln>
              <a:solidFill>
                <a:srgbClr val="FF0000"/>
              </a:solidFill>
            </a:ln>
            <a:effectLst/>
          </c:spPr>
          <c:marker>
            <c:symbol val="none"/>
          </c:marker>
          <c:cat>
            <c:strLit>
              <c:ptCount val="4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5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'GRAFIK LAP'!$C$32:$H$32</c15:sqref>
                  </c15:fullRef>
                </c:ext>
              </c:extLst>
              <c:f>('GRAFIK LAP'!$C$32:$D$32,'GRAFIK LAP'!$F$32:$G$32)</c:f>
              <c:numCache>
                <c:formatCode>#,##0</c:formatCode>
                <c:ptCount val="4"/>
                <c:pt idx="0">
                  <c:v>1266</c:v>
                </c:pt>
                <c:pt idx="1">
                  <c:v>254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1C-457D-A58D-006A3A06C8D5}"/>
            </c:ext>
          </c:extLst>
        </c:ser>
        <c:ser>
          <c:idx val="4"/>
          <c:order val="6"/>
          <c:tx>
            <c:strRef>
              <c:f>'GRAFIK LAP'!$A$33:$B$33</c:f>
              <c:strCache>
                <c:ptCount val="2"/>
                <c:pt idx="0">
                  <c:v>2020</c:v>
                </c:pt>
                <c:pt idx="1">
                  <c:v>Pasien Lama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cat>
            <c:strLit>
              <c:ptCount val="4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5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'GRAFIK LAP'!$C$33:$H$33</c15:sqref>
                  </c15:fullRef>
                </c:ext>
              </c:extLst>
              <c:f>('GRAFIK LAP'!$C$33:$D$33,'GRAFIK LAP'!$F$33:$G$33)</c:f>
              <c:numCache>
                <c:formatCode>#,##0</c:formatCode>
                <c:ptCount val="4"/>
                <c:pt idx="0">
                  <c:v>2262</c:v>
                </c:pt>
                <c:pt idx="1">
                  <c:v>438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71C-457D-A58D-006A3A06C8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017728"/>
        <c:axId val="151035904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'GRAFIK LAP'!$A$29:$B$29</c15:sqref>
                        </c15:formulaRef>
                      </c:ext>
                    </c:extLst>
                    <c:strCache>
                      <c:ptCount val="2"/>
                      <c:pt idx="0">
                        <c:v>2019</c:v>
                      </c:pt>
                      <c:pt idx="1">
                        <c:v>Jumlah Kunjungan</c:v>
                      </c:pt>
                    </c:strCache>
                  </c:strRef>
                </c:tx>
                <c:spPr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ullRef>
                          <c15:sqref>'GRAFIK LAP'!$C$29:$H$29</c15:sqref>
                        </c15:fullRef>
                        <c15:formulaRef>
                          <c15:sqref>('GRAFIK LAP'!$C$29:$D$29,'GRAFIK LAP'!$F$29:$G$29)</c15:sqref>
                        </c15:formulaRef>
                      </c:ext>
                    </c:extLst>
                    <c:numCache>
                      <c:formatCode>#,##0</c:formatCode>
                      <c:ptCount val="4"/>
                      <c:pt idx="0">
                        <c:v>3080</c:v>
                      </c:pt>
                      <c:pt idx="1">
                        <c:v>2963</c:v>
                      </c:pt>
                      <c:pt idx="2">
                        <c:v>3601</c:v>
                      </c:pt>
                      <c:pt idx="3">
                        <c:v>3633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E71C-457D-A58D-006A3A06C8D5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'GRAFIK LAP'!$A$30:$B$30</c15:sqref>
                        </c15:formulaRef>
                      </c:ext>
                    </c:extLst>
                    <c:strCache>
                      <c:ptCount val="2"/>
                      <c:pt idx="0">
                        <c:v>2019</c:v>
                      </c:pt>
                      <c:pt idx="1">
                        <c:v>Hari Kerja</c:v>
                      </c:pt>
                    </c:strCache>
                  </c:strRef>
                </c:tx>
                <c:spPr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'GRAFIK LAP'!$C$30:$H$30</c15:sqref>
                        </c15:fullRef>
                        <c15:formulaRef>
                          <c15:sqref>('GRAFIK LAP'!$C$30:$D$30,'GRAFIK LAP'!$F$30:$G$30)</c15:sqref>
                        </c15:formulaRef>
                      </c:ext>
                    </c:extLst>
                    <c:numCache>
                      <c:formatCode>#,##0</c:formatCode>
                      <c:ptCount val="4"/>
                      <c:pt idx="0">
                        <c:v>61</c:v>
                      </c:pt>
                      <c:pt idx="1">
                        <c:v>55</c:v>
                      </c:pt>
                      <c:pt idx="2">
                        <c:v>66</c:v>
                      </c:pt>
                      <c:pt idx="3">
                        <c:v>64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E71C-457D-A58D-006A3A06C8D5}"/>
                  </c:ext>
                </c:extLst>
              </c15:ser>
            </c15:filteredLineSeries>
            <c15:filteredLineSeries>
              <c15:ser>
                <c:idx val="7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'GRAFIK LAP'!$A$31:$B$31</c15:sqref>
                        </c15:formulaRef>
                      </c:ext>
                    </c:extLst>
                    <c:strCache>
                      <c:ptCount val="2"/>
                      <c:pt idx="0">
                        <c:v>2019</c:v>
                      </c:pt>
                      <c:pt idx="1">
                        <c:v>Rata-rata</c:v>
                      </c:pt>
                    </c:strCache>
                  </c:strRef>
                </c:tx>
                <c:spPr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'GRAFIK LAP'!$C$31:$H$31</c15:sqref>
                        </c15:fullRef>
                        <c15:formulaRef>
                          <c15:sqref>('GRAFIK LAP'!$C$31:$D$31,'GRAFIK LAP'!$F$31:$G$31)</c15:sqref>
                        </c15:formulaRef>
                      </c:ext>
                    </c:extLst>
                    <c:numCache>
                      <c:formatCode>#,##0</c:formatCode>
                      <c:ptCount val="4"/>
                      <c:pt idx="0">
                        <c:v>50.491803278688522</c:v>
                      </c:pt>
                      <c:pt idx="1">
                        <c:v>53.872727272727275</c:v>
                      </c:pt>
                      <c:pt idx="2">
                        <c:v>54.560606060606062</c:v>
                      </c:pt>
                      <c:pt idx="3">
                        <c:v>56.765625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E71C-457D-A58D-006A3A06C8D5}"/>
                  </c:ext>
                </c:extLst>
              </c15:ser>
            </c15:filteredLineSeries>
            <c15:filteredLineSeries>
              <c15:ser>
                <c:idx val="6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'GRAFIK LAP'!$A$34:$B$34</c15:sqref>
                        </c15:formulaRef>
                      </c:ext>
                    </c:extLst>
                    <c:strCache>
                      <c:ptCount val="2"/>
                      <c:pt idx="0">
                        <c:v>2020</c:v>
                      </c:pt>
                      <c:pt idx="1">
                        <c:v>Jumlah Kunjungan</c:v>
                      </c:pt>
                    </c:strCache>
                  </c:strRef>
                </c:tx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'GRAFIK LAP'!$C$34:$H$34</c15:sqref>
                        </c15:fullRef>
                        <c15:formulaRef>
                          <c15:sqref>('GRAFIK LAP'!$C$34:$D$34,'GRAFIK LAP'!$F$34:$G$34)</c15:sqref>
                        </c15:formulaRef>
                      </c:ext>
                    </c:extLst>
                    <c:numCache>
                      <c:formatCode>#,##0</c:formatCode>
                      <c:ptCount val="4"/>
                      <c:pt idx="0">
                        <c:v>3528</c:v>
                      </c:pt>
                      <c:pt idx="1">
                        <c:v>692</c:v>
                      </c:pt>
                      <c:pt idx="2">
                        <c:v>0</c:v>
                      </c:pt>
                      <c:pt idx="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E71C-457D-A58D-006A3A06C8D5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'GRAFIK LAP'!$A$35:$B$35</c15:sqref>
                        </c15:formulaRef>
                      </c:ext>
                    </c:extLst>
                    <c:strCache>
                      <c:ptCount val="2"/>
                      <c:pt idx="0">
                        <c:v>2020</c:v>
                      </c:pt>
                      <c:pt idx="1">
                        <c:v>Hari Kerja</c:v>
                      </c:pt>
                    </c:strCache>
                  </c:strRef>
                </c:tx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'GRAFIK LAP'!$C$35:$H$35</c15:sqref>
                        </c15:fullRef>
                        <c15:formulaRef>
                          <c15:sqref>('GRAFIK LAP'!$C$35:$D$35,'GRAFIK LAP'!$F$35:$G$35)</c15:sqref>
                        </c15:formulaRef>
                      </c:ext>
                    </c:extLst>
                    <c:numCache>
                      <c:formatCode>#,##0</c:formatCode>
                      <c:ptCount val="4"/>
                      <c:pt idx="0">
                        <c:v>63</c:v>
                      </c:pt>
                      <c:pt idx="1">
                        <c:v>58</c:v>
                      </c:pt>
                      <c:pt idx="2">
                        <c:v>63</c:v>
                      </c:pt>
                      <c:pt idx="3">
                        <c:v>63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E71C-457D-A58D-006A3A06C8D5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'GRAFIK LAP'!$A$36:$B$36</c15:sqref>
                        </c15:formulaRef>
                      </c:ext>
                    </c:extLst>
                    <c:strCache>
                      <c:ptCount val="2"/>
                      <c:pt idx="0">
                        <c:v>2020</c:v>
                      </c:pt>
                      <c:pt idx="1">
                        <c:v>Rata-rata</c:v>
                      </c:pt>
                    </c:strCache>
                  </c:strRef>
                </c:tx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'GRAFIK LAP'!$C$36:$H$36</c15:sqref>
                        </c15:fullRef>
                        <c15:formulaRef>
                          <c15:sqref>('GRAFIK LAP'!$C$36:$D$36,'GRAFIK LAP'!$F$36:$G$36)</c15:sqref>
                        </c15:formulaRef>
                      </c:ext>
                    </c:extLst>
                    <c:numCache>
                      <c:formatCode>#,##0</c:formatCode>
                      <c:ptCount val="4"/>
                      <c:pt idx="0">
                        <c:v>56</c:v>
                      </c:pt>
                      <c:pt idx="1">
                        <c:v>11.931034482758621</c:v>
                      </c:pt>
                      <c:pt idx="2">
                        <c:v>0</c:v>
                      </c:pt>
                      <c:pt idx="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E71C-457D-A58D-006A3A06C8D5}"/>
                  </c:ext>
                </c:extLst>
              </c15:ser>
            </c15:filteredLineSeries>
          </c:ext>
        </c:extLst>
      </c:lineChart>
      <c:catAx>
        <c:axId val="151017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035904"/>
        <c:crosses val="autoZero"/>
        <c:auto val="1"/>
        <c:lblAlgn val="ctr"/>
        <c:lblOffset val="100"/>
        <c:noMultiLvlLbl val="0"/>
      </c:catAx>
      <c:valAx>
        <c:axId val="151035904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017728"/>
        <c:crosses val="autoZero"/>
        <c:crossBetween val="between"/>
      </c:valAx>
      <c:dTable>
        <c:showHorzBorder val="1"/>
        <c:showVertBorder val="1"/>
        <c:showOutline val="1"/>
        <c:showKeys val="1"/>
        <c:txPr>
          <a:bodyPr/>
          <a:lstStyle/>
          <a:p>
            <a:pPr rtl="0">
              <a:defRPr sz="800"/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1"/>
              <a:t>Grafik Kunjungan Rawat Jalan BBKPM Bandung</a:t>
            </a:r>
          </a:p>
          <a:p>
            <a:pPr>
              <a:defRPr sz="11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1"/>
              <a:t>Berdasarkan Jenis</a:t>
            </a:r>
            <a:r>
              <a:rPr lang="en-US" sz="1100" b="1" baseline="0"/>
              <a:t> </a:t>
            </a:r>
            <a:r>
              <a:rPr lang="en-US" sz="1100" b="1"/>
              <a:t>Pasien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5"/>
          <c:order val="5"/>
          <c:tx>
            <c:strRef>
              <c:f>'GRAFIK LAP'!$H$42</c:f>
              <c:strCache>
                <c:ptCount val="1"/>
                <c:pt idx="0">
                  <c:v>TAHUNAN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'GRAFIK LAP'!$A$43:$B$54</c15:sqref>
                  </c15:fullRef>
                </c:ext>
              </c:extLst>
              <c:f>('GRAFIK LAP'!$A$43:$B$44,'GRAFIK LAP'!$A$47:$B$48,'GRAFIK LAP'!$A$51:$B$52)</c:f>
              <c:multiLvlStrCache>
                <c:ptCount val="6"/>
                <c:lvl>
                  <c:pt idx="0">
                    <c:v>Pasien Umum</c:v>
                  </c:pt>
                  <c:pt idx="1">
                    <c:v>Pasien BPJS</c:v>
                  </c:pt>
                  <c:pt idx="2">
                    <c:v>Pasien Umum</c:v>
                  </c:pt>
                  <c:pt idx="3">
                    <c:v>Pasien BPJS</c:v>
                  </c:pt>
                  <c:pt idx="4">
                    <c:v>Pasien Umum</c:v>
                  </c:pt>
                  <c:pt idx="5">
                    <c:v>Pasien BPJS</c:v>
                  </c:pt>
                </c:lvl>
                <c:lvl>
                  <c:pt idx="0">
                    <c:v>2018</c:v>
                  </c:pt>
                  <c:pt idx="2">
                    <c:v>2019</c:v>
                  </c:pt>
                  <c:pt idx="4">
                    <c:v>2020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'GRAFIK LAP'!$H$43:$H$54</c15:sqref>
                  </c15:fullRef>
                </c:ext>
              </c:extLst>
              <c:f>('GRAFIK LAP'!$H$43:$H$44,'GRAFIK LAP'!$H$47:$H$48,'GRAFIK LAP'!$H$51:$H$52)</c:f>
              <c:numCache>
                <c:formatCode>#,##0</c:formatCode>
                <c:ptCount val="6"/>
                <c:pt idx="2">
                  <c:v>4369</c:v>
                </c:pt>
                <c:pt idx="3">
                  <c:v>8908</c:v>
                </c:pt>
                <c:pt idx="4">
                  <c:v>1515</c:v>
                </c:pt>
                <c:pt idx="5">
                  <c:v>2705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A9-4383-8E8C-2A190AF69BD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2247296"/>
        <c:axId val="15226137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'GRAFIK LAP'!$C$42</c15:sqref>
                        </c15:formulaRef>
                      </c:ext>
                    </c:extLst>
                    <c:strCache>
                      <c:ptCount val="1"/>
                      <c:pt idx="0">
                        <c:v>TW 1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layout/>
                      <c15:showLeaderLines val="1"/>
                    </c:ext>
                  </c:extLst>
                </c:dLbls>
                <c:cat>
                  <c:multiLvlStrRef>
                    <c:extLst>
                      <c:ext uri="{02D57815-91ED-43cb-92C2-25804820EDAC}">
                        <c15:fullRef>
                          <c15:sqref>'GRAFIK LAP'!$A$43:$B$54</c15:sqref>
                        </c15:fullRef>
                        <c15:formulaRef>
                          <c15:sqref>('GRAFIK LAP'!$A$43:$B$44,'GRAFIK LAP'!$A$47:$B$48,'GRAFIK LAP'!$A$51:$B$52)</c15:sqref>
                        </c15:formulaRef>
                      </c:ext>
                    </c:extLst>
                    <c:multiLvlStrCache>
                      <c:ptCount val="6"/>
                      <c:lvl>
                        <c:pt idx="0">
                          <c:v>Pasien Umum</c:v>
                        </c:pt>
                        <c:pt idx="1">
                          <c:v>Pasien BPJS</c:v>
                        </c:pt>
                        <c:pt idx="2">
                          <c:v>Pasien Umum</c:v>
                        </c:pt>
                        <c:pt idx="3">
                          <c:v>Pasien BPJS</c:v>
                        </c:pt>
                        <c:pt idx="4">
                          <c:v>Pasien Umum</c:v>
                        </c:pt>
                        <c:pt idx="5">
                          <c:v>Pasien BPJS</c:v>
                        </c:pt>
                      </c:lvl>
                      <c:lvl>
                        <c:pt idx="0">
                          <c:v>2018</c:v>
                        </c:pt>
                        <c:pt idx="2">
                          <c:v>2019</c:v>
                        </c:pt>
                        <c:pt idx="4">
                          <c:v>2020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ullRef>
                          <c15:sqref>'GRAFIK LAP'!$C$43:$C$54</c15:sqref>
                        </c15:fullRef>
                        <c15:formulaRef>
                          <c15:sqref>('GRAFIK LAP'!$C$43:$C$44,'GRAFIK LAP'!$C$47:$C$48,'GRAFIK LAP'!$C$51:$C$52)</c15:sqref>
                        </c15:formulaRef>
                      </c:ext>
                    </c:extLst>
                    <c:numCache>
                      <c:formatCode>#,##0</c:formatCode>
                      <c:ptCount val="6"/>
                      <c:pt idx="2">
                        <c:v>992</c:v>
                      </c:pt>
                      <c:pt idx="3">
                        <c:v>2088</c:v>
                      </c:pt>
                      <c:pt idx="4">
                        <c:v>1245</c:v>
                      </c:pt>
                      <c:pt idx="5">
                        <c:v>2283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04A9-4383-8E8C-2A190AF69BD9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'GRAFIK LAP'!$D$42</c15:sqref>
                        </c15:formulaRef>
                      </c:ext>
                    </c:extLst>
                    <c:strCache>
                      <c:ptCount val="1"/>
                      <c:pt idx="0">
                        <c:v>TW 2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layout/>
                      <c15:showLeaderLines val="1"/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'GRAFIK LAP'!$A$43:$B$54</c15:sqref>
                        </c15:fullRef>
                        <c15:formulaRef>
                          <c15:sqref>('GRAFIK LAP'!$A$43:$B$44,'GRAFIK LAP'!$A$47:$B$48,'GRAFIK LAP'!$A$51:$B$52)</c15:sqref>
                        </c15:formulaRef>
                      </c:ext>
                    </c:extLst>
                    <c:multiLvlStrCache>
                      <c:ptCount val="6"/>
                      <c:lvl>
                        <c:pt idx="0">
                          <c:v>Pasien Umum</c:v>
                        </c:pt>
                        <c:pt idx="1">
                          <c:v>Pasien BPJS</c:v>
                        </c:pt>
                        <c:pt idx="2">
                          <c:v>Pasien Umum</c:v>
                        </c:pt>
                        <c:pt idx="3">
                          <c:v>Pasien BPJS</c:v>
                        </c:pt>
                        <c:pt idx="4">
                          <c:v>Pasien Umum</c:v>
                        </c:pt>
                        <c:pt idx="5">
                          <c:v>Pasien BPJS</c:v>
                        </c:pt>
                      </c:lvl>
                      <c:lvl>
                        <c:pt idx="0">
                          <c:v>2018</c:v>
                        </c:pt>
                        <c:pt idx="2">
                          <c:v>2019</c:v>
                        </c:pt>
                        <c:pt idx="4">
                          <c:v>2020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'GRAFIK LAP'!$D$43:$D$54</c15:sqref>
                        </c15:fullRef>
                        <c15:formulaRef>
                          <c15:sqref>('GRAFIK LAP'!$D$43:$D$44,'GRAFIK LAP'!$D$47:$D$48,'GRAFIK LAP'!$D$51:$D$52)</c15:sqref>
                        </c15:formulaRef>
                      </c:ext>
                    </c:extLst>
                    <c:numCache>
                      <c:formatCode>#,##0</c:formatCode>
                      <c:ptCount val="6"/>
                      <c:pt idx="2">
                        <c:v>970</c:v>
                      </c:pt>
                      <c:pt idx="3">
                        <c:v>1993</c:v>
                      </c:pt>
                      <c:pt idx="4">
                        <c:v>270</c:v>
                      </c:pt>
                      <c:pt idx="5">
                        <c:v>422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04A9-4383-8E8C-2A190AF69BD9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'GRAFIK LAP'!$E$42</c15:sqref>
                        </c15:formulaRef>
                      </c:ext>
                    </c:extLst>
                    <c:strCache>
                      <c:ptCount val="1"/>
                      <c:pt idx="0">
                        <c:v>SMT 1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layout/>
                      <c15:showLeaderLines val="1"/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'GRAFIK LAP'!$A$43:$B$54</c15:sqref>
                        </c15:fullRef>
                        <c15:formulaRef>
                          <c15:sqref>('GRAFIK LAP'!$A$43:$B$44,'GRAFIK LAP'!$A$47:$B$48,'GRAFIK LAP'!$A$51:$B$52)</c15:sqref>
                        </c15:formulaRef>
                      </c:ext>
                    </c:extLst>
                    <c:multiLvlStrCache>
                      <c:ptCount val="6"/>
                      <c:lvl>
                        <c:pt idx="0">
                          <c:v>Pasien Umum</c:v>
                        </c:pt>
                        <c:pt idx="1">
                          <c:v>Pasien BPJS</c:v>
                        </c:pt>
                        <c:pt idx="2">
                          <c:v>Pasien Umum</c:v>
                        </c:pt>
                        <c:pt idx="3">
                          <c:v>Pasien BPJS</c:v>
                        </c:pt>
                        <c:pt idx="4">
                          <c:v>Pasien Umum</c:v>
                        </c:pt>
                        <c:pt idx="5">
                          <c:v>Pasien BPJS</c:v>
                        </c:pt>
                      </c:lvl>
                      <c:lvl>
                        <c:pt idx="0">
                          <c:v>2018</c:v>
                        </c:pt>
                        <c:pt idx="2">
                          <c:v>2019</c:v>
                        </c:pt>
                        <c:pt idx="4">
                          <c:v>2020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'GRAFIK LAP'!$E$43:$E$54</c15:sqref>
                        </c15:fullRef>
                        <c15:formulaRef>
                          <c15:sqref>('GRAFIK LAP'!$E$43:$E$44,'GRAFIK LAP'!$E$47:$E$48,'GRAFIK LAP'!$E$51:$E$52)</c15:sqref>
                        </c15:formulaRef>
                      </c:ext>
                    </c:extLst>
                    <c:numCache>
                      <c:formatCode>#,##0</c:formatCode>
                      <c:ptCount val="6"/>
                      <c:pt idx="2">
                        <c:v>1962</c:v>
                      </c:pt>
                      <c:pt idx="3">
                        <c:v>4081</c:v>
                      </c:pt>
                      <c:pt idx="4">
                        <c:v>1515</c:v>
                      </c:pt>
                      <c:pt idx="5">
                        <c:v>2705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04A9-4383-8E8C-2A190AF69BD9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'GRAFIK LAP'!$F$42</c15:sqref>
                        </c15:formulaRef>
                      </c:ext>
                    </c:extLst>
                    <c:strCache>
                      <c:ptCount val="1"/>
                      <c:pt idx="0">
                        <c:v>TW 3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layout/>
                      <c15:showLeaderLines val="1"/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'GRAFIK LAP'!$A$43:$B$54</c15:sqref>
                        </c15:fullRef>
                        <c15:formulaRef>
                          <c15:sqref>('GRAFIK LAP'!$A$43:$B$44,'GRAFIK LAP'!$A$47:$B$48,'GRAFIK LAP'!$A$51:$B$52)</c15:sqref>
                        </c15:formulaRef>
                      </c:ext>
                    </c:extLst>
                    <c:multiLvlStrCache>
                      <c:ptCount val="6"/>
                      <c:lvl>
                        <c:pt idx="0">
                          <c:v>Pasien Umum</c:v>
                        </c:pt>
                        <c:pt idx="1">
                          <c:v>Pasien BPJS</c:v>
                        </c:pt>
                        <c:pt idx="2">
                          <c:v>Pasien Umum</c:v>
                        </c:pt>
                        <c:pt idx="3">
                          <c:v>Pasien BPJS</c:v>
                        </c:pt>
                        <c:pt idx="4">
                          <c:v>Pasien Umum</c:v>
                        </c:pt>
                        <c:pt idx="5">
                          <c:v>Pasien BPJS</c:v>
                        </c:pt>
                      </c:lvl>
                      <c:lvl>
                        <c:pt idx="0">
                          <c:v>2018</c:v>
                        </c:pt>
                        <c:pt idx="2">
                          <c:v>2019</c:v>
                        </c:pt>
                        <c:pt idx="4">
                          <c:v>2020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'GRAFIK LAP'!$F$43:$F$54</c15:sqref>
                        </c15:fullRef>
                        <c15:formulaRef>
                          <c15:sqref>('GRAFIK LAP'!$F$43:$F$44,'GRAFIK LAP'!$F$47:$F$48,'GRAFIK LAP'!$F$51:$F$52)</c15:sqref>
                        </c15:formulaRef>
                      </c:ext>
                    </c:extLst>
                    <c:numCache>
                      <c:formatCode>#,##0</c:formatCode>
                      <c:ptCount val="6"/>
                      <c:pt idx="2">
                        <c:v>1130</c:v>
                      </c:pt>
                      <c:pt idx="3">
                        <c:v>2471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04A9-4383-8E8C-2A190AF69BD9}"/>
                  </c:ext>
                </c:extLst>
              </c15:ser>
            </c15:filteredBarSeries>
            <c15:filteredBarSeries>
              <c15:ser>
                <c:idx val="7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'GRAFIK LAP'!$G$42</c15:sqref>
                        </c15:formulaRef>
                      </c:ext>
                    </c:extLst>
                    <c:strCache>
                      <c:ptCount val="1"/>
                      <c:pt idx="0">
                        <c:v>TW 4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layout/>
                      <c15:showLeaderLines val="1"/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'GRAFIK LAP'!$A$43:$B$54</c15:sqref>
                        </c15:fullRef>
                        <c15:formulaRef>
                          <c15:sqref>('GRAFIK LAP'!$A$43:$B$44,'GRAFIK LAP'!$A$47:$B$48,'GRAFIK LAP'!$A$51:$B$52)</c15:sqref>
                        </c15:formulaRef>
                      </c:ext>
                    </c:extLst>
                    <c:multiLvlStrCache>
                      <c:ptCount val="6"/>
                      <c:lvl>
                        <c:pt idx="0">
                          <c:v>Pasien Umum</c:v>
                        </c:pt>
                        <c:pt idx="1">
                          <c:v>Pasien BPJS</c:v>
                        </c:pt>
                        <c:pt idx="2">
                          <c:v>Pasien Umum</c:v>
                        </c:pt>
                        <c:pt idx="3">
                          <c:v>Pasien BPJS</c:v>
                        </c:pt>
                        <c:pt idx="4">
                          <c:v>Pasien Umum</c:v>
                        </c:pt>
                        <c:pt idx="5">
                          <c:v>Pasien BPJS</c:v>
                        </c:pt>
                      </c:lvl>
                      <c:lvl>
                        <c:pt idx="0">
                          <c:v>2018</c:v>
                        </c:pt>
                        <c:pt idx="2">
                          <c:v>2019</c:v>
                        </c:pt>
                        <c:pt idx="4">
                          <c:v>2020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'GRAFIK LAP'!$G$43:$G$54</c15:sqref>
                        </c15:fullRef>
                        <c15:formulaRef>
                          <c15:sqref>('GRAFIK LAP'!$G$43:$G$44,'GRAFIK LAP'!$G$47:$G$48,'GRAFIK LAP'!$G$51:$G$52)</c15:sqref>
                        </c15:formulaRef>
                      </c:ext>
                    </c:extLst>
                    <c:numCache>
                      <c:formatCode>#,##0</c:formatCode>
                      <c:ptCount val="6"/>
                      <c:pt idx="2">
                        <c:v>1277</c:v>
                      </c:pt>
                      <c:pt idx="3">
                        <c:v>2356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04A9-4383-8E8C-2A190AF69BD9}"/>
                  </c:ext>
                </c:extLst>
              </c15:ser>
            </c15:filteredBarSeries>
          </c:ext>
        </c:extLst>
      </c:barChart>
      <c:catAx>
        <c:axId val="152247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261376"/>
        <c:crosses val="autoZero"/>
        <c:auto val="1"/>
        <c:lblAlgn val="ctr"/>
        <c:lblOffset val="100"/>
        <c:noMultiLvlLbl val="0"/>
      </c:catAx>
      <c:valAx>
        <c:axId val="152261376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247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1"/>
              <a:t>Grafik Perbandingan Kunjungan Rawat Jalan BBKPM Bandung UPF Garut</a:t>
            </a:r>
          </a:p>
          <a:p>
            <a:pPr>
              <a:defRPr sz="11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1"/>
              <a:t>Berdasarkan Jenis</a:t>
            </a:r>
            <a:r>
              <a:rPr lang="en-US" sz="1100" b="1" baseline="0"/>
              <a:t> </a:t>
            </a:r>
            <a:r>
              <a:rPr lang="en-US" sz="1100" b="1"/>
              <a:t>Pasien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'GRAFIK LAP'!$A$43:$B$43</c:f>
              <c:strCache>
                <c:ptCount val="2"/>
                <c:pt idx="0">
                  <c:v>2018</c:v>
                </c:pt>
                <c:pt idx="1">
                  <c:v>Pasien Umum</c:v>
                </c:pt>
              </c:strCache>
            </c:strRef>
          </c:tx>
          <c:spPr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'GRAFIK LAP'!$C$42:$H$42</c15:sqref>
                  </c15:fullRef>
                </c:ext>
              </c:extLst>
              <c:f>('GRAFIK LAP'!$C$42:$D$42,'GRAFIK LAP'!$F$42:$G$42)</c:f>
              <c:strCache>
                <c:ptCount val="4"/>
                <c:pt idx="0">
                  <c:v>TW 1</c:v>
                </c:pt>
                <c:pt idx="1">
                  <c:v>TW 2</c:v>
                </c:pt>
                <c:pt idx="2">
                  <c:v>TW 3</c:v>
                </c:pt>
                <c:pt idx="3">
                  <c:v>TW 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'GRAFIK LAP'!$C$43:$H$43</c15:sqref>
                  </c15:fullRef>
                </c:ext>
              </c:extLst>
              <c:f>('GRAFIK LAP'!$C$43:$D$43,'GRAFIK LAP'!$F$43:$G$43)</c:f>
              <c:numCache>
                <c:formatCode>#,##0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A9-4CBA-9A2B-8D248287F674}"/>
            </c:ext>
          </c:extLst>
        </c:ser>
        <c:ser>
          <c:idx val="1"/>
          <c:order val="1"/>
          <c:tx>
            <c:strRef>
              <c:f>'GRAFIK LAP'!$A$44:$B$44</c:f>
              <c:strCache>
                <c:ptCount val="2"/>
                <c:pt idx="0">
                  <c:v>2018</c:v>
                </c:pt>
                <c:pt idx="1">
                  <c:v>Pasien BPJS</c:v>
                </c:pt>
              </c:strCache>
            </c:strRef>
          </c:tx>
          <c:spPr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'GRAFIK LAP'!$C$42:$H$42</c15:sqref>
                  </c15:fullRef>
                </c:ext>
              </c:extLst>
              <c:f>('GRAFIK LAP'!$C$42:$D$42,'GRAFIK LAP'!$F$42:$G$42)</c:f>
              <c:strCache>
                <c:ptCount val="4"/>
                <c:pt idx="0">
                  <c:v>TW 1</c:v>
                </c:pt>
                <c:pt idx="1">
                  <c:v>TW 2</c:v>
                </c:pt>
                <c:pt idx="2">
                  <c:v>TW 3</c:v>
                </c:pt>
                <c:pt idx="3">
                  <c:v>TW 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'GRAFIK LAP'!$C$44:$H$44</c15:sqref>
                  </c15:fullRef>
                </c:ext>
              </c:extLst>
              <c:f>('GRAFIK LAP'!$C$44:$D$44,'GRAFIK LAP'!$F$44:$G$44)</c:f>
              <c:numCache>
                <c:formatCode>#,##0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A9-4CBA-9A2B-8D248287F674}"/>
            </c:ext>
          </c:extLst>
        </c:ser>
        <c:ser>
          <c:idx val="7"/>
          <c:order val="4"/>
          <c:tx>
            <c:strRef>
              <c:f>'GRAFIK LAP'!$A$47:$B$47</c:f>
              <c:strCache>
                <c:ptCount val="2"/>
                <c:pt idx="0">
                  <c:v>2019</c:v>
                </c:pt>
                <c:pt idx="1">
                  <c:v>Pasien Umum</c:v>
                </c:pt>
              </c:strCache>
            </c:strRef>
          </c:tx>
          <c:spPr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'GRAFIK LAP'!$C$42:$H$42</c15:sqref>
                  </c15:fullRef>
                </c:ext>
              </c:extLst>
              <c:f>('GRAFIK LAP'!$C$42:$D$42,'GRAFIK LAP'!$F$42:$G$42)</c:f>
              <c:strCache>
                <c:ptCount val="4"/>
                <c:pt idx="0">
                  <c:v>TW 1</c:v>
                </c:pt>
                <c:pt idx="1">
                  <c:v>TW 2</c:v>
                </c:pt>
                <c:pt idx="2">
                  <c:v>TW 3</c:v>
                </c:pt>
                <c:pt idx="3">
                  <c:v>TW 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'GRAFIK LAP'!$C$47:$H$47</c15:sqref>
                  </c15:fullRef>
                </c:ext>
              </c:extLst>
              <c:f>('GRAFIK LAP'!$C$47:$D$47,'GRAFIK LAP'!$F$47:$G$47)</c:f>
              <c:numCache>
                <c:formatCode>#,##0</c:formatCode>
                <c:ptCount val="4"/>
                <c:pt idx="0">
                  <c:v>992</c:v>
                </c:pt>
                <c:pt idx="1">
                  <c:v>970</c:v>
                </c:pt>
                <c:pt idx="2">
                  <c:v>1130</c:v>
                </c:pt>
                <c:pt idx="3">
                  <c:v>1277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DA9-4CBA-9A2B-8D248287F674}"/>
            </c:ext>
          </c:extLst>
        </c:ser>
        <c:ser>
          <c:idx val="5"/>
          <c:order val="5"/>
          <c:tx>
            <c:strRef>
              <c:f>'GRAFIK LAP'!$A$48:$B$48</c:f>
              <c:strCache>
                <c:ptCount val="2"/>
                <c:pt idx="0">
                  <c:v>2019</c:v>
                </c:pt>
                <c:pt idx="1">
                  <c:v>Pasien BPJS</c:v>
                </c:pt>
              </c:strCache>
            </c:strRef>
          </c:tx>
          <c:spPr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'GRAFIK LAP'!$C$42:$H$42</c15:sqref>
                  </c15:fullRef>
                </c:ext>
              </c:extLst>
              <c:f>('GRAFIK LAP'!$C$42:$D$42,'GRAFIK LAP'!$F$42:$G$42)</c:f>
              <c:strCache>
                <c:ptCount val="4"/>
                <c:pt idx="0">
                  <c:v>TW 1</c:v>
                </c:pt>
                <c:pt idx="1">
                  <c:v>TW 2</c:v>
                </c:pt>
                <c:pt idx="2">
                  <c:v>TW 3</c:v>
                </c:pt>
                <c:pt idx="3">
                  <c:v>TW 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'GRAFIK LAP'!$C$48:$H$48</c15:sqref>
                  </c15:fullRef>
                </c:ext>
              </c:extLst>
              <c:f>('GRAFIK LAP'!$C$48:$D$48,'GRAFIK LAP'!$F$48:$G$48)</c:f>
              <c:numCache>
                <c:formatCode>#,##0</c:formatCode>
                <c:ptCount val="4"/>
                <c:pt idx="0">
                  <c:v>2088</c:v>
                </c:pt>
                <c:pt idx="1">
                  <c:v>1993</c:v>
                </c:pt>
                <c:pt idx="2">
                  <c:v>2471</c:v>
                </c:pt>
                <c:pt idx="3">
                  <c:v>2356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DA9-4CBA-9A2B-8D248287F674}"/>
            </c:ext>
          </c:extLst>
        </c:ser>
        <c:ser>
          <c:idx val="8"/>
          <c:order val="8"/>
          <c:tx>
            <c:strRef>
              <c:f>'GRAFIK LAP'!$A$51:$B$51</c:f>
              <c:strCache>
                <c:ptCount val="2"/>
                <c:pt idx="0">
                  <c:v>2020</c:v>
                </c:pt>
                <c:pt idx="1">
                  <c:v>Pasien Umum</c:v>
                </c:pt>
              </c:strCache>
            </c:strRef>
          </c:tx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'GRAFIK LAP'!$C$42:$H$42</c15:sqref>
                  </c15:fullRef>
                </c:ext>
              </c:extLst>
              <c:f>('GRAFIK LAP'!$C$42:$D$42,'GRAFIK LAP'!$F$42:$G$42)</c:f>
              <c:strCache>
                <c:ptCount val="4"/>
                <c:pt idx="0">
                  <c:v>TW 1</c:v>
                </c:pt>
                <c:pt idx="1">
                  <c:v>TW 2</c:v>
                </c:pt>
                <c:pt idx="2">
                  <c:v>TW 3</c:v>
                </c:pt>
                <c:pt idx="3">
                  <c:v>TW 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'GRAFIK LAP'!$C$51:$H$51</c15:sqref>
                  </c15:fullRef>
                </c:ext>
              </c:extLst>
              <c:f>('GRAFIK LAP'!$C$51:$D$51,'GRAFIK LAP'!$F$51:$G$51)</c:f>
              <c:numCache>
                <c:formatCode>#,##0</c:formatCode>
                <c:ptCount val="4"/>
                <c:pt idx="0">
                  <c:v>1245</c:v>
                </c:pt>
                <c:pt idx="1">
                  <c:v>270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9A-4ECA-9BE5-3B409AD247EB}"/>
            </c:ext>
          </c:extLst>
        </c:ser>
        <c:ser>
          <c:idx val="9"/>
          <c:order val="9"/>
          <c:tx>
            <c:strRef>
              <c:f>'GRAFIK LAP'!$A$52:$B$52</c:f>
              <c:strCache>
                <c:ptCount val="2"/>
                <c:pt idx="0">
                  <c:v>2020</c:v>
                </c:pt>
                <c:pt idx="1">
                  <c:v>Pasien BPJS</c:v>
                </c:pt>
              </c:strCache>
            </c:strRef>
          </c:tx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'GRAFIK LAP'!$C$42:$H$42</c15:sqref>
                  </c15:fullRef>
                </c:ext>
              </c:extLst>
              <c:f>('GRAFIK LAP'!$C$42:$D$42,'GRAFIK LAP'!$F$42:$G$42)</c:f>
              <c:strCache>
                <c:ptCount val="4"/>
                <c:pt idx="0">
                  <c:v>TW 1</c:v>
                </c:pt>
                <c:pt idx="1">
                  <c:v>TW 2</c:v>
                </c:pt>
                <c:pt idx="2">
                  <c:v>TW 3</c:v>
                </c:pt>
                <c:pt idx="3">
                  <c:v>TW 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'GRAFIK LAP'!$C$52:$H$52</c15:sqref>
                  </c15:fullRef>
                </c:ext>
              </c:extLst>
              <c:f>('GRAFIK LAP'!$C$52:$D$52,'GRAFIK LAP'!$F$52:$G$52)</c:f>
              <c:numCache>
                <c:formatCode>#,##0</c:formatCode>
                <c:ptCount val="4"/>
                <c:pt idx="0">
                  <c:v>2283</c:v>
                </c:pt>
                <c:pt idx="1">
                  <c:v>422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9A-4ECA-9BE5-3B409AD247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339200"/>
        <c:axId val="15234073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'GRAFIK LAP'!$A$45:$B$45</c15:sqref>
                        </c15:formulaRef>
                      </c:ext>
                    </c:extLst>
                    <c:strCache>
                      <c:ptCount val="2"/>
                      <c:pt idx="0">
                        <c:v>2018</c:v>
                      </c:pt>
                      <c:pt idx="1">
                        <c:v>Pasien Jamkesda</c:v>
                      </c:pt>
                    </c:strCache>
                  </c:strRef>
                </c:tx>
                <c:spPr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'GRAFIK LAP'!$C$42:$H$42</c15:sqref>
                        </c15:fullRef>
                        <c15:formulaRef>
                          <c15:sqref>('GRAFIK LAP'!$C$42:$D$42,'GRAFIK LAP'!$F$42:$G$42)</c15:sqref>
                        </c15:formulaRef>
                      </c:ext>
                    </c:extLst>
                    <c:strCache>
                      <c:ptCount val="4"/>
                      <c:pt idx="0">
                        <c:v>TW 1</c:v>
                      </c:pt>
                      <c:pt idx="1">
                        <c:v>TW 2</c:v>
                      </c:pt>
                      <c:pt idx="2">
                        <c:v>TW 3</c:v>
                      </c:pt>
                      <c:pt idx="3">
                        <c:v>TW 4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'GRAFIK LAP'!$C$45:$H$45</c15:sqref>
                        </c15:fullRef>
                        <c15:formulaRef>
                          <c15:sqref>('GRAFIK LAP'!$C$45:$D$45,'GRAFIK LAP'!$F$45:$G$45)</c15:sqref>
                        </c15:formulaRef>
                      </c:ext>
                    </c:extLst>
                    <c:numCache>
                      <c:formatCode>#,##0</c:formatCode>
                      <c:ptCount val="4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ADA9-4CBA-9A2B-8D248287F674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'GRAFIK LAP'!$A$46:$B$46</c15:sqref>
                        </c15:formulaRef>
                      </c:ext>
                    </c:extLst>
                    <c:strCache>
                      <c:ptCount val="2"/>
                      <c:pt idx="0">
                        <c:v>2018</c:v>
                      </c:pt>
                      <c:pt idx="1">
                        <c:v>Jumlah Kunjungan</c:v>
                      </c:pt>
                    </c:strCache>
                  </c:strRef>
                </c:tx>
                <c:spPr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'GRAFIK LAP'!$C$42:$H$42</c15:sqref>
                        </c15:fullRef>
                        <c15:formulaRef>
                          <c15:sqref>('GRAFIK LAP'!$C$42:$D$42,'GRAFIK LAP'!$F$42:$G$42)</c15:sqref>
                        </c15:formulaRef>
                      </c:ext>
                    </c:extLst>
                    <c:strCache>
                      <c:ptCount val="4"/>
                      <c:pt idx="0">
                        <c:v>TW 1</c:v>
                      </c:pt>
                      <c:pt idx="1">
                        <c:v>TW 2</c:v>
                      </c:pt>
                      <c:pt idx="2">
                        <c:v>TW 3</c:v>
                      </c:pt>
                      <c:pt idx="3">
                        <c:v>TW 4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'GRAFIK LAP'!$C$46:$H$46</c15:sqref>
                        </c15:fullRef>
                        <c15:formulaRef>
                          <c15:sqref>('GRAFIK LAP'!$C$46:$D$46,'GRAFIK LAP'!$F$46:$G$46)</c15:sqref>
                        </c15:formulaRef>
                      </c:ext>
                    </c:extLst>
                    <c:numCache>
                      <c:formatCode>#,##0</c:formatCode>
                      <c:ptCount val="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ADA9-4CBA-9A2B-8D248287F674}"/>
                  </c:ext>
                </c:extLst>
              </c15:ser>
            </c15:filteredLineSeries>
            <c15:filteredLineSeries>
              <c15:ser>
                <c:idx val="4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'GRAFIK LAP'!$A$49:$B$49</c15:sqref>
                        </c15:formulaRef>
                      </c:ext>
                    </c:extLst>
                    <c:strCache>
                      <c:ptCount val="2"/>
                      <c:pt idx="0">
                        <c:v>2019</c:v>
                      </c:pt>
                      <c:pt idx="1">
                        <c:v>Pasien Jamkesda</c:v>
                      </c:pt>
                    </c:strCache>
                  </c:strRef>
                </c:tx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'GRAFIK LAP'!$C$42:$H$42</c15:sqref>
                        </c15:fullRef>
                        <c15:formulaRef>
                          <c15:sqref>('GRAFIK LAP'!$C$42:$D$42,'GRAFIK LAP'!$F$42:$G$42)</c15:sqref>
                        </c15:formulaRef>
                      </c:ext>
                    </c:extLst>
                    <c:strCache>
                      <c:ptCount val="4"/>
                      <c:pt idx="0">
                        <c:v>TW 1</c:v>
                      </c:pt>
                      <c:pt idx="1">
                        <c:v>TW 2</c:v>
                      </c:pt>
                      <c:pt idx="2">
                        <c:v>TW 3</c:v>
                      </c:pt>
                      <c:pt idx="3">
                        <c:v>TW 4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'GRAFIK LAP'!$C$49:$H$49</c15:sqref>
                        </c15:fullRef>
                        <c15:formulaRef>
                          <c15:sqref>('GRAFIK LAP'!$C$49:$D$49,'GRAFIK LAP'!$F$49:$G$49)</c15:sqref>
                        </c15:formulaRef>
                      </c:ext>
                    </c:extLst>
                    <c:numCache>
                      <c:formatCode>#,##0</c:formatCode>
                      <c:ptCount val="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ADA9-4CBA-9A2B-8D248287F674}"/>
                  </c:ext>
                </c:extLst>
              </c15:ser>
            </c15:filteredLineSeries>
            <c15:filteredLineSeries>
              <c15:ser>
                <c:idx val="6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'GRAFIK LAP'!$A$50:$B$50</c15:sqref>
                        </c15:formulaRef>
                      </c:ext>
                    </c:extLst>
                    <c:strCache>
                      <c:ptCount val="2"/>
                      <c:pt idx="0">
                        <c:v>2019</c:v>
                      </c:pt>
                      <c:pt idx="1">
                        <c:v>Jumlah Kunjungan</c:v>
                      </c:pt>
                    </c:strCache>
                  </c:strRef>
                </c:tx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'GRAFIK LAP'!$C$42:$H$42</c15:sqref>
                        </c15:fullRef>
                        <c15:formulaRef>
                          <c15:sqref>('GRAFIK LAP'!$C$42:$D$42,'GRAFIK LAP'!$F$42:$G$42)</c15:sqref>
                        </c15:formulaRef>
                      </c:ext>
                    </c:extLst>
                    <c:strCache>
                      <c:ptCount val="4"/>
                      <c:pt idx="0">
                        <c:v>TW 1</c:v>
                      </c:pt>
                      <c:pt idx="1">
                        <c:v>TW 2</c:v>
                      </c:pt>
                      <c:pt idx="2">
                        <c:v>TW 3</c:v>
                      </c:pt>
                      <c:pt idx="3">
                        <c:v>TW 4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'GRAFIK LAP'!$C$50:$H$50</c15:sqref>
                        </c15:fullRef>
                        <c15:formulaRef>
                          <c15:sqref>('GRAFIK LAP'!$C$50:$D$50,'GRAFIK LAP'!$F$50:$G$50)</c15:sqref>
                        </c15:formulaRef>
                      </c:ext>
                    </c:extLst>
                    <c:numCache>
                      <c:formatCode>#,##0</c:formatCode>
                      <c:ptCount val="4"/>
                      <c:pt idx="0">
                        <c:v>3080</c:v>
                      </c:pt>
                      <c:pt idx="1">
                        <c:v>2963</c:v>
                      </c:pt>
                      <c:pt idx="2">
                        <c:v>3601</c:v>
                      </c:pt>
                      <c:pt idx="3">
                        <c:v>3633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ADA9-4CBA-9A2B-8D248287F674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'GRAFIK LAP'!$A$53:$B$53</c15:sqref>
                        </c15:formulaRef>
                      </c:ext>
                    </c:extLst>
                    <c:strCache>
                      <c:ptCount val="2"/>
                      <c:pt idx="0">
                        <c:v>2020</c:v>
                      </c:pt>
                      <c:pt idx="1">
                        <c:v>Pasien Jamkesda</c:v>
                      </c:pt>
                    </c:strCache>
                  </c:strRef>
                </c:tx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'GRAFIK LAP'!$C$42:$H$42</c15:sqref>
                        </c15:fullRef>
                        <c15:formulaRef>
                          <c15:sqref>('GRAFIK LAP'!$C$42:$D$42,'GRAFIK LAP'!$F$42:$G$42)</c15:sqref>
                        </c15:formulaRef>
                      </c:ext>
                    </c:extLst>
                    <c:strCache>
                      <c:ptCount val="4"/>
                      <c:pt idx="0">
                        <c:v>TW 1</c:v>
                      </c:pt>
                      <c:pt idx="1">
                        <c:v>TW 2</c:v>
                      </c:pt>
                      <c:pt idx="2">
                        <c:v>TW 3</c:v>
                      </c:pt>
                      <c:pt idx="3">
                        <c:v>TW 4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'GRAFIK LAP'!$C$53:$H$53</c15:sqref>
                        </c15:fullRef>
                        <c15:formulaRef>
                          <c15:sqref>('GRAFIK LAP'!$C$53:$D$53,'GRAFIK LAP'!$F$53:$G$53)</c15:sqref>
                        </c15:formulaRef>
                      </c:ext>
                    </c:extLst>
                    <c:numCache>
                      <c:formatCode>#,##0</c:formatCode>
                      <c:ptCount val="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049A-4ECA-9BE5-3B409AD247EB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'GRAFIK LAP'!$A$54:$B$54</c15:sqref>
                        </c15:formulaRef>
                      </c:ext>
                    </c:extLst>
                    <c:strCache>
                      <c:ptCount val="2"/>
                      <c:pt idx="0">
                        <c:v>2020</c:v>
                      </c:pt>
                      <c:pt idx="1">
                        <c:v>Jumlah Kunjungan</c:v>
                      </c:pt>
                    </c:strCache>
                  </c:strRef>
                </c:tx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'GRAFIK LAP'!$C$42:$H$42</c15:sqref>
                        </c15:fullRef>
                        <c15:formulaRef>
                          <c15:sqref>('GRAFIK LAP'!$C$42:$D$42,'GRAFIK LAP'!$F$42:$G$42)</c15:sqref>
                        </c15:formulaRef>
                      </c:ext>
                    </c:extLst>
                    <c:strCache>
                      <c:ptCount val="4"/>
                      <c:pt idx="0">
                        <c:v>TW 1</c:v>
                      </c:pt>
                      <c:pt idx="1">
                        <c:v>TW 2</c:v>
                      </c:pt>
                      <c:pt idx="2">
                        <c:v>TW 3</c:v>
                      </c:pt>
                      <c:pt idx="3">
                        <c:v>TW 4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'GRAFIK LAP'!$C$54:$H$54</c15:sqref>
                        </c15:fullRef>
                        <c15:formulaRef>
                          <c15:sqref>('GRAFIK LAP'!$C$54:$D$54,'GRAFIK LAP'!$F$54:$G$54)</c15:sqref>
                        </c15:formulaRef>
                      </c:ext>
                    </c:extLst>
                    <c:numCache>
                      <c:formatCode>#,##0</c:formatCode>
                      <c:ptCount val="4"/>
                      <c:pt idx="0">
                        <c:v>3528</c:v>
                      </c:pt>
                      <c:pt idx="1">
                        <c:v>692</c:v>
                      </c:pt>
                      <c:pt idx="2">
                        <c:v>0</c:v>
                      </c:pt>
                      <c:pt idx="3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049A-4ECA-9BE5-3B409AD247EB}"/>
                  </c:ext>
                </c:extLst>
              </c15:ser>
            </c15:filteredLineSeries>
          </c:ext>
        </c:extLst>
      </c:lineChart>
      <c:catAx>
        <c:axId val="152339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340736"/>
        <c:crosses val="autoZero"/>
        <c:auto val="1"/>
        <c:lblAlgn val="ctr"/>
        <c:lblOffset val="100"/>
        <c:noMultiLvlLbl val="0"/>
      </c:catAx>
      <c:valAx>
        <c:axId val="152340736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339200"/>
        <c:crosses val="autoZero"/>
        <c:crossBetween val="between"/>
      </c:valAx>
      <c:dTable>
        <c:showHorzBorder val="1"/>
        <c:showVertBorder val="1"/>
        <c:showOutline val="1"/>
        <c:showKeys val="1"/>
        <c:txPr>
          <a:bodyPr/>
          <a:lstStyle/>
          <a:p>
            <a:pPr rtl="0">
              <a:defRPr sz="800"/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1"/>
              <a:t>Grafik Kunjungan Rawat Jalan BBKPM Bandung UPF Garut</a:t>
            </a:r>
          </a:p>
          <a:p>
            <a:pPr>
              <a:defRPr sz="11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1"/>
              <a:t>Berdasarkan Jenis</a:t>
            </a:r>
            <a:r>
              <a:rPr lang="en-US" sz="1100" b="1" baseline="0"/>
              <a:t> </a:t>
            </a:r>
            <a:r>
              <a:rPr lang="en-US" sz="1100" b="1"/>
              <a:t>Asal Rujukan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5"/>
          <c:order val="5"/>
          <c:tx>
            <c:strRef>
              <c:f>'GRAFIK LAP'!$H$63</c:f>
              <c:strCache>
                <c:ptCount val="1"/>
                <c:pt idx="0">
                  <c:v>TAHUNAN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multiLvlStrRef>
              <c:f>'GRAFIK LAP'!$A$64:$B$73</c:f>
              <c:multiLvlStrCache>
                <c:ptCount val="10"/>
                <c:lvl>
                  <c:pt idx="0">
                    <c:v>Puskesmas</c:v>
                  </c:pt>
                  <c:pt idx="1">
                    <c:v>Rumah Sakit</c:v>
                  </c:pt>
                  <c:pt idx="2">
                    <c:v>Dokter Swasta</c:v>
                  </c:pt>
                  <c:pt idx="3">
                    <c:v>Tempat lainnya</c:v>
                  </c:pt>
                  <c:pt idx="4">
                    <c:v>Jumlah</c:v>
                  </c:pt>
                  <c:pt idx="5">
                    <c:v>Puskesmas</c:v>
                  </c:pt>
                  <c:pt idx="6">
                    <c:v>Rumah Sakit</c:v>
                  </c:pt>
                  <c:pt idx="7">
                    <c:v>Dokter Swasta</c:v>
                  </c:pt>
                  <c:pt idx="8">
                    <c:v>Tempat lainnya</c:v>
                  </c:pt>
                  <c:pt idx="9">
                    <c:v>Jumlah</c:v>
                  </c:pt>
                </c:lvl>
                <c:lvl>
                  <c:pt idx="0">
                    <c:v>2018</c:v>
                  </c:pt>
                  <c:pt idx="5">
                    <c:v>2019</c:v>
                  </c:pt>
                </c:lvl>
              </c:multiLvlStrCache>
            </c:multiLvlStrRef>
          </c:cat>
          <c:val>
            <c:numRef>
              <c:f>'GRAFIK LAP'!$H$64:$H$73</c:f>
              <c:numCache>
                <c:formatCode>#,##0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C0E6-4968-BF76-1E4D8109FA1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2358272"/>
        <c:axId val="15244608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'GRAFIK LAP'!$C$63</c15:sqref>
                        </c15:formulaRef>
                      </c:ext>
                    </c:extLst>
                    <c:strCache>
                      <c:ptCount val="1"/>
                      <c:pt idx="0">
                        <c:v>TW 1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</c:ext>
                  </c:extLst>
                </c:dLbls>
                <c:cat>
                  <c:multiLvlStrRef>
                    <c:extLst>
                      <c:ext uri="{02D57815-91ED-43cb-92C2-25804820EDAC}">
                        <c15:formulaRef>
                          <c15:sqref>'GRAFIK LAP'!$A$64:$B$73</c15:sqref>
                        </c15:formulaRef>
                      </c:ext>
                    </c:extLst>
                    <c:multiLvlStrCache>
                      <c:ptCount val="10"/>
                      <c:lvl>
                        <c:pt idx="0">
                          <c:v>Puskesmas</c:v>
                        </c:pt>
                        <c:pt idx="1">
                          <c:v>Rumah Sakit</c:v>
                        </c:pt>
                        <c:pt idx="2">
                          <c:v>Dokter Swasta</c:v>
                        </c:pt>
                        <c:pt idx="3">
                          <c:v>Tempat lainnya</c:v>
                        </c:pt>
                        <c:pt idx="4">
                          <c:v>Jumlah</c:v>
                        </c:pt>
                        <c:pt idx="5">
                          <c:v>Puskesmas</c:v>
                        </c:pt>
                        <c:pt idx="6">
                          <c:v>Rumah Sakit</c:v>
                        </c:pt>
                        <c:pt idx="7">
                          <c:v>Dokter Swasta</c:v>
                        </c:pt>
                        <c:pt idx="8">
                          <c:v>Tempat lainnya</c:v>
                        </c:pt>
                        <c:pt idx="9">
                          <c:v>Jumlah</c:v>
                        </c:pt>
                      </c:lvl>
                      <c:lvl>
                        <c:pt idx="0">
                          <c:v>2018</c:v>
                        </c:pt>
                        <c:pt idx="5">
                          <c:v>2019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'GRAFIK LAP'!$C$64:$C$73</c15:sqref>
                        </c15:formulaRef>
                      </c:ext>
                    </c:extLst>
                    <c:numCache>
                      <c:formatCode>#,##0</c:formatCode>
                      <c:ptCount val="10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C0E6-4968-BF76-1E4D8109FA1C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LAP'!$D$63</c15:sqref>
                        </c15:formulaRef>
                      </c:ext>
                    </c:extLst>
                    <c:strCache>
                      <c:ptCount val="1"/>
                      <c:pt idx="0">
                        <c:v>TW 2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</c:ext>
                  </c:extLst>
                </c:dLbls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LAP'!$A$64:$B$73</c15:sqref>
                        </c15:formulaRef>
                      </c:ext>
                    </c:extLst>
                    <c:multiLvlStrCache>
                      <c:ptCount val="10"/>
                      <c:lvl>
                        <c:pt idx="0">
                          <c:v>Puskesmas</c:v>
                        </c:pt>
                        <c:pt idx="1">
                          <c:v>Rumah Sakit</c:v>
                        </c:pt>
                        <c:pt idx="2">
                          <c:v>Dokter Swasta</c:v>
                        </c:pt>
                        <c:pt idx="3">
                          <c:v>Tempat lainnya</c:v>
                        </c:pt>
                        <c:pt idx="4">
                          <c:v>Jumlah</c:v>
                        </c:pt>
                        <c:pt idx="5">
                          <c:v>Puskesmas</c:v>
                        </c:pt>
                        <c:pt idx="6">
                          <c:v>Rumah Sakit</c:v>
                        </c:pt>
                        <c:pt idx="7">
                          <c:v>Dokter Swasta</c:v>
                        </c:pt>
                        <c:pt idx="8">
                          <c:v>Tempat lainnya</c:v>
                        </c:pt>
                        <c:pt idx="9">
                          <c:v>Jumlah</c:v>
                        </c:pt>
                      </c:lvl>
                      <c:lvl>
                        <c:pt idx="0">
                          <c:v>2018</c:v>
                        </c:pt>
                        <c:pt idx="5">
                          <c:v>2019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LAP'!$D$64:$D$73</c15:sqref>
                        </c15:formulaRef>
                      </c:ext>
                    </c:extLst>
                    <c:numCache>
                      <c:formatCode>#,##0</c:formatCode>
                      <c:ptCount val="10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0E6-4968-BF76-1E4D8109FA1C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LAP'!$E$63</c15:sqref>
                        </c15:formulaRef>
                      </c:ext>
                    </c:extLst>
                    <c:strCache>
                      <c:ptCount val="1"/>
                      <c:pt idx="0">
                        <c:v>SMT 1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</c:ext>
                  </c:extLst>
                </c:dLbls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LAP'!$A$64:$B$73</c15:sqref>
                        </c15:formulaRef>
                      </c:ext>
                    </c:extLst>
                    <c:multiLvlStrCache>
                      <c:ptCount val="10"/>
                      <c:lvl>
                        <c:pt idx="0">
                          <c:v>Puskesmas</c:v>
                        </c:pt>
                        <c:pt idx="1">
                          <c:v>Rumah Sakit</c:v>
                        </c:pt>
                        <c:pt idx="2">
                          <c:v>Dokter Swasta</c:v>
                        </c:pt>
                        <c:pt idx="3">
                          <c:v>Tempat lainnya</c:v>
                        </c:pt>
                        <c:pt idx="4">
                          <c:v>Jumlah</c:v>
                        </c:pt>
                        <c:pt idx="5">
                          <c:v>Puskesmas</c:v>
                        </c:pt>
                        <c:pt idx="6">
                          <c:v>Rumah Sakit</c:v>
                        </c:pt>
                        <c:pt idx="7">
                          <c:v>Dokter Swasta</c:v>
                        </c:pt>
                        <c:pt idx="8">
                          <c:v>Tempat lainnya</c:v>
                        </c:pt>
                        <c:pt idx="9">
                          <c:v>Jumlah</c:v>
                        </c:pt>
                      </c:lvl>
                      <c:lvl>
                        <c:pt idx="0">
                          <c:v>2018</c:v>
                        </c:pt>
                        <c:pt idx="5">
                          <c:v>2019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LAP'!$E$64:$E$73</c15:sqref>
                        </c15:formulaRef>
                      </c:ext>
                    </c:extLst>
                    <c:numCache>
                      <c:formatCode>#,##0</c:formatCode>
                      <c:ptCount val="10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0E6-4968-BF76-1E4D8109FA1C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LAP'!$F$63</c15:sqref>
                        </c15:formulaRef>
                      </c:ext>
                    </c:extLst>
                    <c:strCache>
                      <c:ptCount val="1"/>
                      <c:pt idx="0">
                        <c:v>TW 3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</c:ext>
                  </c:extLst>
                </c:dLbls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LAP'!$A$64:$B$73</c15:sqref>
                        </c15:formulaRef>
                      </c:ext>
                    </c:extLst>
                    <c:multiLvlStrCache>
                      <c:ptCount val="10"/>
                      <c:lvl>
                        <c:pt idx="0">
                          <c:v>Puskesmas</c:v>
                        </c:pt>
                        <c:pt idx="1">
                          <c:v>Rumah Sakit</c:v>
                        </c:pt>
                        <c:pt idx="2">
                          <c:v>Dokter Swasta</c:v>
                        </c:pt>
                        <c:pt idx="3">
                          <c:v>Tempat lainnya</c:v>
                        </c:pt>
                        <c:pt idx="4">
                          <c:v>Jumlah</c:v>
                        </c:pt>
                        <c:pt idx="5">
                          <c:v>Puskesmas</c:v>
                        </c:pt>
                        <c:pt idx="6">
                          <c:v>Rumah Sakit</c:v>
                        </c:pt>
                        <c:pt idx="7">
                          <c:v>Dokter Swasta</c:v>
                        </c:pt>
                        <c:pt idx="8">
                          <c:v>Tempat lainnya</c:v>
                        </c:pt>
                        <c:pt idx="9">
                          <c:v>Jumlah</c:v>
                        </c:pt>
                      </c:lvl>
                      <c:lvl>
                        <c:pt idx="0">
                          <c:v>2018</c:v>
                        </c:pt>
                        <c:pt idx="5">
                          <c:v>2019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LAP'!$F$64:$F$73</c15:sqref>
                        </c15:formulaRef>
                      </c:ext>
                    </c:extLst>
                    <c:numCache>
                      <c:formatCode>#,##0</c:formatCode>
                      <c:ptCount val="10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C0E6-4968-BF76-1E4D8109FA1C}"/>
                  </c:ext>
                </c:extLst>
              </c15:ser>
            </c15:filteredBarSeries>
            <c15:filteredBarSeries>
              <c15:ser>
                <c:idx val="7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LAP'!$G$63</c15:sqref>
                        </c15:formulaRef>
                      </c:ext>
                    </c:extLst>
                    <c:strCache>
                      <c:ptCount val="1"/>
                      <c:pt idx="0">
                        <c:v>TW 4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</c:ext>
                  </c:extLst>
                </c:dLbls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LAP'!$A$64:$B$73</c15:sqref>
                        </c15:formulaRef>
                      </c:ext>
                    </c:extLst>
                    <c:multiLvlStrCache>
                      <c:ptCount val="10"/>
                      <c:lvl>
                        <c:pt idx="0">
                          <c:v>Puskesmas</c:v>
                        </c:pt>
                        <c:pt idx="1">
                          <c:v>Rumah Sakit</c:v>
                        </c:pt>
                        <c:pt idx="2">
                          <c:v>Dokter Swasta</c:v>
                        </c:pt>
                        <c:pt idx="3">
                          <c:v>Tempat lainnya</c:v>
                        </c:pt>
                        <c:pt idx="4">
                          <c:v>Jumlah</c:v>
                        </c:pt>
                        <c:pt idx="5">
                          <c:v>Puskesmas</c:v>
                        </c:pt>
                        <c:pt idx="6">
                          <c:v>Rumah Sakit</c:v>
                        </c:pt>
                        <c:pt idx="7">
                          <c:v>Dokter Swasta</c:v>
                        </c:pt>
                        <c:pt idx="8">
                          <c:v>Tempat lainnya</c:v>
                        </c:pt>
                        <c:pt idx="9">
                          <c:v>Jumlah</c:v>
                        </c:pt>
                      </c:lvl>
                      <c:lvl>
                        <c:pt idx="0">
                          <c:v>2018</c:v>
                        </c:pt>
                        <c:pt idx="5">
                          <c:v>2019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LAP'!$G$64:$G$73</c15:sqref>
                        </c15:formulaRef>
                      </c:ext>
                    </c:extLst>
                    <c:numCache>
                      <c:formatCode>#,##0</c:formatCode>
                      <c:ptCount val="10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C0E6-4968-BF76-1E4D8109FA1C}"/>
                  </c:ext>
                </c:extLst>
              </c15:ser>
            </c15:filteredBarSeries>
          </c:ext>
        </c:extLst>
      </c:barChart>
      <c:catAx>
        <c:axId val="152358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446080"/>
        <c:crosses val="autoZero"/>
        <c:auto val="1"/>
        <c:lblAlgn val="ctr"/>
        <c:lblOffset val="100"/>
        <c:noMultiLvlLbl val="0"/>
      </c:catAx>
      <c:valAx>
        <c:axId val="152446080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358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1"/>
              <a:t>Grafik Kunjungan Rawat Jalan BBKPM Bandung UPF Garut</a:t>
            </a:r>
          </a:p>
          <a:p>
            <a:pPr>
              <a:defRPr sz="11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1"/>
              <a:t>Berdasarkan Jenis</a:t>
            </a:r>
            <a:r>
              <a:rPr lang="en-US" sz="1100" b="1" baseline="0"/>
              <a:t> Asal Rujukan</a:t>
            </a:r>
            <a:endParaRPr lang="en-US" sz="1100" b="1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'GRAFIK LAP'!$A$69:$B$69</c:f>
              <c:strCache>
                <c:ptCount val="2"/>
                <c:pt idx="0">
                  <c:v>2019</c:v>
                </c:pt>
                <c:pt idx="1">
                  <c:v>Puskesmas</c:v>
                </c:pt>
              </c:strCache>
            </c:strRef>
          </c:tx>
          <c:spPr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'GRAFIK LAP'!$C$63:$H$63</c15:sqref>
                  </c15:fullRef>
                </c:ext>
              </c:extLst>
              <c:f>('GRAFIK LAP'!$C$63:$D$63,'GRAFIK LAP'!$F$63:$G$63)</c:f>
              <c:strCache>
                <c:ptCount val="4"/>
                <c:pt idx="0">
                  <c:v>TW 1</c:v>
                </c:pt>
                <c:pt idx="1">
                  <c:v>TW 2</c:v>
                </c:pt>
                <c:pt idx="2">
                  <c:v>TW 3</c:v>
                </c:pt>
                <c:pt idx="3">
                  <c:v>TW 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'GRAFIK LAP'!$C$69:$H$69</c15:sqref>
                  </c15:fullRef>
                </c:ext>
              </c:extLst>
              <c:f>('GRAFIK LAP'!$C$69:$D$69,'GRAFIK LAP'!$F$69:$G$69)</c:f>
              <c:numCache>
                <c:formatCode>#,##0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E0-469E-9BB5-56517DE16D2D}"/>
            </c:ext>
          </c:extLst>
        </c:ser>
        <c:ser>
          <c:idx val="4"/>
          <c:order val="6"/>
          <c:tx>
            <c:strRef>
              <c:f>'GRAFIK LAP'!$A$70:$B$70</c:f>
              <c:strCache>
                <c:ptCount val="2"/>
                <c:pt idx="0">
                  <c:v>2019</c:v>
                </c:pt>
                <c:pt idx="1">
                  <c:v>Rumah Sakit</c:v>
                </c:pt>
              </c:strCache>
            </c:strRef>
          </c:tx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'GRAFIK LAP'!$C$63:$H$63</c15:sqref>
                  </c15:fullRef>
                </c:ext>
              </c:extLst>
              <c:f>('GRAFIK LAP'!$C$63:$D$63,'GRAFIK LAP'!$F$63:$G$63)</c:f>
              <c:strCache>
                <c:ptCount val="4"/>
                <c:pt idx="0">
                  <c:v>TW 1</c:v>
                </c:pt>
                <c:pt idx="1">
                  <c:v>TW 2</c:v>
                </c:pt>
                <c:pt idx="2">
                  <c:v>TW 3</c:v>
                </c:pt>
                <c:pt idx="3">
                  <c:v>TW 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'GRAFIK LAP'!$C$70:$H$70</c15:sqref>
                  </c15:fullRef>
                </c:ext>
              </c:extLst>
              <c:f>('GRAFIK LAP'!$C$70:$D$70,'GRAFIK LAP'!$F$70:$G$70)</c:f>
              <c:numCache>
                <c:formatCode>#,##0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E0-469E-9BB5-56517DE16D2D}"/>
            </c:ext>
          </c:extLst>
        </c:ser>
        <c:ser>
          <c:idx val="6"/>
          <c:order val="7"/>
          <c:tx>
            <c:strRef>
              <c:f>'GRAFIK LAP'!$A$71:$B$71</c:f>
              <c:strCache>
                <c:ptCount val="2"/>
                <c:pt idx="0">
                  <c:v>2019</c:v>
                </c:pt>
                <c:pt idx="1">
                  <c:v>Dokter Swasta</c:v>
                </c:pt>
              </c:strCache>
            </c:strRef>
          </c:tx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'GRAFIK LAP'!$C$63:$H$63</c15:sqref>
                  </c15:fullRef>
                </c:ext>
              </c:extLst>
              <c:f>('GRAFIK LAP'!$C$63:$D$63,'GRAFIK LAP'!$F$63:$G$63)</c:f>
              <c:strCache>
                <c:ptCount val="4"/>
                <c:pt idx="0">
                  <c:v>TW 1</c:v>
                </c:pt>
                <c:pt idx="1">
                  <c:v>TW 2</c:v>
                </c:pt>
                <c:pt idx="2">
                  <c:v>TW 3</c:v>
                </c:pt>
                <c:pt idx="3">
                  <c:v>TW 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'GRAFIK LAP'!$C$71:$H$71</c15:sqref>
                  </c15:fullRef>
                </c:ext>
              </c:extLst>
              <c:f>('GRAFIK LAP'!$C$71:$D$71,'GRAFIK LAP'!$F$71:$G$71)</c:f>
              <c:numCache>
                <c:formatCode>#,##0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E0-469E-9BB5-56517DE16D2D}"/>
            </c:ext>
          </c:extLst>
        </c:ser>
        <c:ser>
          <c:idx val="8"/>
          <c:order val="8"/>
          <c:tx>
            <c:strRef>
              <c:f>'GRAFIK LAP'!$A$72:$B$72</c:f>
              <c:strCache>
                <c:ptCount val="2"/>
                <c:pt idx="0">
                  <c:v>2019</c:v>
                </c:pt>
                <c:pt idx="1">
                  <c:v>Tempat lainnya</c:v>
                </c:pt>
              </c:strCache>
            </c:strRef>
          </c:tx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'GRAFIK LAP'!$C$63:$H$63</c15:sqref>
                  </c15:fullRef>
                </c:ext>
              </c:extLst>
              <c:f>('GRAFIK LAP'!$C$63:$D$63,'GRAFIK LAP'!$F$63:$G$63)</c:f>
              <c:strCache>
                <c:ptCount val="4"/>
                <c:pt idx="0">
                  <c:v>TW 1</c:v>
                </c:pt>
                <c:pt idx="1">
                  <c:v>TW 2</c:v>
                </c:pt>
                <c:pt idx="2">
                  <c:v>TW 3</c:v>
                </c:pt>
                <c:pt idx="3">
                  <c:v>TW 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'GRAFIK LAP'!$C$72:$H$72</c15:sqref>
                  </c15:fullRef>
                </c:ext>
              </c:extLst>
              <c:f>('GRAFIK LAP'!$C$72:$D$72,'GRAFIK LAP'!$F$72:$G$72)</c:f>
              <c:numCache>
                <c:formatCode>#,##0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E0-469E-9BB5-56517DE16D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491136"/>
        <c:axId val="15249267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'GRAFIK LAP'!$A$64:$B$64</c15:sqref>
                        </c15:formulaRef>
                      </c:ext>
                    </c:extLst>
                    <c:strCache>
                      <c:ptCount val="2"/>
                      <c:pt idx="0">
                        <c:v>2018</c:v>
                      </c:pt>
                      <c:pt idx="1">
                        <c:v>Puskesmas</c:v>
                      </c:pt>
                    </c:strCache>
                  </c:strRef>
                </c:tx>
                <c:spPr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'GRAFIK LAP'!$C$63:$H$63</c15:sqref>
                        </c15:fullRef>
                        <c15:formulaRef>
                          <c15:sqref>('GRAFIK LAP'!$C$63:$D$63,'GRAFIK LAP'!$F$63:$G$63)</c15:sqref>
                        </c15:formulaRef>
                      </c:ext>
                    </c:extLst>
                    <c:strCache>
                      <c:ptCount val="4"/>
                      <c:pt idx="0">
                        <c:v>TW 1</c:v>
                      </c:pt>
                      <c:pt idx="1">
                        <c:v>TW 2</c:v>
                      </c:pt>
                      <c:pt idx="2">
                        <c:v>TW 3</c:v>
                      </c:pt>
                      <c:pt idx="3">
                        <c:v>TW 4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'GRAFIK LAP'!$C$64:$H$64</c15:sqref>
                        </c15:fullRef>
                        <c15:formulaRef>
                          <c15:sqref>('GRAFIK LAP'!$C$64:$D$64,'GRAFIK LAP'!$F$64:$G$64)</c15:sqref>
                        </c15:formulaRef>
                      </c:ext>
                    </c:extLst>
                    <c:numCache>
                      <c:formatCode>#,##0</c:formatCode>
                      <c:ptCount val="4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C5E0-469E-9BB5-56517DE16D2D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LAP'!$A$65:$B$65</c15:sqref>
                        </c15:formulaRef>
                      </c:ext>
                    </c:extLst>
                    <c:strCache>
                      <c:ptCount val="2"/>
                      <c:pt idx="0">
                        <c:v>2018</c:v>
                      </c:pt>
                      <c:pt idx="1">
                        <c:v>Rumah Sakit</c:v>
                      </c:pt>
                    </c:strCache>
                  </c:strRef>
                </c:tx>
                <c:spPr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'GRAFIK LAP'!$C$63:$H$63</c15:sqref>
                        </c15:fullRef>
                        <c15:formulaRef>
                          <c15:sqref>('GRAFIK LAP'!$C$63:$D$63,'GRAFIK LAP'!$F$63:$G$63)</c15:sqref>
                        </c15:formulaRef>
                      </c:ext>
                    </c:extLst>
                    <c:strCache>
                      <c:ptCount val="4"/>
                      <c:pt idx="0">
                        <c:v>TW 1</c:v>
                      </c:pt>
                      <c:pt idx="1">
                        <c:v>TW 2</c:v>
                      </c:pt>
                      <c:pt idx="2">
                        <c:v>TW 3</c:v>
                      </c:pt>
                      <c:pt idx="3">
                        <c:v>TW 4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'GRAFIK LAP'!$C$65:$H$65</c15:sqref>
                        </c15:fullRef>
                        <c15:formulaRef>
                          <c15:sqref>('GRAFIK LAP'!$C$65:$D$65,'GRAFIK LAP'!$F$65:$G$65)</c15:sqref>
                        </c15:formulaRef>
                      </c:ext>
                    </c:extLst>
                    <c:numCache>
                      <c:formatCode>#,##0</c:formatCode>
                      <c:ptCount val="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C5E0-469E-9BB5-56517DE16D2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LAP'!$A$66:$B$66</c15:sqref>
                        </c15:formulaRef>
                      </c:ext>
                    </c:extLst>
                    <c:strCache>
                      <c:ptCount val="2"/>
                      <c:pt idx="0">
                        <c:v>2018</c:v>
                      </c:pt>
                      <c:pt idx="1">
                        <c:v>Dokter Swasta</c:v>
                      </c:pt>
                    </c:strCache>
                  </c:strRef>
                </c:tx>
                <c:spPr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'GRAFIK LAP'!$C$63:$H$63</c15:sqref>
                        </c15:fullRef>
                        <c15:formulaRef>
                          <c15:sqref>('GRAFIK LAP'!$C$63:$D$63,'GRAFIK LAP'!$F$63:$G$63)</c15:sqref>
                        </c15:formulaRef>
                      </c:ext>
                    </c:extLst>
                    <c:strCache>
                      <c:ptCount val="4"/>
                      <c:pt idx="0">
                        <c:v>TW 1</c:v>
                      </c:pt>
                      <c:pt idx="1">
                        <c:v>TW 2</c:v>
                      </c:pt>
                      <c:pt idx="2">
                        <c:v>TW 3</c:v>
                      </c:pt>
                      <c:pt idx="3">
                        <c:v>TW 4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'GRAFIK LAP'!$C$66:$H$66</c15:sqref>
                        </c15:fullRef>
                        <c15:formulaRef>
                          <c15:sqref>('GRAFIK LAP'!$C$66:$D$66,'GRAFIK LAP'!$F$66:$G$66)</c15:sqref>
                        </c15:formulaRef>
                      </c:ext>
                    </c:extLst>
                    <c:numCache>
                      <c:formatCode>#,##0</c:formatCode>
                      <c:ptCount val="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C5E0-469E-9BB5-56517DE16D2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LAP'!$A$67:$B$67</c15:sqref>
                        </c15:formulaRef>
                      </c:ext>
                    </c:extLst>
                    <c:strCache>
                      <c:ptCount val="2"/>
                      <c:pt idx="0">
                        <c:v>2018</c:v>
                      </c:pt>
                      <c:pt idx="1">
                        <c:v>Tempat lainnya</c:v>
                      </c:pt>
                    </c:strCache>
                  </c:strRef>
                </c:tx>
                <c:spPr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'GRAFIK LAP'!$C$63:$H$63</c15:sqref>
                        </c15:fullRef>
                        <c15:formulaRef>
                          <c15:sqref>('GRAFIK LAP'!$C$63:$D$63,'GRAFIK LAP'!$F$63:$G$63)</c15:sqref>
                        </c15:formulaRef>
                      </c:ext>
                    </c:extLst>
                    <c:strCache>
                      <c:ptCount val="4"/>
                      <c:pt idx="0">
                        <c:v>TW 1</c:v>
                      </c:pt>
                      <c:pt idx="1">
                        <c:v>TW 2</c:v>
                      </c:pt>
                      <c:pt idx="2">
                        <c:v>TW 3</c:v>
                      </c:pt>
                      <c:pt idx="3">
                        <c:v>TW 4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'GRAFIK LAP'!$C$67:$H$67</c15:sqref>
                        </c15:fullRef>
                        <c15:formulaRef>
                          <c15:sqref>('GRAFIK LAP'!$C$67:$D$67,'GRAFIK LAP'!$F$67:$G$67)</c15:sqref>
                        </c15:formulaRef>
                      </c:ext>
                    </c:extLst>
                    <c:numCache>
                      <c:formatCode>#,##0</c:formatCode>
                      <c:ptCount val="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C5E0-469E-9BB5-56517DE16D2D}"/>
                  </c:ext>
                </c:extLst>
              </c15:ser>
            </c15:filteredLineSeries>
            <c15:filteredLineSeries>
              <c15:ser>
                <c:idx val="7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LAP'!$A$68:$B$68</c15:sqref>
                        </c15:formulaRef>
                      </c:ext>
                    </c:extLst>
                    <c:strCache>
                      <c:ptCount val="2"/>
                      <c:pt idx="0">
                        <c:v>2018</c:v>
                      </c:pt>
                      <c:pt idx="1">
                        <c:v>Jumlah</c:v>
                      </c:pt>
                    </c:strCache>
                  </c:strRef>
                </c:tx>
                <c:spPr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'GRAFIK LAP'!$C$63:$H$63</c15:sqref>
                        </c15:fullRef>
                        <c15:formulaRef>
                          <c15:sqref>('GRAFIK LAP'!$C$63:$D$63,'GRAFIK LAP'!$F$63:$G$63)</c15:sqref>
                        </c15:formulaRef>
                      </c:ext>
                    </c:extLst>
                    <c:strCache>
                      <c:ptCount val="4"/>
                      <c:pt idx="0">
                        <c:v>TW 1</c:v>
                      </c:pt>
                      <c:pt idx="1">
                        <c:v>TW 2</c:v>
                      </c:pt>
                      <c:pt idx="2">
                        <c:v>TW 3</c:v>
                      </c:pt>
                      <c:pt idx="3">
                        <c:v>TW 4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'GRAFIK LAP'!$C$68:$H$68</c15:sqref>
                        </c15:fullRef>
                        <c15:formulaRef>
                          <c15:sqref>('GRAFIK LAP'!$C$68:$D$68,'GRAFIK LAP'!$F$68:$G$68)</c15:sqref>
                        </c15:formulaRef>
                      </c:ext>
                    </c:extLst>
                    <c:numCache>
                      <c:formatCode>#,##0</c:formatCode>
                      <c:ptCount val="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C5E0-469E-9BB5-56517DE16D2D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LAP'!$A$73:$B$73</c15:sqref>
                        </c15:formulaRef>
                      </c:ext>
                    </c:extLst>
                    <c:strCache>
                      <c:ptCount val="2"/>
                      <c:pt idx="0">
                        <c:v>2019</c:v>
                      </c:pt>
                      <c:pt idx="1">
                        <c:v>Jumlah</c:v>
                      </c:pt>
                    </c:strCache>
                  </c:strRef>
                </c:tx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'GRAFIK LAP'!$C$63:$H$63</c15:sqref>
                        </c15:fullRef>
                        <c15:formulaRef>
                          <c15:sqref>('GRAFIK LAP'!$C$63:$D$63,'GRAFIK LAP'!$F$63:$G$63)</c15:sqref>
                        </c15:formulaRef>
                      </c:ext>
                    </c:extLst>
                    <c:strCache>
                      <c:ptCount val="4"/>
                      <c:pt idx="0">
                        <c:v>TW 1</c:v>
                      </c:pt>
                      <c:pt idx="1">
                        <c:v>TW 2</c:v>
                      </c:pt>
                      <c:pt idx="2">
                        <c:v>TW 3</c:v>
                      </c:pt>
                      <c:pt idx="3">
                        <c:v>TW 4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'GRAFIK LAP'!$C$73:$H$73</c15:sqref>
                        </c15:fullRef>
                        <c15:formulaRef>
                          <c15:sqref>('GRAFIK LAP'!$C$73:$D$73,'GRAFIK LAP'!$F$73:$G$73)</c15:sqref>
                        </c15:formulaRef>
                      </c:ext>
                    </c:extLst>
                    <c:numCache>
                      <c:formatCode>#,##0</c:formatCode>
                      <c:ptCount val="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C5E0-469E-9BB5-56517DE16D2D}"/>
                  </c:ext>
                </c:extLst>
              </c15:ser>
            </c15:filteredLineSeries>
          </c:ext>
        </c:extLst>
      </c:lineChart>
      <c:catAx>
        <c:axId val="152491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492672"/>
        <c:crosses val="autoZero"/>
        <c:auto val="1"/>
        <c:lblAlgn val="ctr"/>
        <c:lblOffset val="100"/>
        <c:noMultiLvlLbl val="0"/>
      </c:catAx>
      <c:valAx>
        <c:axId val="152492672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491136"/>
        <c:crosses val="autoZero"/>
        <c:crossBetween val="between"/>
      </c:valAx>
      <c:dTable>
        <c:showHorzBorder val="1"/>
        <c:showVertBorder val="1"/>
        <c:showOutline val="1"/>
        <c:showKeys val="1"/>
        <c:txPr>
          <a:bodyPr/>
          <a:lstStyle/>
          <a:p>
            <a:pPr rtl="0">
              <a:defRPr sz="800"/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1"/>
              <a:t>Grafik Kunjungan Rawat Jalan BBKPM Bandung</a:t>
            </a:r>
          </a:p>
          <a:p>
            <a:pPr>
              <a:defRPr sz="11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1"/>
              <a:t>Berdasarkan Jenis</a:t>
            </a:r>
            <a:r>
              <a:rPr lang="en-US" sz="1100" b="1" baseline="0"/>
              <a:t> </a:t>
            </a:r>
            <a:r>
              <a:rPr lang="en-US" sz="1100" b="1"/>
              <a:t>Pasien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'GRAFIK LAP'!$H$63</c:f>
              <c:strCache>
                <c:ptCount val="1"/>
                <c:pt idx="0">
                  <c:v>TAHUNAN</c:v>
                </c:pt>
              </c:strCache>
            </c:strRef>
          </c:tx>
          <c:spPr>
            <a:effectLst/>
          </c:spPr>
          <c:marker>
            <c:symbol val="none"/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'GRAFIK LAP'!$A$64:$B$73</c15:sqref>
                  </c15:fullRef>
                </c:ext>
              </c:extLst>
              <c:f>('GRAFIK LAP'!$A$64:$B$67,'GRAFIK LAP'!$A$69:$B$72)</c:f>
              <c:multiLvlStrCache>
                <c:ptCount val="8"/>
                <c:lvl>
                  <c:pt idx="0">
                    <c:v>Puskesmas</c:v>
                  </c:pt>
                  <c:pt idx="1">
                    <c:v>Rumah Sakit</c:v>
                  </c:pt>
                  <c:pt idx="2">
                    <c:v>Dokter Swasta</c:v>
                  </c:pt>
                  <c:pt idx="3">
                    <c:v>Tempat lainnya</c:v>
                  </c:pt>
                  <c:pt idx="4">
                    <c:v>Puskesmas</c:v>
                  </c:pt>
                  <c:pt idx="5">
                    <c:v>Rumah Sakit</c:v>
                  </c:pt>
                  <c:pt idx="6">
                    <c:v>Dokter Swasta</c:v>
                  </c:pt>
                  <c:pt idx="7">
                    <c:v>Tempat lainnya</c:v>
                  </c:pt>
                </c:lvl>
                <c:lvl>
                  <c:pt idx="0">
                    <c:v>2018</c:v>
                  </c:pt>
                  <c:pt idx="4">
                    <c:v>2019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'GRAFIK LAP'!$H$64:$H$73</c15:sqref>
                  </c15:fullRef>
                </c:ext>
              </c:extLst>
              <c:f>('GRAFIK LAP'!$H$64:$H$67,'GRAFIK LAP'!$H$69:$H$72)</c:f>
              <c:numCache>
                <c:formatCode>#,##0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CA-4092-B5BD-DEEF84C6BB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797760"/>
        <c:axId val="15379929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'GRAFIK LAP'!$C$63</c15:sqref>
                        </c15:formulaRef>
                      </c:ext>
                    </c:extLst>
                    <c:strCache>
                      <c:ptCount val="1"/>
                      <c:pt idx="0">
                        <c:v>TW 1</c:v>
                      </c:pt>
                    </c:strCache>
                  </c:strRef>
                </c:tx>
                <c:spPr>
                  <a:effectLst/>
                </c:spPr>
                <c:marker>
                  <c:symbol val="none"/>
                </c:marker>
                <c:cat>
                  <c:multiLvlStrRef>
                    <c:extLst>
                      <c:ext uri="{02D57815-91ED-43cb-92C2-25804820EDAC}">
                        <c15:fullRef>
                          <c15:sqref>'GRAFIK LAP'!$A$64:$B$73</c15:sqref>
                        </c15:fullRef>
                        <c15:formulaRef>
                          <c15:sqref>('GRAFIK LAP'!$A$64:$B$67,'GRAFIK LAP'!$A$69:$B$72)</c15:sqref>
                        </c15:formulaRef>
                      </c:ext>
                    </c:extLst>
                    <c:multiLvlStrCache>
                      <c:ptCount val="8"/>
                      <c:lvl>
                        <c:pt idx="0">
                          <c:v>Puskesmas</c:v>
                        </c:pt>
                        <c:pt idx="1">
                          <c:v>Rumah Sakit</c:v>
                        </c:pt>
                        <c:pt idx="2">
                          <c:v>Dokter Swasta</c:v>
                        </c:pt>
                        <c:pt idx="3">
                          <c:v>Tempat lainnya</c:v>
                        </c:pt>
                        <c:pt idx="4">
                          <c:v>Puskesmas</c:v>
                        </c:pt>
                        <c:pt idx="5">
                          <c:v>Rumah Sakit</c:v>
                        </c:pt>
                        <c:pt idx="6">
                          <c:v>Dokter Swasta</c:v>
                        </c:pt>
                        <c:pt idx="7">
                          <c:v>Tempat lainnya</c:v>
                        </c:pt>
                      </c:lvl>
                      <c:lvl>
                        <c:pt idx="0">
                          <c:v>2018</c:v>
                        </c:pt>
                        <c:pt idx="4">
                          <c:v>2019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ullRef>
                          <c15:sqref>'GRAFIK LAP'!$C$64:$C$73</c15:sqref>
                        </c15:fullRef>
                        <c15:formulaRef>
                          <c15:sqref>('GRAFIK LAP'!$C$64:$C$67,'GRAFIK LAP'!$C$69:$C$72)</c15:sqref>
                        </c15:formulaRef>
                      </c:ext>
                    </c:extLst>
                    <c:numCache>
                      <c:formatCode>#,##0</c:formatCode>
                      <c:ptCount val="8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C5CA-4092-B5BD-DEEF84C6BB7C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LAP'!$D$63</c15:sqref>
                        </c15:formulaRef>
                      </c:ext>
                    </c:extLst>
                    <c:strCache>
                      <c:ptCount val="1"/>
                      <c:pt idx="0">
                        <c:v>TW 2</c:v>
                      </c:pt>
                    </c:strCache>
                  </c:strRef>
                </c:tx>
                <c:spPr>
                  <a:effectLst/>
                </c:spPr>
                <c:marker>
                  <c:symbol val="none"/>
                </c:marker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'GRAFIK LAP'!$A$64:$B$73</c15:sqref>
                        </c15:fullRef>
                        <c15:formulaRef>
                          <c15:sqref>('GRAFIK LAP'!$A$64:$B$67,'GRAFIK LAP'!$A$69:$B$72)</c15:sqref>
                        </c15:formulaRef>
                      </c:ext>
                    </c:extLst>
                    <c:multiLvlStrCache>
                      <c:ptCount val="8"/>
                      <c:lvl>
                        <c:pt idx="0">
                          <c:v>Puskesmas</c:v>
                        </c:pt>
                        <c:pt idx="1">
                          <c:v>Rumah Sakit</c:v>
                        </c:pt>
                        <c:pt idx="2">
                          <c:v>Dokter Swasta</c:v>
                        </c:pt>
                        <c:pt idx="3">
                          <c:v>Tempat lainnya</c:v>
                        </c:pt>
                        <c:pt idx="4">
                          <c:v>Puskesmas</c:v>
                        </c:pt>
                        <c:pt idx="5">
                          <c:v>Rumah Sakit</c:v>
                        </c:pt>
                        <c:pt idx="6">
                          <c:v>Dokter Swasta</c:v>
                        </c:pt>
                        <c:pt idx="7">
                          <c:v>Tempat lainnya</c:v>
                        </c:pt>
                      </c:lvl>
                      <c:lvl>
                        <c:pt idx="0">
                          <c:v>2018</c:v>
                        </c:pt>
                        <c:pt idx="4">
                          <c:v>2019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'GRAFIK LAP'!$D$64:$D$73</c15:sqref>
                        </c15:fullRef>
                        <c15:formulaRef>
                          <c15:sqref>('GRAFIK LAP'!$D$64:$D$67,'GRAFIK LAP'!$D$69:$D$72)</c15:sqref>
                        </c15:formulaRef>
                      </c:ext>
                    </c:extLst>
                    <c:numCache>
                      <c:formatCode>#,##0</c:formatCode>
                      <c:ptCount val="8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5CA-4092-B5BD-DEEF84C6BB7C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LAP'!$E$63</c15:sqref>
                        </c15:formulaRef>
                      </c:ext>
                    </c:extLst>
                    <c:strCache>
                      <c:ptCount val="1"/>
                      <c:pt idx="0">
                        <c:v>SMT 1</c:v>
                      </c:pt>
                    </c:strCache>
                  </c:strRef>
                </c:tx>
                <c:spPr>
                  <a:effectLst/>
                </c:spPr>
                <c:marker>
                  <c:symbol val="none"/>
                </c:marker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'GRAFIK LAP'!$A$64:$B$73</c15:sqref>
                        </c15:fullRef>
                        <c15:formulaRef>
                          <c15:sqref>('GRAFIK LAP'!$A$64:$B$67,'GRAFIK LAP'!$A$69:$B$72)</c15:sqref>
                        </c15:formulaRef>
                      </c:ext>
                    </c:extLst>
                    <c:multiLvlStrCache>
                      <c:ptCount val="8"/>
                      <c:lvl>
                        <c:pt idx="0">
                          <c:v>Puskesmas</c:v>
                        </c:pt>
                        <c:pt idx="1">
                          <c:v>Rumah Sakit</c:v>
                        </c:pt>
                        <c:pt idx="2">
                          <c:v>Dokter Swasta</c:v>
                        </c:pt>
                        <c:pt idx="3">
                          <c:v>Tempat lainnya</c:v>
                        </c:pt>
                        <c:pt idx="4">
                          <c:v>Puskesmas</c:v>
                        </c:pt>
                        <c:pt idx="5">
                          <c:v>Rumah Sakit</c:v>
                        </c:pt>
                        <c:pt idx="6">
                          <c:v>Dokter Swasta</c:v>
                        </c:pt>
                        <c:pt idx="7">
                          <c:v>Tempat lainnya</c:v>
                        </c:pt>
                      </c:lvl>
                      <c:lvl>
                        <c:pt idx="0">
                          <c:v>2018</c:v>
                        </c:pt>
                        <c:pt idx="4">
                          <c:v>2019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'GRAFIK LAP'!$E$64:$E$73</c15:sqref>
                        </c15:fullRef>
                        <c15:formulaRef>
                          <c15:sqref>('GRAFIK LAP'!$E$64:$E$67,'GRAFIK LAP'!$E$69:$E$72)</c15:sqref>
                        </c15:formulaRef>
                      </c:ext>
                    </c:extLst>
                    <c:numCache>
                      <c:formatCode>#,##0</c:formatCode>
                      <c:ptCount val="8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5CA-4092-B5BD-DEEF84C6BB7C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LAP'!$F$63</c15:sqref>
                        </c15:formulaRef>
                      </c:ext>
                    </c:extLst>
                    <c:strCache>
                      <c:ptCount val="1"/>
                      <c:pt idx="0">
                        <c:v>TW 3</c:v>
                      </c:pt>
                    </c:strCache>
                  </c:strRef>
                </c:tx>
                <c:spPr>
                  <a:effectLst/>
                </c:spPr>
                <c:marker>
                  <c:symbol val="none"/>
                </c:marker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'GRAFIK LAP'!$A$64:$B$73</c15:sqref>
                        </c15:fullRef>
                        <c15:formulaRef>
                          <c15:sqref>('GRAFIK LAP'!$A$64:$B$67,'GRAFIK LAP'!$A$69:$B$72)</c15:sqref>
                        </c15:formulaRef>
                      </c:ext>
                    </c:extLst>
                    <c:multiLvlStrCache>
                      <c:ptCount val="8"/>
                      <c:lvl>
                        <c:pt idx="0">
                          <c:v>Puskesmas</c:v>
                        </c:pt>
                        <c:pt idx="1">
                          <c:v>Rumah Sakit</c:v>
                        </c:pt>
                        <c:pt idx="2">
                          <c:v>Dokter Swasta</c:v>
                        </c:pt>
                        <c:pt idx="3">
                          <c:v>Tempat lainnya</c:v>
                        </c:pt>
                        <c:pt idx="4">
                          <c:v>Puskesmas</c:v>
                        </c:pt>
                        <c:pt idx="5">
                          <c:v>Rumah Sakit</c:v>
                        </c:pt>
                        <c:pt idx="6">
                          <c:v>Dokter Swasta</c:v>
                        </c:pt>
                        <c:pt idx="7">
                          <c:v>Tempat lainnya</c:v>
                        </c:pt>
                      </c:lvl>
                      <c:lvl>
                        <c:pt idx="0">
                          <c:v>2018</c:v>
                        </c:pt>
                        <c:pt idx="4">
                          <c:v>2019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'GRAFIK LAP'!$F$64:$F$73</c15:sqref>
                        </c15:fullRef>
                        <c15:formulaRef>
                          <c15:sqref>('GRAFIK LAP'!$F$64:$F$67,'GRAFIK LAP'!$F$69:$F$72)</c15:sqref>
                        </c15:formulaRef>
                      </c:ext>
                    </c:extLst>
                    <c:numCache>
                      <c:formatCode>#,##0</c:formatCode>
                      <c:ptCount val="8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C5CA-4092-B5BD-DEEF84C6BB7C}"/>
                  </c:ext>
                </c:extLst>
              </c15:ser>
            </c15:filteredLineSeries>
            <c15:filteredLineSeries>
              <c15:ser>
                <c:idx val="7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LAP'!$G$63</c15:sqref>
                        </c15:formulaRef>
                      </c:ext>
                    </c:extLst>
                    <c:strCache>
                      <c:ptCount val="1"/>
                      <c:pt idx="0">
                        <c:v>TW 4</c:v>
                      </c:pt>
                    </c:strCache>
                  </c:strRef>
                </c:tx>
                <c:spPr>
                  <a:effectLst/>
                </c:spPr>
                <c:marker>
                  <c:symbol val="none"/>
                </c:marker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'GRAFIK LAP'!$A$64:$B$73</c15:sqref>
                        </c15:fullRef>
                        <c15:formulaRef>
                          <c15:sqref>('GRAFIK LAP'!$A$64:$B$67,'GRAFIK LAP'!$A$69:$B$72)</c15:sqref>
                        </c15:formulaRef>
                      </c:ext>
                    </c:extLst>
                    <c:multiLvlStrCache>
                      <c:ptCount val="8"/>
                      <c:lvl>
                        <c:pt idx="0">
                          <c:v>Puskesmas</c:v>
                        </c:pt>
                        <c:pt idx="1">
                          <c:v>Rumah Sakit</c:v>
                        </c:pt>
                        <c:pt idx="2">
                          <c:v>Dokter Swasta</c:v>
                        </c:pt>
                        <c:pt idx="3">
                          <c:v>Tempat lainnya</c:v>
                        </c:pt>
                        <c:pt idx="4">
                          <c:v>Puskesmas</c:v>
                        </c:pt>
                        <c:pt idx="5">
                          <c:v>Rumah Sakit</c:v>
                        </c:pt>
                        <c:pt idx="6">
                          <c:v>Dokter Swasta</c:v>
                        </c:pt>
                        <c:pt idx="7">
                          <c:v>Tempat lainnya</c:v>
                        </c:pt>
                      </c:lvl>
                      <c:lvl>
                        <c:pt idx="0">
                          <c:v>2018</c:v>
                        </c:pt>
                        <c:pt idx="4">
                          <c:v>2019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'GRAFIK LAP'!$G$64:$G$73</c15:sqref>
                        </c15:fullRef>
                        <c15:formulaRef>
                          <c15:sqref>('GRAFIK LAP'!$G$64:$G$67,'GRAFIK LAP'!$G$69:$G$72)</c15:sqref>
                        </c15:formulaRef>
                      </c:ext>
                    </c:extLst>
                    <c:numCache>
                      <c:formatCode>#,##0</c:formatCode>
                      <c:ptCount val="8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C5CA-4092-B5BD-DEEF84C6BB7C}"/>
                  </c:ext>
                </c:extLst>
              </c15:ser>
            </c15:filteredLineSeries>
          </c:ext>
        </c:extLst>
      </c:lineChart>
      <c:catAx>
        <c:axId val="153797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799296"/>
        <c:crosses val="autoZero"/>
        <c:auto val="1"/>
        <c:lblAlgn val="ctr"/>
        <c:lblOffset val="100"/>
        <c:noMultiLvlLbl val="0"/>
      </c:catAx>
      <c:valAx>
        <c:axId val="153799296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797760"/>
        <c:crosses val="autoZero"/>
        <c:crossBetween val="between"/>
      </c:valAx>
      <c:dTable>
        <c:showHorzBorder val="1"/>
        <c:showVertBorder val="1"/>
        <c:showOutline val="1"/>
        <c:showKeys val="1"/>
        <c:txPr>
          <a:bodyPr/>
          <a:lstStyle/>
          <a:p>
            <a:pPr rtl="0">
              <a:defRPr sz="800"/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Grafik Rata-rata Jumlah</a:t>
            </a:r>
            <a:r>
              <a:rPr lang="en-US" sz="1100" baseline="0"/>
              <a:t> </a:t>
            </a:r>
            <a:r>
              <a:rPr lang="en-US" sz="1100"/>
              <a:t>Pasien Rawat Darurat</a:t>
            </a:r>
          </a:p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BBKPM Bandung Tahun 2018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6"/>
          <c:order val="4"/>
          <c:tx>
            <c:strRef>
              <c:f>'GRAFIK LAP'!$A$117:$B$117</c:f>
              <c:strCache>
                <c:ptCount val="2"/>
                <c:pt idx="0">
                  <c:v>2018</c:v>
                </c:pt>
                <c:pt idx="1">
                  <c:v>Rata-rata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'GRAFIK LAP'!$C$112:$H$112</c:f>
              <c:strCache>
                <c:ptCount val="6"/>
                <c:pt idx="0">
                  <c:v>TW 1</c:v>
                </c:pt>
                <c:pt idx="1">
                  <c:v>TW 2</c:v>
                </c:pt>
                <c:pt idx="2">
                  <c:v>SMT 1</c:v>
                </c:pt>
                <c:pt idx="3">
                  <c:v>TW 3</c:v>
                </c:pt>
                <c:pt idx="4">
                  <c:v>TW 4</c:v>
                </c:pt>
                <c:pt idx="5">
                  <c:v>TAHUNAN</c:v>
                </c:pt>
              </c:strCache>
            </c:strRef>
          </c:cat>
          <c:val>
            <c:numRef>
              <c:f>'GRAFIK LAP'!$C$117:$H$117</c:f>
              <c:numCache>
                <c:formatCode>#,##0.00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0-42BA-4F4D-B305-CBB43B7F483C}"/>
            </c:ext>
          </c:extLst>
        </c:ser>
        <c:ser>
          <c:idx val="9"/>
          <c:order val="9"/>
          <c:tx>
            <c:strRef>
              <c:f>'GRAFIK LAP'!$A$122:$B$122</c:f>
              <c:strCache>
                <c:ptCount val="2"/>
                <c:pt idx="0">
                  <c:v>2019</c:v>
                </c:pt>
                <c:pt idx="1">
                  <c:v>Rata-rata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>
                    <a:solidFill>
                      <a:srgbClr val="00B050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'GRAFIK LAP'!$C$112:$H$112</c:f>
              <c:strCache>
                <c:ptCount val="6"/>
                <c:pt idx="0">
                  <c:v>TW 1</c:v>
                </c:pt>
                <c:pt idx="1">
                  <c:v>TW 2</c:v>
                </c:pt>
                <c:pt idx="2">
                  <c:v>SMT 1</c:v>
                </c:pt>
                <c:pt idx="3">
                  <c:v>TW 3</c:v>
                </c:pt>
                <c:pt idx="4">
                  <c:v>TW 4</c:v>
                </c:pt>
                <c:pt idx="5">
                  <c:v>TAHUNAN</c:v>
                </c:pt>
              </c:strCache>
            </c:strRef>
          </c:cat>
          <c:val>
            <c:numRef>
              <c:f>'GRAFIK LAP'!$C$122:$H$122</c:f>
              <c:numCache>
                <c:formatCode>#,##0.00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1-42BA-4F4D-B305-CBB43B7F48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4002944"/>
        <c:axId val="154004480"/>
        <c:extLst>
          <c:ext xmlns:c15="http://schemas.microsoft.com/office/drawing/2012/chart" uri="{02D57815-91ED-43cb-92C2-25804820EDAC}">
            <c15:filteredBar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'GRAFIK LAP'!$A$113:$B$113</c15:sqref>
                        </c15:formulaRef>
                      </c:ext>
                    </c:extLst>
                    <c:strCache>
                      <c:ptCount val="2"/>
                      <c:pt idx="0">
                        <c:v>2018</c:v>
                      </c:pt>
                      <c:pt idx="1">
                        <c:v>Rawat Darurat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'GRAFIK LAP'!$C$112:$H$112</c15:sqref>
                        </c15:formulaRef>
                      </c:ext>
                    </c:extLst>
                    <c:strCache>
                      <c:ptCount val="6"/>
                      <c:pt idx="0">
                        <c:v>TW 1</c:v>
                      </c:pt>
                      <c:pt idx="1">
                        <c:v>TW 2</c:v>
                      </c:pt>
                      <c:pt idx="2">
                        <c:v>SMT 1</c:v>
                      </c:pt>
                      <c:pt idx="3">
                        <c:v>TW 3</c:v>
                      </c:pt>
                      <c:pt idx="4">
                        <c:v>TW 4</c:v>
                      </c:pt>
                      <c:pt idx="5">
                        <c:v>TAHUNAN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'GRAFIK LAP'!$C$113:$H$113</c15:sqref>
                        </c15:formulaRef>
                      </c:ext>
                    </c:extLst>
                    <c:numCache>
                      <c:formatCode>#,##0</c:formatCode>
                      <c:ptCount val="6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42BA-4F4D-B305-CBB43B7F483C}"/>
                  </c:ext>
                </c:extLst>
              </c15:ser>
            </c15:filteredBarSeries>
            <c15:filteredBarSeries>
              <c15:ser>
                <c:idx val="3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LAP'!$A$114:$B$114</c15:sqref>
                        </c15:formulaRef>
                      </c:ext>
                    </c:extLst>
                    <c:strCache>
                      <c:ptCount val="2"/>
                      <c:pt idx="0">
                        <c:v>2018</c:v>
                      </c:pt>
                      <c:pt idx="1">
                        <c:v>Non Rawat Darurat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LAP'!$C$112:$H$112</c15:sqref>
                        </c15:formulaRef>
                      </c:ext>
                    </c:extLst>
                    <c:strCache>
                      <c:ptCount val="6"/>
                      <c:pt idx="0">
                        <c:v>TW 1</c:v>
                      </c:pt>
                      <c:pt idx="1">
                        <c:v>TW 2</c:v>
                      </c:pt>
                      <c:pt idx="2">
                        <c:v>SMT 1</c:v>
                      </c:pt>
                      <c:pt idx="3">
                        <c:v>TW 3</c:v>
                      </c:pt>
                      <c:pt idx="4">
                        <c:v>TW 4</c:v>
                      </c:pt>
                      <c:pt idx="5">
                        <c:v>TAHUNAN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LAP'!$C$114:$H$114</c15:sqref>
                        </c15:formulaRef>
                      </c:ext>
                    </c:extLst>
                    <c:numCache>
                      <c:formatCode>#,##0</c:formatCode>
                      <c:ptCount val="6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2BA-4F4D-B305-CBB43B7F483C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LAP'!$A$115:$B$115</c15:sqref>
                        </c15:formulaRef>
                      </c:ext>
                    </c:extLst>
                    <c:strCache>
                      <c:ptCount val="2"/>
                      <c:pt idx="0">
                        <c:v>2018</c:v>
                      </c:pt>
                      <c:pt idx="1">
                        <c:v>Jumlah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accent2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LAP'!$C$112:$H$112</c15:sqref>
                        </c15:formulaRef>
                      </c:ext>
                    </c:extLst>
                    <c:strCache>
                      <c:ptCount val="6"/>
                      <c:pt idx="0">
                        <c:v>TW 1</c:v>
                      </c:pt>
                      <c:pt idx="1">
                        <c:v>TW 2</c:v>
                      </c:pt>
                      <c:pt idx="2">
                        <c:v>SMT 1</c:v>
                      </c:pt>
                      <c:pt idx="3">
                        <c:v>TW 3</c:v>
                      </c:pt>
                      <c:pt idx="4">
                        <c:v>TW 4</c:v>
                      </c:pt>
                      <c:pt idx="5">
                        <c:v>TAHUNAN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LAP'!$C$115:$H$115</c15:sqref>
                        </c15:formulaRef>
                      </c:ext>
                    </c:extLst>
                    <c:numCache>
                      <c:formatCode>#,##0</c:formatCode>
                      <c:ptCount val="6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2BA-4F4D-B305-CBB43B7F483C}"/>
                  </c:ext>
                </c:extLst>
              </c15:ser>
            </c15:filteredBarSeries>
            <c15:filteredBarSeries>
              <c15:ser>
                <c:idx val="4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LAP'!$A$116:$B$116</c15:sqref>
                        </c15:formulaRef>
                      </c:ext>
                    </c:extLst>
                    <c:strCache>
                      <c:ptCount val="2"/>
                      <c:pt idx="0">
                        <c:v>2018</c:v>
                      </c:pt>
                      <c:pt idx="1">
                        <c:v>Hari Kerja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LAP'!$C$112:$H$112</c15:sqref>
                        </c15:formulaRef>
                      </c:ext>
                    </c:extLst>
                    <c:strCache>
                      <c:ptCount val="6"/>
                      <c:pt idx="0">
                        <c:v>TW 1</c:v>
                      </c:pt>
                      <c:pt idx="1">
                        <c:v>TW 2</c:v>
                      </c:pt>
                      <c:pt idx="2">
                        <c:v>SMT 1</c:v>
                      </c:pt>
                      <c:pt idx="3">
                        <c:v>TW 3</c:v>
                      </c:pt>
                      <c:pt idx="4">
                        <c:v>TW 4</c:v>
                      </c:pt>
                      <c:pt idx="5">
                        <c:v>TAHUNAN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LAP'!$C$116:$H$116</c15:sqref>
                        </c15:formulaRef>
                      </c:ext>
                    </c:extLst>
                    <c:numCache>
                      <c:formatCode>#,##0</c:formatCode>
                      <c:ptCount val="6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42BA-4F4D-B305-CBB43B7F483C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LAP'!$A$118:$B$118</c15:sqref>
                        </c15:formulaRef>
                      </c:ext>
                    </c:extLst>
                    <c:strCache>
                      <c:ptCount val="2"/>
                      <c:pt idx="0">
                        <c:v>2019</c:v>
                      </c:pt>
                      <c:pt idx="1">
                        <c:v>Rawat Darurat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rgbClr val="00B050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LAP'!$C$112:$H$112</c15:sqref>
                        </c15:formulaRef>
                      </c:ext>
                    </c:extLst>
                    <c:strCache>
                      <c:ptCount val="6"/>
                      <c:pt idx="0">
                        <c:v>TW 1</c:v>
                      </c:pt>
                      <c:pt idx="1">
                        <c:v>TW 2</c:v>
                      </c:pt>
                      <c:pt idx="2">
                        <c:v>SMT 1</c:v>
                      </c:pt>
                      <c:pt idx="3">
                        <c:v>TW 3</c:v>
                      </c:pt>
                      <c:pt idx="4">
                        <c:v>TW 4</c:v>
                      </c:pt>
                      <c:pt idx="5">
                        <c:v>TAHUNAN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LAP'!$C$118:$H$118</c15:sqref>
                        </c15:formulaRef>
                      </c:ext>
                    </c:extLst>
                    <c:numCache>
                      <c:formatCode>#,##0</c:formatCode>
                      <c:ptCount val="6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42BA-4F4D-B305-CBB43B7F483C}"/>
                  </c:ext>
                </c:extLst>
              </c15:ser>
            </c15:filteredBarSeries>
            <c15:filteredBarSeries>
              <c15:ser>
                <c:idx val="0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LAP'!$A$119:$B$119</c15:sqref>
                        </c15:formulaRef>
                      </c:ext>
                    </c:extLst>
                    <c:strCache>
                      <c:ptCount val="2"/>
                      <c:pt idx="0">
                        <c:v>2019</c:v>
                      </c:pt>
                      <c:pt idx="1">
                        <c:v>Non Rawat Darurat</c:v>
                      </c:pt>
                    </c:strCache>
                  </c:strRef>
                </c:tx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/>
                    <a:lstStyle/>
                    <a:p>
                      <a:pPr>
                        <a:defRPr sz="800"/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0"/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LAP'!$C$112:$H$112</c15:sqref>
                        </c15:formulaRef>
                      </c:ext>
                    </c:extLst>
                    <c:strCache>
                      <c:ptCount val="6"/>
                      <c:pt idx="0">
                        <c:v>TW 1</c:v>
                      </c:pt>
                      <c:pt idx="1">
                        <c:v>TW 2</c:v>
                      </c:pt>
                      <c:pt idx="2">
                        <c:v>SMT 1</c:v>
                      </c:pt>
                      <c:pt idx="3">
                        <c:v>TW 3</c:v>
                      </c:pt>
                      <c:pt idx="4">
                        <c:v>TW 4</c:v>
                      </c:pt>
                      <c:pt idx="5">
                        <c:v>TAHUNAN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LAP'!$C$119:$H$119</c15:sqref>
                        </c15:formulaRef>
                      </c:ext>
                    </c:extLst>
                    <c:numCache>
                      <c:formatCode>#,##0</c:formatCode>
                      <c:ptCount val="6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42BA-4F4D-B305-CBB43B7F483C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LAP'!$A$120:$B$120</c15:sqref>
                        </c15:formulaRef>
                      </c:ext>
                    </c:extLst>
                    <c:strCache>
                      <c:ptCount val="2"/>
                      <c:pt idx="0">
                        <c:v>2019</c:v>
                      </c:pt>
                      <c:pt idx="1">
                        <c:v>Jumlah</c:v>
                      </c:pt>
                    </c:strCache>
                  </c:strRef>
                </c:tx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LAP'!$C$112:$H$112</c15:sqref>
                        </c15:formulaRef>
                      </c:ext>
                    </c:extLst>
                    <c:strCache>
                      <c:ptCount val="6"/>
                      <c:pt idx="0">
                        <c:v>TW 1</c:v>
                      </c:pt>
                      <c:pt idx="1">
                        <c:v>TW 2</c:v>
                      </c:pt>
                      <c:pt idx="2">
                        <c:v>SMT 1</c:v>
                      </c:pt>
                      <c:pt idx="3">
                        <c:v>TW 3</c:v>
                      </c:pt>
                      <c:pt idx="4">
                        <c:v>TW 4</c:v>
                      </c:pt>
                      <c:pt idx="5">
                        <c:v>TAHUNAN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LAP'!$C$120:$H$120</c15:sqref>
                        </c15:formulaRef>
                      </c:ext>
                    </c:extLst>
                    <c:numCache>
                      <c:formatCode>#,##0</c:formatCode>
                      <c:ptCount val="6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42BA-4F4D-B305-CBB43B7F483C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LAP'!$A$121:$B$121</c15:sqref>
                        </c15:formulaRef>
                      </c:ext>
                    </c:extLst>
                    <c:strCache>
                      <c:ptCount val="2"/>
                      <c:pt idx="0">
                        <c:v>2019</c:v>
                      </c:pt>
                      <c:pt idx="1">
                        <c:v>Hari Kerja</c:v>
                      </c:pt>
                    </c:strCache>
                  </c:strRef>
                </c:tx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LAP'!$C$112:$H$112</c15:sqref>
                        </c15:formulaRef>
                      </c:ext>
                    </c:extLst>
                    <c:strCache>
                      <c:ptCount val="6"/>
                      <c:pt idx="0">
                        <c:v>TW 1</c:v>
                      </c:pt>
                      <c:pt idx="1">
                        <c:v>TW 2</c:v>
                      </c:pt>
                      <c:pt idx="2">
                        <c:v>SMT 1</c:v>
                      </c:pt>
                      <c:pt idx="3">
                        <c:v>TW 3</c:v>
                      </c:pt>
                      <c:pt idx="4">
                        <c:v>TW 4</c:v>
                      </c:pt>
                      <c:pt idx="5">
                        <c:v>TAHUNAN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LAP'!$C$121:$H$121</c15:sqref>
                        </c15:formulaRef>
                      </c:ext>
                    </c:extLst>
                    <c:numCache>
                      <c:formatCode>#,##0</c:formatCode>
                      <c:ptCount val="6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42BA-4F4D-B305-CBB43B7F483C}"/>
                  </c:ext>
                </c:extLst>
              </c15:ser>
            </c15:filteredBarSeries>
          </c:ext>
        </c:extLst>
      </c:barChart>
      <c:catAx>
        <c:axId val="154002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004480"/>
        <c:crosses val="autoZero"/>
        <c:auto val="1"/>
        <c:lblAlgn val="ctr"/>
        <c:lblOffset val="100"/>
        <c:noMultiLvlLbl val="0"/>
      </c:catAx>
      <c:valAx>
        <c:axId val="154004480"/>
        <c:scaling>
          <c:orientation val="minMax"/>
        </c:scaling>
        <c:delete val="0"/>
        <c:axPos val="l"/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002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Grafik Rata-Rata Kunjungan Pasien Rawat Darurat</a:t>
            </a:r>
          </a:p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BBKPM Bandung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'GRAFIK LAP'!$A$100:$B$100</c:f>
              <c:strCache>
                <c:ptCount val="2"/>
                <c:pt idx="0">
                  <c:v>2018</c:v>
                </c:pt>
                <c:pt idx="1">
                  <c:v>Rata-rata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'GRAFIK LAP'!$C$97:$H$97</c:f>
              <c:strCache>
                <c:ptCount val="6"/>
                <c:pt idx="0">
                  <c:v>TW 1</c:v>
                </c:pt>
                <c:pt idx="1">
                  <c:v>TW 2</c:v>
                </c:pt>
                <c:pt idx="2">
                  <c:v>SMT 1</c:v>
                </c:pt>
                <c:pt idx="3">
                  <c:v>TW 3</c:v>
                </c:pt>
                <c:pt idx="4">
                  <c:v>TW 4</c:v>
                </c:pt>
                <c:pt idx="5">
                  <c:v>TAHUNAN</c:v>
                </c:pt>
              </c:strCache>
            </c:strRef>
          </c:cat>
          <c:val>
            <c:numRef>
              <c:f>'GRAFIK LAP'!$C$100:$H$100</c:f>
              <c:numCache>
                <c:formatCode>#,##0.00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0-13DA-4648-8E35-6678C9FEC88F}"/>
            </c:ext>
          </c:extLst>
        </c:ser>
        <c:ser>
          <c:idx val="5"/>
          <c:order val="5"/>
          <c:tx>
            <c:strRef>
              <c:f>'GRAFIK LAP'!$A$103:$B$103</c:f>
              <c:strCache>
                <c:ptCount val="2"/>
                <c:pt idx="0">
                  <c:v>2019</c:v>
                </c:pt>
                <c:pt idx="1">
                  <c:v>Rata-rata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'GRAFIK LAP'!$C$97:$H$97</c:f>
              <c:strCache>
                <c:ptCount val="6"/>
                <c:pt idx="0">
                  <c:v>TW 1</c:v>
                </c:pt>
                <c:pt idx="1">
                  <c:v>TW 2</c:v>
                </c:pt>
                <c:pt idx="2">
                  <c:v>SMT 1</c:v>
                </c:pt>
                <c:pt idx="3">
                  <c:v>TW 3</c:v>
                </c:pt>
                <c:pt idx="4">
                  <c:v>TW 4</c:v>
                </c:pt>
                <c:pt idx="5">
                  <c:v>TAHUNAN</c:v>
                </c:pt>
              </c:strCache>
            </c:strRef>
          </c:cat>
          <c:val>
            <c:numRef>
              <c:f>'GRAFIK LAP'!$C$103:$H$103</c:f>
              <c:numCache>
                <c:formatCode>#,##0.00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1-13DA-4648-8E35-6678C9FEC88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0302208"/>
        <c:axId val="14030374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'GRAFIK LAP'!$A$98:$B$98</c15:sqref>
                        </c15:formulaRef>
                      </c:ext>
                    </c:extLst>
                    <c:strCache>
                      <c:ptCount val="2"/>
                      <c:pt idx="0">
                        <c:v>2018</c:v>
                      </c:pt>
                      <c:pt idx="1">
                        <c:v>Kunjungan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'GRAFIK LAP'!$C$97:$H$97</c15:sqref>
                        </c15:formulaRef>
                      </c:ext>
                    </c:extLst>
                    <c:strCache>
                      <c:ptCount val="6"/>
                      <c:pt idx="0">
                        <c:v>TW 1</c:v>
                      </c:pt>
                      <c:pt idx="1">
                        <c:v>TW 2</c:v>
                      </c:pt>
                      <c:pt idx="2">
                        <c:v>SMT 1</c:v>
                      </c:pt>
                      <c:pt idx="3">
                        <c:v>TW 3</c:v>
                      </c:pt>
                      <c:pt idx="4">
                        <c:v>TW 4</c:v>
                      </c:pt>
                      <c:pt idx="5">
                        <c:v>TAHUNAN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'GRAFIK LAP'!$C$98:$H$98</c15:sqref>
                        </c15:formulaRef>
                      </c:ext>
                    </c:extLst>
                    <c:numCache>
                      <c:formatCode>#,##0</c:formatCode>
                      <c:ptCount val="6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13DA-4648-8E35-6678C9FEC88F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LAP'!$A$99:$B$99</c15:sqref>
                        </c15:formulaRef>
                      </c:ext>
                    </c:extLst>
                    <c:strCache>
                      <c:ptCount val="2"/>
                      <c:pt idx="0">
                        <c:v>2018</c:v>
                      </c:pt>
                      <c:pt idx="1">
                        <c:v>Hari Kerja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LAP'!$C$97:$H$97</c15:sqref>
                        </c15:formulaRef>
                      </c:ext>
                    </c:extLst>
                    <c:strCache>
                      <c:ptCount val="6"/>
                      <c:pt idx="0">
                        <c:v>TW 1</c:v>
                      </c:pt>
                      <c:pt idx="1">
                        <c:v>TW 2</c:v>
                      </c:pt>
                      <c:pt idx="2">
                        <c:v>SMT 1</c:v>
                      </c:pt>
                      <c:pt idx="3">
                        <c:v>TW 3</c:v>
                      </c:pt>
                      <c:pt idx="4">
                        <c:v>TW 4</c:v>
                      </c:pt>
                      <c:pt idx="5">
                        <c:v>TAHUNAN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LAP'!$C$99:$H$99</c15:sqref>
                        </c15:formulaRef>
                      </c:ext>
                    </c:extLst>
                    <c:numCache>
                      <c:formatCode>#,##0</c:formatCode>
                      <c:ptCount val="6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13DA-4648-8E35-6678C9FEC88F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LAP'!$A$101:$B$101</c15:sqref>
                        </c15:formulaRef>
                      </c:ext>
                    </c:extLst>
                    <c:strCache>
                      <c:ptCount val="2"/>
                      <c:pt idx="0">
                        <c:v>2019</c:v>
                      </c:pt>
                      <c:pt idx="1">
                        <c:v>Kunjungan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LAP'!$C$97:$H$97</c15:sqref>
                        </c15:formulaRef>
                      </c:ext>
                    </c:extLst>
                    <c:strCache>
                      <c:ptCount val="6"/>
                      <c:pt idx="0">
                        <c:v>TW 1</c:v>
                      </c:pt>
                      <c:pt idx="1">
                        <c:v>TW 2</c:v>
                      </c:pt>
                      <c:pt idx="2">
                        <c:v>SMT 1</c:v>
                      </c:pt>
                      <c:pt idx="3">
                        <c:v>TW 3</c:v>
                      </c:pt>
                      <c:pt idx="4">
                        <c:v>TW 4</c:v>
                      </c:pt>
                      <c:pt idx="5">
                        <c:v>TAHUNAN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LAP'!$C$101:$H$101</c15:sqref>
                        </c15:formulaRef>
                      </c:ext>
                    </c:extLst>
                    <c:numCache>
                      <c:formatCode>#,##0</c:formatCode>
                      <c:ptCount val="6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13DA-4648-8E35-6678C9FEC88F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LAP'!$A$102:$B$102</c15:sqref>
                        </c15:formulaRef>
                      </c:ext>
                    </c:extLst>
                    <c:strCache>
                      <c:ptCount val="2"/>
                      <c:pt idx="0">
                        <c:v>2019</c:v>
                      </c:pt>
                      <c:pt idx="1">
                        <c:v>Hari Kerja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LAP'!$C$97:$H$97</c15:sqref>
                        </c15:formulaRef>
                      </c:ext>
                    </c:extLst>
                    <c:strCache>
                      <c:ptCount val="6"/>
                      <c:pt idx="0">
                        <c:v>TW 1</c:v>
                      </c:pt>
                      <c:pt idx="1">
                        <c:v>TW 2</c:v>
                      </c:pt>
                      <c:pt idx="2">
                        <c:v>SMT 1</c:v>
                      </c:pt>
                      <c:pt idx="3">
                        <c:v>TW 3</c:v>
                      </c:pt>
                      <c:pt idx="4">
                        <c:v>TW 4</c:v>
                      </c:pt>
                      <c:pt idx="5">
                        <c:v>TAHUNAN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LAP'!$C$102:$H$102</c15:sqref>
                        </c15:formulaRef>
                      </c:ext>
                    </c:extLst>
                    <c:numCache>
                      <c:formatCode>#,##0</c:formatCode>
                      <c:ptCount val="6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13DA-4648-8E35-6678C9FEC88F}"/>
                  </c:ext>
                </c:extLst>
              </c15:ser>
            </c15:filteredBarSeries>
          </c:ext>
        </c:extLst>
      </c:barChart>
      <c:catAx>
        <c:axId val="140302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303744"/>
        <c:crosses val="autoZero"/>
        <c:auto val="1"/>
        <c:lblAlgn val="ctr"/>
        <c:lblOffset val="100"/>
        <c:noMultiLvlLbl val="0"/>
      </c:catAx>
      <c:valAx>
        <c:axId val="140303744"/>
        <c:scaling>
          <c:orientation val="minMax"/>
        </c:scaling>
        <c:delete val="0"/>
        <c:axPos val="l"/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302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Grafik  Jumlah</a:t>
            </a:r>
            <a:r>
              <a:rPr lang="en-US" sz="1100" baseline="0"/>
              <a:t> Jenis </a:t>
            </a:r>
            <a:r>
              <a:rPr lang="en-US" sz="1100"/>
              <a:t>Pasien IGD</a:t>
            </a:r>
          </a:p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BBKPM Bandung Tahun 2018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5"/>
          <c:order val="5"/>
          <c:tx>
            <c:strRef>
              <c:f>'GRAFIK LAP'!$H$112</c:f>
              <c:strCache>
                <c:ptCount val="1"/>
                <c:pt idx="0">
                  <c:v>TAHUNAN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'GRAFIK LAP'!$A$113:$B$122</c15:sqref>
                  </c15:fullRef>
                </c:ext>
              </c:extLst>
              <c:f>('GRAFIK LAP'!$A$113:$B$114,'GRAFIK LAP'!$A$118:$B$119)</c:f>
              <c:multiLvlStrCache>
                <c:ptCount val="4"/>
                <c:lvl>
                  <c:pt idx="0">
                    <c:v>Rawat Darurat</c:v>
                  </c:pt>
                  <c:pt idx="1">
                    <c:v>Non Rawat Darurat</c:v>
                  </c:pt>
                  <c:pt idx="2">
                    <c:v>Rawat Darurat</c:v>
                  </c:pt>
                  <c:pt idx="3">
                    <c:v>Non Rawat Darurat</c:v>
                  </c:pt>
                </c:lvl>
                <c:lvl>
                  <c:pt idx="0">
                    <c:v>2018</c:v>
                  </c:pt>
                  <c:pt idx="2">
                    <c:v>2019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'GRAFIK LAP'!$H$113:$H$122</c15:sqref>
                  </c15:fullRef>
                </c:ext>
              </c:extLst>
              <c:f>('GRAFIK LAP'!$H$113:$H$114,'GRAFIK LAP'!$H$118:$H$119)</c:f>
              <c:numCache>
                <c:formatCode>#,##0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0-0F98-49EF-A0DE-42F623728AA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4172800"/>
        <c:axId val="154178688"/>
        <c:extLst>
          <c:ext xmlns:c15="http://schemas.microsoft.com/office/drawing/2012/chart" uri="{02D57815-91ED-43cb-92C2-25804820EDAC}">
            <c15:filteredBar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'GRAFIK LAP'!$C$112</c15:sqref>
                        </c15:formulaRef>
                      </c:ext>
                    </c:extLst>
                    <c:strCache>
                      <c:ptCount val="1"/>
                      <c:pt idx="0">
                        <c:v>TW 1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uri="{02D57815-91ED-43cb-92C2-25804820EDAC}">
                        <c15:fullRef>
                          <c15:sqref>'GRAFIK LAP'!$A$113:$B$122</c15:sqref>
                        </c15:fullRef>
                        <c15:formulaRef>
                          <c15:sqref>('GRAFIK LAP'!$A$113:$B$114,'GRAFIK LAP'!$A$118:$B$119)</c15:sqref>
                        </c15:formulaRef>
                      </c:ext>
                    </c:extLst>
                    <c:multiLvlStrCache>
                      <c:ptCount val="4"/>
                      <c:lvl>
                        <c:pt idx="0">
                          <c:v>Rawat Darurat</c:v>
                        </c:pt>
                        <c:pt idx="1">
                          <c:v>Non Rawat Darurat</c:v>
                        </c:pt>
                        <c:pt idx="2">
                          <c:v>Rawat Darurat</c:v>
                        </c:pt>
                        <c:pt idx="3">
                          <c:v>Non Rawat Darurat</c:v>
                        </c:pt>
                      </c:lvl>
                      <c:lvl>
                        <c:pt idx="0">
                          <c:v>2018</c:v>
                        </c:pt>
                        <c:pt idx="2">
                          <c:v>2019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ullRef>
                          <c15:sqref>'GRAFIK LAP'!$C$113:$C$122</c15:sqref>
                        </c15:fullRef>
                        <c15:formulaRef>
                          <c15:sqref>('GRAFIK LAP'!$C$113:$C$114,'GRAFIK LAP'!$C$118:$C$119)</c15:sqref>
                        </c15:formulaRef>
                      </c:ext>
                    </c:extLst>
                    <c:numCache>
                      <c:formatCode>#,##0</c:formatCode>
                      <c:ptCount val="4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0F98-49EF-A0DE-42F623728AA7}"/>
                  </c:ext>
                </c:extLst>
              </c15:ser>
            </c15:filteredBarSeries>
            <c15:filteredBarSeries>
              <c15:ser>
                <c:idx val="3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LAP'!$D$112</c15:sqref>
                        </c15:formulaRef>
                      </c:ext>
                    </c:extLst>
                    <c:strCache>
                      <c:ptCount val="1"/>
                      <c:pt idx="0">
                        <c:v>TW 2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'GRAFIK LAP'!$A$113:$B$122</c15:sqref>
                        </c15:fullRef>
                        <c15:formulaRef>
                          <c15:sqref>('GRAFIK LAP'!$A$113:$B$114,'GRAFIK LAP'!$A$118:$B$119)</c15:sqref>
                        </c15:formulaRef>
                      </c:ext>
                    </c:extLst>
                    <c:multiLvlStrCache>
                      <c:ptCount val="4"/>
                      <c:lvl>
                        <c:pt idx="0">
                          <c:v>Rawat Darurat</c:v>
                        </c:pt>
                        <c:pt idx="1">
                          <c:v>Non Rawat Darurat</c:v>
                        </c:pt>
                        <c:pt idx="2">
                          <c:v>Rawat Darurat</c:v>
                        </c:pt>
                        <c:pt idx="3">
                          <c:v>Non Rawat Darurat</c:v>
                        </c:pt>
                      </c:lvl>
                      <c:lvl>
                        <c:pt idx="0">
                          <c:v>2018</c:v>
                        </c:pt>
                        <c:pt idx="2">
                          <c:v>2019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'GRAFIK LAP'!$D$113:$D$122</c15:sqref>
                        </c15:fullRef>
                        <c15:formulaRef>
                          <c15:sqref>('GRAFIK LAP'!$D$113:$D$114,'GRAFIK LAP'!$D$118:$D$119)</c15:sqref>
                        </c15:formulaRef>
                      </c:ext>
                    </c:extLst>
                    <c:numCache>
                      <c:formatCode>#,##0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0F98-49EF-A0DE-42F623728AA7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LAP'!$E$112</c15:sqref>
                        </c15:formulaRef>
                      </c:ext>
                    </c:extLst>
                    <c:strCache>
                      <c:ptCount val="1"/>
                      <c:pt idx="0">
                        <c:v>SMT 1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accent2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'GRAFIK LAP'!$A$113:$B$122</c15:sqref>
                        </c15:fullRef>
                        <c15:formulaRef>
                          <c15:sqref>('GRAFIK LAP'!$A$113:$B$114,'GRAFIK LAP'!$A$118:$B$119)</c15:sqref>
                        </c15:formulaRef>
                      </c:ext>
                    </c:extLst>
                    <c:multiLvlStrCache>
                      <c:ptCount val="4"/>
                      <c:lvl>
                        <c:pt idx="0">
                          <c:v>Rawat Darurat</c:v>
                        </c:pt>
                        <c:pt idx="1">
                          <c:v>Non Rawat Darurat</c:v>
                        </c:pt>
                        <c:pt idx="2">
                          <c:v>Rawat Darurat</c:v>
                        </c:pt>
                        <c:pt idx="3">
                          <c:v>Non Rawat Darurat</c:v>
                        </c:pt>
                      </c:lvl>
                      <c:lvl>
                        <c:pt idx="0">
                          <c:v>2018</c:v>
                        </c:pt>
                        <c:pt idx="2">
                          <c:v>2019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'GRAFIK LAP'!$E$113:$E$122</c15:sqref>
                        </c15:fullRef>
                        <c15:formulaRef>
                          <c15:sqref>('GRAFIK LAP'!$E$113:$E$114,'GRAFIK LAP'!$E$118:$E$119)</c15:sqref>
                        </c15:formulaRef>
                      </c:ext>
                    </c:extLst>
                    <c:numCache>
                      <c:formatCode>#,##0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0F98-49EF-A0DE-42F623728AA7}"/>
                  </c:ext>
                </c:extLst>
              </c15:ser>
            </c15:filteredBarSeries>
            <c15:filteredBarSeries>
              <c15:ser>
                <c:idx val="4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LAP'!$F$112</c15:sqref>
                        </c15:formulaRef>
                      </c:ext>
                    </c:extLst>
                    <c:strCache>
                      <c:ptCount val="1"/>
                      <c:pt idx="0">
                        <c:v>TW 3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'GRAFIK LAP'!$A$113:$B$122</c15:sqref>
                        </c15:fullRef>
                        <c15:formulaRef>
                          <c15:sqref>('GRAFIK LAP'!$A$113:$B$114,'GRAFIK LAP'!$A$118:$B$119)</c15:sqref>
                        </c15:formulaRef>
                      </c:ext>
                    </c:extLst>
                    <c:multiLvlStrCache>
                      <c:ptCount val="4"/>
                      <c:lvl>
                        <c:pt idx="0">
                          <c:v>Rawat Darurat</c:v>
                        </c:pt>
                        <c:pt idx="1">
                          <c:v>Non Rawat Darurat</c:v>
                        </c:pt>
                        <c:pt idx="2">
                          <c:v>Rawat Darurat</c:v>
                        </c:pt>
                        <c:pt idx="3">
                          <c:v>Non Rawat Darurat</c:v>
                        </c:pt>
                      </c:lvl>
                      <c:lvl>
                        <c:pt idx="0">
                          <c:v>2018</c:v>
                        </c:pt>
                        <c:pt idx="2">
                          <c:v>2019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'GRAFIK LAP'!$F$113:$F$122</c15:sqref>
                        </c15:fullRef>
                        <c15:formulaRef>
                          <c15:sqref>('GRAFIK LAP'!$F$113:$F$114,'GRAFIK LAP'!$F$118:$F$119)</c15:sqref>
                        </c15:formulaRef>
                      </c:ext>
                    </c:extLst>
                    <c:numCache>
                      <c:formatCode>#,##0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0F98-49EF-A0DE-42F623728AA7}"/>
                  </c:ext>
                </c:extLst>
              </c15:ser>
            </c15:filteredBarSeries>
            <c15:filteredBarSeries>
              <c15:ser>
                <c:idx val="6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LAP'!$G$112</c15:sqref>
                        </c15:formulaRef>
                      </c:ext>
                    </c:extLst>
                    <c:strCache>
                      <c:ptCount val="1"/>
                      <c:pt idx="0">
                        <c:v>TW 4</c:v>
                      </c:pt>
                    </c:strCache>
                  </c:strRef>
                </c:tx>
                <c:spPr>
                  <a:solidFill>
                    <a:srgbClr val="FF0000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rgbClr val="FF0000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'GRAFIK LAP'!$A$113:$B$122</c15:sqref>
                        </c15:fullRef>
                        <c15:formulaRef>
                          <c15:sqref>('GRAFIK LAP'!$A$113:$B$114,'GRAFIK LAP'!$A$118:$B$119)</c15:sqref>
                        </c15:formulaRef>
                      </c:ext>
                    </c:extLst>
                    <c:multiLvlStrCache>
                      <c:ptCount val="4"/>
                      <c:lvl>
                        <c:pt idx="0">
                          <c:v>Rawat Darurat</c:v>
                        </c:pt>
                        <c:pt idx="1">
                          <c:v>Non Rawat Darurat</c:v>
                        </c:pt>
                        <c:pt idx="2">
                          <c:v>Rawat Darurat</c:v>
                        </c:pt>
                        <c:pt idx="3">
                          <c:v>Non Rawat Darurat</c:v>
                        </c:pt>
                      </c:lvl>
                      <c:lvl>
                        <c:pt idx="0">
                          <c:v>2018</c:v>
                        </c:pt>
                        <c:pt idx="2">
                          <c:v>2019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'GRAFIK LAP'!$G$113:$G$122</c15:sqref>
                        </c15:fullRef>
                        <c15:formulaRef>
                          <c15:sqref>('GRAFIK LAP'!$G$113:$G$114,'GRAFIK LAP'!$G$118:$G$119)</c15:sqref>
                        </c15:formulaRef>
                      </c:ext>
                    </c:extLst>
                    <c:numCache>
                      <c:formatCode>#,##0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0F98-49EF-A0DE-42F623728AA7}"/>
                  </c:ext>
                </c:extLst>
              </c15:ser>
            </c15:filteredBarSeries>
          </c:ext>
        </c:extLst>
      </c:barChart>
      <c:catAx>
        <c:axId val="154172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178688"/>
        <c:crosses val="autoZero"/>
        <c:auto val="1"/>
        <c:lblAlgn val="ctr"/>
        <c:lblOffset val="100"/>
        <c:noMultiLvlLbl val="0"/>
      </c:catAx>
      <c:valAx>
        <c:axId val="154178688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172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Jumlah</a:t>
            </a:r>
            <a:r>
              <a:rPr lang="en-US" baseline="0"/>
              <a:t> Rata-rata Kunjungan Instalasi Farmasi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BBKPM Bandung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4"/>
          <c:order val="4"/>
          <c:tx>
            <c:strRef>
              <c:f>'GRAFIK LAP'!$A$269:$B$269</c:f>
              <c:strCache>
                <c:ptCount val="2"/>
                <c:pt idx="0">
                  <c:v>2018</c:v>
                </c:pt>
                <c:pt idx="1">
                  <c:v>Rata-rata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'GRAFIK LAP'!$C$264:$H$264</c:f>
              <c:strCache>
                <c:ptCount val="6"/>
                <c:pt idx="0">
                  <c:v>TW 1</c:v>
                </c:pt>
                <c:pt idx="1">
                  <c:v>TW 2</c:v>
                </c:pt>
                <c:pt idx="2">
                  <c:v>SMT 1</c:v>
                </c:pt>
                <c:pt idx="3">
                  <c:v>TW 3</c:v>
                </c:pt>
                <c:pt idx="4">
                  <c:v>TW 4</c:v>
                </c:pt>
                <c:pt idx="5">
                  <c:v>TAHUNAN</c:v>
                </c:pt>
              </c:strCache>
            </c:strRef>
          </c:cat>
          <c:val>
            <c:numRef>
              <c:f>'GRAFIK LAP'!$C$269:$H$269</c:f>
              <c:numCache>
                <c:formatCode>0.00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0-F57C-4924-941D-7927F0F0B542}"/>
            </c:ext>
          </c:extLst>
        </c:ser>
        <c:ser>
          <c:idx val="9"/>
          <c:order val="9"/>
          <c:tx>
            <c:strRef>
              <c:f>'GRAFIK LAP'!$A$274:$B$274</c:f>
              <c:strCache>
                <c:ptCount val="2"/>
                <c:pt idx="0">
                  <c:v>2019</c:v>
                </c:pt>
                <c:pt idx="1">
                  <c:v>Rata-rata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'GRAFIK LAP'!$C$264:$H$264</c:f>
              <c:strCache>
                <c:ptCount val="6"/>
                <c:pt idx="0">
                  <c:v>TW 1</c:v>
                </c:pt>
                <c:pt idx="1">
                  <c:v>TW 2</c:v>
                </c:pt>
                <c:pt idx="2">
                  <c:v>SMT 1</c:v>
                </c:pt>
                <c:pt idx="3">
                  <c:v>TW 3</c:v>
                </c:pt>
                <c:pt idx="4">
                  <c:v>TW 4</c:v>
                </c:pt>
                <c:pt idx="5">
                  <c:v>TAHUNAN</c:v>
                </c:pt>
              </c:strCache>
            </c:strRef>
          </c:cat>
          <c:val>
            <c:numRef>
              <c:f>'GRAFIK LAP'!$C$274:$H$274</c:f>
              <c:numCache>
                <c:formatCode>0.00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1-F57C-4924-941D-7927F0F0B5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031232"/>
        <c:axId val="15403276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'GRAFIK LAP'!$A$265:$B$265</c15:sqref>
                        </c15:formulaRef>
                      </c:ext>
                    </c:extLst>
                    <c:strCache>
                      <c:ptCount val="2"/>
                      <c:pt idx="0">
                        <c:v>2018</c:v>
                      </c:pt>
                      <c:pt idx="1">
                        <c:v>Obat Jadi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'GRAFIK LAP'!$C$264:$H$264</c15:sqref>
                        </c15:formulaRef>
                      </c:ext>
                    </c:extLst>
                    <c:strCache>
                      <c:ptCount val="6"/>
                      <c:pt idx="0">
                        <c:v>TW 1</c:v>
                      </c:pt>
                      <c:pt idx="1">
                        <c:v>TW 2</c:v>
                      </c:pt>
                      <c:pt idx="2">
                        <c:v>SMT 1</c:v>
                      </c:pt>
                      <c:pt idx="3">
                        <c:v>TW 3</c:v>
                      </c:pt>
                      <c:pt idx="4">
                        <c:v>TW 4</c:v>
                      </c:pt>
                      <c:pt idx="5">
                        <c:v>TAHUNAN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'GRAFIK LAP'!$C$265:$H$265</c15:sqref>
                        </c15:formulaRef>
                      </c:ext>
                    </c:extLst>
                    <c:numCache>
                      <c:formatCode>#,##0</c:formatCode>
                      <c:ptCount val="6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F57C-4924-941D-7927F0F0B542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LAP'!$A$266:$B$266</c15:sqref>
                        </c15:formulaRef>
                      </c:ext>
                    </c:extLst>
                    <c:strCache>
                      <c:ptCount val="2"/>
                      <c:pt idx="0">
                        <c:v>2018</c:v>
                      </c:pt>
                      <c:pt idx="1">
                        <c:v>Obat Racikan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LAP'!$C$264:$H$264</c15:sqref>
                        </c15:formulaRef>
                      </c:ext>
                    </c:extLst>
                    <c:strCache>
                      <c:ptCount val="6"/>
                      <c:pt idx="0">
                        <c:v>TW 1</c:v>
                      </c:pt>
                      <c:pt idx="1">
                        <c:v>TW 2</c:v>
                      </c:pt>
                      <c:pt idx="2">
                        <c:v>SMT 1</c:v>
                      </c:pt>
                      <c:pt idx="3">
                        <c:v>TW 3</c:v>
                      </c:pt>
                      <c:pt idx="4">
                        <c:v>TW 4</c:v>
                      </c:pt>
                      <c:pt idx="5">
                        <c:v>TAHUNAN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LAP'!$C$266:$H$266</c15:sqref>
                        </c15:formulaRef>
                      </c:ext>
                    </c:extLst>
                    <c:numCache>
                      <c:formatCode>#,##0</c:formatCode>
                      <c:ptCount val="6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57C-4924-941D-7927F0F0B542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LAP'!$A$267:$B$267</c15:sqref>
                        </c15:formulaRef>
                      </c:ext>
                    </c:extLst>
                    <c:strCache>
                      <c:ptCount val="2"/>
                      <c:pt idx="0">
                        <c:v>2018</c:v>
                      </c:pt>
                      <c:pt idx="1">
                        <c:v>Jumlah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LAP'!$C$264:$H$264</c15:sqref>
                        </c15:formulaRef>
                      </c:ext>
                    </c:extLst>
                    <c:strCache>
                      <c:ptCount val="6"/>
                      <c:pt idx="0">
                        <c:v>TW 1</c:v>
                      </c:pt>
                      <c:pt idx="1">
                        <c:v>TW 2</c:v>
                      </c:pt>
                      <c:pt idx="2">
                        <c:v>SMT 1</c:v>
                      </c:pt>
                      <c:pt idx="3">
                        <c:v>TW 3</c:v>
                      </c:pt>
                      <c:pt idx="4">
                        <c:v>TW 4</c:v>
                      </c:pt>
                      <c:pt idx="5">
                        <c:v>TAHUNAN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LAP'!$C$267:$H$267</c15:sqref>
                        </c15:formulaRef>
                      </c:ext>
                    </c:extLst>
                    <c:numCache>
                      <c:formatCode>#,##0</c:formatCode>
                      <c:ptCount val="6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F57C-4924-941D-7927F0F0B542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LAP'!$A$268:$B$268</c15:sqref>
                        </c15:formulaRef>
                      </c:ext>
                    </c:extLst>
                    <c:strCache>
                      <c:ptCount val="2"/>
                      <c:pt idx="0">
                        <c:v>2018</c:v>
                      </c:pt>
                      <c:pt idx="1">
                        <c:v>Hari Kerja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LAP'!$C$264:$H$264</c15:sqref>
                        </c15:formulaRef>
                      </c:ext>
                    </c:extLst>
                    <c:strCache>
                      <c:ptCount val="6"/>
                      <c:pt idx="0">
                        <c:v>TW 1</c:v>
                      </c:pt>
                      <c:pt idx="1">
                        <c:v>TW 2</c:v>
                      </c:pt>
                      <c:pt idx="2">
                        <c:v>SMT 1</c:v>
                      </c:pt>
                      <c:pt idx="3">
                        <c:v>TW 3</c:v>
                      </c:pt>
                      <c:pt idx="4">
                        <c:v>TW 4</c:v>
                      </c:pt>
                      <c:pt idx="5">
                        <c:v>TAHUNAN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LAP'!$C$268:$H$268</c15:sqref>
                        </c15:formulaRef>
                      </c:ext>
                    </c:extLst>
                    <c:numCache>
                      <c:formatCode>#,##0</c:formatCode>
                      <c:ptCount val="6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F57C-4924-941D-7927F0F0B542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LAP'!$A$270:$B$270</c15:sqref>
                        </c15:formulaRef>
                      </c:ext>
                    </c:extLst>
                    <c:strCache>
                      <c:ptCount val="2"/>
                      <c:pt idx="0">
                        <c:v>2019</c:v>
                      </c:pt>
                      <c:pt idx="1">
                        <c:v>Obat Jadi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LAP'!$C$264:$H$264</c15:sqref>
                        </c15:formulaRef>
                      </c:ext>
                    </c:extLst>
                    <c:strCache>
                      <c:ptCount val="6"/>
                      <c:pt idx="0">
                        <c:v>TW 1</c:v>
                      </c:pt>
                      <c:pt idx="1">
                        <c:v>TW 2</c:v>
                      </c:pt>
                      <c:pt idx="2">
                        <c:v>SMT 1</c:v>
                      </c:pt>
                      <c:pt idx="3">
                        <c:v>TW 3</c:v>
                      </c:pt>
                      <c:pt idx="4">
                        <c:v>TW 4</c:v>
                      </c:pt>
                      <c:pt idx="5">
                        <c:v>TAHUNAN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LAP'!$C$270:$H$270</c15:sqref>
                        </c15:formulaRef>
                      </c:ext>
                    </c:extLst>
                    <c:numCache>
                      <c:formatCode>#,##0</c:formatCode>
                      <c:ptCount val="6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F57C-4924-941D-7927F0F0B542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LAP'!$A$271:$B$271</c15:sqref>
                        </c15:formulaRef>
                      </c:ext>
                    </c:extLst>
                    <c:strCache>
                      <c:ptCount val="2"/>
                      <c:pt idx="0">
                        <c:v>2019</c:v>
                      </c:pt>
                      <c:pt idx="1">
                        <c:v>Obat Racikan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LAP'!$C$264:$H$264</c15:sqref>
                        </c15:formulaRef>
                      </c:ext>
                    </c:extLst>
                    <c:strCache>
                      <c:ptCount val="6"/>
                      <c:pt idx="0">
                        <c:v>TW 1</c:v>
                      </c:pt>
                      <c:pt idx="1">
                        <c:v>TW 2</c:v>
                      </c:pt>
                      <c:pt idx="2">
                        <c:v>SMT 1</c:v>
                      </c:pt>
                      <c:pt idx="3">
                        <c:v>TW 3</c:v>
                      </c:pt>
                      <c:pt idx="4">
                        <c:v>TW 4</c:v>
                      </c:pt>
                      <c:pt idx="5">
                        <c:v>TAHUNAN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LAP'!$C$271:$H$271</c15:sqref>
                        </c15:formulaRef>
                      </c:ext>
                    </c:extLst>
                    <c:numCache>
                      <c:formatCode>#,##0</c:formatCode>
                      <c:ptCount val="6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F57C-4924-941D-7927F0F0B542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LAP'!$A$272:$B$272</c15:sqref>
                        </c15:formulaRef>
                      </c:ext>
                    </c:extLst>
                    <c:strCache>
                      <c:ptCount val="2"/>
                      <c:pt idx="0">
                        <c:v>2019</c:v>
                      </c:pt>
                      <c:pt idx="1">
                        <c:v>Jumlah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LAP'!$C$264:$H$264</c15:sqref>
                        </c15:formulaRef>
                      </c:ext>
                    </c:extLst>
                    <c:strCache>
                      <c:ptCount val="6"/>
                      <c:pt idx="0">
                        <c:v>TW 1</c:v>
                      </c:pt>
                      <c:pt idx="1">
                        <c:v>TW 2</c:v>
                      </c:pt>
                      <c:pt idx="2">
                        <c:v>SMT 1</c:v>
                      </c:pt>
                      <c:pt idx="3">
                        <c:v>TW 3</c:v>
                      </c:pt>
                      <c:pt idx="4">
                        <c:v>TW 4</c:v>
                      </c:pt>
                      <c:pt idx="5">
                        <c:v>TAHUNAN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LAP'!$C$272:$H$272</c15:sqref>
                        </c15:formulaRef>
                      </c:ext>
                    </c:extLst>
                    <c:numCache>
                      <c:formatCode>#,##0</c:formatCode>
                      <c:ptCount val="6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F57C-4924-941D-7927F0F0B542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LAP'!$A$273:$B$273</c15:sqref>
                        </c15:formulaRef>
                      </c:ext>
                    </c:extLst>
                    <c:strCache>
                      <c:ptCount val="2"/>
                      <c:pt idx="0">
                        <c:v>2019</c:v>
                      </c:pt>
                      <c:pt idx="1">
                        <c:v>Hari Kerja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LAP'!$C$264:$H$264</c15:sqref>
                        </c15:formulaRef>
                      </c:ext>
                    </c:extLst>
                    <c:strCache>
                      <c:ptCount val="6"/>
                      <c:pt idx="0">
                        <c:v>TW 1</c:v>
                      </c:pt>
                      <c:pt idx="1">
                        <c:v>TW 2</c:v>
                      </c:pt>
                      <c:pt idx="2">
                        <c:v>SMT 1</c:v>
                      </c:pt>
                      <c:pt idx="3">
                        <c:v>TW 3</c:v>
                      </c:pt>
                      <c:pt idx="4">
                        <c:v>TW 4</c:v>
                      </c:pt>
                      <c:pt idx="5">
                        <c:v>TAHUNAN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LAP'!$C$273:$H$273</c15:sqref>
                        </c15:formulaRef>
                      </c:ext>
                    </c:extLst>
                    <c:numCache>
                      <c:formatCode>#,##0</c:formatCode>
                      <c:ptCount val="6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F57C-4924-941D-7927F0F0B542}"/>
                  </c:ext>
                </c:extLst>
              </c15:ser>
            </c15:filteredBarSeries>
          </c:ext>
        </c:extLst>
      </c:barChart>
      <c:catAx>
        <c:axId val="154031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032768"/>
        <c:crosses val="autoZero"/>
        <c:auto val="1"/>
        <c:lblAlgn val="ctr"/>
        <c:lblOffset val="100"/>
        <c:noMultiLvlLbl val="0"/>
      </c:catAx>
      <c:valAx>
        <c:axId val="15403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031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Jumlah</a:t>
            </a:r>
            <a:r>
              <a:rPr lang="en-US" sz="1200" baseline="0"/>
              <a:t> Kunjungan Pelayanan Obat Instalasi Farmasi BBKPM Bandung Tahun 2018</a:t>
            </a:r>
            <a:endParaRPr lang="en-US" sz="1200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5"/>
          <c:order val="5"/>
          <c:tx>
            <c:strRef>
              <c:f>'GRAFIK LAP'!$B$270</c:f>
              <c:strCache>
                <c:ptCount val="1"/>
                <c:pt idx="0">
                  <c:v>Obat Jadi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'GRAFIK LAP'!$C$264:$H$264</c15:sqref>
                  </c15:fullRef>
                </c:ext>
              </c:extLst>
              <c:f>('GRAFIK LAP'!$C$264:$D$264,'GRAFIK LAP'!$F$264:$G$264)</c:f>
              <c:strCache>
                <c:ptCount val="4"/>
                <c:pt idx="0">
                  <c:v>TW 1</c:v>
                </c:pt>
                <c:pt idx="1">
                  <c:v>TW 2</c:v>
                </c:pt>
                <c:pt idx="2">
                  <c:v>TW 3</c:v>
                </c:pt>
                <c:pt idx="3">
                  <c:v>TW 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'GRAFIK LAP'!$C$270:$H$270</c15:sqref>
                  </c15:fullRef>
                </c:ext>
              </c:extLst>
              <c:f>('GRAFIK LAP'!$C$270:$D$270,'GRAFIK LAP'!$F$270:$G$270)</c:f>
              <c:numCache>
                <c:formatCode>#,##0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0-055D-4F94-8DF9-B05C2BFC1D1C}"/>
            </c:ext>
          </c:extLst>
        </c:ser>
        <c:ser>
          <c:idx val="6"/>
          <c:order val="6"/>
          <c:tx>
            <c:strRef>
              <c:f>'GRAFIK LAP'!$B$271</c:f>
              <c:strCache>
                <c:ptCount val="1"/>
                <c:pt idx="0">
                  <c:v>Obat Racikan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'GRAFIK LAP'!$C$264:$H$264</c15:sqref>
                  </c15:fullRef>
                </c:ext>
              </c:extLst>
              <c:f>('GRAFIK LAP'!$C$264:$D$264,'GRAFIK LAP'!$F$264:$G$264)</c:f>
              <c:strCache>
                <c:ptCount val="4"/>
                <c:pt idx="0">
                  <c:v>TW 1</c:v>
                </c:pt>
                <c:pt idx="1">
                  <c:v>TW 2</c:v>
                </c:pt>
                <c:pt idx="2">
                  <c:v>TW 3</c:v>
                </c:pt>
                <c:pt idx="3">
                  <c:v>TW 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'GRAFIK LAP'!$C$271:$H$271</c15:sqref>
                  </c15:fullRef>
                </c:ext>
              </c:extLst>
              <c:f>('GRAFIK LAP'!$C$271:$D$271,'GRAFIK LAP'!$F$271:$G$271)</c:f>
              <c:numCache>
                <c:formatCode>#,##0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1-055D-4F94-8DF9-B05C2BFC1D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489216"/>
        <c:axId val="15449075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'GRAFIK LAP'!$B$265</c15:sqref>
                        </c15:formulaRef>
                      </c:ext>
                    </c:extLst>
                    <c:strCache>
                      <c:ptCount val="1"/>
                      <c:pt idx="0">
                        <c:v>Obat Jadi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'GRAFIK LAP'!$C$264:$H$264</c15:sqref>
                        </c15:fullRef>
                        <c15:formulaRef>
                          <c15:sqref>('GRAFIK LAP'!$C$264:$D$264,'GRAFIK LAP'!$F$264:$G$264)</c15:sqref>
                        </c15:formulaRef>
                      </c:ext>
                    </c:extLst>
                    <c:strCache>
                      <c:ptCount val="4"/>
                      <c:pt idx="0">
                        <c:v>TW 1</c:v>
                      </c:pt>
                      <c:pt idx="1">
                        <c:v>TW 2</c:v>
                      </c:pt>
                      <c:pt idx="2">
                        <c:v>TW 3</c:v>
                      </c:pt>
                      <c:pt idx="3">
                        <c:v>TW 4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'GRAFIK LAP'!$C$265:$H$265</c15:sqref>
                        </c15:fullRef>
                        <c15:formulaRef>
                          <c15:sqref>('GRAFIK LAP'!$C$265:$D$265,'GRAFIK LAP'!$F$265:$G$265)</c15:sqref>
                        </c15:formulaRef>
                      </c:ext>
                    </c:extLst>
                    <c:numCache>
                      <c:formatCode>#,##0</c:formatCode>
                      <c:ptCount val="4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055D-4F94-8DF9-B05C2BFC1D1C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LAP'!$B$266</c15:sqref>
                        </c15:formulaRef>
                      </c:ext>
                    </c:extLst>
                    <c:strCache>
                      <c:ptCount val="1"/>
                      <c:pt idx="0">
                        <c:v>Obat Racikan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'GRAFIK LAP'!$C$264:$H$264</c15:sqref>
                        </c15:fullRef>
                        <c15:formulaRef>
                          <c15:sqref>('GRAFIK LAP'!$C$264:$D$264,'GRAFIK LAP'!$F$264:$G$264)</c15:sqref>
                        </c15:formulaRef>
                      </c:ext>
                    </c:extLst>
                    <c:strCache>
                      <c:ptCount val="4"/>
                      <c:pt idx="0">
                        <c:v>TW 1</c:v>
                      </c:pt>
                      <c:pt idx="1">
                        <c:v>TW 2</c:v>
                      </c:pt>
                      <c:pt idx="2">
                        <c:v>TW 3</c:v>
                      </c:pt>
                      <c:pt idx="3">
                        <c:v>TW 4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'GRAFIK LAP'!$C$266:$H$266</c15:sqref>
                        </c15:fullRef>
                        <c15:formulaRef>
                          <c15:sqref>('GRAFIK LAP'!$C$266:$D$266,'GRAFIK LAP'!$F$266:$G$266)</c15:sqref>
                        </c15:formulaRef>
                      </c:ext>
                    </c:extLst>
                    <c:numCache>
                      <c:formatCode>#,##0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055D-4F94-8DF9-B05C2BFC1D1C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LAP'!$B$267</c15:sqref>
                        </c15:formulaRef>
                      </c:ext>
                    </c:extLst>
                    <c:strCache>
                      <c:ptCount val="1"/>
                      <c:pt idx="0">
                        <c:v>Jumlah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'GRAFIK LAP'!$C$264:$H$264</c15:sqref>
                        </c15:fullRef>
                        <c15:formulaRef>
                          <c15:sqref>('GRAFIK LAP'!$C$264:$D$264,'GRAFIK LAP'!$F$264:$G$264)</c15:sqref>
                        </c15:formulaRef>
                      </c:ext>
                    </c:extLst>
                    <c:strCache>
                      <c:ptCount val="4"/>
                      <c:pt idx="0">
                        <c:v>TW 1</c:v>
                      </c:pt>
                      <c:pt idx="1">
                        <c:v>TW 2</c:v>
                      </c:pt>
                      <c:pt idx="2">
                        <c:v>TW 3</c:v>
                      </c:pt>
                      <c:pt idx="3">
                        <c:v>TW 4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'GRAFIK LAP'!$C$267:$H$267</c15:sqref>
                        </c15:fullRef>
                        <c15:formulaRef>
                          <c15:sqref>('GRAFIK LAP'!$C$267:$D$267,'GRAFIK LAP'!$F$267:$G$267)</c15:sqref>
                        </c15:formulaRef>
                      </c:ext>
                    </c:extLst>
                    <c:numCache>
                      <c:formatCode>#,##0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055D-4F94-8DF9-B05C2BFC1D1C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LAP'!$B$268</c15:sqref>
                        </c15:formulaRef>
                      </c:ext>
                    </c:extLst>
                    <c:strCache>
                      <c:ptCount val="1"/>
                      <c:pt idx="0">
                        <c:v>Hari Kerja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'GRAFIK LAP'!$C$264:$H$264</c15:sqref>
                        </c15:fullRef>
                        <c15:formulaRef>
                          <c15:sqref>('GRAFIK LAP'!$C$264:$D$264,'GRAFIK LAP'!$F$264:$G$264)</c15:sqref>
                        </c15:formulaRef>
                      </c:ext>
                    </c:extLst>
                    <c:strCache>
                      <c:ptCount val="4"/>
                      <c:pt idx="0">
                        <c:v>TW 1</c:v>
                      </c:pt>
                      <c:pt idx="1">
                        <c:v>TW 2</c:v>
                      </c:pt>
                      <c:pt idx="2">
                        <c:v>TW 3</c:v>
                      </c:pt>
                      <c:pt idx="3">
                        <c:v>TW 4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'GRAFIK LAP'!$C$268:$H$268</c15:sqref>
                        </c15:fullRef>
                        <c15:formulaRef>
                          <c15:sqref>('GRAFIK LAP'!$C$268:$D$268,'GRAFIK LAP'!$F$268:$G$268)</c15:sqref>
                        </c15:formulaRef>
                      </c:ext>
                    </c:extLst>
                    <c:numCache>
                      <c:formatCode>#,##0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055D-4F94-8DF9-B05C2BFC1D1C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LAP'!$B$269</c15:sqref>
                        </c15:formulaRef>
                      </c:ext>
                    </c:extLst>
                    <c:strCache>
                      <c:ptCount val="1"/>
                      <c:pt idx="0">
                        <c:v>Rata-rata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'GRAFIK LAP'!$C$264:$H$264</c15:sqref>
                        </c15:fullRef>
                        <c15:formulaRef>
                          <c15:sqref>('GRAFIK LAP'!$C$264:$D$264,'GRAFIK LAP'!$F$264:$G$264)</c15:sqref>
                        </c15:formulaRef>
                      </c:ext>
                    </c:extLst>
                    <c:strCache>
                      <c:ptCount val="4"/>
                      <c:pt idx="0">
                        <c:v>TW 1</c:v>
                      </c:pt>
                      <c:pt idx="1">
                        <c:v>TW 2</c:v>
                      </c:pt>
                      <c:pt idx="2">
                        <c:v>TW 3</c:v>
                      </c:pt>
                      <c:pt idx="3">
                        <c:v>TW 4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'GRAFIK LAP'!$C$269:$H$269</c15:sqref>
                        </c15:fullRef>
                        <c15:formulaRef>
                          <c15:sqref>('GRAFIK LAP'!$C$269:$D$269,'GRAFIK LAP'!$F$269:$G$269)</c15:sqref>
                        </c15:formulaRef>
                      </c:ext>
                    </c:extLst>
                    <c:numCache>
                      <c:formatCode>0.00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055D-4F94-8DF9-B05C2BFC1D1C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LAP'!$B$272</c15:sqref>
                        </c15:formulaRef>
                      </c:ext>
                    </c:extLst>
                    <c:strCache>
                      <c:ptCount val="1"/>
                      <c:pt idx="0">
                        <c:v>Jumlah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'GRAFIK LAP'!$C$264:$H$264</c15:sqref>
                        </c15:fullRef>
                        <c15:formulaRef>
                          <c15:sqref>('GRAFIK LAP'!$C$264:$D$264,'GRAFIK LAP'!$F$264:$G$264)</c15:sqref>
                        </c15:formulaRef>
                      </c:ext>
                    </c:extLst>
                    <c:strCache>
                      <c:ptCount val="4"/>
                      <c:pt idx="0">
                        <c:v>TW 1</c:v>
                      </c:pt>
                      <c:pt idx="1">
                        <c:v>TW 2</c:v>
                      </c:pt>
                      <c:pt idx="2">
                        <c:v>TW 3</c:v>
                      </c:pt>
                      <c:pt idx="3">
                        <c:v>TW 4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'GRAFIK LAP'!$C$272:$H$272</c15:sqref>
                        </c15:fullRef>
                        <c15:formulaRef>
                          <c15:sqref>('GRAFIK LAP'!$C$272:$D$272,'GRAFIK LAP'!$F$272:$G$272)</c15:sqref>
                        </c15:formulaRef>
                      </c:ext>
                    </c:extLst>
                    <c:numCache>
                      <c:formatCode>#,##0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055D-4F94-8DF9-B05C2BFC1D1C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LAP'!$B$273</c15:sqref>
                        </c15:formulaRef>
                      </c:ext>
                    </c:extLst>
                    <c:strCache>
                      <c:ptCount val="1"/>
                      <c:pt idx="0">
                        <c:v>Hari Kerja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'GRAFIK LAP'!$C$264:$H$264</c15:sqref>
                        </c15:fullRef>
                        <c15:formulaRef>
                          <c15:sqref>('GRAFIK LAP'!$C$264:$D$264,'GRAFIK LAP'!$F$264:$G$264)</c15:sqref>
                        </c15:formulaRef>
                      </c:ext>
                    </c:extLst>
                    <c:strCache>
                      <c:ptCount val="4"/>
                      <c:pt idx="0">
                        <c:v>TW 1</c:v>
                      </c:pt>
                      <c:pt idx="1">
                        <c:v>TW 2</c:v>
                      </c:pt>
                      <c:pt idx="2">
                        <c:v>TW 3</c:v>
                      </c:pt>
                      <c:pt idx="3">
                        <c:v>TW 4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'GRAFIK LAP'!$C$273:$H$273</c15:sqref>
                        </c15:fullRef>
                        <c15:formulaRef>
                          <c15:sqref>('GRAFIK LAP'!$C$273:$D$273,'GRAFIK LAP'!$F$273:$G$273)</c15:sqref>
                        </c15:formulaRef>
                      </c:ext>
                    </c:extLst>
                    <c:numCache>
                      <c:formatCode>#,##0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055D-4F94-8DF9-B05C2BFC1D1C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LAP'!$B$274</c15:sqref>
                        </c15:formulaRef>
                      </c:ext>
                    </c:extLst>
                    <c:strCache>
                      <c:ptCount val="1"/>
                      <c:pt idx="0">
                        <c:v>Rata-rata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'GRAFIK LAP'!$C$264:$H$264</c15:sqref>
                        </c15:fullRef>
                        <c15:formulaRef>
                          <c15:sqref>('GRAFIK LAP'!$C$264:$D$264,'GRAFIK LAP'!$F$264:$G$264)</c15:sqref>
                        </c15:formulaRef>
                      </c:ext>
                    </c:extLst>
                    <c:strCache>
                      <c:ptCount val="4"/>
                      <c:pt idx="0">
                        <c:v>TW 1</c:v>
                      </c:pt>
                      <c:pt idx="1">
                        <c:v>TW 2</c:v>
                      </c:pt>
                      <c:pt idx="2">
                        <c:v>TW 3</c:v>
                      </c:pt>
                      <c:pt idx="3">
                        <c:v>TW 4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'GRAFIK LAP'!$C$274:$H$274</c15:sqref>
                        </c15:fullRef>
                        <c15:formulaRef>
                          <c15:sqref>('GRAFIK LAP'!$C$274:$D$274,'GRAFIK LAP'!$F$274:$G$274)</c15:sqref>
                        </c15:formulaRef>
                      </c:ext>
                    </c:extLst>
                    <c:numCache>
                      <c:formatCode>0.00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055D-4F94-8DF9-B05C2BFC1D1C}"/>
                  </c:ext>
                </c:extLst>
              </c15:ser>
            </c15:filteredBarSeries>
          </c:ext>
        </c:extLst>
      </c:barChart>
      <c:catAx>
        <c:axId val="154489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490752"/>
        <c:crosses val="autoZero"/>
        <c:auto val="1"/>
        <c:lblAlgn val="ctr"/>
        <c:lblOffset val="100"/>
        <c:noMultiLvlLbl val="0"/>
      </c:catAx>
      <c:valAx>
        <c:axId val="15449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4892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1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1"/>
              <a:t>Grafik</a:t>
            </a:r>
            <a:r>
              <a:rPr lang="en-US" sz="1100" b="1" baseline="0"/>
              <a:t> </a:t>
            </a:r>
            <a:r>
              <a:rPr lang="en-US" sz="1100" b="1"/>
              <a:t>Jumlah Kunjungan Rawat Jalan </a:t>
            </a:r>
          </a:p>
          <a:p>
            <a:pPr>
              <a:defRPr lang="en-US" sz="11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1"/>
              <a:t>BBKPM Bandung UPF Garut</a:t>
            </a:r>
            <a:r>
              <a:rPr lang="en-US" sz="1100" b="1" baseline="0"/>
              <a:t> 2019-2020</a:t>
            </a:r>
            <a:endParaRPr lang="en-US" sz="1100" b="1"/>
          </a:p>
        </c:rich>
      </c:tx>
      <c:layout>
        <c:manualLayout>
          <c:xMode val="edge"/>
          <c:yMode val="edge"/>
          <c:x val="0.29518147431846337"/>
          <c:y val="2.5740025740025742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1"/>
          <c:tx>
            <c:strRef>
              <c:f>REKAP!$A$14</c:f>
              <c:strCache>
                <c:ptCount val="1"/>
                <c:pt idx="0">
                  <c:v>2020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REKAP!$C$3:$N$3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MEI</c:v>
                </c:pt>
                <c:pt idx="5">
                  <c:v>JUN</c:v>
                </c:pt>
                <c:pt idx="6">
                  <c:v>JUL</c:v>
                </c:pt>
                <c:pt idx="7">
                  <c:v>AGT</c:v>
                </c:pt>
                <c:pt idx="8">
                  <c:v>SEP</c:v>
                </c:pt>
                <c:pt idx="9">
                  <c:v>OKT</c:v>
                </c:pt>
                <c:pt idx="10">
                  <c:v>NOP</c:v>
                </c:pt>
                <c:pt idx="11">
                  <c:v>DES</c:v>
                </c:pt>
              </c:strCache>
            </c:strRef>
          </c:cat>
          <c:val>
            <c:numRef>
              <c:f>REKAP!$C$16:$N$16</c:f>
              <c:numCache>
                <c:formatCode>#,##0</c:formatCode>
                <c:ptCount val="12"/>
                <c:pt idx="0">
                  <c:v>1251</c:v>
                </c:pt>
                <c:pt idx="1">
                  <c:v>1130</c:v>
                </c:pt>
                <c:pt idx="2">
                  <c:v>1147</c:v>
                </c:pt>
                <c:pt idx="3">
                  <c:v>692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58-47A5-B742-8CFEFCFC956E}"/>
            </c:ext>
          </c:extLst>
        </c:ser>
        <c:ser>
          <c:idx val="6"/>
          <c:order val="2"/>
          <c:tx>
            <c:strRef>
              <c:f>REKAP!$A$9</c:f>
              <c:strCache>
                <c:ptCount val="1"/>
                <c:pt idx="0">
                  <c:v>2019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900">
                    <a:solidFill>
                      <a:srgbClr val="00206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REKAP!$C$3:$N$3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MEI</c:v>
                </c:pt>
                <c:pt idx="5">
                  <c:v>JUN</c:v>
                </c:pt>
                <c:pt idx="6">
                  <c:v>JUL</c:v>
                </c:pt>
                <c:pt idx="7">
                  <c:v>AGT</c:v>
                </c:pt>
                <c:pt idx="8">
                  <c:v>SEP</c:v>
                </c:pt>
                <c:pt idx="9">
                  <c:v>OKT</c:v>
                </c:pt>
                <c:pt idx="10">
                  <c:v>NOP</c:v>
                </c:pt>
                <c:pt idx="11">
                  <c:v>DES</c:v>
                </c:pt>
              </c:strCache>
            </c:strRef>
          </c:cat>
          <c:val>
            <c:numRef>
              <c:f>REKAP!$C$11:$N$11</c:f>
              <c:numCache>
                <c:formatCode>#,##0</c:formatCode>
                <c:ptCount val="12"/>
                <c:pt idx="0">
                  <c:v>1093</c:v>
                </c:pt>
                <c:pt idx="1">
                  <c:v>1028</c:v>
                </c:pt>
                <c:pt idx="2">
                  <c:v>959</c:v>
                </c:pt>
                <c:pt idx="3">
                  <c:v>1093</c:v>
                </c:pt>
                <c:pt idx="4">
                  <c:v>1042</c:v>
                </c:pt>
                <c:pt idx="5">
                  <c:v>828</c:v>
                </c:pt>
                <c:pt idx="6">
                  <c:v>1240</c:v>
                </c:pt>
                <c:pt idx="7">
                  <c:v>1166</c:v>
                </c:pt>
                <c:pt idx="8">
                  <c:v>1195</c:v>
                </c:pt>
                <c:pt idx="9">
                  <c:v>1297</c:v>
                </c:pt>
                <c:pt idx="10">
                  <c:v>1174</c:v>
                </c:pt>
                <c:pt idx="11">
                  <c:v>1162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1C-4DA8-830A-8989C266599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4786048"/>
        <c:axId val="154800128"/>
        <c:extLst>
          <c:ext xmlns:c15="http://schemas.microsoft.com/office/drawing/2012/chart" uri="{02D57815-91ED-43cb-92C2-25804820EDAC}">
            <c15:filteredLine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REKAP!$A$4</c15:sqref>
                        </c15:formulaRef>
                      </c:ext>
                    </c:extLst>
                    <c:strCache>
                      <c:ptCount val="1"/>
                      <c:pt idx="0">
                        <c:v>2018</c:v>
                      </c:pt>
                    </c:strCache>
                  </c:strRef>
                </c:tx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/>
                    <a:lstStyle/>
                    <a:p>
                      <a:pPr>
                        <a:defRPr lang="en-US" sz="900">
                          <a:solidFill>
                            <a:srgbClr val="C00000"/>
                          </a:solidFill>
                        </a:defRPr>
                      </a:pPr>
                      <a:endParaRPr lang="en-US"/>
                    </a:p>
                  </c:txPr>
                  <c:dLblPos val="b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layout/>
                      <c15:showLeaderLines val="0"/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REKAP!$C$3:$N$3</c15:sqref>
                        </c15:formulaRef>
                      </c:ext>
                    </c:extLst>
                    <c:strCache>
                      <c:ptCount val="12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MEI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AGT</c:v>
                      </c:pt>
                      <c:pt idx="8">
                        <c:v>SEP</c:v>
                      </c:pt>
                      <c:pt idx="9">
                        <c:v>OKT</c:v>
                      </c:pt>
                      <c:pt idx="10">
                        <c:v>NOP</c:v>
                      </c:pt>
                      <c:pt idx="11">
                        <c:v>DES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REKAP!$C$6:$N$6</c15:sqref>
                        </c15:formulaRef>
                      </c:ext>
                    </c:extLst>
                    <c:numCache>
                      <c:formatCode>#,##0</c:formatCode>
                      <c:ptCount val="12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541C-4DA8-830A-8989C2665998}"/>
                  </c:ext>
                </c:extLst>
              </c15:ser>
            </c15:filteredLineSeries>
          </c:ext>
        </c:extLst>
      </c:lineChart>
      <c:catAx>
        <c:axId val="154786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800128"/>
        <c:crosses val="autoZero"/>
        <c:auto val="1"/>
        <c:lblAlgn val="ctr"/>
        <c:lblOffset val="100"/>
        <c:noMultiLvlLbl val="0"/>
      </c:catAx>
      <c:valAx>
        <c:axId val="154800128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786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344" l="0.70000000000000062" r="0.70000000000000062" t="0.75000000000000344" header="0.30000000000000032" footer="0.3000000000000003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1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1"/>
              <a:t>Grafik</a:t>
            </a:r>
            <a:r>
              <a:rPr lang="en-US" sz="1100" b="1" baseline="0"/>
              <a:t> </a:t>
            </a:r>
            <a:r>
              <a:rPr lang="en-US" sz="1100" b="1"/>
              <a:t>Jumlah Kunjungan Rawat Jalan </a:t>
            </a:r>
          </a:p>
          <a:p>
            <a:pPr>
              <a:defRPr lang="en-US" sz="11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1"/>
              <a:t>BBKPM Bandung UPF Garut</a:t>
            </a:r>
            <a:r>
              <a:rPr lang="en-US" sz="1100" b="1" baseline="0"/>
              <a:t> 2019-2020</a:t>
            </a:r>
            <a:endParaRPr lang="en-US" sz="1100" b="1"/>
          </a:p>
        </c:rich>
      </c:tx>
      <c:layout>
        <c:manualLayout>
          <c:xMode val="edge"/>
          <c:yMode val="edge"/>
          <c:x val="0.29518147431846348"/>
          <c:y val="2.5740025740025742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REKAP!$A$4</c:f>
              <c:strCache>
                <c:ptCount val="1"/>
                <c:pt idx="0">
                  <c:v>2018</c:v>
                </c:pt>
              </c:strCache>
            </c:strRef>
          </c:tx>
          <c:invertIfNegative val="0"/>
          <c:cat>
            <c:strRef>
              <c:f>REKAP!$C$3:$N$3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MEI</c:v>
                </c:pt>
                <c:pt idx="5">
                  <c:v>JUN</c:v>
                </c:pt>
                <c:pt idx="6">
                  <c:v>JUL</c:v>
                </c:pt>
                <c:pt idx="7">
                  <c:v>AGT</c:v>
                </c:pt>
                <c:pt idx="8">
                  <c:v>SEP</c:v>
                </c:pt>
                <c:pt idx="9">
                  <c:v>OKT</c:v>
                </c:pt>
                <c:pt idx="10">
                  <c:v>NOP</c:v>
                </c:pt>
                <c:pt idx="11">
                  <c:v>DES</c:v>
                </c:pt>
              </c:strCache>
            </c:strRef>
          </c:cat>
          <c:val>
            <c:numRef>
              <c:f>REKAP!$C$6:$N$6</c:f>
              <c:numCache>
                <c:formatCode>#,##0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0-B375-4739-8F5F-9E3AE33808FA}"/>
            </c:ext>
          </c:extLst>
        </c:ser>
        <c:ser>
          <c:idx val="6"/>
          <c:order val="1"/>
          <c:tx>
            <c:strRef>
              <c:f>REKAP!$A$9</c:f>
              <c:strCache>
                <c:ptCount val="1"/>
                <c:pt idx="0">
                  <c:v>2019</c:v>
                </c:pt>
              </c:strCache>
            </c:strRef>
          </c:tx>
          <c:invertIfNegative val="0"/>
          <c:cat>
            <c:strRef>
              <c:f>REKAP!$C$3:$N$3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MEI</c:v>
                </c:pt>
                <c:pt idx="5">
                  <c:v>JUN</c:v>
                </c:pt>
                <c:pt idx="6">
                  <c:v>JUL</c:v>
                </c:pt>
                <c:pt idx="7">
                  <c:v>AGT</c:v>
                </c:pt>
                <c:pt idx="8">
                  <c:v>SEP</c:v>
                </c:pt>
                <c:pt idx="9">
                  <c:v>OKT</c:v>
                </c:pt>
                <c:pt idx="10">
                  <c:v>NOP</c:v>
                </c:pt>
                <c:pt idx="11">
                  <c:v>DES</c:v>
                </c:pt>
              </c:strCache>
            </c:strRef>
          </c:cat>
          <c:val>
            <c:numRef>
              <c:f>REKAP!$C$11:$N$11</c:f>
              <c:numCache>
                <c:formatCode>#,##0</c:formatCode>
                <c:ptCount val="12"/>
                <c:pt idx="0">
                  <c:v>1093</c:v>
                </c:pt>
                <c:pt idx="1">
                  <c:v>1028</c:v>
                </c:pt>
                <c:pt idx="2">
                  <c:v>959</c:v>
                </c:pt>
                <c:pt idx="3">
                  <c:v>1093</c:v>
                </c:pt>
                <c:pt idx="4">
                  <c:v>1042</c:v>
                </c:pt>
                <c:pt idx="5">
                  <c:v>828</c:v>
                </c:pt>
                <c:pt idx="6">
                  <c:v>1240</c:v>
                </c:pt>
                <c:pt idx="7">
                  <c:v>1166</c:v>
                </c:pt>
                <c:pt idx="8">
                  <c:v>1195</c:v>
                </c:pt>
                <c:pt idx="9">
                  <c:v>1297</c:v>
                </c:pt>
                <c:pt idx="10">
                  <c:v>1174</c:v>
                </c:pt>
                <c:pt idx="11">
                  <c:v>1162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75-4739-8F5F-9E3AE33808FA}"/>
            </c:ext>
          </c:extLst>
        </c:ser>
        <c:ser>
          <c:idx val="0"/>
          <c:order val="2"/>
          <c:tx>
            <c:v>2020</c:v>
          </c:tx>
          <c:spPr>
            <a:solidFill>
              <a:srgbClr val="C00000"/>
            </a:solidFill>
            <a:ln>
              <a:solidFill>
                <a:srgbClr val="C00000"/>
              </a:solidFill>
            </a:ln>
          </c:spPr>
          <c:invertIfNegative val="0"/>
          <c:val>
            <c:numRef>
              <c:f>REKAP!$C$16:$N$16</c:f>
              <c:numCache>
                <c:formatCode>#,##0</c:formatCode>
                <c:ptCount val="12"/>
                <c:pt idx="0">
                  <c:v>1251</c:v>
                </c:pt>
                <c:pt idx="1">
                  <c:v>1130</c:v>
                </c:pt>
                <c:pt idx="2">
                  <c:v>1147</c:v>
                </c:pt>
                <c:pt idx="3">
                  <c:v>692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07-469F-A6F1-E09FFDF134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4825856"/>
        <c:axId val="154827392"/>
      </c:barChart>
      <c:catAx>
        <c:axId val="154825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827392"/>
        <c:crosses val="autoZero"/>
        <c:auto val="1"/>
        <c:lblAlgn val="ctr"/>
        <c:lblOffset val="100"/>
        <c:noMultiLvlLbl val="0"/>
      </c:catAx>
      <c:valAx>
        <c:axId val="154827392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825856"/>
        <c:crosses val="autoZero"/>
        <c:crossBetween val="between"/>
      </c:valAx>
      <c:dTable>
        <c:showHorzBorder val="1"/>
        <c:showVertBorder val="1"/>
        <c:showOutline val="1"/>
        <c:showKeys val="0"/>
        <c:txPr>
          <a:bodyPr/>
          <a:lstStyle/>
          <a:p>
            <a:pPr rtl="0">
              <a:defRPr lang="en-US" sz="800"/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1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1"/>
              <a:t>Grafik</a:t>
            </a:r>
            <a:r>
              <a:rPr lang="en-US" sz="1100" b="1" baseline="0"/>
              <a:t> Pertumbuhan Rata-rata </a:t>
            </a:r>
            <a:r>
              <a:rPr lang="en-US" sz="1100" b="1"/>
              <a:t>Kunjungan Rawat Jalan </a:t>
            </a:r>
          </a:p>
          <a:p>
            <a:pPr>
              <a:defRPr lang="en-US" sz="11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1"/>
              <a:t>BBKPM Bandung 2018</a:t>
            </a:r>
          </a:p>
        </c:rich>
      </c:tx>
      <c:layout>
        <c:manualLayout>
          <c:xMode val="edge"/>
          <c:yMode val="edge"/>
          <c:x val="0.20783400499324972"/>
          <c:y val="2.5740025740025742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REKAP!$A$19:$B$19</c:f>
              <c:strCache>
                <c:ptCount val="2"/>
                <c:pt idx="0">
                  <c:v>PERTUMBUHAN RATA-RATA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800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REKAP!$C$3:$O$3</c:f>
              <c:strCache>
                <c:ptCount val="1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MEI</c:v>
                </c:pt>
                <c:pt idx="5">
                  <c:v>JUN</c:v>
                </c:pt>
                <c:pt idx="6">
                  <c:v>JUL</c:v>
                </c:pt>
                <c:pt idx="7">
                  <c:v>AGT</c:v>
                </c:pt>
                <c:pt idx="8">
                  <c:v>SEP</c:v>
                </c:pt>
                <c:pt idx="9">
                  <c:v>OKT</c:v>
                </c:pt>
                <c:pt idx="10">
                  <c:v>NOP</c:v>
                </c:pt>
                <c:pt idx="11">
                  <c:v>DES</c:v>
                </c:pt>
                <c:pt idx="12">
                  <c:v>JML</c:v>
                </c:pt>
              </c:strCache>
            </c:strRef>
          </c:cat>
          <c:val>
            <c:numRef>
              <c:f>REKAP!$C$19:$O$19</c:f>
              <c:numCache>
                <c:formatCode>0.00</c:formatCode>
                <c:ptCount val="13"/>
                <c:pt idx="0">
                  <c:v>1.1445562671546203</c:v>
                </c:pt>
                <c:pt idx="1">
                  <c:v>1.0992217898832684</c:v>
                </c:pt>
                <c:pt idx="2">
                  <c:v>1.1960375391032325</c:v>
                </c:pt>
                <c:pt idx="3">
                  <c:v>0.63311985361390655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0.31784288619417034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39-4260-8546-08A1BD4EEEA4}"/>
            </c:ext>
          </c:extLst>
        </c:ser>
        <c:ser>
          <c:idx val="1"/>
          <c:order val="1"/>
          <c:tx>
            <c:strRef>
              <c:f>REKAP!$A$21</c:f>
              <c:strCache>
                <c:ptCount val="1"/>
                <c:pt idx="0">
                  <c:v>TARGET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strRef>
              <c:f>REKAP!$C$3:$O$3</c:f>
              <c:strCache>
                <c:ptCount val="1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MEI</c:v>
                </c:pt>
                <c:pt idx="5">
                  <c:v>JUN</c:v>
                </c:pt>
                <c:pt idx="6">
                  <c:v>JUL</c:v>
                </c:pt>
                <c:pt idx="7">
                  <c:v>AGT</c:v>
                </c:pt>
                <c:pt idx="8">
                  <c:v>SEP</c:v>
                </c:pt>
                <c:pt idx="9">
                  <c:v>OKT</c:v>
                </c:pt>
                <c:pt idx="10">
                  <c:v>NOP</c:v>
                </c:pt>
                <c:pt idx="11">
                  <c:v>DES</c:v>
                </c:pt>
                <c:pt idx="12">
                  <c:v>JML</c:v>
                </c:pt>
              </c:strCache>
            </c:strRef>
          </c:cat>
          <c:val>
            <c:numRef>
              <c:f>REKAP!$C$21:$O$21</c:f>
              <c:numCache>
                <c:formatCode>0.00</c:formatCode>
                <c:ptCount val="13"/>
                <c:pt idx="0">
                  <c:v>1.2</c:v>
                </c:pt>
                <c:pt idx="1">
                  <c:v>1.2</c:v>
                </c:pt>
                <c:pt idx="2">
                  <c:v>1.2</c:v>
                </c:pt>
                <c:pt idx="3">
                  <c:v>1.2</c:v>
                </c:pt>
                <c:pt idx="4">
                  <c:v>1.2</c:v>
                </c:pt>
                <c:pt idx="5">
                  <c:v>1.2</c:v>
                </c:pt>
                <c:pt idx="6">
                  <c:v>1.2</c:v>
                </c:pt>
                <c:pt idx="7">
                  <c:v>1.2</c:v>
                </c:pt>
                <c:pt idx="8">
                  <c:v>1.2</c:v>
                </c:pt>
                <c:pt idx="9">
                  <c:v>1.2</c:v>
                </c:pt>
                <c:pt idx="10">
                  <c:v>1.2</c:v>
                </c:pt>
                <c:pt idx="11">
                  <c:v>1.2</c:v>
                </c:pt>
                <c:pt idx="12">
                  <c:v>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39-4260-8546-08A1BD4EEEA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54859392"/>
        <c:axId val="154860928"/>
      </c:lineChart>
      <c:catAx>
        <c:axId val="154859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860928"/>
        <c:crosses val="autoZero"/>
        <c:auto val="1"/>
        <c:lblAlgn val="ctr"/>
        <c:lblOffset val="100"/>
        <c:noMultiLvlLbl val="0"/>
      </c:catAx>
      <c:valAx>
        <c:axId val="154860928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859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389" l="0.70000000000000062" r="0.70000000000000062" t="0.75000000000000389" header="0.30000000000000032" footer="0.30000000000000032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1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1"/>
              <a:t>Grafik</a:t>
            </a:r>
            <a:r>
              <a:rPr lang="en-US" sz="1100" b="1" baseline="0"/>
              <a:t> Rata-rata</a:t>
            </a:r>
            <a:r>
              <a:rPr lang="en-US" sz="1100" b="1"/>
              <a:t> Kunjungan Rawat Jalan Per Hari </a:t>
            </a:r>
          </a:p>
          <a:p>
            <a:pPr>
              <a:defRPr lang="en-US" sz="11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1"/>
              <a:t>BBKPM Bandung 2017-2018</a:t>
            </a:r>
          </a:p>
        </c:rich>
      </c:tx>
      <c:layout>
        <c:manualLayout>
          <c:xMode val="edge"/>
          <c:yMode val="edge"/>
          <c:x val="0.29518147431846364"/>
          <c:y val="2.5740025740025742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REKAP!$A$4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strRef>
              <c:f>REKAP!$C$3:$N$3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MEI</c:v>
                </c:pt>
                <c:pt idx="5">
                  <c:v>JUN</c:v>
                </c:pt>
                <c:pt idx="6">
                  <c:v>JUL</c:v>
                </c:pt>
                <c:pt idx="7">
                  <c:v>AGT</c:v>
                </c:pt>
                <c:pt idx="8">
                  <c:v>SEP</c:v>
                </c:pt>
                <c:pt idx="9">
                  <c:v>OKT</c:v>
                </c:pt>
                <c:pt idx="10">
                  <c:v>NOP</c:v>
                </c:pt>
                <c:pt idx="11">
                  <c:v>DES</c:v>
                </c:pt>
              </c:strCache>
            </c:strRef>
          </c:cat>
          <c:val>
            <c:numRef>
              <c:f>REKAP!$C$8:$N$8</c:f>
              <c:numCache>
                <c:formatCode>#,##0.00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0-EE1E-4C42-BD33-F1344D824FDB}"/>
            </c:ext>
          </c:extLst>
        </c:ser>
        <c:ser>
          <c:idx val="9"/>
          <c:order val="1"/>
          <c:tx>
            <c:strRef>
              <c:f>REKAP!$A$9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strRef>
              <c:f>REKAP!$C$3:$N$3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MEI</c:v>
                </c:pt>
                <c:pt idx="5">
                  <c:v>JUN</c:v>
                </c:pt>
                <c:pt idx="6">
                  <c:v>JUL</c:v>
                </c:pt>
                <c:pt idx="7">
                  <c:v>AGT</c:v>
                </c:pt>
                <c:pt idx="8">
                  <c:v>SEP</c:v>
                </c:pt>
                <c:pt idx="9">
                  <c:v>OKT</c:v>
                </c:pt>
                <c:pt idx="10">
                  <c:v>NOP</c:v>
                </c:pt>
                <c:pt idx="11">
                  <c:v>DES</c:v>
                </c:pt>
              </c:strCache>
            </c:strRef>
          </c:cat>
          <c:val>
            <c:numRef>
              <c:f>REKAP!$C$13:$N$13</c:f>
              <c:numCache>
                <c:formatCode>#,##0.00</c:formatCode>
                <c:ptCount val="12"/>
                <c:pt idx="0">
                  <c:v>49.68181818181818</c:v>
                </c:pt>
                <c:pt idx="1">
                  <c:v>54.10526315789474</c:v>
                </c:pt>
                <c:pt idx="2">
                  <c:v>45.666666666666664</c:v>
                </c:pt>
                <c:pt idx="3">
                  <c:v>52.047619047619051</c:v>
                </c:pt>
                <c:pt idx="4">
                  <c:v>52.1</c:v>
                </c:pt>
                <c:pt idx="5">
                  <c:v>75.272727272727266</c:v>
                </c:pt>
                <c:pt idx="6">
                  <c:v>56.363636363636367</c:v>
                </c:pt>
                <c:pt idx="7">
                  <c:v>55.523809523809526</c:v>
                </c:pt>
                <c:pt idx="8">
                  <c:v>62.89473684210526</c:v>
                </c:pt>
                <c:pt idx="9">
                  <c:v>56.391304347826086</c:v>
                </c:pt>
                <c:pt idx="10">
                  <c:v>55.904761904761905</c:v>
                </c:pt>
                <c:pt idx="11">
                  <c:v>61.157894736842103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1E-4C42-BD33-F1344D824F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4919680"/>
        <c:axId val="154921216"/>
      </c:barChart>
      <c:catAx>
        <c:axId val="154919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921216"/>
        <c:crosses val="autoZero"/>
        <c:auto val="1"/>
        <c:lblAlgn val="ctr"/>
        <c:lblOffset val="100"/>
        <c:noMultiLvlLbl val="0"/>
      </c:catAx>
      <c:valAx>
        <c:axId val="154921216"/>
        <c:scaling>
          <c:orientation val="minMax"/>
        </c:scaling>
        <c:delete val="0"/>
        <c:axPos val="l"/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919680"/>
        <c:crosses val="autoZero"/>
        <c:crossBetween val="between"/>
      </c:valAx>
      <c:dTable>
        <c:showHorzBorder val="1"/>
        <c:showVertBorder val="1"/>
        <c:showOutline val="1"/>
        <c:showKeys val="0"/>
        <c:txPr>
          <a:bodyPr/>
          <a:lstStyle/>
          <a:p>
            <a:pPr rtl="0">
              <a:defRPr lang="en-US" sz="800"/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389" l="0.70000000000000062" r="0.70000000000000062" t="0.75000000000000389" header="0.30000000000000032" footer="0.30000000000000032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1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1"/>
              <a:t>Grafik</a:t>
            </a:r>
            <a:r>
              <a:rPr lang="en-US" sz="1100" b="1" baseline="0"/>
              <a:t> Pertumbuhan Rata-rata </a:t>
            </a:r>
            <a:r>
              <a:rPr lang="en-US" sz="1100" b="1"/>
              <a:t>Kunjungan Rawat Jalan </a:t>
            </a:r>
          </a:p>
          <a:p>
            <a:pPr>
              <a:defRPr lang="en-US" sz="11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1"/>
              <a:t>BBKPM Bandung 2018</a:t>
            </a:r>
          </a:p>
        </c:rich>
      </c:tx>
      <c:layout>
        <c:manualLayout>
          <c:xMode val="edge"/>
          <c:yMode val="edge"/>
          <c:x val="0.20783400499324972"/>
          <c:y val="2.5740025740025742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REKAP!$A$20</c:f>
              <c:strCache>
                <c:ptCount val="1"/>
                <c:pt idx="0">
                  <c:v>KENAIKAN (%)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600"/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REKAP!$C$3:$O$3</c:f>
              <c:strCache>
                <c:ptCount val="1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MEI</c:v>
                </c:pt>
                <c:pt idx="5">
                  <c:v>JUN</c:v>
                </c:pt>
                <c:pt idx="6">
                  <c:v>JUL</c:v>
                </c:pt>
                <c:pt idx="7">
                  <c:v>AGT</c:v>
                </c:pt>
                <c:pt idx="8">
                  <c:v>SEP</c:v>
                </c:pt>
                <c:pt idx="9">
                  <c:v>OKT</c:v>
                </c:pt>
                <c:pt idx="10">
                  <c:v>NOP</c:v>
                </c:pt>
                <c:pt idx="11">
                  <c:v>DES</c:v>
                </c:pt>
                <c:pt idx="12">
                  <c:v>JML</c:v>
                </c:pt>
              </c:strCache>
            </c:strRef>
          </c:cat>
          <c:val>
            <c:numRef>
              <c:f>REKAP!$C$20:$O$20</c:f>
              <c:numCache>
                <c:formatCode>0.0%</c:formatCode>
                <c:ptCount val="13"/>
                <c:pt idx="0">
                  <c:v>0.1445562671546203</c:v>
                </c:pt>
                <c:pt idx="1">
                  <c:v>9.9221789883268477E-2</c:v>
                </c:pt>
                <c:pt idx="2">
                  <c:v>0.19603753910323254</c:v>
                </c:pt>
                <c:pt idx="3">
                  <c:v>-0.36688014638609334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-0.68215711380582966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D0-40D4-9E62-56C5274E19F5}"/>
            </c:ext>
          </c:extLst>
        </c:ser>
        <c:ser>
          <c:idx val="0"/>
          <c:order val="1"/>
          <c:tx>
            <c:strRef>
              <c:f>REKAP!$A$21</c:f>
              <c:strCache>
                <c:ptCount val="1"/>
                <c:pt idx="0">
                  <c:v>TARGET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800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REKAP!$C$3:$O$3</c:f>
              <c:strCache>
                <c:ptCount val="1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MEI</c:v>
                </c:pt>
                <c:pt idx="5">
                  <c:v>JUN</c:v>
                </c:pt>
                <c:pt idx="6">
                  <c:v>JUL</c:v>
                </c:pt>
                <c:pt idx="7">
                  <c:v>AGT</c:v>
                </c:pt>
                <c:pt idx="8">
                  <c:v>SEP</c:v>
                </c:pt>
                <c:pt idx="9">
                  <c:v>OKT</c:v>
                </c:pt>
                <c:pt idx="10">
                  <c:v>NOP</c:v>
                </c:pt>
                <c:pt idx="11">
                  <c:v>DES</c:v>
                </c:pt>
                <c:pt idx="12">
                  <c:v>JML</c:v>
                </c:pt>
              </c:strCache>
            </c:strRef>
          </c:cat>
          <c:val>
            <c:numRef>
              <c:f>REKAP!$C$22:$O$22</c:f>
              <c:numCache>
                <c:formatCode>0%</c:formatCode>
                <c:ptCount val="13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D0-40D4-9E62-56C5274E19F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54978176"/>
        <c:axId val="154979712"/>
      </c:lineChart>
      <c:catAx>
        <c:axId val="154978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979712"/>
        <c:crosses val="autoZero"/>
        <c:auto val="1"/>
        <c:lblAlgn val="ctr"/>
        <c:lblOffset val="100"/>
        <c:noMultiLvlLbl val="0"/>
      </c:catAx>
      <c:valAx>
        <c:axId val="154979712"/>
        <c:scaling>
          <c:orientation val="minMax"/>
        </c:scaling>
        <c:delete val="0"/>
        <c:axPos val="l"/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978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411" l="0.70000000000000062" r="0.70000000000000062" t="0.75000000000000411" header="0.30000000000000032" footer="0.30000000000000032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1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1"/>
              <a:t>Grafik</a:t>
            </a:r>
            <a:r>
              <a:rPr lang="en-US" sz="1100" b="1" baseline="0"/>
              <a:t> Jumlah </a:t>
            </a:r>
            <a:r>
              <a:rPr lang="en-US" sz="1100" b="1"/>
              <a:t>Kunjungan Rawat Jalan Berdasarkan</a:t>
            </a:r>
            <a:r>
              <a:rPr lang="en-US" sz="1100" b="1" baseline="0"/>
              <a:t> Jenis Pasien</a:t>
            </a:r>
            <a:r>
              <a:rPr lang="en-US" sz="1100" b="1"/>
              <a:t> </a:t>
            </a:r>
          </a:p>
          <a:p>
            <a:pPr>
              <a:defRPr lang="en-US" sz="11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1"/>
              <a:t>BBKPM Bandung 2018</a:t>
            </a:r>
          </a:p>
        </c:rich>
      </c:tx>
      <c:layout>
        <c:manualLayout>
          <c:xMode val="edge"/>
          <c:yMode val="edge"/>
          <c:x val="0.15172750984429237"/>
          <c:y val="3.0888030888030892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REKAP!$B$9</c:f>
              <c:strCache>
                <c:ptCount val="1"/>
                <c:pt idx="0">
                  <c:v>Pasien Baru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strRef>
              <c:f>REKAP!$C$3:$N$3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MEI</c:v>
                </c:pt>
                <c:pt idx="5">
                  <c:v>JUN</c:v>
                </c:pt>
                <c:pt idx="6">
                  <c:v>JUL</c:v>
                </c:pt>
                <c:pt idx="7">
                  <c:v>AGT</c:v>
                </c:pt>
                <c:pt idx="8">
                  <c:v>SEP</c:v>
                </c:pt>
                <c:pt idx="9">
                  <c:v>OKT</c:v>
                </c:pt>
                <c:pt idx="10">
                  <c:v>NOP</c:v>
                </c:pt>
                <c:pt idx="11">
                  <c:v>DES</c:v>
                </c:pt>
              </c:strCache>
            </c:strRef>
          </c:cat>
          <c:val>
            <c:numRef>
              <c:f>REKAP!$C$9:$N$9</c:f>
              <c:numCache>
                <c:formatCode>#,##0</c:formatCode>
                <c:ptCount val="12"/>
                <c:pt idx="0">
                  <c:v>392</c:v>
                </c:pt>
                <c:pt idx="1">
                  <c:v>356</c:v>
                </c:pt>
                <c:pt idx="2">
                  <c:v>332</c:v>
                </c:pt>
                <c:pt idx="3">
                  <c:v>392</c:v>
                </c:pt>
                <c:pt idx="4">
                  <c:v>330</c:v>
                </c:pt>
                <c:pt idx="5">
                  <c:v>276</c:v>
                </c:pt>
                <c:pt idx="6">
                  <c:v>447</c:v>
                </c:pt>
                <c:pt idx="7">
                  <c:v>389</c:v>
                </c:pt>
                <c:pt idx="8">
                  <c:v>407</c:v>
                </c:pt>
                <c:pt idx="9">
                  <c:v>455</c:v>
                </c:pt>
                <c:pt idx="10">
                  <c:v>403</c:v>
                </c:pt>
                <c:pt idx="11">
                  <c:v>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C2-4FA4-B4B5-F40C6CC60D8B}"/>
            </c:ext>
          </c:extLst>
        </c:ser>
        <c:ser>
          <c:idx val="9"/>
          <c:order val="1"/>
          <c:tx>
            <c:strRef>
              <c:f>REKAP!$B$10</c:f>
              <c:strCache>
                <c:ptCount val="1"/>
                <c:pt idx="0">
                  <c:v>Pasien Lama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strRef>
              <c:f>REKAP!$C$3:$N$3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MEI</c:v>
                </c:pt>
                <c:pt idx="5">
                  <c:v>JUN</c:v>
                </c:pt>
                <c:pt idx="6">
                  <c:v>JUL</c:v>
                </c:pt>
                <c:pt idx="7">
                  <c:v>AGT</c:v>
                </c:pt>
                <c:pt idx="8">
                  <c:v>SEP</c:v>
                </c:pt>
                <c:pt idx="9">
                  <c:v>OKT</c:v>
                </c:pt>
                <c:pt idx="10">
                  <c:v>NOP</c:v>
                </c:pt>
                <c:pt idx="11">
                  <c:v>DES</c:v>
                </c:pt>
              </c:strCache>
            </c:strRef>
          </c:cat>
          <c:val>
            <c:numRef>
              <c:f>REKAP!$C$10:$N$10</c:f>
              <c:numCache>
                <c:formatCode>#,##0</c:formatCode>
                <c:ptCount val="12"/>
                <c:pt idx="0">
                  <c:v>701</c:v>
                </c:pt>
                <c:pt idx="1">
                  <c:v>672</c:v>
                </c:pt>
                <c:pt idx="2">
                  <c:v>627</c:v>
                </c:pt>
                <c:pt idx="3">
                  <c:v>701</c:v>
                </c:pt>
                <c:pt idx="4">
                  <c:v>712</c:v>
                </c:pt>
                <c:pt idx="5">
                  <c:v>552</c:v>
                </c:pt>
                <c:pt idx="6">
                  <c:v>793</c:v>
                </c:pt>
                <c:pt idx="7">
                  <c:v>777</c:v>
                </c:pt>
                <c:pt idx="8">
                  <c:v>788</c:v>
                </c:pt>
                <c:pt idx="9">
                  <c:v>842</c:v>
                </c:pt>
                <c:pt idx="10">
                  <c:v>771</c:v>
                </c:pt>
                <c:pt idx="11">
                  <c:v>731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C2-4FA4-B4B5-F40C6CC60D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5017984"/>
        <c:axId val="155019520"/>
      </c:barChart>
      <c:catAx>
        <c:axId val="155017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019520"/>
        <c:crosses val="autoZero"/>
        <c:auto val="1"/>
        <c:lblAlgn val="ctr"/>
        <c:lblOffset val="100"/>
        <c:noMultiLvlLbl val="0"/>
      </c:catAx>
      <c:valAx>
        <c:axId val="155019520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017984"/>
        <c:crosses val="autoZero"/>
        <c:crossBetween val="between"/>
      </c:valAx>
      <c:dTable>
        <c:showHorzBorder val="1"/>
        <c:showVertBorder val="1"/>
        <c:showOutline val="1"/>
        <c:showKeys val="0"/>
        <c:txPr>
          <a:bodyPr/>
          <a:lstStyle/>
          <a:p>
            <a:pPr rtl="0">
              <a:defRPr lang="en-US" sz="800"/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411" l="0.70000000000000062" r="0.70000000000000062" t="0.75000000000000411" header="0.30000000000000032" footer="0.30000000000000032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1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1"/>
              <a:t>Grafik</a:t>
            </a:r>
            <a:r>
              <a:rPr lang="en-US" sz="1100" b="1" baseline="0"/>
              <a:t> Pertumbuhan Rata-rata </a:t>
            </a:r>
            <a:r>
              <a:rPr lang="en-US" sz="1100" b="1"/>
              <a:t>Kunjungan Rawat Jalan </a:t>
            </a:r>
          </a:p>
          <a:p>
            <a:pPr>
              <a:defRPr lang="en-US" sz="11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1"/>
              <a:t>BBKPM Bandung 2018</a:t>
            </a:r>
          </a:p>
        </c:rich>
      </c:tx>
      <c:layout>
        <c:manualLayout>
          <c:xMode val="edge"/>
          <c:yMode val="edge"/>
          <c:x val="0.20783400499324972"/>
          <c:y val="2.5740025740025742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REKAP!$A$19:$B$19</c:f>
              <c:strCache>
                <c:ptCount val="2"/>
                <c:pt idx="0">
                  <c:v>PERTUMBUHAN RATA-RATA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800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REKAP!$C$3:$O$3</c:f>
              <c:strCache>
                <c:ptCount val="1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MEI</c:v>
                </c:pt>
                <c:pt idx="5">
                  <c:v>JUN</c:v>
                </c:pt>
                <c:pt idx="6">
                  <c:v>JUL</c:v>
                </c:pt>
                <c:pt idx="7">
                  <c:v>AGT</c:v>
                </c:pt>
                <c:pt idx="8">
                  <c:v>SEP</c:v>
                </c:pt>
                <c:pt idx="9">
                  <c:v>OKT</c:v>
                </c:pt>
                <c:pt idx="10">
                  <c:v>NOP</c:v>
                </c:pt>
                <c:pt idx="11">
                  <c:v>DES</c:v>
                </c:pt>
                <c:pt idx="12">
                  <c:v>JML</c:v>
                </c:pt>
              </c:strCache>
            </c:strRef>
          </c:cat>
          <c:val>
            <c:numRef>
              <c:f>REKAP!$C$19:$O$19</c:f>
              <c:numCache>
                <c:formatCode>0.00</c:formatCode>
                <c:ptCount val="13"/>
                <c:pt idx="0">
                  <c:v>1.1445562671546203</c:v>
                </c:pt>
                <c:pt idx="1">
                  <c:v>1.0992217898832684</c:v>
                </c:pt>
                <c:pt idx="2">
                  <c:v>1.1960375391032325</c:v>
                </c:pt>
                <c:pt idx="3">
                  <c:v>0.63311985361390655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0.31784288619417034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5D-4FF6-85BB-7D7B064FCC46}"/>
            </c:ext>
          </c:extLst>
        </c:ser>
        <c:ser>
          <c:idx val="1"/>
          <c:order val="1"/>
          <c:tx>
            <c:strRef>
              <c:f>REKAP!$A$21</c:f>
              <c:strCache>
                <c:ptCount val="1"/>
                <c:pt idx="0">
                  <c:v>TARGET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strRef>
              <c:f>REKAP!$C$3:$O$3</c:f>
              <c:strCache>
                <c:ptCount val="1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MEI</c:v>
                </c:pt>
                <c:pt idx="5">
                  <c:v>JUN</c:v>
                </c:pt>
                <c:pt idx="6">
                  <c:v>JUL</c:v>
                </c:pt>
                <c:pt idx="7">
                  <c:v>AGT</c:v>
                </c:pt>
                <c:pt idx="8">
                  <c:v>SEP</c:v>
                </c:pt>
                <c:pt idx="9">
                  <c:v>OKT</c:v>
                </c:pt>
                <c:pt idx="10">
                  <c:v>NOP</c:v>
                </c:pt>
                <c:pt idx="11">
                  <c:v>DES</c:v>
                </c:pt>
                <c:pt idx="12">
                  <c:v>JML</c:v>
                </c:pt>
              </c:strCache>
            </c:strRef>
          </c:cat>
          <c:val>
            <c:numRef>
              <c:f>REKAP!$C$21:$O$21</c:f>
              <c:numCache>
                <c:formatCode>0.00</c:formatCode>
                <c:ptCount val="13"/>
                <c:pt idx="0">
                  <c:v>1.2</c:v>
                </c:pt>
                <c:pt idx="1">
                  <c:v>1.2</c:v>
                </c:pt>
                <c:pt idx="2">
                  <c:v>1.2</c:v>
                </c:pt>
                <c:pt idx="3">
                  <c:v>1.2</c:v>
                </c:pt>
                <c:pt idx="4">
                  <c:v>1.2</c:v>
                </c:pt>
                <c:pt idx="5">
                  <c:v>1.2</c:v>
                </c:pt>
                <c:pt idx="6">
                  <c:v>1.2</c:v>
                </c:pt>
                <c:pt idx="7">
                  <c:v>1.2</c:v>
                </c:pt>
                <c:pt idx="8">
                  <c:v>1.2</c:v>
                </c:pt>
                <c:pt idx="9">
                  <c:v>1.2</c:v>
                </c:pt>
                <c:pt idx="10">
                  <c:v>1.2</c:v>
                </c:pt>
                <c:pt idx="11">
                  <c:v>1.2</c:v>
                </c:pt>
                <c:pt idx="12">
                  <c:v>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5D-4FF6-85BB-7D7B064FCC4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55059712"/>
        <c:axId val="155061248"/>
      </c:lineChart>
      <c:catAx>
        <c:axId val="155059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061248"/>
        <c:crosses val="autoZero"/>
        <c:auto val="1"/>
        <c:lblAlgn val="ctr"/>
        <c:lblOffset val="100"/>
        <c:noMultiLvlLbl val="0"/>
      </c:catAx>
      <c:valAx>
        <c:axId val="155061248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059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411" l="0.70000000000000062" r="0.70000000000000062" t="0.7500000000000041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/>
              <a:t>Grafik Jumlah Kunjungan Rawat Inap </a:t>
            </a:r>
          </a:p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/>
              <a:t>BBKPM Bandung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'GRAFIK LAP'!$A$165:$B$165</c:f>
              <c:strCache>
                <c:ptCount val="2"/>
                <c:pt idx="0">
                  <c:v>2018</c:v>
                </c:pt>
                <c:pt idx="1">
                  <c:v>Kunjungan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'GRAFIK LAP'!$C$164:$H$164</c:f>
              <c:strCache>
                <c:ptCount val="6"/>
                <c:pt idx="0">
                  <c:v>TW 1</c:v>
                </c:pt>
                <c:pt idx="1">
                  <c:v>TW 2</c:v>
                </c:pt>
                <c:pt idx="2">
                  <c:v>SMT 1</c:v>
                </c:pt>
                <c:pt idx="3">
                  <c:v>TW 3</c:v>
                </c:pt>
                <c:pt idx="4">
                  <c:v>TW 4</c:v>
                </c:pt>
                <c:pt idx="5">
                  <c:v>TAHUNAN</c:v>
                </c:pt>
              </c:strCache>
            </c:strRef>
          </c:cat>
          <c:val>
            <c:numRef>
              <c:f>'GRAFIK LAP'!$C$165:$H$165</c:f>
              <c:numCache>
                <c:formatCode>#,##0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0-8443-4123-ABF3-1787A87D5C1A}"/>
            </c:ext>
          </c:extLst>
        </c:ser>
        <c:ser>
          <c:idx val="3"/>
          <c:order val="3"/>
          <c:tx>
            <c:strRef>
              <c:f>'GRAFIK LAP'!$A$168:$B$168</c:f>
              <c:strCache>
                <c:ptCount val="2"/>
                <c:pt idx="0">
                  <c:v>2019</c:v>
                </c:pt>
                <c:pt idx="1">
                  <c:v>Kunjungan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'GRAFIK LAP'!$C$164:$H$164</c:f>
              <c:strCache>
                <c:ptCount val="6"/>
                <c:pt idx="0">
                  <c:v>TW 1</c:v>
                </c:pt>
                <c:pt idx="1">
                  <c:v>TW 2</c:v>
                </c:pt>
                <c:pt idx="2">
                  <c:v>SMT 1</c:v>
                </c:pt>
                <c:pt idx="3">
                  <c:v>TW 3</c:v>
                </c:pt>
                <c:pt idx="4">
                  <c:v>TW 4</c:v>
                </c:pt>
                <c:pt idx="5">
                  <c:v>TAHUNAN</c:v>
                </c:pt>
              </c:strCache>
            </c:strRef>
          </c:cat>
          <c:val>
            <c:numRef>
              <c:f>'GRAFIK LAP'!$C$168:$H$168</c:f>
              <c:numCache>
                <c:formatCode>#,##0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1-8443-4123-ABF3-1787A87D5C1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9824256"/>
        <c:axId val="149825792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'GRAFIK LAP'!$A$152:$B$152</c15:sqref>
                        </c15:formulaRef>
                      </c:ext>
                    </c:extLst>
                    <c:strCache>
                      <c:ptCount val="2"/>
                      <c:pt idx="0">
                        <c:v>2019</c:v>
                      </c:pt>
                      <c:pt idx="1">
                        <c:v>Hari Kerja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'GRAFIK LAP'!$C$150:$H$150</c15:sqref>
                        </c15:formulaRef>
                      </c:ext>
                    </c:extLst>
                    <c:numCache>
                      <c:formatCode>#,##0.00</c:formatCode>
                      <c:ptCount val="6"/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'GRAFIK LAP'!$C$152:$H$152</c15:sqref>
                        </c15:formulaRef>
                      </c:ext>
                    </c:extLst>
                    <c:numCache>
                      <c:formatCode>#,##0</c:formatCode>
                      <c:ptCount val="6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8443-4123-ABF3-1787A87D5C1A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LAP'!$A$153:$B$153</c15:sqref>
                        </c15:formulaRef>
                      </c:ext>
                    </c:extLst>
                    <c:strCache>
                      <c:ptCount val="2"/>
                      <c:pt idx="0">
                        <c:v>2019</c:v>
                      </c:pt>
                      <c:pt idx="1">
                        <c:v>Rata-rata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accent2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LAP'!$C$150:$H$150</c15:sqref>
                        </c15:formulaRef>
                      </c:ext>
                    </c:extLst>
                    <c:numCache>
                      <c:formatCode>#,##0.00</c:formatCode>
                      <c:ptCount val="6"/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LAP'!$C$153:$H$153</c15:sqref>
                        </c15:formulaRef>
                      </c:ext>
                    </c:extLst>
                    <c:numCache>
                      <c:formatCode>#,##0.00</c:formatCode>
                      <c:ptCount val="6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8443-4123-ABF3-1787A87D5C1A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LAP'!$A$158:$B$158</c15:sqref>
                        </c15:formulaRef>
                      </c:ext>
                    </c:extLst>
                    <c:strCache>
                      <c:ptCount val="2"/>
                      <c:pt idx="0">
                        <c:v>PERTUMBUHAN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LAP'!$C$150:$H$150</c15:sqref>
                        </c15:formulaRef>
                      </c:ext>
                    </c:extLst>
                    <c:numCache>
                      <c:formatCode>#,##0.00</c:formatCode>
                      <c:ptCount val="6"/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LAP'!$C$158:$H$158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8443-4123-ABF3-1787A87D5C1A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LAP'!$A$159:$B$159</c15:sqref>
                        </c15:formulaRef>
                      </c:ext>
                    </c:extLst>
                    <c:strCache>
                      <c:ptCount val="2"/>
                      <c:pt idx="0">
                        <c:v>PERTUMBUHAN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rgbClr val="00B050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LAP'!$C$150:$H$150</c15:sqref>
                        </c15:formulaRef>
                      </c:ext>
                    </c:extLst>
                    <c:numCache>
                      <c:formatCode>#,##0.00</c:formatCode>
                      <c:ptCount val="6"/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LAP'!$C$159:$H$159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8443-4123-ABF3-1787A87D5C1A}"/>
                  </c:ext>
                </c:extLst>
              </c15:ser>
            </c15:filteredBarSeries>
          </c:ext>
        </c:extLst>
      </c:barChart>
      <c:catAx>
        <c:axId val="149824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25792"/>
        <c:crosses val="autoZero"/>
        <c:auto val="1"/>
        <c:lblAlgn val="ctr"/>
        <c:lblOffset val="100"/>
        <c:noMultiLvlLbl val="0"/>
      </c:catAx>
      <c:valAx>
        <c:axId val="149825792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24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1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1"/>
              <a:t>Grafik</a:t>
            </a:r>
            <a:r>
              <a:rPr lang="en-US" sz="1100" b="1" baseline="0"/>
              <a:t> Rata-rata</a:t>
            </a:r>
            <a:r>
              <a:rPr lang="en-US" sz="1100" b="1"/>
              <a:t> Kunjungan Rawat Jalan Per Hari </a:t>
            </a:r>
          </a:p>
          <a:p>
            <a:pPr>
              <a:defRPr lang="en-US" sz="11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1"/>
              <a:t>BBKPM Bandung UPF</a:t>
            </a:r>
            <a:r>
              <a:rPr lang="en-US" sz="1100" b="1" baseline="0"/>
              <a:t> Garut 2019-2020</a:t>
            </a:r>
            <a:endParaRPr lang="en-US" sz="1100" b="1"/>
          </a:p>
        </c:rich>
      </c:tx>
      <c:layout>
        <c:manualLayout>
          <c:xMode val="edge"/>
          <c:yMode val="edge"/>
          <c:x val="0.29518147431846387"/>
          <c:y val="2.5740025740025742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REKAP!$A$27:$B$27</c:f>
              <c:strCache>
                <c:ptCount val="2"/>
                <c:pt idx="0">
                  <c:v>2019</c:v>
                </c:pt>
                <c:pt idx="1">
                  <c:v>Umum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strRef>
              <c:f>REKAP!$C$26:$N$26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MEI</c:v>
                </c:pt>
                <c:pt idx="5">
                  <c:v>JUN</c:v>
                </c:pt>
                <c:pt idx="6">
                  <c:v>JUL</c:v>
                </c:pt>
                <c:pt idx="7">
                  <c:v>AGT</c:v>
                </c:pt>
                <c:pt idx="8">
                  <c:v>SEP</c:v>
                </c:pt>
                <c:pt idx="9">
                  <c:v>OKT</c:v>
                </c:pt>
                <c:pt idx="10">
                  <c:v>NOP</c:v>
                </c:pt>
                <c:pt idx="11">
                  <c:v>DES</c:v>
                </c:pt>
              </c:strCache>
            </c:strRef>
          </c:cat>
          <c:val>
            <c:numRef>
              <c:f>REKAP!$C$27:$N$27</c:f>
              <c:numCache>
                <c:formatCode>#,##0</c:formatCode>
                <c:ptCount val="12"/>
                <c:pt idx="0">
                  <c:v>342</c:v>
                </c:pt>
                <c:pt idx="1">
                  <c:v>356</c:v>
                </c:pt>
                <c:pt idx="2">
                  <c:v>294</c:v>
                </c:pt>
                <c:pt idx="3">
                  <c:v>294</c:v>
                </c:pt>
                <c:pt idx="4">
                  <c:v>342</c:v>
                </c:pt>
                <c:pt idx="5">
                  <c:v>362</c:v>
                </c:pt>
                <c:pt idx="6">
                  <c:v>266</c:v>
                </c:pt>
                <c:pt idx="7">
                  <c:v>378</c:v>
                </c:pt>
                <c:pt idx="8">
                  <c:v>366</c:v>
                </c:pt>
                <c:pt idx="9">
                  <c:v>386</c:v>
                </c:pt>
                <c:pt idx="10">
                  <c:v>186</c:v>
                </c:pt>
                <c:pt idx="11">
                  <c:v>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1E-4680-A627-4EECBEF10729}"/>
            </c:ext>
          </c:extLst>
        </c:ser>
        <c:ser>
          <c:idx val="9"/>
          <c:order val="1"/>
          <c:tx>
            <c:strRef>
              <c:f>REKAP!$A$28:$B$28</c:f>
              <c:strCache>
                <c:ptCount val="2"/>
                <c:pt idx="0">
                  <c:v>2019</c:v>
                </c:pt>
                <c:pt idx="1">
                  <c:v>BPJS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strRef>
              <c:f>REKAP!$C$26:$N$26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MEI</c:v>
                </c:pt>
                <c:pt idx="5">
                  <c:v>JUN</c:v>
                </c:pt>
                <c:pt idx="6">
                  <c:v>JUL</c:v>
                </c:pt>
                <c:pt idx="7">
                  <c:v>AGT</c:v>
                </c:pt>
                <c:pt idx="8">
                  <c:v>SEP</c:v>
                </c:pt>
                <c:pt idx="9">
                  <c:v>OKT</c:v>
                </c:pt>
                <c:pt idx="10">
                  <c:v>NOP</c:v>
                </c:pt>
                <c:pt idx="11">
                  <c:v>DES</c:v>
                </c:pt>
              </c:strCache>
            </c:strRef>
          </c:cat>
          <c:val>
            <c:numRef>
              <c:f>REKAP!$C$28:$N$28</c:f>
              <c:numCache>
                <c:formatCode>#,##0</c:formatCode>
                <c:ptCount val="12"/>
                <c:pt idx="0">
                  <c:v>751</c:v>
                </c:pt>
                <c:pt idx="1">
                  <c:v>672</c:v>
                </c:pt>
                <c:pt idx="2">
                  <c:v>665</c:v>
                </c:pt>
                <c:pt idx="3">
                  <c:v>665</c:v>
                </c:pt>
                <c:pt idx="4">
                  <c:v>751</c:v>
                </c:pt>
                <c:pt idx="5">
                  <c:v>680</c:v>
                </c:pt>
                <c:pt idx="6">
                  <c:v>562</c:v>
                </c:pt>
                <c:pt idx="7">
                  <c:v>862</c:v>
                </c:pt>
                <c:pt idx="8">
                  <c:v>800</c:v>
                </c:pt>
                <c:pt idx="9">
                  <c:v>809</c:v>
                </c:pt>
                <c:pt idx="10">
                  <c:v>1</c:v>
                </c:pt>
                <c:pt idx="11">
                  <c:v>730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1E-4680-A627-4EECBEF10729}"/>
            </c:ext>
          </c:extLst>
        </c:ser>
        <c:ser>
          <c:idx val="0"/>
          <c:order val="2"/>
          <c:tx>
            <c:strRef>
              <c:f>REKAP!$A$29:$B$29</c:f>
              <c:strCache>
                <c:ptCount val="2"/>
                <c:pt idx="0">
                  <c:v>2019</c:v>
                </c:pt>
                <c:pt idx="1">
                  <c:v>Jamkesda</c:v>
                </c:pt>
              </c:strCache>
            </c:strRef>
          </c:tx>
          <c:invertIfNegative val="0"/>
          <c:cat>
            <c:strRef>
              <c:f>REKAP!$C$26:$N$26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MEI</c:v>
                </c:pt>
                <c:pt idx="5">
                  <c:v>JUN</c:v>
                </c:pt>
                <c:pt idx="6">
                  <c:v>JUL</c:v>
                </c:pt>
                <c:pt idx="7">
                  <c:v>AGT</c:v>
                </c:pt>
                <c:pt idx="8">
                  <c:v>SEP</c:v>
                </c:pt>
                <c:pt idx="9">
                  <c:v>OKT</c:v>
                </c:pt>
                <c:pt idx="10">
                  <c:v>NOP</c:v>
                </c:pt>
                <c:pt idx="11">
                  <c:v>DES</c:v>
                </c:pt>
              </c:strCache>
            </c:strRef>
          </c:cat>
          <c:val>
            <c:numRef>
              <c:f>REKAP!$C$29:$N$29</c:f>
              <c:numCache>
                <c:formatCode>#,##0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855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1E-4680-A627-4EECBEF10729}"/>
            </c:ext>
          </c:extLst>
        </c:ser>
        <c:ser>
          <c:idx val="5"/>
          <c:order val="3"/>
          <c:tx>
            <c:strRef>
              <c:f>REKAP!$A$33:$B$33</c:f>
              <c:strCache>
                <c:ptCount val="2"/>
                <c:pt idx="0">
                  <c:v>2020</c:v>
                </c:pt>
                <c:pt idx="1">
                  <c:v>Umum</c:v>
                </c:pt>
              </c:strCache>
            </c:strRef>
          </c:tx>
          <c:invertIfNegative val="0"/>
          <c:cat>
            <c:strRef>
              <c:f>REKAP!$C$26:$N$26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MEI</c:v>
                </c:pt>
                <c:pt idx="5">
                  <c:v>JUN</c:v>
                </c:pt>
                <c:pt idx="6">
                  <c:v>JUL</c:v>
                </c:pt>
                <c:pt idx="7">
                  <c:v>AGT</c:v>
                </c:pt>
                <c:pt idx="8">
                  <c:v>SEP</c:v>
                </c:pt>
                <c:pt idx="9">
                  <c:v>OKT</c:v>
                </c:pt>
                <c:pt idx="10">
                  <c:v>NOP</c:v>
                </c:pt>
                <c:pt idx="11">
                  <c:v>DES</c:v>
                </c:pt>
              </c:strCache>
            </c:strRef>
          </c:cat>
          <c:val>
            <c:numRef>
              <c:f>REKAP!$C$33:$N$33</c:f>
              <c:numCache>
                <c:formatCode>#,##0</c:formatCode>
                <c:ptCount val="12"/>
                <c:pt idx="0">
                  <c:v>448</c:v>
                </c:pt>
                <c:pt idx="1">
                  <c:v>400</c:v>
                </c:pt>
                <c:pt idx="2">
                  <c:v>397</c:v>
                </c:pt>
                <c:pt idx="3">
                  <c:v>270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C1E-4680-A627-4EECBEF10729}"/>
            </c:ext>
          </c:extLst>
        </c:ser>
        <c:ser>
          <c:idx val="6"/>
          <c:order val="4"/>
          <c:tx>
            <c:strRef>
              <c:f>REKAP!$A$34:$B$34</c:f>
              <c:strCache>
                <c:ptCount val="2"/>
                <c:pt idx="0">
                  <c:v>2020</c:v>
                </c:pt>
                <c:pt idx="1">
                  <c:v>BPJS</c:v>
                </c:pt>
              </c:strCache>
            </c:strRef>
          </c:tx>
          <c:invertIfNegative val="0"/>
          <c:cat>
            <c:strRef>
              <c:f>REKAP!$C$26:$N$26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MEI</c:v>
                </c:pt>
                <c:pt idx="5">
                  <c:v>JUN</c:v>
                </c:pt>
                <c:pt idx="6">
                  <c:v>JUL</c:v>
                </c:pt>
                <c:pt idx="7">
                  <c:v>AGT</c:v>
                </c:pt>
                <c:pt idx="8">
                  <c:v>SEP</c:v>
                </c:pt>
                <c:pt idx="9">
                  <c:v>OKT</c:v>
                </c:pt>
                <c:pt idx="10">
                  <c:v>NOP</c:v>
                </c:pt>
                <c:pt idx="11">
                  <c:v>DES</c:v>
                </c:pt>
              </c:strCache>
            </c:strRef>
          </c:cat>
          <c:val>
            <c:numRef>
              <c:f>REKAP!$C$34:$N$34</c:f>
              <c:numCache>
                <c:formatCode>#,##0</c:formatCode>
                <c:ptCount val="12"/>
                <c:pt idx="0">
                  <c:v>803</c:v>
                </c:pt>
                <c:pt idx="1">
                  <c:v>730</c:v>
                </c:pt>
                <c:pt idx="2">
                  <c:v>750</c:v>
                </c:pt>
                <c:pt idx="3">
                  <c:v>422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C1E-4680-A627-4EECBEF10729}"/>
            </c:ext>
          </c:extLst>
        </c:ser>
        <c:ser>
          <c:idx val="7"/>
          <c:order val="5"/>
          <c:tx>
            <c:strRef>
              <c:f>REKAP!$A$35:$B$35</c:f>
              <c:strCache>
                <c:ptCount val="2"/>
                <c:pt idx="0">
                  <c:v>2020</c:v>
                </c:pt>
                <c:pt idx="1">
                  <c:v>Jamkesda</c:v>
                </c:pt>
              </c:strCache>
            </c:strRef>
          </c:tx>
          <c:invertIfNegative val="0"/>
          <c:cat>
            <c:strRef>
              <c:f>REKAP!$C$26:$N$26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MEI</c:v>
                </c:pt>
                <c:pt idx="5">
                  <c:v>JUN</c:v>
                </c:pt>
                <c:pt idx="6">
                  <c:v>JUL</c:v>
                </c:pt>
                <c:pt idx="7">
                  <c:v>AGT</c:v>
                </c:pt>
                <c:pt idx="8">
                  <c:v>SEP</c:v>
                </c:pt>
                <c:pt idx="9">
                  <c:v>OKT</c:v>
                </c:pt>
                <c:pt idx="10">
                  <c:v>NOP</c:v>
                </c:pt>
                <c:pt idx="11">
                  <c:v>DES</c:v>
                </c:pt>
              </c:strCache>
            </c:strRef>
          </c:cat>
          <c:val>
            <c:numRef>
              <c:f>REKAP!$C$35:$N$35</c:f>
              <c:numCache>
                <c:formatCode>#,##0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C1E-4680-A627-4EECBEF107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5141248"/>
        <c:axId val="155142784"/>
      </c:barChart>
      <c:catAx>
        <c:axId val="155141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142784"/>
        <c:crosses val="autoZero"/>
        <c:auto val="1"/>
        <c:lblAlgn val="ctr"/>
        <c:lblOffset val="100"/>
        <c:noMultiLvlLbl val="0"/>
      </c:catAx>
      <c:valAx>
        <c:axId val="155142784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141248"/>
        <c:crosses val="autoZero"/>
        <c:crossBetween val="between"/>
      </c:valAx>
      <c:dTable>
        <c:showHorzBorder val="1"/>
        <c:showVertBorder val="1"/>
        <c:showOutline val="1"/>
        <c:showKeys val="0"/>
        <c:txPr>
          <a:bodyPr/>
          <a:lstStyle/>
          <a:p>
            <a:pPr rtl="0">
              <a:defRPr lang="en-US" sz="800"/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411" l="0.70000000000000062" r="0.70000000000000062" t="0.75000000000000411" header="0.30000000000000032" footer="0.30000000000000032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1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1"/>
              <a:t>Grafik</a:t>
            </a:r>
            <a:r>
              <a:rPr lang="en-US" sz="1100" b="1" baseline="0"/>
              <a:t> Pertumbuhan Rata-rata </a:t>
            </a:r>
            <a:r>
              <a:rPr lang="en-US" sz="1100" b="1"/>
              <a:t>Kunjungan Rawat Jalan </a:t>
            </a:r>
          </a:p>
          <a:p>
            <a:pPr>
              <a:defRPr lang="en-US" sz="11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1"/>
              <a:t>BBKPM Bandung 2018</a:t>
            </a:r>
          </a:p>
        </c:rich>
      </c:tx>
      <c:layout>
        <c:manualLayout>
          <c:xMode val="edge"/>
          <c:yMode val="edge"/>
          <c:x val="0.20783400499324972"/>
          <c:y val="2.5740025740025742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REKAP!$A$20</c:f>
              <c:strCache>
                <c:ptCount val="1"/>
                <c:pt idx="0">
                  <c:v>KENAIKAN (%)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600"/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REKAP!$C$3:$O$3</c:f>
              <c:strCache>
                <c:ptCount val="1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MEI</c:v>
                </c:pt>
                <c:pt idx="5">
                  <c:v>JUN</c:v>
                </c:pt>
                <c:pt idx="6">
                  <c:v>JUL</c:v>
                </c:pt>
                <c:pt idx="7">
                  <c:v>AGT</c:v>
                </c:pt>
                <c:pt idx="8">
                  <c:v>SEP</c:v>
                </c:pt>
                <c:pt idx="9">
                  <c:v>OKT</c:v>
                </c:pt>
                <c:pt idx="10">
                  <c:v>NOP</c:v>
                </c:pt>
                <c:pt idx="11">
                  <c:v>DES</c:v>
                </c:pt>
                <c:pt idx="12">
                  <c:v>JML</c:v>
                </c:pt>
              </c:strCache>
            </c:strRef>
          </c:cat>
          <c:val>
            <c:numRef>
              <c:f>REKAP!$C$20:$O$20</c:f>
              <c:numCache>
                <c:formatCode>0.0%</c:formatCode>
                <c:ptCount val="13"/>
                <c:pt idx="0">
                  <c:v>0.1445562671546203</c:v>
                </c:pt>
                <c:pt idx="1">
                  <c:v>9.9221789883268477E-2</c:v>
                </c:pt>
                <c:pt idx="2">
                  <c:v>0.19603753910323254</c:v>
                </c:pt>
                <c:pt idx="3">
                  <c:v>-0.36688014638609334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-0.68215711380582966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78-4EE2-8825-2539D380D634}"/>
            </c:ext>
          </c:extLst>
        </c:ser>
        <c:ser>
          <c:idx val="0"/>
          <c:order val="1"/>
          <c:tx>
            <c:strRef>
              <c:f>REKAP!$A$21</c:f>
              <c:strCache>
                <c:ptCount val="1"/>
                <c:pt idx="0">
                  <c:v>TARGET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800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REKAP!$C$3:$O$3</c:f>
              <c:strCache>
                <c:ptCount val="1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MEI</c:v>
                </c:pt>
                <c:pt idx="5">
                  <c:v>JUN</c:v>
                </c:pt>
                <c:pt idx="6">
                  <c:v>JUL</c:v>
                </c:pt>
                <c:pt idx="7">
                  <c:v>AGT</c:v>
                </c:pt>
                <c:pt idx="8">
                  <c:v>SEP</c:v>
                </c:pt>
                <c:pt idx="9">
                  <c:v>OKT</c:v>
                </c:pt>
                <c:pt idx="10">
                  <c:v>NOP</c:v>
                </c:pt>
                <c:pt idx="11">
                  <c:v>DES</c:v>
                </c:pt>
                <c:pt idx="12">
                  <c:v>JML</c:v>
                </c:pt>
              </c:strCache>
            </c:strRef>
          </c:cat>
          <c:val>
            <c:numRef>
              <c:f>REKAP!$C$22:$O$22</c:f>
              <c:numCache>
                <c:formatCode>0%</c:formatCode>
                <c:ptCount val="13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78-4EE2-8825-2539D380D63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55203840"/>
        <c:axId val="155217920"/>
      </c:lineChart>
      <c:catAx>
        <c:axId val="155203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217920"/>
        <c:crosses val="autoZero"/>
        <c:auto val="1"/>
        <c:lblAlgn val="ctr"/>
        <c:lblOffset val="100"/>
        <c:noMultiLvlLbl val="0"/>
      </c:catAx>
      <c:valAx>
        <c:axId val="155217920"/>
        <c:scaling>
          <c:orientation val="minMax"/>
        </c:scaling>
        <c:delete val="0"/>
        <c:axPos val="l"/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203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433" l="0.70000000000000062" r="0.70000000000000062" t="0.75000000000000433" header="0.30000000000000032" footer="0.30000000000000032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1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1"/>
              <a:t>Grafik</a:t>
            </a:r>
            <a:r>
              <a:rPr lang="en-US" sz="1100" b="1" baseline="0"/>
              <a:t> Jumlah </a:t>
            </a:r>
            <a:r>
              <a:rPr lang="en-US" sz="1100" b="1"/>
              <a:t>Kunjungan Rawat Jalan Berdasarkan</a:t>
            </a:r>
            <a:r>
              <a:rPr lang="en-US" sz="1100" b="1" baseline="0"/>
              <a:t> Jenis Pasien</a:t>
            </a:r>
            <a:r>
              <a:rPr lang="en-US" sz="1100" b="1"/>
              <a:t> </a:t>
            </a:r>
          </a:p>
          <a:p>
            <a:pPr>
              <a:defRPr lang="en-US" sz="11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1"/>
              <a:t>BBKPM Bandung 2018</a:t>
            </a:r>
          </a:p>
        </c:rich>
      </c:tx>
      <c:layout>
        <c:manualLayout>
          <c:xMode val="edge"/>
          <c:yMode val="edge"/>
          <c:x val="0.15172750984429245"/>
          <c:y val="3.0888030888030892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REKAP!$B$9</c:f>
              <c:strCache>
                <c:ptCount val="1"/>
                <c:pt idx="0">
                  <c:v>Pasien Baru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strRef>
              <c:f>REKAP!$C$3:$N$3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MEI</c:v>
                </c:pt>
                <c:pt idx="5">
                  <c:v>JUN</c:v>
                </c:pt>
                <c:pt idx="6">
                  <c:v>JUL</c:v>
                </c:pt>
                <c:pt idx="7">
                  <c:v>AGT</c:v>
                </c:pt>
                <c:pt idx="8">
                  <c:v>SEP</c:v>
                </c:pt>
                <c:pt idx="9">
                  <c:v>OKT</c:v>
                </c:pt>
                <c:pt idx="10">
                  <c:v>NOP</c:v>
                </c:pt>
                <c:pt idx="11">
                  <c:v>DES</c:v>
                </c:pt>
              </c:strCache>
            </c:strRef>
          </c:cat>
          <c:val>
            <c:numRef>
              <c:f>REKAP!$C$9:$N$9</c:f>
              <c:numCache>
                <c:formatCode>#,##0</c:formatCode>
                <c:ptCount val="12"/>
                <c:pt idx="0">
                  <c:v>392</c:v>
                </c:pt>
                <c:pt idx="1">
                  <c:v>356</c:v>
                </c:pt>
                <c:pt idx="2">
                  <c:v>332</c:v>
                </c:pt>
                <c:pt idx="3">
                  <c:v>392</c:v>
                </c:pt>
                <c:pt idx="4">
                  <c:v>330</c:v>
                </c:pt>
                <c:pt idx="5">
                  <c:v>276</c:v>
                </c:pt>
                <c:pt idx="6">
                  <c:v>447</c:v>
                </c:pt>
                <c:pt idx="7">
                  <c:v>389</c:v>
                </c:pt>
                <c:pt idx="8">
                  <c:v>407</c:v>
                </c:pt>
                <c:pt idx="9">
                  <c:v>455</c:v>
                </c:pt>
                <c:pt idx="10">
                  <c:v>403</c:v>
                </c:pt>
                <c:pt idx="11">
                  <c:v>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E8-4C7C-B59A-223786471286}"/>
            </c:ext>
          </c:extLst>
        </c:ser>
        <c:ser>
          <c:idx val="9"/>
          <c:order val="1"/>
          <c:tx>
            <c:strRef>
              <c:f>REKAP!$B$10</c:f>
              <c:strCache>
                <c:ptCount val="1"/>
                <c:pt idx="0">
                  <c:v>Pasien Lama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strRef>
              <c:f>REKAP!$C$3:$N$3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MEI</c:v>
                </c:pt>
                <c:pt idx="5">
                  <c:v>JUN</c:v>
                </c:pt>
                <c:pt idx="6">
                  <c:v>JUL</c:v>
                </c:pt>
                <c:pt idx="7">
                  <c:v>AGT</c:v>
                </c:pt>
                <c:pt idx="8">
                  <c:v>SEP</c:v>
                </c:pt>
                <c:pt idx="9">
                  <c:v>OKT</c:v>
                </c:pt>
                <c:pt idx="10">
                  <c:v>NOP</c:v>
                </c:pt>
                <c:pt idx="11">
                  <c:v>DES</c:v>
                </c:pt>
              </c:strCache>
            </c:strRef>
          </c:cat>
          <c:val>
            <c:numRef>
              <c:f>REKAP!$C$10:$N$10</c:f>
              <c:numCache>
                <c:formatCode>#,##0</c:formatCode>
                <c:ptCount val="12"/>
                <c:pt idx="0">
                  <c:v>701</c:v>
                </c:pt>
                <c:pt idx="1">
                  <c:v>672</c:v>
                </c:pt>
                <c:pt idx="2">
                  <c:v>627</c:v>
                </c:pt>
                <c:pt idx="3">
                  <c:v>701</c:v>
                </c:pt>
                <c:pt idx="4">
                  <c:v>712</c:v>
                </c:pt>
                <c:pt idx="5">
                  <c:v>552</c:v>
                </c:pt>
                <c:pt idx="6">
                  <c:v>793</c:v>
                </c:pt>
                <c:pt idx="7">
                  <c:v>777</c:v>
                </c:pt>
                <c:pt idx="8">
                  <c:v>788</c:v>
                </c:pt>
                <c:pt idx="9">
                  <c:v>842</c:v>
                </c:pt>
                <c:pt idx="10">
                  <c:v>771</c:v>
                </c:pt>
                <c:pt idx="11">
                  <c:v>731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E8-4C7C-B59A-2237864712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5239552"/>
        <c:axId val="155241088"/>
      </c:barChart>
      <c:catAx>
        <c:axId val="155239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241088"/>
        <c:crosses val="autoZero"/>
        <c:auto val="1"/>
        <c:lblAlgn val="ctr"/>
        <c:lblOffset val="100"/>
        <c:noMultiLvlLbl val="0"/>
      </c:catAx>
      <c:valAx>
        <c:axId val="155241088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239552"/>
        <c:crosses val="autoZero"/>
        <c:crossBetween val="between"/>
      </c:valAx>
      <c:dTable>
        <c:showHorzBorder val="1"/>
        <c:showVertBorder val="1"/>
        <c:showOutline val="1"/>
        <c:showKeys val="0"/>
        <c:txPr>
          <a:bodyPr/>
          <a:lstStyle/>
          <a:p>
            <a:pPr rtl="0">
              <a:defRPr lang="en-US" sz="800"/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433" l="0.70000000000000062" r="0.70000000000000062" t="0.75000000000000433" header="0.30000000000000032" footer="0.30000000000000032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600"/>
            </a:pPr>
            <a:r>
              <a:rPr lang="en-US" sz="1600"/>
              <a:t>Grafik</a:t>
            </a:r>
            <a:r>
              <a:rPr lang="en-US" sz="1600" baseline="0"/>
              <a:t> Kunjungan Pasien Rawat Jalan Tahun 2017</a:t>
            </a:r>
            <a:endParaRPr lang="en-US" sz="1600"/>
          </a:p>
        </c:rich>
      </c:tx>
      <c:layout>
        <c:manualLayout>
          <c:xMode val="edge"/>
          <c:yMode val="edge"/>
          <c:x val="0.28071558963125232"/>
          <c:y val="1.1931394481730065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6808122668876896E-2"/>
          <c:y val="3.3117135525844651E-2"/>
          <c:w val="0.90712242022378775"/>
          <c:h val="0.7173476134275237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REGISTRASI!$A$5:$B$5</c:f>
              <c:strCache>
                <c:ptCount val="2"/>
                <c:pt idx="0">
                  <c:v>1</c:v>
                </c:pt>
                <c:pt idx="1">
                  <c:v>KUNJUNGAN BARU</c:v>
                </c:pt>
              </c:strCache>
            </c:strRef>
          </c:tx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748-4437-BF03-D71890A541A9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748-4437-BF03-D71890A541A9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748-4437-BF03-D71890A541A9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748-4437-BF03-D71890A541A9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748-4437-BF03-D71890A541A9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748-4437-BF03-D71890A541A9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748-4437-BF03-D71890A541A9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748-4437-BF03-D71890A541A9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0748-4437-BF03-D71890A541A9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0748-4437-BF03-D71890A541A9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0748-4437-BF03-D71890A541A9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0748-4437-BF03-D71890A541A9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0748-4437-BF03-D71890A541A9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0748-4437-BF03-D71890A541A9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0748-4437-BF03-D71890A541A9}"/>
                </c:ext>
              </c:extLst>
            </c:dLbl>
            <c:dLbl>
              <c:idx val="2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0748-4437-BF03-D71890A541A9}"/>
                </c:ext>
              </c:extLst>
            </c:dLbl>
            <c:dLbl>
              <c:idx val="2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0748-4437-BF03-D71890A541A9}"/>
                </c:ext>
              </c:extLst>
            </c:dLbl>
            <c:dLbl>
              <c:idx val="2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0748-4437-BF03-D71890A541A9}"/>
                </c:ext>
              </c:extLst>
            </c:dLbl>
            <c:dLbl>
              <c:idx val="2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0748-4437-BF03-D71890A541A9}"/>
                </c:ext>
              </c:extLst>
            </c:dLbl>
            <c:dLbl>
              <c:idx val="2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0748-4437-BF03-D71890A541A9}"/>
                </c:ext>
              </c:extLst>
            </c:dLbl>
            <c:dLbl>
              <c:idx val="2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0748-4437-BF03-D71890A541A9}"/>
                </c:ext>
              </c:extLst>
            </c:dLbl>
            <c:dLbl>
              <c:idx val="2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0748-4437-BF03-D71890A541A9}"/>
                </c:ext>
              </c:extLst>
            </c:dLbl>
            <c:dLbl>
              <c:idx val="2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0748-4437-BF03-D71890A541A9}"/>
                </c:ext>
              </c:extLst>
            </c:dLbl>
            <c:dLbl>
              <c:idx val="3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0748-4437-BF03-D71890A541A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REGISTRASI!$C$3:$AX$4</c:f>
              <c:multiLvlStrCache>
                <c:ptCount val="48"/>
                <c:lvl>
                  <c:pt idx="0">
                    <c:v>BDG</c:v>
                  </c:pt>
                  <c:pt idx="1">
                    <c:v>GRT</c:v>
                  </c:pt>
                  <c:pt idx="2">
                    <c:v>CJR</c:v>
                  </c:pt>
                  <c:pt idx="3">
                    <c:v>TOTAL</c:v>
                  </c:pt>
                  <c:pt idx="4">
                    <c:v>BDG</c:v>
                  </c:pt>
                  <c:pt idx="5">
                    <c:v>GRT</c:v>
                  </c:pt>
                  <c:pt idx="6">
                    <c:v>CJR</c:v>
                  </c:pt>
                  <c:pt idx="7">
                    <c:v>TOTAL</c:v>
                  </c:pt>
                  <c:pt idx="8">
                    <c:v>BDG</c:v>
                  </c:pt>
                  <c:pt idx="9">
                    <c:v>GRT</c:v>
                  </c:pt>
                  <c:pt idx="10">
                    <c:v>CJR</c:v>
                  </c:pt>
                  <c:pt idx="11">
                    <c:v>TOTAL</c:v>
                  </c:pt>
                  <c:pt idx="12">
                    <c:v>BDG</c:v>
                  </c:pt>
                  <c:pt idx="13">
                    <c:v>GRT</c:v>
                  </c:pt>
                  <c:pt idx="14">
                    <c:v>CJR</c:v>
                  </c:pt>
                  <c:pt idx="15">
                    <c:v>TOTAL</c:v>
                  </c:pt>
                  <c:pt idx="16">
                    <c:v>BDG</c:v>
                  </c:pt>
                  <c:pt idx="17">
                    <c:v>GRT</c:v>
                  </c:pt>
                  <c:pt idx="18">
                    <c:v>CJR</c:v>
                  </c:pt>
                  <c:pt idx="19">
                    <c:v>TOTAL</c:v>
                  </c:pt>
                  <c:pt idx="20">
                    <c:v>BDG</c:v>
                  </c:pt>
                  <c:pt idx="21">
                    <c:v>GRT</c:v>
                  </c:pt>
                  <c:pt idx="22">
                    <c:v>CJR</c:v>
                  </c:pt>
                  <c:pt idx="23">
                    <c:v>TOTAL</c:v>
                  </c:pt>
                  <c:pt idx="24">
                    <c:v>BDG</c:v>
                  </c:pt>
                  <c:pt idx="25">
                    <c:v>GRT</c:v>
                  </c:pt>
                  <c:pt idx="26">
                    <c:v>CJR</c:v>
                  </c:pt>
                  <c:pt idx="27">
                    <c:v>TOTAL</c:v>
                  </c:pt>
                  <c:pt idx="28">
                    <c:v>BDG</c:v>
                  </c:pt>
                  <c:pt idx="29">
                    <c:v>GRT</c:v>
                  </c:pt>
                  <c:pt idx="30">
                    <c:v>CJR</c:v>
                  </c:pt>
                  <c:pt idx="31">
                    <c:v>TOTAL</c:v>
                  </c:pt>
                  <c:pt idx="32">
                    <c:v>BDG</c:v>
                  </c:pt>
                  <c:pt idx="33">
                    <c:v>GRT</c:v>
                  </c:pt>
                  <c:pt idx="34">
                    <c:v>CJR</c:v>
                  </c:pt>
                  <c:pt idx="35">
                    <c:v>TOTAL</c:v>
                  </c:pt>
                  <c:pt idx="36">
                    <c:v>BDG</c:v>
                  </c:pt>
                  <c:pt idx="37">
                    <c:v>GRT</c:v>
                  </c:pt>
                  <c:pt idx="38">
                    <c:v>CJR</c:v>
                  </c:pt>
                  <c:pt idx="39">
                    <c:v>TOTAL</c:v>
                  </c:pt>
                  <c:pt idx="40">
                    <c:v>BDG</c:v>
                  </c:pt>
                  <c:pt idx="41">
                    <c:v>GRT</c:v>
                  </c:pt>
                  <c:pt idx="42">
                    <c:v>CJR</c:v>
                  </c:pt>
                  <c:pt idx="43">
                    <c:v>TOTAL</c:v>
                  </c:pt>
                  <c:pt idx="44">
                    <c:v>BDG</c:v>
                  </c:pt>
                  <c:pt idx="45">
                    <c:v>GRT</c:v>
                  </c:pt>
                  <c:pt idx="46">
                    <c:v>CJR</c:v>
                  </c:pt>
                  <c:pt idx="47">
                    <c:v>TOTAL</c:v>
                  </c:pt>
                </c:lvl>
                <c:lvl>
                  <c:pt idx="0">
                    <c:v>JANUARI</c:v>
                  </c:pt>
                  <c:pt idx="4">
                    <c:v>FEBRUARI</c:v>
                  </c:pt>
                  <c:pt idx="8">
                    <c:v>MARET</c:v>
                  </c:pt>
                  <c:pt idx="12">
                    <c:v>APRIL</c:v>
                  </c:pt>
                  <c:pt idx="16">
                    <c:v>MEI</c:v>
                  </c:pt>
                  <c:pt idx="20">
                    <c:v>JUNI</c:v>
                  </c:pt>
                  <c:pt idx="24">
                    <c:v>JULI</c:v>
                  </c:pt>
                  <c:pt idx="28">
                    <c:v>AGUSTUS</c:v>
                  </c:pt>
                  <c:pt idx="32">
                    <c:v>SEPTEMBER</c:v>
                  </c:pt>
                  <c:pt idx="36">
                    <c:v>OKTOBER</c:v>
                  </c:pt>
                  <c:pt idx="40">
                    <c:v>NOVEMBER</c:v>
                  </c:pt>
                  <c:pt idx="44">
                    <c:v>DESEMBER</c:v>
                  </c:pt>
                </c:lvl>
              </c:multiLvlStrCache>
            </c:multiLvlStrRef>
          </c:cat>
          <c:val>
            <c:numRef>
              <c:f>REGISTRASI!$C$5:$AX$5</c:f>
              <c:numCache>
                <c:formatCode>_(* #,##0_);_(* \(#,##0\);_(* "-"_);_(@_)</c:formatCode>
                <c:ptCount val="48"/>
                <c:pt idx="1">
                  <c:v>459</c:v>
                </c:pt>
                <c:pt idx="3">
                  <c:v>459</c:v>
                </c:pt>
                <c:pt idx="5">
                  <c:v>397</c:v>
                </c:pt>
                <c:pt idx="7">
                  <c:v>397</c:v>
                </c:pt>
                <c:pt idx="9">
                  <c:v>410</c:v>
                </c:pt>
                <c:pt idx="11">
                  <c:v>410</c:v>
                </c:pt>
                <c:pt idx="13">
                  <c:v>254</c:v>
                </c:pt>
                <c:pt idx="15">
                  <c:v>254</c:v>
                </c:pt>
                <c:pt idx="19">
                  <c:v>0</c:v>
                </c:pt>
                <c:pt idx="23">
                  <c:v>0</c:v>
                </c:pt>
                <c:pt idx="27">
                  <c:v>0</c:v>
                </c:pt>
                <c:pt idx="31">
                  <c:v>0</c:v>
                </c:pt>
                <c:pt idx="35">
                  <c:v>0</c:v>
                </c:pt>
                <c:pt idx="39">
                  <c:v>0</c:v>
                </c:pt>
                <c:pt idx="43">
                  <c:v>0</c:v>
                </c:pt>
                <c:pt idx="4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0748-4437-BF03-D71890A541A9}"/>
            </c:ext>
          </c:extLst>
        </c:ser>
        <c:ser>
          <c:idx val="1"/>
          <c:order val="1"/>
          <c:tx>
            <c:strRef>
              <c:f>REGISTRASI!$A$6:$B$6</c:f>
              <c:strCache>
                <c:ptCount val="2"/>
                <c:pt idx="0">
                  <c:v>2</c:v>
                </c:pt>
                <c:pt idx="1">
                  <c:v>KUNJUNGAN LAMA</c:v>
                </c:pt>
              </c:strCache>
            </c:strRef>
          </c:tx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0748-4437-BF03-D71890A541A9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0748-4437-BF03-D71890A541A9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0748-4437-BF03-D71890A541A9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0748-4437-BF03-D71890A541A9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0748-4437-BF03-D71890A541A9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0748-4437-BF03-D71890A541A9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0748-4437-BF03-D71890A541A9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0748-4437-BF03-D71890A541A9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0748-4437-BF03-D71890A541A9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0748-4437-BF03-D71890A541A9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0748-4437-BF03-D71890A541A9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0748-4437-BF03-D71890A541A9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0748-4437-BF03-D71890A541A9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0748-4437-BF03-D71890A541A9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0748-4437-BF03-D71890A541A9}"/>
                </c:ext>
              </c:extLst>
            </c:dLbl>
            <c:dLbl>
              <c:idx val="2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0748-4437-BF03-D71890A541A9}"/>
                </c:ext>
              </c:extLst>
            </c:dLbl>
            <c:dLbl>
              <c:idx val="2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0748-4437-BF03-D71890A541A9}"/>
                </c:ext>
              </c:extLst>
            </c:dLbl>
            <c:dLbl>
              <c:idx val="2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0748-4437-BF03-D71890A541A9}"/>
                </c:ext>
              </c:extLst>
            </c:dLbl>
            <c:dLbl>
              <c:idx val="2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0748-4437-BF03-D71890A541A9}"/>
                </c:ext>
              </c:extLst>
            </c:dLbl>
            <c:dLbl>
              <c:idx val="2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0748-4437-BF03-D71890A541A9}"/>
                </c:ext>
              </c:extLst>
            </c:dLbl>
            <c:dLbl>
              <c:idx val="2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D-0748-4437-BF03-D71890A541A9}"/>
                </c:ext>
              </c:extLst>
            </c:dLbl>
            <c:dLbl>
              <c:idx val="2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0748-4437-BF03-D71890A541A9}"/>
                </c:ext>
              </c:extLst>
            </c:dLbl>
            <c:dLbl>
              <c:idx val="2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F-0748-4437-BF03-D71890A541A9}"/>
                </c:ext>
              </c:extLst>
            </c:dLbl>
            <c:dLbl>
              <c:idx val="3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0748-4437-BF03-D71890A541A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REGISTRASI!$C$3:$AX$4</c:f>
              <c:multiLvlStrCache>
                <c:ptCount val="48"/>
                <c:lvl>
                  <c:pt idx="0">
                    <c:v>BDG</c:v>
                  </c:pt>
                  <c:pt idx="1">
                    <c:v>GRT</c:v>
                  </c:pt>
                  <c:pt idx="2">
                    <c:v>CJR</c:v>
                  </c:pt>
                  <c:pt idx="3">
                    <c:v>TOTAL</c:v>
                  </c:pt>
                  <c:pt idx="4">
                    <c:v>BDG</c:v>
                  </c:pt>
                  <c:pt idx="5">
                    <c:v>GRT</c:v>
                  </c:pt>
                  <c:pt idx="6">
                    <c:v>CJR</c:v>
                  </c:pt>
                  <c:pt idx="7">
                    <c:v>TOTAL</c:v>
                  </c:pt>
                  <c:pt idx="8">
                    <c:v>BDG</c:v>
                  </c:pt>
                  <c:pt idx="9">
                    <c:v>GRT</c:v>
                  </c:pt>
                  <c:pt idx="10">
                    <c:v>CJR</c:v>
                  </c:pt>
                  <c:pt idx="11">
                    <c:v>TOTAL</c:v>
                  </c:pt>
                  <c:pt idx="12">
                    <c:v>BDG</c:v>
                  </c:pt>
                  <c:pt idx="13">
                    <c:v>GRT</c:v>
                  </c:pt>
                  <c:pt idx="14">
                    <c:v>CJR</c:v>
                  </c:pt>
                  <c:pt idx="15">
                    <c:v>TOTAL</c:v>
                  </c:pt>
                  <c:pt idx="16">
                    <c:v>BDG</c:v>
                  </c:pt>
                  <c:pt idx="17">
                    <c:v>GRT</c:v>
                  </c:pt>
                  <c:pt idx="18">
                    <c:v>CJR</c:v>
                  </c:pt>
                  <c:pt idx="19">
                    <c:v>TOTAL</c:v>
                  </c:pt>
                  <c:pt idx="20">
                    <c:v>BDG</c:v>
                  </c:pt>
                  <c:pt idx="21">
                    <c:v>GRT</c:v>
                  </c:pt>
                  <c:pt idx="22">
                    <c:v>CJR</c:v>
                  </c:pt>
                  <c:pt idx="23">
                    <c:v>TOTAL</c:v>
                  </c:pt>
                  <c:pt idx="24">
                    <c:v>BDG</c:v>
                  </c:pt>
                  <c:pt idx="25">
                    <c:v>GRT</c:v>
                  </c:pt>
                  <c:pt idx="26">
                    <c:v>CJR</c:v>
                  </c:pt>
                  <c:pt idx="27">
                    <c:v>TOTAL</c:v>
                  </c:pt>
                  <c:pt idx="28">
                    <c:v>BDG</c:v>
                  </c:pt>
                  <c:pt idx="29">
                    <c:v>GRT</c:v>
                  </c:pt>
                  <c:pt idx="30">
                    <c:v>CJR</c:v>
                  </c:pt>
                  <c:pt idx="31">
                    <c:v>TOTAL</c:v>
                  </c:pt>
                  <c:pt idx="32">
                    <c:v>BDG</c:v>
                  </c:pt>
                  <c:pt idx="33">
                    <c:v>GRT</c:v>
                  </c:pt>
                  <c:pt idx="34">
                    <c:v>CJR</c:v>
                  </c:pt>
                  <c:pt idx="35">
                    <c:v>TOTAL</c:v>
                  </c:pt>
                  <c:pt idx="36">
                    <c:v>BDG</c:v>
                  </c:pt>
                  <c:pt idx="37">
                    <c:v>GRT</c:v>
                  </c:pt>
                  <c:pt idx="38">
                    <c:v>CJR</c:v>
                  </c:pt>
                  <c:pt idx="39">
                    <c:v>TOTAL</c:v>
                  </c:pt>
                  <c:pt idx="40">
                    <c:v>BDG</c:v>
                  </c:pt>
                  <c:pt idx="41">
                    <c:v>GRT</c:v>
                  </c:pt>
                  <c:pt idx="42">
                    <c:v>CJR</c:v>
                  </c:pt>
                  <c:pt idx="43">
                    <c:v>TOTAL</c:v>
                  </c:pt>
                  <c:pt idx="44">
                    <c:v>BDG</c:v>
                  </c:pt>
                  <c:pt idx="45">
                    <c:v>GRT</c:v>
                  </c:pt>
                  <c:pt idx="46">
                    <c:v>CJR</c:v>
                  </c:pt>
                  <c:pt idx="47">
                    <c:v>TOTAL</c:v>
                  </c:pt>
                </c:lvl>
                <c:lvl>
                  <c:pt idx="0">
                    <c:v>JANUARI</c:v>
                  </c:pt>
                  <c:pt idx="4">
                    <c:v>FEBRUARI</c:v>
                  </c:pt>
                  <c:pt idx="8">
                    <c:v>MARET</c:v>
                  </c:pt>
                  <c:pt idx="12">
                    <c:v>APRIL</c:v>
                  </c:pt>
                  <c:pt idx="16">
                    <c:v>MEI</c:v>
                  </c:pt>
                  <c:pt idx="20">
                    <c:v>JUNI</c:v>
                  </c:pt>
                  <c:pt idx="24">
                    <c:v>JULI</c:v>
                  </c:pt>
                  <c:pt idx="28">
                    <c:v>AGUSTUS</c:v>
                  </c:pt>
                  <c:pt idx="32">
                    <c:v>SEPTEMBER</c:v>
                  </c:pt>
                  <c:pt idx="36">
                    <c:v>OKTOBER</c:v>
                  </c:pt>
                  <c:pt idx="40">
                    <c:v>NOVEMBER</c:v>
                  </c:pt>
                  <c:pt idx="44">
                    <c:v>DESEMBER</c:v>
                  </c:pt>
                </c:lvl>
              </c:multiLvlStrCache>
            </c:multiLvlStrRef>
          </c:cat>
          <c:val>
            <c:numRef>
              <c:f>REGISTRASI!$C$6:$AX$6</c:f>
              <c:numCache>
                <c:formatCode>_(* #,##0_);_(* \(#,##0\);_(* "-"_);_(@_)</c:formatCode>
                <c:ptCount val="48"/>
                <c:pt idx="1">
                  <c:v>792</c:v>
                </c:pt>
                <c:pt idx="3">
                  <c:v>792</c:v>
                </c:pt>
                <c:pt idx="5">
                  <c:v>733</c:v>
                </c:pt>
                <c:pt idx="7">
                  <c:v>733</c:v>
                </c:pt>
                <c:pt idx="9">
                  <c:v>737</c:v>
                </c:pt>
                <c:pt idx="11">
                  <c:v>737</c:v>
                </c:pt>
                <c:pt idx="13">
                  <c:v>438</c:v>
                </c:pt>
                <c:pt idx="15">
                  <c:v>438</c:v>
                </c:pt>
                <c:pt idx="19">
                  <c:v>0</c:v>
                </c:pt>
                <c:pt idx="23">
                  <c:v>0</c:v>
                </c:pt>
                <c:pt idx="27">
                  <c:v>0</c:v>
                </c:pt>
                <c:pt idx="31">
                  <c:v>0</c:v>
                </c:pt>
                <c:pt idx="35">
                  <c:v>0</c:v>
                </c:pt>
                <c:pt idx="39">
                  <c:v>0</c:v>
                </c:pt>
                <c:pt idx="43">
                  <c:v>0</c:v>
                </c:pt>
                <c:pt idx="4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0748-4437-BF03-D71890A541A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57469312"/>
        <c:axId val="157802880"/>
      </c:barChart>
      <c:catAx>
        <c:axId val="1574693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57802880"/>
        <c:crosses val="autoZero"/>
        <c:auto val="1"/>
        <c:lblAlgn val="ctr"/>
        <c:lblOffset val="100"/>
        <c:noMultiLvlLbl val="0"/>
      </c:catAx>
      <c:valAx>
        <c:axId val="157802880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5746931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430244959796237"/>
          <c:y val="3.144533107858178E-2"/>
          <c:w val="0.15125883634753912"/>
          <c:h val="0.10787718649262801"/>
        </c:manualLayout>
      </c:layout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533" l="0.70000000000000062" r="0.70000000000000062" t="0.75000000000000533" header="0.30000000000000032" footer="0.30000000000000032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/>
            </a:pPr>
            <a:r>
              <a:rPr lang="en-US" sz="1400"/>
              <a:t>Grafik Kunjungan Pasien Rawat</a:t>
            </a:r>
            <a:r>
              <a:rPr lang="en-US" sz="1400" baseline="0"/>
              <a:t> Jalan 2017</a:t>
            </a:r>
          </a:p>
          <a:p>
            <a:pPr>
              <a:defRPr lang="en-US" sz="1400"/>
            </a:pPr>
            <a:r>
              <a:rPr lang="en-US" sz="1400" baseline="0"/>
              <a:t>Berdasarkan Jenis Pembayaran</a:t>
            </a:r>
            <a:endParaRPr lang="en-US" sz="1400"/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7.1574007794480241E-2"/>
          <c:y val="9.5122245386723744E-2"/>
          <c:w val="0.9134411607639954"/>
          <c:h val="0.64492347680264261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REGISTRASI!$A$8:$B$8</c:f>
              <c:strCache>
                <c:ptCount val="2"/>
                <c:pt idx="0">
                  <c:v>1</c:v>
                </c:pt>
                <c:pt idx="1">
                  <c:v>KUNJUNGAN UMUM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multiLvlStrRef>
              <c:f>REGISTRASI!$C$3:$AX$4</c:f>
              <c:multiLvlStrCache>
                <c:ptCount val="48"/>
                <c:lvl>
                  <c:pt idx="0">
                    <c:v>BDG</c:v>
                  </c:pt>
                  <c:pt idx="1">
                    <c:v>GRT</c:v>
                  </c:pt>
                  <c:pt idx="2">
                    <c:v>CJR</c:v>
                  </c:pt>
                  <c:pt idx="3">
                    <c:v>TOTAL</c:v>
                  </c:pt>
                  <c:pt idx="4">
                    <c:v>BDG</c:v>
                  </c:pt>
                  <c:pt idx="5">
                    <c:v>GRT</c:v>
                  </c:pt>
                  <c:pt idx="6">
                    <c:v>CJR</c:v>
                  </c:pt>
                  <c:pt idx="7">
                    <c:v>TOTAL</c:v>
                  </c:pt>
                  <c:pt idx="8">
                    <c:v>BDG</c:v>
                  </c:pt>
                  <c:pt idx="9">
                    <c:v>GRT</c:v>
                  </c:pt>
                  <c:pt idx="10">
                    <c:v>CJR</c:v>
                  </c:pt>
                  <c:pt idx="11">
                    <c:v>TOTAL</c:v>
                  </c:pt>
                  <c:pt idx="12">
                    <c:v>BDG</c:v>
                  </c:pt>
                  <c:pt idx="13">
                    <c:v>GRT</c:v>
                  </c:pt>
                  <c:pt idx="14">
                    <c:v>CJR</c:v>
                  </c:pt>
                  <c:pt idx="15">
                    <c:v>TOTAL</c:v>
                  </c:pt>
                  <c:pt idx="16">
                    <c:v>BDG</c:v>
                  </c:pt>
                  <c:pt idx="17">
                    <c:v>GRT</c:v>
                  </c:pt>
                  <c:pt idx="18">
                    <c:v>CJR</c:v>
                  </c:pt>
                  <c:pt idx="19">
                    <c:v>TOTAL</c:v>
                  </c:pt>
                  <c:pt idx="20">
                    <c:v>BDG</c:v>
                  </c:pt>
                  <c:pt idx="21">
                    <c:v>GRT</c:v>
                  </c:pt>
                  <c:pt idx="22">
                    <c:v>CJR</c:v>
                  </c:pt>
                  <c:pt idx="23">
                    <c:v>TOTAL</c:v>
                  </c:pt>
                  <c:pt idx="24">
                    <c:v>BDG</c:v>
                  </c:pt>
                  <c:pt idx="25">
                    <c:v>GRT</c:v>
                  </c:pt>
                  <c:pt idx="26">
                    <c:v>CJR</c:v>
                  </c:pt>
                  <c:pt idx="27">
                    <c:v>TOTAL</c:v>
                  </c:pt>
                  <c:pt idx="28">
                    <c:v>BDG</c:v>
                  </c:pt>
                  <c:pt idx="29">
                    <c:v>GRT</c:v>
                  </c:pt>
                  <c:pt idx="30">
                    <c:v>CJR</c:v>
                  </c:pt>
                  <c:pt idx="31">
                    <c:v>TOTAL</c:v>
                  </c:pt>
                  <c:pt idx="32">
                    <c:v>BDG</c:v>
                  </c:pt>
                  <c:pt idx="33">
                    <c:v>GRT</c:v>
                  </c:pt>
                  <c:pt idx="34">
                    <c:v>CJR</c:v>
                  </c:pt>
                  <c:pt idx="35">
                    <c:v>TOTAL</c:v>
                  </c:pt>
                  <c:pt idx="36">
                    <c:v>BDG</c:v>
                  </c:pt>
                  <c:pt idx="37">
                    <c:v>GRT</c:v>
                  </c:pt>
                  <c:pt idx="38">
                    <c:v>CJR</c:v>
                  </c:pt>
                  <c:pt idx="39">
                    <c:v>TOTAL</c:v>
                  </c:pt>
                  <c:pt idx="40">
                    <c:v>BDG</c:v>
                  </c:pt>
                  <c:pt idx="41">
                    <c:v>GRT</c:v>
                  </c:pt>
                  <c:pt idx="42">
                    <c:v>CJR</c:v>
                  </c:pt>
                  <c:pt idx="43">
                    <c:v>TOTAL</c:v>
                  </c:pt>
                  <c:pt idx="44">
                    <c:v>BDG</c:v>
                  </c:pt>
                  <c:pt idx="45">
                    <c:v>GRT</c:v>
                  </c:pt>
                  <c:pt idx="46">
                    <c:v>CJR</c:v>
                  </c:pt>
                  <c:pt idx="47">
                    <c:v>TOTAL</c:v>
                  </c:pt>
                </c:lvl>
                <c:lvl>
                  <c:pt idx="0">
                    <c:v>JANUARI</c:v>
                  </c:pt>
                  <c:pt idx="4">
                    <c:v>FEBRUARI</c:v>
                  </c:pt>
                  <c:pt idx="8">
                    <c:v>MARET</c:v>
                  </c:pt>
                  <c:pt idx="12">
                    <c:v>APRIL</c:v>
                  </c:pt>
                  <c:pt idx="16">
                    <c:v>MEI</c:v>
                  </c:pt>
                  <c:pt idx="20">
                    <c:v>JUNI</c:v>
                  </c:pt>
                  <c:pt idx="24">
                    <c:v>JULI</c:v>
                  </c:pt>
                  <c:pt idx="28">
                    <c:v>AGUSTUS</c:v>
                  </c:pt>
                  <c:pt idx="32">
                    <c:v>SEPTEMBER</c:v>
                  </c:pt>
                  <c:pt idx="36">
                    <c:v>OKTOBER</c:v>
                  </c:pt>
                  <c:pt idx="40">
                    <c:v>NOVEMBER</c:v>
                  </c:pt>
                  <c:pt idx="44">
                    <c:v>DESEMBER</c:v>
                  </c:pt>
                </c:lvl>
              </c:multiLvlStrCache>
            </c:multiLvlStrRef>
          </c:cat>
          <c:val>
            <c:numRef>
              <c:f>REGISTRASI!$C$8:$AX$8</c:f>
              <c:numCache>
                <c:formatCode>_(* #,##0_);_(* \(#,##0\);_(* "-"_);_(@_)</c:formatCode>
                <c:ptCount val="48"/>
                <c:pt idx="1">
                  <c:v>448</c:v>
                </c:pt>
                <c:pt idx="3">
                  <c:v>448</c:v>
                </c:pt>
                <c:pt idx="5">
                  <c:v>400</c:v>
                </c:pt>
                <c:pt idx="7">
                  <c:v>400</c:v>
                </c:pt>
                <c:pt idx="9">
                  <c:v>397</c:v>
                </c:pt>
                <c:pt idx="11">
                  <c:v>397</c:v>
                </c:pt>
                <c:pt idx="13">
                  <c:v>270</c:v>
                </c:pt>
                <c:pt idx="15">
                  <c:v>270</c:v>
                </c:pt>
                <c:pt idx="19">
                  <c:v>0</c:v>
                </c:pt>
                <c:pt idx="23">
                  <c:v>0</c:v>
                </c:pt>
                <c:pt idx="27">
                  <c:v>0</c:v>
                </c:pt>
                <c:pt idx="31">
                  <c:v>0</c:v>
                </c:pt>
                <c:pt idx="35">
                  <c:v>0</c:v>
                </c:pt>
                <c:pt idx="39">
                  <c:v>0</c:v>
                </c:pt>
                <c:pt idx="43">
                  <c:v>0</c:v>
                </c:pt>
                <c:pt idx="4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F7-4E9A-8245-D3F1158B73ED}"/>
            </c:ext>
          </c:extLst>
        </c:ser>
        <c:ser>
          <c:idx val="4"/>
          <c:order val="1"/>
          <c:tx>
            <c:strRef>
              <c:f>REGISTRASI!$A$9:$B$9</c:f>
              <c:strCache>
                <c:ptCount val="2"/>
                <c:pt idx="0">
                  <c:v>2</c:v>
                </c:pt>
                <c:pt idx="1">
                  <c:v>KUNJUNGAN BPJS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multiLvlStrRef>
              <c:f>REGISTRASI!$C$3:$AX$4</c:f>
              <c:multiLvlStrCache>
                <c:ptCount val="48"/>
                <c:lvl>
                  <c:pt idx="0">
                    <c:v>BDG</c:v>
                  </c:pt>
                  <c:pt idx="1">
                    <c:v>GRT</c:v>
                  </c:pt>
                  <c:pt idx="2">
                    <c:v>CJR</c:v>
                  </c:pt>
                  <c:pt idx="3">
                    <c:v>TOTAL</c:v>
                  </c:pt>
                  <c:pt idx="4">
                    <c:v>BDG</c:v>
                  </c:pt>
                  <c:pt idx="5">
                    <c:v>GRT</c:v>
                  </c:pt>
                  <c:pt idx="6">
                    <c:v>CJR</c:v>
                  </c:pt>
                  <c:pt idx="7">
                    <c:v>TOTAL</c:v>
                  </c:pt>
                  <c:pt idx="8">
                    <c:v>BDG</c:v>
                  </c:pt>
                  <c:pt idx="9">
                    <c:v>GRT</c:v>
                  </c:pt>
                  <c:pt idx="10">
                    <c:v>CJR</c:v>
                  </c:pt>
                  <c:pt idx="11">
                    <c:v>TOTAL</c:v>
                  </c:pt>
                  <c:pt idx="12">
                    <c:v>BDG</c:v>
                  </c:pt>
                  <c:pt idx="13">
                    <c:v>GRT</c:v>
                  </c:pt>
                  <c:pt idx="14">
                    <c:v>CJR</c:v>
                  </c:pt>
                  <c:pt idx="15">
                    <c:v>TOTAL</c:v>
                  </c:pt>
                  <c:pt idx="16">
                    <c:v>BDG</c:v>
                  </c:pt>
                  <c:pt idx="17">
                    <c:v>GRT</c:v>
                  </c:pt>
                  <c:pt idx="18">
                    <c:v>CJR</c:v>
                  </c:pt>
                  <c:pt idx="19">
                    <c:v>TOTAL</c:v>
                  </c:pt>
                  <c:pt idx="20">
                    <c:v>BDG</c:v>
                  </c:pt>
                  <c:pt idx="21">
                    <c:v>GRT</c:v>
                  </c:pt>
                  <c:pt idx="22">
                    <c:v>CJR</c:v>
                  </c:pt>
                  <c:pt idx="23">
                    <c:v>TOTAL</c:v>
                  </c:pt>
                  <c:pt idx="24">
                    <c:v>BDG</c:v>
                  </c:pt>
                  <c:pt idx="25">
                    <c:v>GRT</c:v>
                  </c:pt>
                  <c:pt idx="26">
                    <c:v>CJR</c:v>
                  </c:pt>
                  <c:pt idx="27">
                    <c:v>TOTAL</c:v>
                  </c:pt>
                  <c:pt idx="28">
                    <c:v>BDG</c:v>
                  </c:pt>
                  <c:pt idx="29">
                    <c:v>GRT</c:v>
                  </c:pt>
                  <c:pt idx="30">
                    <c:v>CJR</c:v>
                  </c:pt>
                  <c:pt idx="31">
                    <c:v>TOTAL</c:v>
                  </c:pt>
                  <c:pt idx="32">
                    <c:v>BDG</c:v>
                  </c:pt>
                  <c:pt idx="33">
                    <c:v>GRT</c:v>
                  </c:pt>
                  <c:pt idx="34">
                    <c:v>CJR</c:v>
                  </c:pt>
                  <c:pt idx="35">
                    <c:v>TOTAL</c:v>
                  </c:pt>
                  <c:pt idx="36">
                    <c:v>BDG</c:v>
                  </c:pt>
                  <c:pt idx="37">
                    <c:v>GRT</c:v>
                  </c:pt>
                  <c:pt idx="38">
                    <c:v>CJR</c:v>
                  </c:pt>
                  <c:pt idx="39">
                    <c:v>TOTAL</c:v>
                  </c:pt>
                  <c:pt idx="40">
                    <c:v>BDG</c:v>
                  </c:pt>
                  <c:pt idx="41">
                    <c:v>GRT</c:v>
                  </c:pt>
                  <c:pt idx="42">
                    <c:v>CJR</c:v>
                  </c:pt>
                  <c:pt idx="43">
                    <c:v>TOTAL</c:v>
                  </c:pt>
                  <c:pt idx="44">
                    <c:v>BDG</c:v>
                  </c:pt>
                  <c:pt idx="45">
                    <c:v>GRT</c:v>
                  </c:pt>
                  <c:pt idx="46">
                    <c:v>CJR</c:v>
                  </c:pt>
                  <c:pt idx="47">
                    <c:v>TOTAL</c:v>
                  </c:pt>
                </c:lvl>
                <c:lvl>
                  <c:pt idx="0">
                    <c:v>JANUARI</c:v>
                  </c:pt>
                  <c:pt idx="4">
                    <c:v>FEBRUARI</c:v>
                  </c:pt>
                  <c:pt idx="8">
                    <c:v>MARET</c:v>
                  </c:pt>
                  <c:pt idx="12">
                    <c:v>APRIL</c:v>
                  </c:pt>
                  <c:pt idx="16">
                    <c:v>MEI</c:v>
                  </c:pt>
                  <c:pt idx="20">
                    <c:v>JUNI</c:v>
                  </c:pt>
                  <c:pt idx="24">
                    <c:v>JULI</c:v>
                  </c:pt>
                  <c:pt idx="28">
                    <c:v>AGUSTUS</c:v>
                  </c:pt>
                  <c:pt idx="32">
                    <c:v>SEPTEMBER</c:v>
                  </c:pt>
                  <c:pt idx="36">
                    <c:v>OKTOBER</c:v>
                  </c:pt>
                  <c:pt idx="40">
                    <c:v>NOVEMBER</c:v>
                  </c:pt>
                  <c:pt idx="44">
                    <c:v>DESEMBER</c:v>
                  </c:pt>
                </c:lvl>
              </c:multiLvlStrCache>
            </c:multiLvlStrRef>
          </c:cat>
          <c:val>
            <c:numRef>
              <c:f>REGISTRASI!$C$9:$AX$9</c:f>
              <c:numCache>
                <c:formatCode>_(* #,##0_);_(* \(#,##0\);_(* "-"_);_(@_)</c:formatCode>
                <c:ptCount val="48"/>
                <c:pt idx="1">
                  <c:v>803</c:v>
                </c:pt>
                <c:pt idx="3">
                  <c:v>803</c:v>
                </c:pt>
                <c:pt idx="5">
                  <c:v>730</c:v>
                </c:pt>
                <c:pt idx="7">
                  <c:v>730</c:v>
                </c:pt>
                <c:pt idx="9">
                  <c:v>750</c:v>
                </c:pt>
                <c:pt idx="11">
                  <c:v>750</c:v>
                </c:pt>
                <c:pt idx="13">
                  <c:v>422</c:v>
                </c:pt>
                <c:pt idx="15">
                  <c:v>422</c:v>
                </c:pt>
                <c:pt idx="19">
                  <c:v>0</c:v>
                </c:pt>
                <c:pt idx="23">
                  <c:v>0</c:v>
                </c:pt>
                <c:pt idx="27">
                  <c:v>0</c:v>
                </c:pt>
                <c:pt idx="31">
                  <c:v>0</c:v>
                </c:pt>
                <c:pt idx="35">
                  <c:v>0</c:v>
                </c:pt>
                <c:pt idx="39">
                  <c:v>0</c:v>
                </c:pt>
                <c:pt idx="43">
                  <c:v>0</c:v>
                </c:pt>
                <c:pt idx="4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F7-4E9A-8245-D3F1158B73ED}"/>
            </c:ext>
          </c:extLst>
        </c:ser>
        <c:ser>
          <c:idx val="5"/>
          <c:order val="2"/>
          <c:tx>
            <c:strRef>
              <c:f>REGISTRASI!$A$10:$B$10</c:f>
              <c:strCache>
                <c:ptCount val="2"/>
                <c:pt idx="0">
                  <c:v>3</c:v>
                </c:pt>
                <c:pt idx="1">
                  <c:v>KUNJUNGAN JAMKESDA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cat>
            <c:multiLvlStrRef>
              <c:f>REGISTRASI!$C$3:$AX$4</c:f>
              <c:multiLvlStrCache>
                <c:ptCount val="48"/>
                <c:lvl>
                  <c:pt idx="0">
                    <c:v>BDG</c:v>
                  </c:pt>
                  <c:pt idx="1">
                    <c:v>GRT</c:v>
                  </c:pt>
                  <c:pt idx="2">
                    <c:v>CJR</c:v>
                  </c:pt>
                  <c:pt idx="3">
                    <c:v>TOTAL</c:v>
                  </c:pt>
                  <c:pt idx="4">
                    <c:v>BDG</c:v>
                  </c:pt>
                  <c:pt idx="5">
                    <c:v>GRT</c:v>
                  </c:pt>
                  <c:pt idx="6">
                    <c:v>CJR</c:v>
                  </c:pt>
                  <c:pt idx="7">
                    <c:v>TOTAL</c:v>
                  </c:pt>
                  <c:pt idx="8">
                    <c:v>BDG</c:v>
                  </c:pt>
                  <c:pt idx="9">
                    <c:v>GRT</c:v>
                  </c:pt>
                  <c:pt idx="10">
                    <c:v>CJR</c:v>
                  </c:pt>
                  <c:pt idx="11">
                    <c:v>TOTAL</c:v>
                  </c:pt>
                  <c:pt idx="12">
                    <c:v>BDG</c:v>
                  </c:pt>
                  <c:pt idx="13">
                    <c:v>GRT</c:v>
                  </c:pt>
                  <c:pt idx="14">
                    <c:v>CJR</c:v>
                  </c:pt>
                  <c:pt idx="15">
                    <c:v>TOTAL</c:v>
                  </c:pt>
                  <c:pt idx="16">
                    <c:v>BDG</c:v>
                  </c:pt>
                  <c:pt idx="17">
                    <c:v>GRT</c:v>
                  </c:pt>
                  <c:pt idx="18">
                    <c:v>CJR</c:v>
                  </c:pt>
                  <c:pt idx="19">
                    <c:v>TOTAL</c:v>
                  </c:pt>
                  <c:pt idx="20">
                    <c:v>BDG</c:v>
                  </c:pt>
                  <c:pt idx="21">
                    <c:v>GRT</c:v>
                  </c:pt>
                  <c:pt idx="22">
                    <c:v>CJR</c:v>
                  </c:pt>
                  <c:pt idx="23">
                    <c:v>TOTAL</c:v>
                  </c:pt>
                  <c:pt idx="24">
                    <c:v>BDG</c:v>
                  </c:pt>
                  <c:pt idx="25">
                    <c:v>GRT</c:v>
                  </c:pt>
                  <c:pt idx="26">
                    <c:v>CJR</c:v>
                  </c:pt>
                  <c:pt idx="27">
                    <c:v>TOTAL</c:v>
                  </c:pt>
                  <c:pt idx="28">
                    <c:v>BDG</c:v>
                  </c:pt>
                  <c:pt idx="29">
                    <c:v>GRT</c:v>
                  </c:pt>
                  <c:pt idx="30">
                    <c:v>CJR</c:v>
                  </c:pt>
                  <c:pt idx="31">
                    <c:v>TOTAL</c:v>
                  </c:pt>
                  <c:pt idx="32">
                    <c:v>BDG</c:v>
                  </c:pt>
                  <c:pt idx="33">
                    <c:v>GRT</c:v>
                  </c:pt>
                  <c:pt idx="34">
                    <c:v>CJR</c:v>
                  </c:pt>
                  <c:pt idx="35">
                    <c:v>TOTAL</c:v>
                  </c:pt>
                  <c:pt idx="36">
                    <c:v>BDG</c:v>
                  </c:pt>
                  <c:pt idx="37">
                    <c:v>GRT</c:v>
                  </c:pt>
                  <c:pt idx="38">
                    <c:v>CJR</c:v>
                  </c:pt>
                  <c:pt idx="39">
                    <c:v>TOTAL</c:v>
                  </c:pt>
                  <c:pt idx="40">
                    <c:v>BDG</c:v>
                  </c:pt>
                  <c:pt idx="41">
                    <c:v>GRT</c:v>
                  </c:pt>
                  <c:pt idx="42">
                    <c:v>CJR</c:v>
                  </c:pt>
                  <c:pt idx="43">
                    <c:v>TOTAL</c:v>
                  </c:pt>
                  <c:pt idx="44">
                    <c:v>BDG</c:v>
                  </c:pt>
                  <c:pt idx="45">
                    <c:v>GRT</c:v>
                  </c:pt>
                  <c:pt idx="46">
                    <c:v>CJR</c:v>
                  </c:pt>
                  <c:pt idx="47">
                    <c:v>TOTAL</c:v>
                  </c:pt>
                </c:lvl>
                <c:lvl>
                  <c:pt idx="0">
                    <c:v>JANUARI</c:v>
                  </c:pt>
                  <c:pt idx="4">
                    <c:v>FEBRUARI</c:v>
                  </c:pt>
                  <c:pt idx="8">
                    <c:v>MARET</c:v>
                  </c:pt>
                  <c:pt idx="12">
                    <c:v>APRIL</c:v>
                  </c:pt>
                  <c:pt idx="16">
                    <c:v>MEI</c:v>
                  </c:pt>
                  <c:pt idx="20">
                    <c:v>JUNI</c:v>
                  </c:pt>
                  <c:pt idx="24">
                    <c:v>JULI</c:v>
                  </c:pt>
                  <c:pt idx="28">
                    <c:v>AGUSTUS</c:v>
                  </c:pt>
                  <c:pt idx="32">
                    <c:v>SEPTEMBER</c:v>
                  </c:pt>
                  <c:pt idx="36">
                    <c:v>OKTOBER</c:v>
                  </c:pt>
                  <c:pt idx="40">
                    <c:v>NOVEMBER</c:v>
                  </c:pt>
                  <c:pt idx="44">
                    <c:v>DESEMBER</c:v>
                  </c:pt>
                </c:lvl>
              </c:multiLvlStrCache>
            </c:multiLvlStrRef>
          </c:cat>
          <c:val>
            <c:numRef>
              <c:f>REGISTRASI!$C$10:$AX$10</c:f>
              <c:numCache>
                <c:formatCode>_(* #,##0_);_(* \(#,##0\);_(* "-"_);_(@_)</c:formatCode>
                <c:ptCount val="48"/>
                <c:pt idx="1">
                  <c:v>0</c:v>
                </c:pt>
                <c:pt idx="3">
                  <c:v>0</c:v>
                </c:pt>
                <c:pt idx="5">
                  <c:v>0</c:v>
                </c:pt>
                <c:pt idx="7">
                  <c:v>0</c:v>
                </c:pt>
                <c:pt idx="9">
                  <c:v>0</c:v>
                </c:pt>
                <c:pt idx="11">
                  <c:v>0</c:v>
                </c:pt>
                <c:pt idx="13">
                  <c:v>0</c:v>
                </c:pt>
                <c:pt idx="15">
                  <c:v>0</c:v>
                </c:pt>
                <c:pt idx="17">
                  <c:v>0</c:v>
                </c:pt>
                <c:pt idx="19">
                  <c:v>0</c:v>
                </c:pt>
                <c:pt idx="23">
                  <c:v>0</c:v>
                </c:pt>
                <c:pt idx="27">
                  <c:v>0</c:v>
                </c:pt>
                <c:pt idx="31">
                  <c:v>0</c:v>
                </c:pt>
                <c:pt idx="35">
                  <c:v>0</c:v>
                </c:pt>
                <c:pt idx="39">
                  <c:v>0</c:v>
                </c:pt>
                <c:pt idx="43">
                  <c:v>0</c:v>
                </c:pt>
                <c:pt idx="4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8F7-4E9A-8245-D3F1158B73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7851648"/>
        <c:axId val="157853184"/>
      </c:barChart>
      <c:catAx>
        <c:axId val="157851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57853184"/>
        <c:crosses val="autoZero"/>
        <c:auto val="1"/>
        <c:lblAlgn val="ctr"/>
        <c:lblOffset val="100"/>
        <c:noMultiLvlLbl val="0"/>
      </c:catAx>
      <c:valAx>
        <c:axId val="157853184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5785164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089689925122997"/>
          <c:y val="3.2775795111942015E-2"/>
          <c:w val="0.17804399450068875"/>
          <c:h val="0.17345720274174506"/>
        </c:manualLayout>
      </c:layout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555" l="0.70000000000000062" r="0.70000000000000062" t="0.75000000000000555" header="0.30000000000000032" footer="0.30000000000000032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US"/>
              <a:t>Grafik Kunjungan Rawat Inap Tahun 2017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5.9903154646289598E-2"/>
          <c:y val="0.11687758909654335"/>
          <c:w val="0.78624253209116968"/>
          <c:h val="0.7526771653543307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REGISTRASI!$B$43</c:f>
              <c:strCache>
                <c:ptCount val="1"/>
                <c:pt idx="0">
                  <c:v>UMUM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REGISTRASI!$C$39:$N$39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MEI</c:v>
                </c:pt>
                <c:pt idx="5">
                  <c:v>JUN</c:v>
                </c:pt>
                <c:pt idx="6">
                  <c:v>JUL</c:v>
                </c:pt>
                <c:pt idx="7">
                  <c:v>AGT</c:v>
                </c:pt>
                <c:pt idx="8">
                  <c:v>SEPT</c:v>
                </c:pt>
                <c:pt idx="9">
                  <c:v>OKT</c:v>
                </c:pt>
                <c:pt idx="10">
                  <c:v>NOP</c:v>
                </c:pt>
                <c:pt idx="11">
                  <c:v>DES</c:v>
                </c:pt>
              </c:strCache>
            </c:strRef>
          </c:cat>
          <c:val>
            <c:numRef>
              <c:f>REGISTRASI!$C$43:$N$43</c:f>
              <c:numCache>
                <c:formatCode>0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0-4B2B-4E4C-A9FE-17F2B969457C}"/>
            </c:ext>
          </c:extLst>
        </c:ser>
        <c:ser>
          <c:idx val="1"/>
          <c:order val="1"/>
          <c:tx>
            <c:strRef>
              <c:f>REGISTRASI!$B$44</c:f>
              <c:strCache>
                <c:ptCount val="1"/>
                <c:pt idx="0">
                  <c:v>BPJS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REGISTRASI!$C$39:$N$39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MEI</c:v>
                </c:pt>
                <c:pt idx="5">
                  <c:v>JUN</c:v>
                </c:pt>
                <c:pt idx="6">
                  <c:v>JUL</c:v>
                </c:pt>
                <c:pt idx="7">
                  <c:v>AGT</c:v>
                </c:pt>
                <c:pt idx="8">
                  <c:v>SEPT</c:v>
                </c:pt>
                <c:pt idx="9">
                  <c:v>OKT</c:v>
                </c:pt>
                <c:pt idx="10">
                  <c:v>NOP</c:v>
                </c:pt>
                <c:pt idx="11">
                  <c:v>DES</c:v>
                </c:pt>
              </c:strCache>
            </c:strRef>
          </c:cat>
          <c:val>
            <c:numRef>
              <c:f>REGISTRASI!$C$44:$N$44</c:f>
              <c:numCache>
                <c:formatCode>0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1-4B2B-4E4C-A9FE-17F2B969457C}"/>
            </c:ext>
          </c:extLst>
        </c:ser>
        <c:ser>
          <c:idx val="2"/>
          <c:order val="2"/>
          <c:tx>
            <c:strRef>
              <c:f>REGISTRASI!$B$45</c:f>
              <c:strCache>
                <c:ptCount val="1"/>
                <c:pt idx="0">
                  <c:v>JAMKESDA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REGISTRASI!$C$39:$N$39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MEI</c:v>
                </c:pt>
                <c:pt idx="5">
                  <c:v>JUN</c:v>
                </c:pt>
                <c:pt idx="6">
                  <c:v>JUL</c:v>
                </c:pt>
                <c:pt idx="7">
                  <c:v>AGT</c:v>
                </c:pt>
                <c:pt idx="8">
                  <c:v>SEPT</c:v>
                </c:pt>
                <c:pt idx="9">
                  <c:v>OKT</c:v>
                </c:pt>
                <c:pt idx="10">
                  <c:v>NOP</c:v>
                </c:pt>
                <c:pt idx="11">
                  <c:v>DES</c:v>
                </c:pt>
              </c:strCache>
            </c:strRef>
          </c:cat>
          <c:val>
            <c:numRef>
              <c:f>REGISTRASI!$C$45:$N$45</c:f>
              <c:numCache>
                <c:formatCode>0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2-4B2B-4E4C-A9FE-17F2B969457C}"/>
            </c:ext>
          </c:extLst>
        </c:ser>
        <c:ser>
          <c:idx val="3"/>
          <c:order val="3"/>
          <c:tx>
            <c:strRef>
              <c:f>REGISTRASI!$B$46</c:f>
              <c:strCache>
                <c:ptCount val="1"/>
                <c:pt idx="0">
                  <c:v>JUMLAH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REGISTRASI!$C$39:$N$39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MEI</c:v>
                </c:pt>
                <c:pt idx="5">
                  <c:v>JUN</c:v>
                </c:pt>
                <c:pt idx="6">
                  <c:v>JUL</c:v>
                </c:pt>
                <c:pt idx="7">
                  <c:v>AGT</c:v>
                </c:pt>
                <c:pt idx="8">
                  <c:v>SEPT</c:v>
                </c:pt>
                <c:pt idx="9">
                  <c:v>OKT</c:v>
                </c:pt>
                <c:pt idx="10">
                  <c:v>NOP</c:v>
                </c:pt>
                <c:pt idx="11">
                  <c:v>DES</c:v>
                </c:pt>
              </c:strCache>
            </c:strRef>
          </c:cat>
          <c:val>
            <c:numRef>
              <c:f>REGISTRASI!$C$46:$N$46</c:f>
              <c:numCache>
                <c:formatCode>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B2B-4E4C-A9FE-17F2B969457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57895296"/>
        <c:axId val="157901184"/>
      </c:barChart>
      <c:catAx>
        <c:axId val="157895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57901184"/>
        <c:crosses val="autoZero"/>
        <c:auto val="1"/>
        <c:lblAlgn val="ctr"/>
        <c:lblOffset val="100"/>
        <c:noMultiLvlLbl val="0"/>
      </c:catAx>
      <c:valAx>
        <c:axId val="157901184"/>
        <c:scaling>
          <c:orientation val="minMax"/>
        </c:scaling>
        <c:delete val="0"/>
        <c:axPos val="l"/>
        <c:numFmt formatCode="0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57895296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533" l="0.70000000000000062" r="0.70000000000000062" t="0.75000000000000533" header="0.30000000000000032" footer="0.30000000000000032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US"/>
              <a:t>Grafik Asal Rujukan Rawat Inap Tahun 2017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5.9726709419054592E-2"/>
          <c:y val="0.14515245594300713"/>
          <c:w val="0.72179606415177988"/>
          <c:h val="0.7311109111361079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REGISTRASI!$A$64:$B$64</c:f>
              <c:strCache>
                <c:ptCount val="2"/>
                <c:pt idx="0">
                  <c:v>1</c:v>
                </c:pt>
                <c:pt idx="1">
                  <c:v>RAWAT JALAN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REGISTRASI!$C$63:$N$63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MEI</c:v>
                </c:pt>
                <c:pt idx="5">
                  <c:v>JUN</c:v>
                </c:pt>
                <c:pt idx="6">
                  <c:v>JUL</c:v>
                </c:pt>
                <c:pt idx="7">
                  <c:v>AGT</c:v>
                </c:pt>
                <c:pt idx="8">
                  <c:v>SEPT</c:v>
                </c:pt>
                <c:pt idx="9">
                  <c:v>OKT</c:v>
                </c:pt>
                <c:pt idx="10">
                  <c:v>NOP</c:v>
                </c:pt>
                <c:pt idx="11">
                  <c:v>DES</c:v>
                </c:pt>
              </c:strCache>
            </c:strRef>
          </c:cat>
          <c:val>
            <c:numRef>
              <c:f>REGISTRASI!$C$64:$N$64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0-3271-4FEC-8C92-EEC5563ADBF6}"/>
            </c:ext>
          </c:extLst>
        </c:ser>
        <c:ser>
          <c:idx val="1"/>
          <c:order val="1"/>
          <c:tx>
            <c:strRef>
              <c:f>REGISTRASI!$A$65:$B$65</c:f>
              <c:strCache>
                <c:ptCount val="2"/>
                <c:pt idx="0">
                  <c:v>2</c:v>
                </c:pt>
                <c:pt idx="1">
                  <c:v>IDG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REGISTRASI!$C$63:$N$63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MEI</c:v>
                </c:pt>
                <c:pt idx="5">
                  <c:v>JUN</c:v>
                </c:pt>
                <c:pt idx="6">
                  <c:v>JUL</c:v>
                </c:pt>
                <c:pt idx="7">
                  <c:v>AGT</c:v>
                </c:pt>
                <c:pt idx="8">
                  <c:v>SEPT</c:v>
                </c:pt>
                <c:pt idx="9">
                  <c:v>OKT</c:v>
                </c:pt>
                <c:pt idx="10">
                  <c:v>NOP</c:v>
                </c:pt>
                <c:pt idx="11">
                  <c:v>DES</c:v>
                </c:pt>
              </c:strCache>
            </c:strRef>
          </c:cat>
          <c:val>
            <c:numRef>
              <c:f>REGISTRASI!$C$65:$N$65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1-3271-4FEC-8C92-EEC5563ADBF6}"/>
            </c:ext>
          </c:extLst>
        </c:ser>
        <c:ser>
          <c:idx val="2"/>
          <c:order val="2"/>
          <c:tx>
            <c:strRef>
              <c:f>REGISTRASI!$A$66:$B$66</c:f>
              <c:strCache>
                <c:ptCount val="2"/>
                <c:pt idx="0">
                  <c:v>3</c:v>
                </c:pt>
                <c:pt idx="1">
                  <c:v>DOKTER SWASTA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REGISTRASI!$C$63:$N$63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MEI</c:v>
                </c:pt>
                <c:pt idx="5">
                  <c:v>JUN</c:v>
                </c:pt>
                <c:pt idx="6">
                  <c:v>JUL</c:v>
                </c:pt>
                <c:pt idx="7">
                  <c:v>AGT</c:v>
                </c:pt>
                <c:pt idx="8">
                  <c:v>SEPT</c:v>
                </c:pt>
                <c:pt idx="9">
                  <c:v>OKT</c:v>
                </c:pt>
                <c:pt idx="10">
                  <c:v>NOP</c:v>
                </c:pt>
                <c:pt idx="11">
                  <c:v>DES</c:v>
                </c:pt>
              </c:strCache>
            </c:strRef>
          </c:cat>
          <c:val>
            <c:numRef>
              <c:f>REGISTRASI!$C$66:$N$66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2-3271-4FEC-8C92-EEC5563ADBF6}"/>
            </c:ext>
          </c:extLst>
        </c:ser>
        <c:ser>
          <c:idx val="3"/>
          <c:order val="3"/>
          <c:tx>
            <c:strRef>
              <c:f>REGISTRASI!$A$67:$B$67</c:f>
              <c:strCache>
                <c:ptCount val="2"/>
                <c:pt idx="0">
                  <c:v>4</c:v>
                </c:pt>
                <c:pt idx="1">
                  <c:v>TEMPAT LAIN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REGISTRASI!$C$63:$N$63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MEI</c:v>
                </c:pt>
                <c:pt idx="5">
                  <c:v>JUN</c:v>
                </c:pt>
                <c:pt idx="6">
                  <c:v>JUL</c:v>
                </c:pt>
                <c:pt idx="7">
                  <c:v>AGT</c:v>
                </c:pt>
                <c:pt idx="8">
                  <c:v>SEPT</c:v>
                </c:pt>
                <c:pt idx="9">
                  <c:v>OKT</c:v>
                </c:pt>
                <c:pt idx="10">
                  <c:v>NOP</c:v>
                </c:pt>
                <c:pt idx="11">
                  <c:v>DES</c:v>
                </c:pt>
              </c:strCache>
            </c:strRef>
          </c:cat>
          <c:val>
            <c:numRef>
              <c:f>REGISTRASI!$C$67:$N$67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3-3271-4FEC-8C92-EEC5563ADBF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57963776"/>
        <c:axId val="157965312"/>
      </c:barChart>
      <c:catAx>
        <c:axId val="1579637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57965312"/>
        <c:crosses val="autoZero"/>
        <c:auto val="1"/>
        <c:lblAlgn val="ctr"/>
        <c:lblOffset val="100"/>
        <c:noMultiLvlLbl val="0"/>
      </c:catAx>
      <c:valAx>
        <c:axId val="15796531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57963776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533" l="0.70000000000000062" r="0.70000000000000062" t="0.75000000000000533" header="0.30000000000000032" footer="0.30000000000000032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US"/>
              <a:t>Grafik</a:t>
            </a:r>
            <a:r>
              <a:rPr lang="en-US" baseline="0"/>
              <a:t> Asal Rujukan Rawat Jalan BBKPM Bandung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1599760732388325E-2"/>
          <c:y val="0.13877170608553338"/>
          <c:w val="0.9188506209417886"/>
          <c:h val="0.6167915880795348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REGISTRASI!$A$21:$B$21</c:f>
              <c:strCache>
                <c:ptCount val="2"/>
                <c:pt idx="0">
                  <c:v>1</c:v>
                </c:pt>
                <c:pt idx="1">
                  <c:v>PUSKESMAS</c:v>
                </c:pt>
              </c:strCache>
            </c:strRef>
          </c:tx>
          <c:invertIfNegative val="0"/>
          <c:cat>
            <c:multiLvlStrRef>
              <c:f>REGISTRASI!$C$19:$AX$20</c:f>
              <c:multiLvlStrCache>
                <c:ptCount val="48"/>
                <c:lvl>
                  <c:pt idx="0">
                    <c:v>BDG</c:v>
                  </c:pt>
                  <c:pt idx="1">
                    <c:v>GRT</c:v>
                  </c:pt>
                  <c:pt idx="2">
                    <c:v>CJR</c:v>
                  </c:pt>
                  <c:pt idx="3">
                    <c:v>TOTAL</c:v>
                  </c:pt>
                  <c:pt idx="4">
                    <c:v>BDG</c:v>
                  </c:pt>
                  <c:pt idx="5">
                    <c:v>GRT</c:v>
                  </c:pt>
                  <c:pt idx="6">
                    <c:v>CJR</c:v>
                  </c:pt>
                  <c:pt idx="7">
                    <c:v>TOTAL</c:v>
                  </c:pt>
                  <c:pt idx="8">
                    <c:v>BDG</c:v>
                  </c:pt>
                  <c:pt idx="9">
                    <c:v>GRT</c:v>
                  </c:pt>
                  <c:pt idx="10">
                    <c:v>CJR</c:v>
                  </c:pt>
                  <c:pt idx="11">
                    <c:v>TOTAL</c:v>
                  </c:pt>
                  <c:pt idx="12">
                    <c:v>BDG</c:v>
                  </c:pt>
                  <c:pt idx="13">
                    <c:v>GRT</c:v>
                  </c:pt>
                  <c:pt idx="14">
                    <c:v>CJR</c:v>
                  </c:pt>
                  <c:pt idx="15">
                    <c:v>TOTAL</c:v>
                  </c:pt>
                  <c:pt idx="16">
                    <c:v>BDG</c:v>
                  </c:pt>
                  <c:pt idx="17">
                    <c:v>GRT</c:v>
                  </c:pt>
                  <c:pt idx="18">
                    <c:v>CJR</c:v>
                  </c:pt>
                  <c:pt idx="19">
                    <c:v>TOTAL</c:v>
                  </c:pt>
                  <c:pt idx="20">
                    <c:v>BDG</c:v>
                  </c:pt>
                  <c:pt idx="21">
                    <c:v>GRT</c:v>
                  </c:pt>
                  <c:pt idx="22">
                    <c:v>CJR</c:v>
                  </c:pt>
                  <c:pt idx="23">
                    <c:v>TOTAL</c:v>
                  </c:pt>
                  <c:pt idx="24">
                    <c:v>BDG</c:v>
                  </c:pt>
                  <c:pt idx="25">
                    <c:v>GRT</c:v>
                  </c:pt>
                  <c:pt idx="26">
                    <c:v>CJR</c:v>
                  </c:pt>
                  <c:pt idx="27">
                    <c:v>TOTAL</c:v>
                  </c:pt>
                  <c:pt idx="28">
                    <c:v>BDG</c:v>
                  </c:pt>
                  <c:pt idx="29">
                    <c:v>GRT</c:v>
                  </c:pt>
                  <c:pt idx="30">
                    <c:v>CJR</c:v>
                  </c:pt>
                  <c:pt idx="31">
                    <c:v>TOTAL</c:v>
                  </c:pt>
                  <c:pt idx="32">
                    <c:v>BDG</c:v>
                  </c:pt>
                  <c:pt idx="33">
                    <c:v>GRT</c:v>
                  </c:pt>
                  <c:pt idx="34">
                    <c:v>CJR</c:v>
                  </c:pt>
                  <c:pt idx="35">
                    <c:v>TOTAL</c:v>
                  </c:pt>
                  <c:pt idx="36">
                    <c:v>BDG</c:v>
                  </c:pt>
                  <c:pt idx="37">
                    <c:v>GRT</c:v>
                  </c:pt>
                  <c:pt idx="38">
                    <c:v>CJR</c:v>
                  </c:pt>
                  <c:pt idx="39">
                    <c:v>TOTAL</c:v>
                  </c:pt>
                  <c:pt idx="40">
                    <c:v>BDG</c:v>
                  </c:pt>
                  <c:pt idx="41">
                    <c:v>GRT</c:v>
                  </c:pt>
                  <c:pt idx="42">
                    <c:v>CJR</c:v>
                  </c:pt>
                  <c:pt idx="43">
                    <c:v>TOTAL</c:v>
                  </c:pt>
                  <c:pt idx="44">
                    <c:v>BDG</c:v>
                  </c:pt>
                  <c:pt idx="45">
                    <c:v>GRT</c:v>
                  </c:pt>
                  <c:pt idx="46">
                    <c:v>CJR</c:v>
                  </c:pt>
                  <c:pt idx="47">
                    <c:v>TOTAL</c:v>
                  </c:pt>
                </c:lvl>
                <c:lvl>
                  <c:pt idx="0">
                    <c:v>JANUARI</c:v>
                  </c:pt>
                  <c:pt idx="4">
                    <c:v>FEBRUARI</c:v>
                  </c:pt>
                  <c:pt idx="8">
                    <c:v>MARET</c:v>
                  </c:pt>
                  <c:pt idx="12">
                    <c:v>APRIL</c:v>
                  </c:pt>
                  <c:pt idx="16">
                    <c:v>MEI</c:v>
                  </c:pt>
                  <c:pt idx="20">
                    <c:v>JUNI</c:v>
                  </c:pt>
                  <c:pt idx="24">
                    <c:v>JULI</c:v>
                  </c:pt>
                  <c:pt idx="28">
                    <c:v>AGUSTUS</c:v>
                  </c:pt>
                  <c:pt idx="32">
                    <c:v>SEPTEMBER</c:v>
                  </c:pt>
                  <c:pt idx="36">
                    <c:v>OKTOBER</c:v>
                  </c:pt>
                  <c:pt idx="40">
                    <c:v>NOVEMBER</c:v>
                  </c:pt>
                  <c:pt idx="44">
                    <c:v>DESEMBER</c:v>
                  </c:pt>
                </c:lvl>
              </c:multiLvlStrCache>
            </c:multiLvlStrRef>
          </c:cat>
          <c:val>
            <c:numRef>
              <c:f>REGISTRASI!$C$21:$AX$21</c:f>
              <c:numCache>
                <c:formatCode>_(* #,##0_);_(* \(#,##0\);_(* "-"_);_(@_)</c:formatCode>
                <c:ptCount val="48"/>
                <c:pt idx="1">
                  <c:v>441</c:v>
                </c:pt>
                <c:pt idx="3">
                  <c:v>441</c:v>
                </c:pt>
                <c:pt idx="5">
                  <c:v>400</c:v>
                </c:pt>
                <c:pt idx="7">
                  <c:v>400</c:v>
                </c:pt>
                <c:pt idx="9">
                  <c:v>411</c:v>
                </c:pt>
                <c:pt idx="11">
                  <c:v>411</c:v>
                </c:pt>
                <c:pt idx="13">
                  <c:v>280</c:v>
                </c:pt>
                <c:pt idx="15">
                  <c:v>280</c:v>
                </c:pt>
                <c:pt idx="19">
                  <c:v>0</c:v>
                </c:pt>
                <c:pt idx="23">
                  <c:v>0</c:v>
                </c:pt>
                <c:pt idx="27">
                  <c:v>0</c:v>
                </c:pt>
                <c:pt idx="31">
                  <c:v>0</c:v>
                </c:pt>
                <c:pt idx="35">
                  <c:v>0</c:v>
                </c:pt>
                <c:pt idx="39">
                  <c:v>0</c:v>
                </c:pt>
                <c:pt idx="43">
                  <c:v>0</c:v>
                </c:pt>
                <c:pt idx="4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F3-4996-A159-7210939B6DAC}"/>
            </c:ext>
          </c:extLst>
        </c:ser>
        <c:ser>
          <c:idx val="1"/>
          <c:order val="1"/>
          <c:tx>
            <c:strRef>
              <c:f>REGISTRASI!$A$22:$B$22</c:f>
              <c:strCache>
                <c:ptCount val="2"/>
                <c:pt idx="0">
                  <c:v>2</c:v>
                </c:pt>
                <c:pt idx="1">
                  <c:v>RUMAH SAKIT</c:v>
                </c:pt>
              </c:strCache>
            </c:strRef>
          </c:tx>
          <c:invertIfNegative val="0"/>
          <c:cat>
            <c:multiLvlStrRef>
              <c:f>REGISTRASI!$C$19:$AX$20</c:f>
              <c:multiLvlStrCache>
                <c:ptCount val="48"/>
                <c:lvl>
                  <c:pt idx="0">
                    <c:v>BDG</c:v>
                  </c:pt>
                  <c:pt idx="1">
                    <c:v>GRT</c:v>
                  </c:pt>
                  <c:pt idx="2">
                    <c:v>CJR</c:v>
                  </c:pt>
                  <c:pt idx="3">
                    <c:v>TOTAL</c:v>
                  </c:pt>
                  <c:pt idx="4">
                    <c:v>BDG</c:v>
                  </c:pt>
                  <c:pt idx="5">
                    <c:v>GRT</c:v>
                  </c:pt>
                  <c:pt idx="6">
                    <c:v>CJR</c:v>
                  </c:pt>
                  <c:pt idx="7">
                    <c:v>TOTAL</c:v>
                  </c:pt>
                  <c:pt idx="8">
                    <c:v>BDG</c:v>
                  </c:pt>
                  <c:pt idx="9">
                    <c:v>GRT</c:v>
                  </c:pt>
                  <c:pt idx="10">
                    <c:v>CJR</c:v>
                  </c:pt>
                  <c:pt idx="11">
                    <c:v>TOTAL</c:v>
                  </c:pt>
                  <c:pt idx="12">
                    <c:v>BDG</c:v>
                  </c:pt>
                  <c:pt idx="13">
                    <c:v>GRT</c:v>
                  </c:pt>
                  <c:pt idx="14">
                    <c:v>CJR</c:v>
                  </c:pt>
                  <c:pt idx="15">
                    <c:v>TOTAL</c:v>
                  </c:pt>
                  <c:pt idx="16">
                    <c:v>BDG</c:v>
                  </c:pt>
                  <c:pt idx="17">
                    <c:v>GRT</c:v>
                  </c:pt>
                  <c:pt idx="18">
                    <c:v>CJR</c:v>
                  </c:pt>
                  <c:pt idx="19">
                    <c:v>TOTAL</c:v>
                  </c:pt>
                  <c:pt idx="20">
                    <c:v>BDG</c:v>
                  </c:pt>
                  <c:pt idx="21">
                    <c:v>GRT</c:v>
                  </c:pt>
                  <c:pt idx="22">
                    <c:v>CJR</c:v>
                  </c:pt>
                  <c:pt idx="23">
                    <c:v>TOTAL</c:v>
                  </c:pt>
                  <c:pt idx="24">
                    <c:v>BDG</c:v>
                  </c:pt>
                  <c:pt idx="25">
                    <c:v>GRT</c:v>
                  </c:pt>
                  <c:pt idx="26">
                    <c:v>CJR</c:v>
                  </c:pt>
                  <c:pt idx="27">
                    <c:v>TOTAL</c:v>
                  </c:pt>
                  <c:pt idx="28">
                    <c:v>BDG</c:v>
                  </c:pt>
                  <c:pt idx="29">
                    <c:v>GRT</c:v>
                  </c:pt>
                  <c:pt idx="30">
                    <c:v>CJR</c:v>
                  </c:pt>
                  <c:pt idx="31">
                    <c:v>TOTAL</c:v>
                  </c:pt>
                  <c:pt idx="32">
                    <c:v>BDG</c:v>
                  </c:pt>
                  <c:pt idx="33">
                    <c:v>GRT</c:v>
                  </c:pt>
                  <c:pt idx="34">
                    <c:v>CJR</c:v>
                  </c:pt>
                  <c:pt idx="35">
                    <c:v>TOTAL</c:v>
                  </c:pt>
                  <c:pt idx="36">
                    <c:v>BDG</c:v>
                  </c:pt>
                  <c:pt idx="37">
                    <c:v>GRT</c:v>
                  </c:pt>
                  <c:pt idx="38">
                    <c:v>CJR</c:v>
                  </c:pt>
                  <c:pt idx="39">
                    <c:v>TOTAL</c:v>
                  </c:pt>
                  <c:pt idx="40">
                    <c:v>BDG</c:v>
                  </c:pt>
                  <c:pt idx="41">
                    <c:v>GRT</c:v>
                  </c:pt>
                  <c:pt idx="42">
                    <c:v>CJR</c:v>
                  </c:pt>
                  <c:pt idx="43">
                    <c:v>TOTAL</c:v>
                  </c:pt>
                  <c:pt idx="44">
                    <c:v>BDG</c:v>
                  </c:pt>
                  <c:pt idx="45">
                    <c:v>GRT</c:v>
                  </c:pt>
                  <c:pt idx="46">
                    <c:v>CJR</c:v>
                  </c:pt>
                  <c:pt idx="47">
                    <c:v>TOTAL</c:v>
                  </c:pt>
                </c:lvl>
                <c:lvl>
                  <c:pt idx="0">
                    <c:v>JANUARI</c:v>
                  </c:pt>
                  <c:pt idx="4">
                    <c:v>FEBRUARI</c:v>
                  </c:pt>
                  <c:pt idx="8">
                    <c:v>MARET</c:v>
                  </c:pt>
                  <c:pt idx="12">
                    <c:v>APRIL</c:v>
                  </c:pt>
                  <c:pt idx="16">
                    <c:v>MEI</c:v>
                  </c:pt>
                  <c:pt idx="20">
                    <c:v>JUNI</c:v>
                  </c:pt>
                  <c:pt idx="24">
                    <c:v>JULI</c:v>
                  </c:pt>
                  <c:pt idx="28">
                    <c:v>AGUSTUS</c:v>
                  </c:pt>
                  <c:pt idx="32">
                    <c:v>SEPTEMBER</c:v>
                  </c:pt>
                  <c:pt idx="36">
                    <c:v>OKTOBER</c:v>
                  </c:pt>
                  <c:pt idx="40">
                    <c:v>NOVEMBER</c:v>
                  </c:pt>
                  <c:pt idx="44">
                    <c:v>DESEMBER</c:v>
                  </c:pt>
                </c:lvl>
              </c:multiLvlStrCache>
            </c:multiLvlStrRef>
          </c:cat>
          <c:val>
            <c:numRef>
              <c:f>REGISTRASI!$C$22:$AX$22</c:f>
              <c:numCache>
                <c:formatCode>_(* #,##0_);_(* \(#,##0\);_(* "-"_);_(@_)</c:formatCode>
                <c:ptCount val="48"/>
                <c:pt idx="1">
                  <c:v>19</c:v>
                </c:pt>
                <c:pt idx="3">
                  <c:v>19</c:v>
                </c:pt>
                <c:pt idx="5">
                  <c:v>21</c:v>
                </c:pt>
                <c:pt idx="7">
                  <c:v>21</c:v>
                </c:pt>
                <c:pt idx="9">
                  <c:v>19</c:v>
                </c:pt>
                <c:pt idx="11">
                  <c:v>19</c:v>
                </c:pt>
                <c:pt idx="13">
                  <c:v>13</c:v>
                </c:pt>
                <c:pt idx="15">
                  <c:v>13</c:v>
                </c:pt>
                <c:pt idx="19">
                  <c:v>0</c:v>
                </c:pt>
                <c:pt idx="23">
                  <c:v>0</c:v>
                </c:pt>
                <c:pt idx="27">
                  <c:v>0</c:v>
                </c:pt>
                <c:pt idx="31">
                  <c:v>0</c:v>
                </c:pt>
                <c:pt idx="34">
                  <c:v>0</c:v>
                </c:pt>
                <c:pt idx="35">
                  <c:v>0</c:v>
                </c:pt>
                <c:pt idx="39">
                  <c:v>0</c:v>
                </c:pt>
                <c:pt idx="43">
                  <c:v>0</c:v>
                </c:pt>
                <c:pt idx="4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F3-4996-A159-7210939B6DAC}"/>
            </c:ext>
          </c:extLst>
        </c:ser>
        <c:ser>
          <c:idx val="2"/>
          <c:order val="2"/>
          <c:tx>
            <c:strRef>
              <c:f>REGISTRASI!$A$23:$B$23</c:f>
              <c:strCache>
                <c:ptCount val="2"/>
                <c:pt idx="0">
                  <c:v>3</c:v>
                </c:pt>
                <c:pt idx="1">
                  <c:v>DOKTER SWASTA</c:v>
                </c:pt>
              </c:strCache>
            </c:strRef>
          </c:tx>
          <c:invertIfNegative val="0"/>
          <c:cat>
            <c:multiLvlStrRef>
              <c:f>REGISTRASI!$C$19:$AX$20</c:f>
              <c:multiLvlStrCache>
                <c:ptCount val="48"/>
                <c:lvl>
                  <c:pt idx="0">
                    <c:v>BDG</c:v>
                  </c:pt>
                  <c:pt idx="1">
                    <c:v>GRT</c:v>
                  </c:pt>
                  <c:pt idx="2">
                    <c:v>CJR</c:v>
                  </c:pt>
                  <c:pt idx="3">
                    <c:v>TOTAL</c:v>
                  </c:pt>
                  <c:pt idx="4">
                    <c:v>BDG</c:v>
                  </c:pt>
                  <c:pt idx="5">
                    <c:v>GRT</c:v>
                  </c:pt>
                  <c:pt idx="6">
                    <c:v>CJR</c:v>
                  </c:pt>
                  <c:pt idx="7">
                    <c:v>TOTAL</c:v>
                  </c:pt>
                  <c:pt idx="8">
                    <c:v>BDG</c:v>
                  </c:pt>
                  <c:pt idx="9">
                    <c:v>GRT</c:v>
                  </c:pt>
                  <c:pt idx="10">
                    <c:v>CJR</c:v>
                  </c:pt>
                  <c:pt idx="11">
                    <c:v>TOTAL</c:v>
                  </c:pt>
                  <c:pt idx="12">
                    <c:v>BDG</c:v>
                  </c:pt>
                  <c:pt idx="13">
                    <c:v>GRT</c:v>
                  </c:pt>
                  <c:pt idx="14">
                    <c:v>CJR</c:v>
                  </c:pt>
                  <c:pt idx="15">
                    <c:v>TOTAL</c:v>
                  </c:pt>
                  <c:pt idx="16">
                    <c:v>BDG</c:v>
                  </c:pt>
                  <c:pt idx="17">
                    <c:v>GRT</c:v>
                  </c:pt>
                  <c:pt idx="18">
                    <c:v>CJR</c:v>
                  </c:pt>
                  <c:pt idx="19">
                    <c:v>TOTAL</c:v>
                  </c:pt>
                  <c:pt idx="20">
                    <c:v>BDG</c:v>
                  </c:pt>
                  <c:pt idx="21">
                    <c:v>GRT</c:v>
                  </c:pt>
                  <c:pt idx="22">
                    <c:v>CJR</c:v>
                  </c:pt>
                  <c:pt idx="23">
                    <c:v>TOTAL</c:v>
                  </c:pt>
                  <c:pt idx="24">
                    <c:v>BDG</c:v>
                  </c:pt>
                  <c:pt idx="25">
                    <c:v>GRT</c:v>
                  </c:pt>
                  <c:pt idx="26">
                    <c:v>CJR</c:v>
                  </c:pt>
                  <c:pt idx="27">
                    <c:v>TOTAL</c:v>
                  </c:pt>
                  <c:pt idx="28">
                    <c:v>BDG</c:v>
                  </c:pt>
                  <c:pt idx="29">
                    <c:v>GRT</c:v>
                  </c:pt>
                  <c:pt idx="30">
                    <c:v>CJR</c:v>
                  </c:pt>
                  <c:pt idx="31">
                    <c:v>TOTAL</c:v>
                  </c:pt>
                  <c:pt idx="32">
                    <c:v>BDG</c:v>
                  </c:pt>
                  <c:pt idx="33">
                    <c:v>GRT</c:v>
                  </c:pt>
                  <c:pt idx="34">
                    <c:v>CJR</c:v>
                  </c:pt>
                  <c:pt idx="35">
                    <c:v>TOTAL</c:v>
                  </c:pt>
                  <c:pt idx="36">
                    <c:v>BDG</c:v>
                  </c:pt>
                  <c:pt idx="37">
                    <c:v>GRT</c:v>
                  </c:pt>
                  <c:pt idx="38">
                    <c:v>CJR</c:v>
                  </c:pt>
                  <c:pt idx="39">
                    <c:v>TOTAL</c:v>
                  </c:pt>
                  <c:pt idx="40">
                    <c:v>BDG</c:v>
                  </c:pt>
                  <c:pt idx="41">
                    <c:v>GRT</c:v>
                  </c:pt>
                  <c:pt idx="42">
                    <c:v>CJR</c:v>
                  </c:pt>
                  <c:pt idx="43">
                    <c:v>TOTAL</c:v>
                  </c:pt>
                  <c:pt idx="44">
                    <c:v>BDG</c:v>
                  </c:pt>
                  <c:pt idx="45">
                    <c:v>GRT</c:v>
                  </c:pt>
                  <c:pt idx="46">
                    <c:v>CJR</c:v>
                  </c:pt>
                  <c:pt idx="47">
                    <c:v>TOTAL</c:v>
                  </c:pt>
                </c:lvl>
                <c:lvl>
                  <c:pt idx="0">
                    <c:v>JANUARI</c:v>
                  </c:pt>
                  <c:pt idx="4">
                    <c:v>FEBRUARI</c:v>
                  </c:pt>
                  <c:pt idx="8">
                    <c:v>MARET</c:v>
                  </c:pt>
                  <c:pt idx="12">
                    <c:v>APRIL</c:v>
                  </c:pt>
                  <c:pt idx="16">
                    <c:v>MEI</c:v>
                  </c:pt>
                  <c:pt idx="20">
                    <c:v>JUNI</c:v>
                  </c:pt>
                  <c:pt idx="24">
                    <c:v>JULI</c:v>
                  </c:pt>
                  <c:pt idx="28">
                    <c:v>AGUSTUS</c:v>
                  </c:pt>
                  <c:pt idx="32">
                    <c:v>SEPTEMBER</c:v>
                  </c:pt>
                  <c:pt idx="36">
                    <c:v>OKTOBER</c:v>
                  </c:pt>
                  <c:pt idx="40">
                    <c:v>NOVEMBER</c:v>
                  </c:pt>
                  <c:pt idx="44">
                    <c:v>DESEMBER</c:v>
                  </c:pt>
                </c:lvl>
              </c:multiLvlStrCache>
            </c:multiLvlStrRef>
          </c:cat>
          <c:val>
            <c:numRef>
              <c:f>REGISTRASI!$C$23:$AX$23</c:f>
              <c:numCache>
                <c:formatCode>_(* #,##0_);_(* \(#,##0\);_(* "-"_);_(@_)</c:formatCode>
                <c:ptCount val="48"/>
                <c:pt idx="1">
                  <c:v>16</c:v>
                </c:pt>
                <c:pt idx="3">
                  <c:v>16</c:v>
                </c:pt>
                <c:pt idx="5">
                  <c:v>12</c:v>
                </c:pt>
                <c:pt idx="7">
                  <c:v>12</c:v>
                </c:pt>
                <c:pt idx="9">
                  <c:v>6</c:v>
                </c:pt>
                <c:pt idx="11">
                  <c:v>6</c:v>
                </c:pt>
                <c:pt idx="13">
                  <c:v>12</c:v>
                </c:pt>
                <c:pt idx="15">
                  <c:v>12</c:v>
                </c:pt>
                <c:pt idx="19">
                  <c:v>0</c:v>
                </c:pt>
                <c:pt idx="23">
                  <c:v>0</c:v>
                </c:pt>
                <c:pt idx="27">
                  <c:v>0</c:v>
                </c:pt>
                <c:pt idx="31">
                  <c:v>0</c:v>
                </c:pt>
                <c:pt idx="35">
                  <c:v>0</c:v>
                </c:pt>
                <c:pt idx="39">
                  <c:v>0</c:v>
                </c:pt>
                <c:pt idx="43">
                  <c:v>0</c:v>
                </c:pt>
                <c:pt idx="4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F3-4996-A159-7210939B6DAC}"/>
            </c:ext>
          </c:extLst>
        </c:ser>
        <c:ser>
          <c:idx val="3"/>
          <c:order val="3"/>
          <c:tx>
            <c:strRef>
              <c:f>REGISTRASI!$A$24:$B$24</c:f>
              <c:strCache>
                <c:ptCount val="2"/>
                <c:pt idx="0">
                  <c:v>4</c:v>
                </c:pt>
                <c:pt idx="1">
                  <c:v>TEMPAT LAIN</c:v>
                </c:pt>
              </c:strCache>
            </c:strRef>
          </c:tx>
          <c:invertIfNegative val="0"/>
          <c:cat>
            <c:multiLvlStrRef>
              <c:f>REGISTRASI!$C$19:$AX$20</c:f>
              <c:multiLvlStrCache>
                <c:ptCount val="48"/>
                <c:lvl>
                  <c:pt idx="0">
                    <c:v>BDG</c:v>
                  </c:pt>
                  <c:pt idx="1">
                    <c:v>GRT</c:v>
                  </c:pt>
                  <c:pt idx="2">
                    <c:v>CJR</c:v>
                  </c:pt>
                  <c:pt idx="3">
                    <c:v>TOTAL</c:v>
                  </c:pt>
                  <c:pt idx="4">
                    <c:v>BDG</c:v>
                  </c:pt>
                  <c:pt idx="5">
                    <c:v>GRT</c:v>
                  </c:pt>
                  <c:pt idx="6">
                    <c:v>CJR</c:v>
                  </c:pt>
                  <c:pt idx="7">
                    <c:v>TOTAL</c:v>
                  </c:pt>
                  <c:pt idx="8">
                    <c:v>BDG</c:v>
                  </c:pt>
                  <c:pt idx="9">
                    <c:v>GRT</c:v>
                  </c:pt>
                  <c:pt idx="10">
                    <c:v>CJR</c:v>
                  </c:pt>
                  <c:pt idx="11">
                    <c:v>TOTAL</c:v>
                  </c:pt>
                  <c:pt idx="12">
                    <c:v>BDG</c:v>
                  </c:pt>
                  <c:pt idx="13">
                    <c:v>GRT</c:v>
                  </c:pt>
                  <c:pt idx="14">
                    <c:v>CJR</c:v>
                  </c:pt>
                  <c:pt idx="15">
                    <c:v>TOTAL</c:v>
                  </c:pt>
                  <c:pt idx="16">
                    <c:v>BDG</c:v>
                  </c:pt>
                  <c:pt idx="17">
                    <c:v>GRT</c:v>
                  </c:pt>
                  <c:pt idx="18">
                    <c:v>CJR</c:v>
                  </c:pt>
                  <c:pt idx="19">
                    <c:v>TOTAL</c:v>
                  </c:pt>
                  <c:pt idx="20">
                    <c:v>BDG</c:v>
                  </c:pt>
                  <c:pt idx="21">
                    <c:v>GRT</c:v>
                  </c:pt>
                  <c:pt idx="22">
                    <c:v>CJR</c:v>
                  </c:pt>
                  <c:pt idx="23">
                    <c:v>TOTAL</c:v>
                  </c:pt>
                  <c:pt idx="24">
                    <c:v>BDG</c:v>
                  </c:pt>
                  <c:pt idx="25">
                    <c:v>GRT</c:v>
                  </c:pt>
                  <c:pt idx="26">
                    <c:v>CJR</c:v>
                  </c:pt>
                  <c:pt idx="27">
                    <c:v>TOTAL</c:v>
                  </c:pt>
                  <c:pt idx="28">
                    <c:v>BDG</c:v>
                  </c:pt>
                  <c:pt idx="29">
                    <c:v>GRT</c:v>
                  </c:pt>
                  <c:pt idx="30">
                    <c:v>CJR</c:v>
                  </c:pt>
                  <c:pt idx="31">
                    <c:v>TOTAL</c:v>
                  </c:pt>
                  <c:pt idx="32">
                    <c:v>BDG</c:v>
                  </c:pt>
                  <c:pt idx="33">
                    <c:v>GRT</c:v>
                  </c:pt>
                  <c:pt idx="34">
                    <c:v>CJR</c:v>
                  </c:pt>
                  <c:pt idx="35">
                    <c:v>TOTAL</c:v>
                  </c:pt>
                  <c:pt idx="36">
                    <c:v>BDG</c:v>
                  </c:pt>
                  <c:pt idx="37">
                    <c:v>GRT</c:v>
                  </c:pt>
                  <c:pt idx="38">
                    <c:v>CJR</c:v>
                  </c:pt>
                  <c:pt idx="39">
                    <c:v>TOTAL</c:v>
                  </c:pt>
                  <c:pt idx="40">
                    <c:v>BDG</c:v>
                  </c:pt>
                  <c:pt idx="41">
                    <c:v>GRT</c:v>
                  </c:pt>
                  <c:pt idx="42">
                    <c:v>CJR</c:v>
                  </c:pt>
                  <c:pt idx="43">
                    <c:v>TOTAL</c:v>
                  </c:pt>
                  <c:pt idx="44">
                    <c:v>BDG</c:v>
                  </c:pt>
                  <c:pt idx="45">
                    <c:v>GRT</c:v>
                  </c:pt>
                  <c:pt idx="46">
                    <c:v>CJR</c:v>
                  </c:pt>
                  <c:pt idx="47">
                    <c:v>TOTAL</c:v>
                  </c:pt>
                </c:lvl>
                <c:lvl>
                  <c:pt idx="0">
                    <c:v>JANUARI</c:v>
                  </c:pt>
                  <c:pt idx="4">
                    <c:v>FEBRUARI</c:v>
                  </c:pt>
                  <c:pt idx="8">
                    <c:v>MARET</c:v>
                  </c:pt>
                  <c:pt idx="12">
                    <c:v>APRIL</c:v>
                  </c:pt>
                  <c:pt idx="16">
                    <c:v>MEI</c:v>
                  </c:pt>
                  <c:pt idx="20">
                    <c:v>JUNI</c:v>
                  </c:pt>
                  <c:pt idx="24">
                    <c:v>JULI</c:v>
                  </c:pt>
                  <c:pt idx="28">
                    <c:v>AGUSTUS</c:v>
                  </c:pt>
                  <c:pt idx="32">
                    <c:v>SEPTEMBER</c:v>
                  </c:pt>
                  <c:pt idx="36">
                    <c:v>OKTOBER</c:v>
                  </c:pt>
                  <c:pt idx="40">
                    <c:v>NOVEMBER</c:v>
                  </c:pt>
                  <c:pt idx="44">
                    <c:v>DESEMBER</c:v>
                  </c:pt>
                </c:lvl>
              </c:multiLvlStrCache>
            </c:multiLvlStrRef>
          </c:cat>
          <c:val>
            <c:numRef>
              <c:f>REGISTRASI!$C$24:$AX$24</c:f>
              <c:numCache>
                <c:formatCode>_(* #,##0_);_(* \(#,##0\);_(* "-"_);_(@_)</c:formatCode>
                <c:ptCount val="48"/>
                <c:pt idx="1">
                  <c:v>0</c:v>
                </c:pt>
                <c:pt idx="3">
                  <c:v>0</c:v>
                </c:pt>
                <c:pt idx="5">
                  <c:v>0</c:v>
                </c:pt>
                <c:pt idx="7">
                  <c:v>0</c:v>
                </c:pt>
                <c:pt idx="9">
                  <c:v>0</c:v>
                </c:pt>
                <c:pt idx="11">
                  <c:v>0</c:v>
                </c:pt>
                <c:pt idx="13">
                  <c:v>0</c:v>
                </c:pt>
                <c:pt idx="15">
                  <c:v>0</c:v>
                </c:pt>
                <c:pt idx="19">
                  <c:v>0</c:v>
                </c:pt>
                <c:pt idx="23">
                  <c:v>0</c:v>
                </c:pt>
                <c:pt idx="27">
                  <c:v>0</c:v>
                </c:pt>
                <c:pt idx="31">
                  <c:v>0</c:v>
                </c:pt>
                <c:pt idx="35">
                  <c:v>0</c:v>
                </c:pt>
                <c:pt idx="39">
                  <c:v>0</c:v>
                </c:pt>
                <c:pt idx="43">
                  <c:v>0</c:v>
                </c:pt>
                <c:pt idx="4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CF3-4996-A159-7210939B6DAC}"/>
            </c:ext>
          </c:extLst>
        </c:ser>
        <c:ser>
          <c:idx val="4"/>
          <c:order val="4"/>
          <c:tx>
            <c:strRef>
              <c:f>REGISTRASI!$A$25:$B$25</c:f>
              <c:strCache>
                <c:ptCount val="2"/>
                <c:pt idx="0">
                  <c:v>4</c:v>
                </c:pt>
                <c:pt idx="1">
                  <c:v>JUMLAH</c:v>
                </c:pt>
              </c:strCache>
            </c:strRef>
          </c:tx>
          <c:invertIfNegative val="0"/>
          <c:cat>
            <c:multiLvlStrRef>
              <c:f>REGISTRASI!$C$19:$AX$20</c:f>
              <c:multiLvlStrCache>
                <c:ptCount val="48"/>
                <c:lvl>
                  <c:pt idx="0">
                    <c:v>BDG</c:v>
                  </c:pt>
                  <c:pt idx="1">
                    <c:v>GRT</c:v>
                  </c:pt>
                  <c:pt idx="2">
                    <c:v>CJR</c:v>
                  </c:pt>
                  <c:pt idx="3">
                    <c:v>TOTAL</c:v>
                  </c:pt>
                  <c:pt idx="4">
                    <c:v>BDG</c:v>
                  </c:pt>
                  <c:pt idx="5">
                    <c:v>GRT</c:v>
                  </c:pt>
                  <c:pt idx="6">
                    <c:v>CJR</c:v>
                  </c:pt>
                  <c:pt idx="7">
                    <c:v>TOTAL</c:v>
                  </c:pt>
                  <c:pt idx="8">
                    <c:v>BDG</c:v>
                  </c:pt>
                  <c:pt idx="9">
                    <c:v>GRT</c:v>
                  </c:pt>
                  <c:pt idx="10">
                    <c:v>CJR</c:v>
                  </c:pt>
                  <c:pt idx="11">
                    <c:v>TOTAL</c:v>
                  </c:pt>
                  <c:pt idx="12">
                    <c:v>BDG</c:v>
                  </c:pt>
                  <c:pt idx="13">
                    <c:v>GRT</c:v>
                  </c:pt>
                  <c:pt idx="14">
                    <c:v>CJR</c:v>
                  </c:pt>
                  <c:pt idx="15">
                    <c:v>TOTAL</c:v>
                  </c:pt>
                  <c:pt idx="16">
                    <c:v>BDG</c:v>
                  </c:pt>
                  <c:pt idx="17">
                    <c:v>GRT</c:v>
                  </c:pt>
                  <c:pt idx="18">
                    <c:v>CJR</c:v>
                  </c:pt>
                  <c:pt idx="19">
                    <c:v>TOTAL</c:v>
                  </c:pt>
                  <c:pt idx="20">
                    <c:v>BDG</c:v>
                  </c:pt>
                  <c:pt idx="21">
                    <c:v>GRT</c:v>
                  </c:pt>
                  <c:pt idx="22">
                    <c:v>CJR</c:v>
                  </c:pt>
                  <c:pt idx="23">
                    <c:v>TOTAL</c:v>
                  </c:pt>
                  <c:pt idx="24">
                    <c:v>BDG</c:v>
                  </c:pt>
                  <c:pt idx="25">
                    <c:v>GRT</c:v>
                  </c:pt>
                  <c:pt idx="26">
                    <c:v>CJR</c:v>
                  </c:pt>
                  <c:pt idx="27">
                    <c:v>TOTAL</c:v>
                  </c:pt>
                  <c:pt idx="28">
                    <c:v>BDG</c:v>
                  </c:pt>
                  <c:pt idx="29">
                    <c:v>GRT</c:v>
                  </c:pt>
                  <c:pt idx="30">
                    <c:v>CJR</c:v>
                  </c:pt>
                  <c:pt idx="31">
                    <c:v>TOTAL</c:v>
                  </c:pt>
                  <c:pt idx="32">
                    <c:v>BDG</c:v>
                  </c:pt>
                  <c:pt idx="33">
                    <c:v>GRT</c:v>
                  </c:pt>
                  <c:pt idx="34">
                    <c:v>CJR</c:v>
                  </c:pt>
                  <c:pt idx="35">
                    <c:v>TOTAL</c:v>
                  </c:pt>
                  <c:pt idx="36">
                    <c:v>BDG</c:v>
                  </c:pt>
                  <c:pt idx="37">
                    <c:v>GRT</c:v>
                  </c:pt>
                  <c:pt idx="38">
                    <c:v>CJR</c:v>
                  </c:pt>
                  <c:pt idx="39">
                    <c:v>TOTAL</c:v>
                  </c:pt>
                  <c:pt idx="40">
                    <c:v>BDG</c:v>
                  </c:pt>
                  <c:pt idx="41">
                    <c:v>GRT</c:v>
                  </c:pt>
                  <c:pt idx="42">
                    <c:v>CJR</c:v>
                  </c:pt>
                  <c:pt idx="43">
                    <c:v>TOTAL</c:v>
                  </c:pt>
                  <c:pt idx="44">
                    <c:v>BDG</c:v>
                  </c:pt>
                  <c:pt idx="45">
                    <c:v>GRT</c:v>
                  </c:pt>
                  <c:pt idx="46">
                    <c:v>CJR</c:v>
                  </c:pt>
                  <c:pt idx="47">
                    <c:v>TOTAL</c:v>
                  </c:pt>
                </c:lvl>
                <c:lvl>
                  <c:pt idx="0">
                    <c:v>JANUARI</c:v>
                  </c:pt>
                  <c:pt idx="4">
                    <c:v>FEBRUARI</c:v>
                  </c:pt>
                  <c:pt idx="8">
                    <c:v>MARET</c:v>
                  </c:pt>
                  <c:pt idx="12">
                    <c:v>APRIL</c:v>
                  </c:pt>
                  <c:pt idx="16">
                    <c:v>MEI</c:v>
                  </c:pt>
                  <c:pt idx="20">
                    <c:v>JUNI</c:v>
                  </c:pt>
                  <c:pt idx="24">
                    <c:v>JULI</c:v>
                  </c:pt>
                  <c:pt idx="28">
                    <c:v>AGUSTUS</c:v>
                  </c:pt>
                  <c:pt idx="32">
                    <c:v>SEPTEMBER</c:v>
                  </c:pt>
                  <c:pt idx="36">
                    <c:v>OKTOBER</c:v>
                  </c:pt>
                  <c:pt idx="40">
                    <c:v>NOVEMBER</c:v>
                  </c:pt>
                  <c:pt idx="44">
                    <c:v>DESEMBER</c:v>
                  </c:pt>
                </c:lvl>
              </c:multiLvlStrCache>
            </c:multiLvlStrRef>
          </c:cat>
          <c:val>
            <c:numRef>
              <c:f>REGISTRASI!$C$25:$AX$25</c:f>
              <c:numCache>
                <c:formatCode>_(* #,##0_);_(* \(#,##0\);_(* "-"_);_(@_)</c:formatCode>
                <c:ptCount val="48"/>
                <c:pt idx="0">
                  <c:v>0</c:v>
                </c:pt>
                <c:pt idx="1">
                  <c:v>476</c:v>
                </c:pt>
                <c:pt idx="2">
                  <c:v>0</c:v>
                </c:pt>
                <c:pt idx="3">
                  <c:v>476</c:v>
                </c:pt>
                <c:pt idx="4">
                  <c:v>0</c:v>
                </c:pt>
                <c:pt idx="5">
                  <c:v>433</c:v>
                </c:pt>
                <c:pt idx="6">
                  <c:v>0</c:v>
                </c:pt>
                <c:pt idx="7">
                  <c:v>433</c:v>
                </c:pt>
                <c:pt idx="8">
                  <c:v>0</c:v>
                </c:pt>
                <c:pt idx="9">
                  <c:v>436</c:v>
                </c:pt>
                <c:pt idx="10">
                  <c:v>0</c:v>
                </c:pt>
                <c:pt idx="11">
                  <c:v>436</c:v>
                </c:pt>
                <c:pt idx="12">
                  <c:v>0</c:v>
                </c:pt>
                <c:pt idx="13">
                  <c:v>305</c:v>
                </c:pt>
                <c:pt idx="14">
                  <c:v>0</c:v>
                </c:pt>
                <c:pt idx="15">
                  <c:v>305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CF3-4996-A159-7210939B6D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8013312"/>
        <c:axId val="158014848"/>
      </c:barChart>
      <c:catAx>
        <c:axId val="1580133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58014848"/>
        <c:crosses val="autoZero"/>
        <c:auto val="1"/>
        <c:lblAlgn val="ctr"/>
        <c:lblOffset val="100"/>
        <c:noMultiLvlLbl val="0"/>
      </c:catAx>
      <c:valAx>
        <c:axId val="158014848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5801331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8047749730448821"/>
          <c:y val="4.2502365080069875E-2"/>
          <c:w val="0.10217833221461159"/>
          <c:h val="0.298187061927838"/>
        </c:manualLayout>
      </c:layout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477" l="0.70000000000000062" r="0.70000000000000062" t="0.75000000000000477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Grafik  Jumlah Pemeriksaan Radiologi </a:t>
            </a:r>
          </a:p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BBKPM Bandung UPF Garut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'GRAFIK LAP'!$A$187:$B$187</c:f>
              <c:strCache>
                <c:ptCount val="2"/>
                <c:pt idx="0">
                  <c:v>2018</c:v>
                </c:pt>
                <c:pt idx="1">
                  <c:v>Pemeriksaan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'GRAFIK LAP'!$C$186:$H$186</c15:sqref>
                  </c15:fullRef>
                </c:ext>
              </c:extLst>
              <c:f>('GRAFIK LAP'!$C$186:$D$186,'GRAFIK LAP'!$F$186:$G$186)</c:f>
              <c:strCache>
                <c:ptCount val="4"/>
                <c:pt idx="0">
                  <c:v>TW 1</c:v>
                </c:pt>
                <c:pt idx="1">
                  <c:v>TW 2</c:v>
                </c:pt>
                <c:pt idx="2">
                  <c:v>TW 3</c:v>
                </c:pt>
                <c:pt idx="3">
                  <c:v>TW 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'GRAFIK LAP'!$C$187:$H$187</c15:sqref>
                  </c15:fullRef>
                </c:ext>
              </c:extLst>
              <c:f>('GRAFIK LAP'!$C$187:$D$187,'GRAFIK LAP'!$F$187:$G$187)</c:f>
              <c:numCache>
                <c:formatCode>#,##0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0-617A-498A-9C18-05CAAE0E49CD}"/>
            </c:ext>
          </c:extLst>
        </c:ser>
        <c:ser>
          <c:idx val="3"/>
          <c:order val="3"/>
          <c:tx>
            <c:strRef>
              <c:f>'GRAFIK LAP'!$A$190:$B$190</c:f>
              <c:strCache>
                <c:ptCount val="2"/>
                <c:pt idx="0">
                  <c:v>2019</c:v>
                </c:pt>
                <c:pt idx="1">
                  <c:v>Pemeriksaan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'GRAFIK LAP'!$C$186:$H$186</c15:sqref>
                  </c15:fullRef>
                </c:ext>
              </c:extLst>
              <c:f>('GRAFIK LAP'!$C$186:$D$186,'GRAFIK LAP'!$F$186:$G$186)</c:f>
              <c:strCache>
                <c:ptCount val="4"/>
                <c:pt idx="0">
                  <c:v>TW 1</c:v>
                </c:pt>
                <c:pt idx="1">
                  <c:v>TW 2</c:v>
                </c:pt>
                <c:pt idx="2">
                  <c:v>TW 3</c:v>
                </c:pt>
                <c:pt idx="3">
                  <c:v>TW 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'GRAFIK LAP'!$C$190:$H$190</c15:sqref>
                  </c15:fullRef>
                </c:ext>
              </c:extLst>
              <c:f>('GRAFIK LAP'!$C$190:$D$190,'GRAFIK LAP'!$F$190:$G$190)</c:f>
              <c:numCache>
                <c:formatCode>#,##0</c:formatCode>
                <c:ptCount val="4"/>
                <c:pt idx="0">
                  <c:v>903</c:v>
                </c:pt>
                <c:pt idx="1">
                  <c:v>973</c:v>
                </c:pt>
                <c:pt idx="2">
                  <c:v>1167</c:v>
                </c:pt>
                <c:pt idx="3">
                  <c:v>1056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7A-498A-9C18-05CAAE0E49CD}"/>
            </c:ext>
          </c:extLst>
        </c:ser>
        <c:ser>
          <c:idx val="6"/>
          <c:order val="6"/>
          <c:tx>
            <c:v>2020 Pemeriksaan</c:v>
          </c:tx>
          <c:invertIfNegative val="0"/>
          <c:cat>
            <c:strLit>
              <c:ptCount val="4"/>
              <c:pt idx="0">
                <c:v>TW 1</c:v>
              </c:pt>
              <c:pt idx="1">
                <c:v>TW 2</c:v>
              </c:pt>
              <c:pt idx="2">
                <c:v>TW 3</c:v>
              </c:pt>
              <c:pt idx="3">
                <c:v>TW 4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'GRAFIK LAP'!$C$193:$H$193</c15:sqref>
                  </c15:fullRef>
                </c:ext>
              </c:extLst>
              <c:f>('GRAFIK LAP'!$C$193:$D$193,'GRAFIK LAP'!$F$193:$G$193)</c:f>
              <c:numCache>
                <c:formatCode>#,##0</c:formatCode>
                <c:ptCount val="4"/>
                <c:pt idx="0">
                  <c:v>1269</c:v>
                </c:pt>
                <c:pt idx="1">
                  <c:v>211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FC8-4971-904B-A704D1BF76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9854848"/>
        <c:axId val="149877120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'GRAFIK LAP'!$A$176:$B$176</c15:sqref>
                        </c15:formulaRef>
                      </c:ext>
                    </c:extLst>
                    <c:strCache>
                      <c:ptCount val="2"/>
                      <c:pt idx="0">
                        <c:v>PERTUMBUHAN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'GRAFIK LAP'!$C$174:$H$174</c15:sqref>
                        </c15:fullRef>
                        <c15:formulaRef>
                          <c15:sqref>('GRAFIK LAP'!$C$174:$D$174,'GRAFIK LAP'!$F$174:$G$174)</c15:sqref>
                        </c15:formulaRef>
                      </c:ext>
                    </c:extLst>
                    <c:numCache>
                      <c:formatCode>0.00</c:formatCode>
                      <c:ptCount val="4"/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'GRAFIK LAP'!$C$176:$H$176</c15:sqref>
                        </c15:fullRef>
                        <c15:formulaRef>
                          <c15:sqref>('GRAFIK LAP'!$C$176:$D$176,'GRAFIK LAP'!$F$176:$G$176)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617A-498A-9C18-05CAAE0E49CD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LAP'!$A$177:$B$177</c15:sqref>
                        </c15:formulaRef>
                      </c:ext>
                    </c:extLst>
                    <c:strCache>
                      <c:ptCount val="2"/>
                      <c:pt idx="0">
                        <c:v>PERTUMBUHAN</c:v>
                      </c:pt>
                      <c:pt idx="1">
                        <c:v>TAHUN</c:v>
                      </c:pt>
                    </c:strCache>
                  </c:strRef>
                </c:tx>
                <c:spPr>
                  <a:solidFill>
                    <a:srgbClr val="FF0000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ullRef>
                          <c15:sqref>'GRAFIK LAP'!$C$174:$H$174</c15:sqref>
                        </c15:fullRef>
                        <c15:formulaRef>
                          <c15:sqref>('GRAFIK LAP'!$C$174:$D$174,'GRAFIK LAP'!$F$174:$G$174)</c15:sqref>
                        </c15:formulaRef>
                      </c:ext>
                    </c:extLst>
                    <c:numCache>
                      <c:formatCode>0.00</c:formatCode>
                      <c:ptCount val="4"/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ullRef>
                          <c15:sqref>'GRAFIK LAP'!$C$177:$H$177</c15:sqref>
                        </c15:fullRef>
                        <c15:formulaRef>
                          <c15:sqref>('GRAFIK LAP'!$C$177:$D$177,'GRAFIK LAP'!$F$177:$G$177)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17A-498A-9C18-05CAAE0E49CD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LAP'!$A$179:$B$179</c15:sqref>
                        </c15:formulaRef>
                      </c:ext>
                    </c:extLst>
                    <c:strCache>
                      <c:ptCount val="2"/>
                      <c:pt idx="0">
                        <c:v>PERTUMBUHAN</c:v>
                      </c:pt>
                      <c:pt idx="1">
                        <c:v>2019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ullRef>
                          <c15:sqref>'GRAFIK LAP'!$C$174:$H$174</c15:sqref>
                        </c15:fullRef>
                        <c15:formulaRef>
                          <c15:sqref>('GRAFIK LAP'!$C$174:$D$174,'GRAFIK LAP'!$F$174:$G$174)</c15:sqref>
                        </c15:formulaRef>
                      </c:ext>
                    </c:extLst>
                    <c:numCache>
                      <c:formatCode>0.00</c:formatCode>
                      <c:ptCount val="4"/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ullRef>
                          <c15:sqref>'GRAFIK LAP'!$C$179:$H$179</c15:sqref>
                        </c15:fullRef>
                        <c15:formulaRef>
                          <c15:sqref>('GRAFIK LAP'!$C$179:$D$179,'GRAFIK LAP'!$F$179:$G$179)</c15:sqref>
                        </c15:formulaRef>
                      </c:ext>
                    </c:extLst>
                    <c:numCache>
                      <c:formatCode>#,##0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17A-498A-9C18-05CAAE0E49CD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LAP'!$A$181:$B$181</c15:sqref>
                        </c15:formulaRef>
                      </c:ext>
                    </c:extLst>
                    <c:strCache>
                      <c:ptCount val="2"/>
                      <c:pt idx="0">
                        <c:v>PERTUMBUHAN</c:v>
                      </c:pt>
                      <c:pt idx="1">
                        <c:v>KENAIKAN/PENURUNAN</c:v>
                      </c:pt>
                    </c:strCache>
                  </c:strRef>
                </c:tx>
                <c:spPr>
                  <a:solidFill>
                    <a:srgbClr val="00B050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ullRef>
                          <c15:sqref>'GRAFIK LAP'!$C$174:$H$174</c15:sqref>
                        </c15:fullRef>
                        <c15:formulaRef>
                          <c15:sqref>('GRAFIK LAP'!$C$174:$D$174,'GRAFIK LAP'!$F$174:$G$174)</c15:sqref>
                        </c15:formulaRef>
                      </c:ext>
                    </c:extLst>
                    <c:numCache>
                      <c:formatCode>0.00</c:formatCode>
                      <c:ptCount val="4"/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ullRef>
                          <c15:sqref>'GRAFIK LAP'!$C$181:$H$181</c15:sqref>
                        </c15:fullRef>
                        <c15:formulaRef>
                          <c15:sqref>('GRAFIK LAP'!$C$181:$D$181,'GRAFIK LAP'!$F$181:$G$181)</c15:sqref>
                        </c15:formulaRef>
                      </c:ext>
                    </c:extLst>
                    <c:numCache>
                      <c:formatCode>#,##0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17A-498A-9C18-05CAAE0E49CD}"/>
                  </c:ext>
                </c:extLst>
              </c15:ser>
            </c15:filteredBarSeries>
          </c:ext>
        </c:extLst>
      </c:barChart>
      <c:catAx>
        <c:axId val="149854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77120"/>
        <c:crosses val="autoZero"/>
        <c:auto val="1"/>
        <c:lblAlgn val="ctr"/>
        <c:lblOffset val="100"/>
        <c:noMultiLvlLbl val="0"/>
      </c:catAx>
      <c:valAx>
        <c:axId val="149877120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54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Grafik Jumlah Pemeriksaan Laboratorium </a:t>
            </a:r>
          </a:p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BBKPM Bandung  UPF Garut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'GRAFIK LAP'!$C$204</c:f>
              <c:strCache>
                <c:ptCount val="1"/>
                <c:pt idx="0">
                  <c:v>TW 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3"/>
              <c:pt idx="0">
                <c:v>2018</c:v>
              </c:pt>
              <c:pt idx="1">
                <c:v>2019</c:v>
              </c:pt>
              <c:pt idx="2">
                <c:v>2020</c:v>
              </c:pt>
            </c:numLit>
          </c:cat>
          <c:val>
            <c:numRef>
              <c:f>('GRAFIK LAP'!$C$205,'GRAFIK LAP'!$C$209,'GRAFIK LAP'!$C$212)</c:f>
              <c:numCache>
                <c:formatCode>#,##0</c:formatCode>
                <c:ptCount val="3"/>
                <c:pt idx="1">
                  <c:v>5687</c:v>
                </c:pt>
                <c:pt idx="2">
                  <c:v>5609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29-4877-9188-E8AAF9A8249E}"/>
            </c:ext>
          </c:extLst>
        </c:ser>
        <c:ser>
          <c:idx val="1"/>
          <c:order val="1"/>
          <c:tx>
            <c:strRef>
              <c:f>'GRAFIK LAP'!$D$204</c:f>
              <c:strCache>
                <c:ptCount val="1"/>
                <c:pt idx="0">
                  <c:v>TW 2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3"/>
              <c:pt idx="0">
                <c:v>2018</c:v>
              </c:pt>
              <c:pt idx="1">
                <c:v>2019</c:v>
              </c:pt>
              <c:pt idx="2">
                <c:v>2020</c:v>
              </c:pt>
            </c:numLit>
          </c:cat>
          <c:val>
            <c:numRef>
              <c:f>('GRAFIK LAP'!$D$205,'GRAFIK LAP'!$D$209,'GRAFIK LAP'!$D$212)</c:f>
              <c:numCache>
                <c:formatCode>#,##0</c:formatCode>
                <c:ptCount val="3"/>
                <c:pt idx="1">
                  <c:v>5753</c:v>
                </c:pt>
                <c:pt idx="2">
                  <c:v>1296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29-4877-9188-E8AAF9A8249E}"/>
            </c:ext>
          </c:extLst>
        </c:ser>
        <c:ser>
          <c:idx val="3"/>
          <c:order val="3"/>
          <c:tx>
            <c:strRef>
              <c:f>'GRAFIK LAP'!$F$204</c:f>
              <c:strCache>
                <c:ptCount val="1"/>
                <c:pt idx="0">
                  <c:v>TW 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3"/>
              <c:pt idx="0">
                <c:v>2018</c:v>
              </c:pt>
              <c:pt idx="1">
                <c:v>2019</c:v>
              </c:pt>
              <c:pt idx="2">
                <c:v>2020</c:v>
              </c:pt>
            </c:numLit>
          </c:cat>
          <c:val>
            <c:numRef>
              <c:f>('GRAFIK LAP'!$F$205,'GRAFIK LAP'!$F$209,'GRAFIK LAP'!$F$212)</c:f>
              <c:numCache>
                <c:formatCode>#,##0</c:formatCode>
                <c:ptCount val="3"/>
                <c:pt idx="1">
                  <c:v>6900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29-4877-9188-E8AAF9A8249E}"/>
            </c:ext>
          </c:extLst>
        </c:ser>
        <c:ser>
          <c:idx val="4"/>
          <c:order val="4"/>
          <c:tx>
            <c:strRef>
              <c:f>'GRAFIK LAP'!$G$204</c:f>
              <c:strCache>
                <c:ptCount val="1"/>
                <c:pt idx="0">
                  <c:v>TW 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3"/>
              <c:pt idx="0">
                <c:v>2018</c:v>
              </c:pt>
              <c:pt idx="1">
                <c:v>2019</c:v>
              </c:pt>
              <c:pt idx="2">
                <c:v>2020</c:v>
              </c:pt>
            </c:numLit>
          </c:cat>
          <c:val>
            <c:numRef>
              <c:f>('GRAFIK LAP'!$G$205,'GRAFIK LAP'!$G$209,'GRAFIK LAP'!$G$212)</c:f>
              <c:numCache>
                <c:formatCode>#,##0</c:formatCode>
                <c:ptCount val="3"/>
                <c:pt idx="1">
                  <c:v>5817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929-4877-9188-E8AAF9A824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9908096"/>
        <c:axId val="149913984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'GRAFIK LAP'!$E$204</c15:sqref>
                        </c15:formulaRef>
                      </c:ext>
                    </c:extLst>
                    <c:strCache>
                      <c:ptCount val="1"/>
                      <c:pt idx="0">
                        <c:v>SMT 1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Lit>
                    <c:formatCode>General</c:formatCode>
                    <c:ptCount val="3"/>
                    <c:pt idx="0">
                      <c:v>2018</c:v>
                    </c:pt>
                    <c:pt idx="1">
                      <c:v>2019</c:v>
                    </c:pt>
                    <c:pt idx="2">
                      <c:v>2020</c:v>
                    </c:pt>
                  </c:numLit>
                </c:cat>
                <c:val>
                  <c:numRef>
                    <c:extLst>
                      <c:ext uri="{02D57815-91ED-43cb-92C2-25804820EDAC}">
                        <c15:formulaRef>
                          <c15:sqref>('GRAFIK LAP'!$E$205,'GRAFIK LAP'!$E$209,'GRAFIK LAP'!$E$212)</c15:sqref>
                        </c15:formulaRef>
                      </c:ext>
                    </c:extLst>
                    <c:numCache>
                      <c:formatCode>#,##0</c:formatCode>
                      <c:ptCount val="3"/>
                      <c:pt idx="1">
                        <c:v>11440</c:v>
                      </c:pt>
                      <c:pt idx="2">
                        <c:v>6905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1929-4877-9188-E8AAF9A8249E}"/>
                  </c:ext>
                </c:extLst>
              </c15:ser>
            </c15:filteredBarSeries>
          </c:ext>
        </c:extLst>
      </c:barChart>
      <c:catAx>
        <c:axId val="149908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913984"/>
        <c:crosses val="autoZero"/>
        <c:auto val="1"/>
        <c:lblAlgn val="ctr"/>
        <c:lblOffset val="100"/>
        <c:noMultiLvlLbl val="0"/>
      </c:catAx>
      <c:valAx>
        <c:axId val="149913984"/>
        <c:scaling>
          <c:orientation val="minMax"/>
        </c:scaling>
        <c:delete val="0"/>
        <c:axPos val="l"/>
        <c:majorGridlines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908096"/>
        <c:crosses val="autoZero"/>
        <c:crossBetween val="between"/>
      </c:valAx>
      <c:dTable>
        <c:showHorzBorder val="1"/>
        <c:showVertBorder val="1"/>
        <c:showOutline val="1"/>
        <c:showKeys val="1"/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Grafik Rata-Rata Kunjungan IGD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BBKPM Bandung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'GRAFIK LAP'!$A$135:$B$135</c:f>
              <c:strCache>
                <c:ptCount val="2"/>
                <c:pt idx="0">
                  <c:v>2018</c:v>
                </c:pt>
                <c:pt idx="1">
                  <c:v>Rata-rata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'GRAFIK LAP'!$C$132:$H$132</c:f>
              <c:strCache>
                <c:ptCount val="6"/>
                <c:pt idx="0">
                  <c:v>TW 1</c:v>
                </c:pt>
                <c:pt idx="1">
                  <c:v>TW 2</c:v>
                </c:pt>
                <c:pt idx="2">
                  <c:v>SMT 1</c:v>
                </c:pt>
                <c:pt idx="3">
                  <c:v>TW 3</c:v>
                </c:pt>
                <c:pt idx="4">
                  <c:v>TW 4</c:v>
                </c:pt>
                <c:pt idx="5">
                  <c:v>TAHUNAN</c:v>
                </c:pt>
              </c:strCache>
            </c:strRef>
          </c:cat>
          <c:val>
            <c:numRef>
              <c:f>'GRAFIK LAP'!$C$135:$H$135</c:f>
              <c:numCache>
                <c:formatCode>#,##0.00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0-A64A-400D-ABD1-214D53A6039B}"/>
            </c:ext>
          </c:extLst>
        </c:ser>
        <c:ser>
          <c:idx val="5"/>
          <c:order val="5"/>
          <c:tx>
            <c:strRef>
              <c:f>'GRAFIK LAP'!$A$138:$B$138</c:f>
              <c:strCache>
                <c:ptCount val="2"/>
                <c:pt idx="0">
                  <c:v>2019</c:v>
                </c:pt>
                <c:pt idx="1">
                  <c:v>Rata-rata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'GRAFIK LAP'!$C$132:$H$132</c:f>
              <c:strCache>
                <c:ptCount val="6"/>
                <c:pt idx="0">
                  <c:v>TW 1</c:v>
                </c:pt>
                <c:pt idx="1">
                  <c:v>TW 2</c:v>
                </c:pt>
                <c:pt idx="2">
                  <c:v>SMT 1</c:v>
                </c:pt>
                <c:pt idx="3">
                  <c:v>TW 3</c:v>
                </c:pt>
                <c:pt idx="4">
                  <c:v>TW 4</c:v>
                </c:pt>
                <c:pt idx="5">
                  <c:v>TAHUNAN</c:v>
                </c:pt>
              </c:strCache>
            </c:strRef>
          </c:cat>
          <c:val>
            <c:numRef>
              <c:f>'GRAFIK LAP'!$C$138:$H$138</c:f>
              <c:numCache>
                <c:formatCode>#,##0.00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1-A64A-400D-ABD1-214D53A6039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9957632"/>
        <c:axId val="14996761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'GRAFIK LAP'!$A$114:$B$114</c15:sqref>
                        </c15:formulaRef>
                      </c:ext>
                    </c:extLst>
                    <c:strCache>
                      <c:ptCount val="2"/>
                      <c:pt idx="0">
                        <c:v>2018</c:v>
                      </c:pt>
                      <c:pt idx="1">
                        <c:v>Non Rawat Darurat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'GRAFIK LAP'!$C$113:$H$113</c15:sqref>
                        </c15:formulaRef>
                      </c:ext>
                    </c:extLst>
                    <c:numCache>
                      <c:formatCode>#,##0</c:formatCode>
                      <c:ptCount val="6"/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'GRAFIK LAP'!$C$114:$H$114</c15:sqref>
                        </c15:formulaRef>
                      </c:ext>
                    </c:extLst>
                    <c:numCache>
                      <c:formatCode>#,##0</c:formatCode>
                      <c:ptCount val="6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A64A-400D-ABD1-214D53A6039B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LAP'!$A$115:$B$115</c15:sqref>
                        </c15:formulaRef>
                      </c:ext>
                    </c:extLst>
                    <c:strCache>
                      <c:ptCount val="2"/>
                      <c:pt idx="0">
                        <c:v>2018</c:v>
                      </c:pt>
                      <c:pt idx="1">
                        <c:v>Jumlah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LAP'!$C$113:$H$113</c15:sqref>
                        </c15:formulaRef>
                      </c:ext>
                    </c:extLst>
                    <c:numCache>
                      <c:formatCode>#,##0</c:formatCode>
                      <c:ptCount val="6"/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LAP'!$C$115:$H$115</c15:sqref>
                        </c15:formulaRef>
                      </c:ext>
                    </c:extLst>
                    <c:numCache>
                      <c:formatCode>#,##0</c:formatCode>
                      <c:ptCount val="6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64A-400D-ABD1-214D53A6039B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LAP'!$A$118:$B$118</c15:sqref>
                        </c15:formulaRef>
                      </c:ext>
                    </c:extLst>
                    <c:strCache>
                      <c:ptCount val="2"/>
                      <c:pt idx="0">
                        <c:v>2019</c:v>
                      </c:pt>
                      <c:pt idx="1">
                        <c:v>Rawat Darurat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LAP'!$C$113:$H$113</c15:sqref>
                        </c15:formulaRef>
                      </c:ext>
                    </c:extLst>
                    <c:numCache>
                      <c:formatCode>#,##0</c:formatCode>
                      <c:ptCount val="6"/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LAP'!$C$118:$H$118</c15:sqref>
                        </c15:formulaRef>
                      </c:ext>
                    </c:extLst>
                    <c:numCache>
                      <c:formatCode>#,##0</c:formatCode>
                      <c:ptCount val="6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64A-400D-ABD1-214D53A6039B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LAP'!$A$119:$B$119</c15:sqref>
                        </c15:formulaRef>
                      </c:ext>
                    </c:extLst>
                    <c:strCache>
                      <c:ptCount val="2"/>
                      <c:pt idx="0">
                        <c:v>2019</c:v>
                      </c:pt>
                      <c:pt idx="1">
                        <c:v>Non Rawat Darurat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LAP'!$C$113:$H$113</c15:sqref>
                        </c15:formulaRef>
                      </c:ext>
                    </c:extLst>
                    <c:numCache>
                      <c:formatCode>#,##0</c:formatCode>
                      <c:ptCount val="6"/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LAP'!$C$119:$H$119</c15:sqref>
                        </c15:formulaRef>
                      </c:ext>
                    </c:extLst>
                    <c:numCache>
                      <c:formatCode>#,##0</c:formatCode>
                      <c:ptCount val="6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A64A-400D-ABD1-214D53A6039B}"/>
                  </c:ext>
                </c:extLst>
              </c15:ser>
            </c15:filteredBarSeries>
          </c:ext>
        </c:extLst>
      </c:barChart>
      <c:catAx>
        <c:axId val="149957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967616"/>
        <c:crosses val="autoZero"/>
        <c:auto val="1"/>
        <c:lblAlgn val="ctr"/>
        <c:lblOffset val="100"/>
        <c:noMultiLvlLbl val="0"/>
      </c:catAx>
      <c:valAx>
        <c:axId val="149967616"/>
        <c:scaling>
          <c:orientation val="minMax"/>
        </c:scaling>
        <c:delete val="0"/>
        <c:axPos val="l"/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957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Grafik Jumlah Pemeriksaan</a:t>
            </a:r>
            <a:r>
              <a:rPr lang="en-US" sz="1100" baseline="0"/>
              <a:t> Rehabitilasi Medik</a:t>
            </a:r>
            <a:r>
              <a:rPr lang="en-US" sz="1100"/>
              <a:t> </a:t>
            </a:r>
          </a:p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BBKPM Bandung Tahun 2016-2017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[1]Kunjungan_2!$C$144</c:f>
              <c:strCache>
                <c:ptCount val="1"/>
                <c:pt idx="0">
                  <c:v>2017</c:v>
                </c:pt>
              </c:strCache>
            </c:strRef>
          </c:tx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[1]Kunjungan_2!$B$124:$B$149</c15:sqref>
                  </c15:fullRef>
                </c:ext>
              </c:extLst>
              <c:f>[1]Kunjungan_2!$B$125:$B$149</c:f>
              <c:strCache>
                <c:ptCount val="25"/>
                <c:pt idx="0">
                  <c:v>2017</c:v>
                </c:pt>
                <c:pt idx="1">
                  <c:v>2018</c:v>
                </c:pt>
                <c:pt idx="2">
                  <c:v>KENAIKAN/PENURUNAN</c:v>
                </c:pt>
                <c:pt idx="3">
                  <c:v>KENAIKAN/PENURUNAN (%)</c:v>
                </c:pt>
                <c:pt idx="4">
                  <c:v>2017</c:v>
                </c:pt>
                <c:pt idx="5">
                  <c:v>2018</c:v>
                </c:pt>
                <c:pt idx="6">
                  <c:v>KENAIKAN/PENURUNAN</c:v>
                </c:pt>
                <c:pt idx="7">
                  <c:v>KENAIKAN/PENURUNAN (%)</c:v>
                </c:pt>
                <c:pt idx="13">
                  <c:v>TW 1</c:v>
                </c:pt>
                <c:pt idx="14">
                  <c:v>916</c:v>
                </c:pt>
                <c:pt idx="15">
                  <c:v>1076</c:v>
                </c:pt>
                <c:pt idx="19">
                  <c:v>JENIS PEMERIKSAAN</c:v>
                </c:pt>
                <c:pt idx="20">
                  <c:v>MICROWAVE DIATHERMI (MWD)</c:v>
                </c:pt>
                <c:pt idx="21">
                  <c:v>ULTRASOUND DIATHERMI (USD)</c:v>
                </c:pt>
                <c:pt idx="22">
                  <c:v>POSTURAL DRAINAGE</c:v>
                </c:pt>
                <c:pt idx="23">
                  <c:v>NEBULIZER</c:v>
                </c:pt>
                <c:pt idx="24">
                  <c:v>LATIHAN PERNAFASAN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[1]Kunjungan_2!$C$124:$C$149</c15:sqref>
                  </c15:fullRef>
                </c:ext>
              </c:extLst>
              <c:f>[1]Kunjungan_2!$C$125:$C$149</c:f>
              <c:numCache>
                <c:formatCode>General</c:formatCode>
                <c:ptCount val="25"/>
                <c:pt idx="0">
                  <c:v>3349</c:v>
                </c:pt>
                <c:pt idx="1">
                  <c:v>3518</c:v>
                </c:pt>
                <c:pt idx="2">
                  <c:v>169</c:v>
                </c:pt>
                <c:pt idx="3">
                  <c:v>5.046282472379815E-2</c:v>
                </c:pt>
                <c:pt idx="4">
                  <c:v>621</c:v>
                </c:pt>
                <c:pt idx="5">
                  <c:v>881</c:v>
                </c:pt>
                <c:pt idx="6">
                  <c:v>260</c:v>
                </c:pt>
                <c:pt idx="7">
                  <c:v>0.41867954911433175</c:v>
                </c:pt>
                <c:pt idx="13">
                  <c:v>0</c:v>
                </c:pt>
                <c:pt idx="14">
                  <c:v>1202</c:v>
                </c:pt>
                <c:pt idx="15">
                  <c:v>1141</c:v>
                </c:pt>
                <c:pt idx="19">
                  <c:v>2017</c:v>
                </c:pt>
                <c:pt idx="20">
                  <c:v>1137</c:v>
                </c:pt>
                <c:pt idx="21">
                  <c:v>37</c:v>
                </c:pt>
                <c:pt idx="22">
                  <c:v>55</c:v>
                </c:pt>
                <c:pt idx="23">
                  <c:v>1430</c:v>
                </c:pt>
                <c:pt idx="24">
                  <c:v>549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D-4AC8-9854-081C88E5AB81}"/>
            </c:ext>
          </c:extLst>
        </c:ser>
        <c:ser>
          <c:idx val="1"/>
          <c:order val="1"/>
          <c:tx>
            <c:strRef>
              <c:f>[1]Kunjungan_2!$D$144</c:f>
              <c:strCache>
                <c:ptCount val="1"/>
                <c:pt idx="0">
                  <c:v>2018</c:v>
                </c:pt>
              </c:strCache>
            </c:strRef>
          </c:tx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[1]Kunjungan_2!$B$124:$B$149</c15:sqref>
                  </c15:fullRef>
                </c:ext>
              </c:extLst>
              <c:f>[1]Kunjungan_2!$B$125:$B$149</c:f>
              <c:strCache>
                <c:ptCount val="25"/>
                <c:pt idx="0">
                  <c:v>2017</c:v>
                </c:pt>
                <c:pt idx="1">
                  <c:v>2018</c:v>
                </c:pt>
                <c:pt idx="2">
                  <c:v>KENAIKAN/PENURUNAN</c:v>
                </c:pt>
                <c:pt idx="3">
                  <c:v>KENAIKAN/PENURUNAN (%)</c:v>
                </c:pt>
                <c:pt idx="4">
                  <c:v>2017</c:v>
                </c:pt>
                <c:pt idx="5">
                  <c:v>2018</c:v>
                </c:pt>
                <c:pt idx="6">
                  <c:v>KENAIKAN/PENURUNAN</c:v>
                </c:pt>
                <c:pt idx="7">
                  <c:v>KENAIKAN/PENURUNAN (%)</c:v>
                </c:pt>
                <c:pt idx="13">
                  <c:v>TW 1</c:v>
                </c:pt>
                <c:pt idx="14">
                  <c:v>916</c:v>
                </c:pt>
                <c:pt idx="15">
                  <c:v>1076</c:v>
                </c:pt>
                <c:pt idx="19">
                  <c:v>JENIS PEMERIKSAAN</c:v>
                </c:pt>
                <c:pt idx="20">
                  <c:v>MICROWAVE DIATHERMI (MWD)</c:v>
                </c:pt>
                <c:pt idx="21">
                  <c:v>ULTRASOUND DIATHERMI (USD)</c:v>
                </c:pt>
                <c:pt idx="22">
                  <c:v>POSTURAL DRAINAGE</c:v>
                </c:pt>
                <c:pt idx="23">
                  <c:v>NEBULIZER</c:v>
                </c:pt>
                <c:pt idx="24">
                  <c:v>LATIHAN PERNAFASAN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[1]Kunjungan_2!$D$124:$D$149</c15:sqref>
                  </c15:fullRef>
                </c:ext>
              </c:extLst>
              <c:f>[1]Kunjungan_2!$D$125:$D$149</c:f>
              <c:numCache>
                <c:formatCode>General</c:formatCode>
                <c:ptCount val="25"/>
                <c:pt idx="0">
                  <c:v>2453</c:v>
                </c:pt>
                <c:pt idx="1">
                  <c:v>3188</c:v>
                </c:pt>
                <c:pt idx="2">
                  <c:v>735</c:v>
                </c:pt>
                <c:pt idx="3">
                  <c:v>0.29963310232368529</c:v>
                </c:pt>
                <c:pt idx="4">
                  <c:v>723</c:v>
                </c:pt>
                <c:pt idx="5">
                  <c:v>716</c:v>
                </c:pt>
                <c:pt idx="6">
                  <c:v>-7</c:v>
                </c:pt>
                <c:pt idx="7">
                  <c:v>-9.6818810511756573E-3</c:v>
                </c:pt>
                <c:pt idx="13">
                  <c:v>0</c:v>
                </c:pt>
                <c:pt idx="14">
                  <c:v>2118</c:v>
                </c:pt>
                <c:pt idx="15">
                  <c:v>2217</c:v>
                </c:pt>
                <c:pt idx="19">
                  <c:v>2018</c:v>
                </c:pt>
                <c:pt idx="20">
                  <c:v>389</c:v>
                </c:pt>
                <c:pt idx="21">
                  <c:v>24</c:v>
                </c:pt>
                <c:pt idx="22">
                  <c:v>22</c:v>
                </c:pt>
                <c:pt idx="23">
                  <c:v>753</c:v>
                </c:pt>
                <c:pt idx="24">
                  <c:v>183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FD-4AC8-9854-081C88E5AB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50019072"/>
        <c:axId val="150024960"/>
        <c:extLst/>
      </c:barChart>
      <c:catAx>
        <c:axId val="15001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024960"/>
        <c:crosses val="autoZero"/>
        <c:auto val="1"/>
        <c:lblAlgn val="ctr"/>
        <c:lblOffset val="100"/>
        <c:noMultiLvlLbl val="0"/>
      </c:catAx>
      <c:valAx>
        <c:axId val="150024960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019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Grafik Jumlah Tindakan</a:t>
            </a:r>
            <a:r>
              <a:rPr lang="en-US" sz="1100" baseline="0"/>
              <a:t> Spesialistik </a:t>
            </a:r>
          </a:p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BBKPM Bandung Tahun 2016-2018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'GRAFIK LAP'!$C$400</c:f>
              <c:strCache>
                <c:ptCount val="1"/>
                <c:pt idx="0">
                  <c:v>2017</c:v>
                </c:pt>
              </c:strCache>
            </c:strRef>
          </c:tx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'GRAFIK LAP'!$B$389:$B$392</c15:sqref>
                  </c15:fullRef>
                </c:ext>
              </c:extLst>
              <c:f>'GRAFIK LAP'!$B$390:$B$392</c:f>
              <c:numCache>
                <c:formatCode>General</c:formatCode>
                <c:ptCount val="3"/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'GRAFIK LAP'!$C$389:$C$392</c15:sqref>
                  </c15:fullRef>
                </c:ext>
              </c:extLst>
              <c:f>'GRAFIK LAP'!$C$390:$C$392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0-B09A-48EC-9489-023A219F02E3}"/>
            </c:ext>
          </c:extLst>
        </c:ser>
        <c:ser>
          <c:idx val="1"/>
          <c:order val="1"/>
          <c:tx>
            <c:strRef>
              <c:f>'GRAFIK LAP'!$D$400</c:f>
              <c:strCache>
                <c:ptCount val="1"/>
                <c:pt idx="0">
                  <c:v>2018</c:v>
                </c:pt>
              </c:strCache>
            </c:strRef>
          </c:tx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'GRAFIK LAP'!$B$389:$B$392</c15:sqref>
                  </c15:fullRef>
                </c:ext>
              </c:extLst>
              <c:f>'GRAFIK LAP'!$B$390:$B$392</c:f>
              <c:numCache>
                <c:formatCode>General</c:formatCode>
                <c:ptCount val="3"/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'GRAFIK LAP'!$D$389:$D$392</c15:sqref>
                  </c15:fullRef>
                </c:ext>
              </c:extLst>
              <c:f>'GRAFIK LAP'!$D$390:$D$392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1-B09A-48EC-9489-023A219F02E3}"/>
            </c:ext>
          </c:extLst>
        </c:ser>
        <c:ser>
          <c:idx val="2"/>
          <c:order val="2"/>
          <c:tx>
            <c:strRef>
              <c:f>'GRAFIK LAP'!$E$400</c:f>
              <c:strCache>
                <c:ptCount val="1"/>
                <c:pt idx="0">
                  <c:v>2019</c:v>
                </c:pt>
              </c:strCache>
            </c:strRef>
          </c:tx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'GRAFIK LAP'!$B$389:$B$392</c15:sqref>
                  </c15:fullRef>
                </c:ext>
              </c:extLst>
              <c:f>'GRAFIK LAP'!$B$390:$B$392</c:f>
              <c:numCache>
                <c:formatCode>General</c:formatCode>
                <c:ptCount val="3"/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'GRAFIK LAP'!$E$389:$E$392</c15:sqref>
                  </c15:fullRef>
                </c:ext>
              </c:extLst>
              <c:f>'GRAFIK LAP'!$E$390:$E$392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2-B09A-48EC-9489-023A219F02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0057344"/>
        <c:axId val="150058880"/>
        <c:extLst/>
      </c:barChart>
      <c:catAx>
        <c:axId val="150057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058880"/>
        <c:crosses val="autoZero"/>
        <c:auto val="1"/>
        <c:lblAlgn val="ctr"/>
        <c:lblOffset val="100"/>
        <c:noMultiLvlLbl val="0"/>
      </c:catAx>
      <c:valAx>
        <c:axId val="15005888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057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1"/>
              <a:t>Grafik Kunjungan Rawat Jalan BBKPM Bandung</a:t>
            </a:r>
          </a:p>
          <a:p>
            <a:pPr>
              <a:defRPr sz="11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1"/>
              <a:t>Berdasarkan Pasien Baru dan Pasien Lama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'GRAFIK LAP'!$A$27:$B$27</c:f>
              <c:strCache>
                <c:ptCount val="2"/>
                <c:pt idx="0">
                  <c:v>2019</c:v>
                </c:pt>
                <c:pt idx="1">
                  <c:v>Pasien Baru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5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'GRAFIK LAP'!$C$27:$H$27</c15:sqref>
                  </c15:fullRef>
                </c:ext>
              </c:extLst>
              <c:f>('GRAFIK LAP'!$C$27:$D$27,'GRAFIK LAP'!$F$27:$G$27)</c:f>
              <c:numCache>
                <c:formatCode>#,##0</c:formatCode>
                <c:ptCount val="4"/>
                <c:pt idx="0">
                  <c:v>1080</c:v>
                </c:pt>
                <c:pt idx="1">
                  <c:v>998</c:v>
                </c:pt>
                <c:pt idx="2">
                  <c:v>1243</c:v>
                </c:pt>
                <c:pt idx="3">
                  <c:v>1289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6C-49A3-A49D-655A525BE8B7}"/>
            </c:ext>
          </c:extLst>
        </c:ser>
        <c:ser>
          <c:idx val="1"/>
          <c:order val="1"/>
          <c:tx>
            <c:strRef>
              <c:f>'GRAFIK LAP'!$A$28:$B$28</c:f>
              <c:strCache>
                <c:ptCount val="2"/>
                <c:pt idx="0">
                  <c:v>2019</c:v>
                </c:pt>
                <c:pt idx="1">
                  <c:v>Pasien Lama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5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'GRAFIK LAP'!$C$28:$H$28</c15:sqref>
                  </c15:fullRef>
                </c:ext>
              </c:extLst>
              <c:f>('GRAFIK LAP'!$C$28:$D$28,'GRAFIK LAP'!$F$28:$G$28)</c:f>
              <c:numCache>
                <c:formatCode>#,##0</c:formatCode>
                <c:ptCount val="4"/>
                <c:pt idx="0">
                  <c:v>2000</c:v>
                </c:pt>
                <c:pt idx="1">
                  <c:v>1965</c:v>
                </c:pt>
                <c:pt idx="2">
                  <c:v>2358</c:v>
                </c:pt>
                <c:pt idx="3">
                  <c:v>2344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6C-49A3-A49D-655A525BE8B7}"/>
            </c:ext>
          </c:extLst>
        </c:ser>
        <c:ser>
          <c:idx val="5"/>
          <c:order val="5"/>
          <c:tx>
            <c:strRef>
              <c:f>'GRAFIK LAP'!$A$32:$B$32</c:f>
              <c:strCache>
                <c:ptCount val="2"/>
                <c:pt idx="0">
                  <c:v>2020</c:v>
                </c:pt>
                <c:pt idx="1">
                  <c:v>Pasien Baru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5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'GRAFIK LAP'!$C$32:$H$32</c15:sqref>
                  </c15:fullRef>
                </c:ext>
              </c:extLst>
              <c:f>('GRAFIK LAP'!$C$32:$D$32,'GRAFIK LAP'!$F$32:$G$32)</c:f>
              <c:numCache>
                <c:formatCode>#,##0</c:formatCode>
                <c:ptCount val="4"/>
                <c:pt idx="0">
                  <c:v>1266</c:v>
                </c:pt>
                <c:pt idx="1">
                  <c:v>254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B6C-49A3-A49D-655A525BE8B7}"/>
            </c:ext>
          </c:extLst>
        </c:ser>
        <c:ser>
          <c:idx val="4"/>
          <c:order val="6"/>
          <c:tx>
            <c:strRef>
              <c:f>'GRAFIK LAP'!$A$33:$B$33</c:f>
              <c:strCache>
                <c:ptCount val="2"/>
                <c:pt idx="0">
                  <c:v>2020</c:v>
                </c:pt>
                <c:pt idx="1">
                  <c:v>Pasien Lama</c:v>
                </c:pt>
              </c:strCache>
            </c:strRef>
          </c:tx>
          <c:invertIfNegative val="0"/>
          <c:cat>
            <c:strLit>
              <c:ptCount val="4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5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'GRAFIK LAP'!$C$33:$H$33</c15:sqref>
                  </c15:fullRef>
                </c:ext>
              </c:extLst>
              <c:f>('GRAFIK LAP'!$C$33:$D$33,'GRAFIK LAP'!$F$33:$G$33)</c:f>
              <c:numCache>
                <c:formatCode>#,##0</c:formatCode>
                <c:ptCount val="4"/>
                <c:pt idx="0">
                  <c:v>2262</c:v>
                </c:pt>
                <c:pt idx="1">
                  <c:v>438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B6C-49A3-A49D-655A525BE8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0522496"/>
        <c:axId val="150798720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'GRAFIK LAP'!$A$29:$B$29</c15:sqref>
                        </c15:formulaRef>
                      </c:ext>
                    </c:extLst>
                    <c:strCache>
                      <c:ptCount val="2"/>
                      <c:pt idx="0">
                        <c:v>2019</c:v>
                      </c:pt>
                      <c:pt idx="1">
                        <c:v>Jumlah Kunjungan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ullRef>
                          <c15:sqref>'GRAFIK LAP'!$C$29:$H$29</c15:sqref>
                        </c15:fullRef>
                        <c15:formulaRef>
                          <c15:sqref>('GRAFIK LAP'!$C$29:$D$29,'GRAFIK LAP'!$F$29:$G$29)</c15:sqref>
                        </c15:formulaRef>
                      </c:ext>
                    </c:extLst>
                    <c:numCache>
                      <c:formatCode>#,##0</c:formatCode>
                      <c:ptCount val="4"/>
                      <c:pt idx="0">
                        <c:v>3080</c:v>
                      </c:pt>
                      <c:pt idx="1">
                        <c:v>2963</c:v>
                      </c:pt>
                      <c:pt idx="2">
                        <c:v>3601</c:v>
                      </c:pt>
                      <c:pt idx="3">
                        <c:v>3633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8B6C-49A3-A49D-655A525BE8B7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'GRAFIK LAP'!$A$30:$B$30</c15:sqref>
                        </c15:formulaRef>
                      </c:ext>
                    </c:extLst>
                    <c:strCache>
                      <c:ptCount val="2"/>
                      <c:pt idx="0">
                        <c:v>2019</c:v>
                      </c:pt>
                      <c:pt idx="1">
                        <c:v>Hari Kerja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'GRAFIK LAP'!$C$30:$H$30</c15:sqref>
                        </c15:fullRef>
                        <c15:formulaRef>
                          <c15:sqref>('GRAFIK LAP'!$C$30:$D$30,'GRAFIK LAP'!$F$30:$G$30)</c15:sqref>
                        </c15:formulaRef>
                      </c:ext>
                    </c:extLst>
                    <c:numCache>
                      <c:formatCode>#,##0</c:formatCode>
                      <c:ptCount val="4"/>
                      <c:pt idx="0">
                        <c:v>61</c:v>
                      </c:pt>
                      <c:pt idx="1">
                        <c:v>55</c:v>
                      </c:pt>
                      <c:pt idx="2">
                        <c:v>66</c:v>
                      </c:pt>
                      <c:pt idx="3">
                        <c:v>64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8B6C-49A3-A49D-655A525BE8B7}"/>
                  </c:ext>
                </c:extLst>
              </c15:ser>
            </c15:filteredBarSeries>
            <c15:filteredBarSeries>
              <c15:ser>
                <c:idx val="7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'GRAFIK LAP'!$A$31:$B$31</c15:sqref>
                        </c15:formulaRef>
                      </c:ext>
                    </c:extLst>
                    <c:strCache>
                      <c:ptCount val="2"/>
                      <c:pt idx="0">
                        <c:v>2019</c:v>
                      </c:pt>
                      <c:pt idx="1">
                        <c:v>Rata-rata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'GRAFIK LAP'!$C$31:$H$31</c15:sqref>
                        </c15:fullRef>
                        <c15:formulaRef>
                          <c15:sqref>('GRAFIK LAP'!$C$31:$D$31,'GRAFIK LAP'!$F$31:$G$31)</c15:sqref>
                        </c15:formulaRef>
                      </c:ext>
                    </c:extLst>
                    <c:numCache>
                      <c:formatCode>#,##0</c:formatCode>
                      <c:ptCount val="4"/>
                      <c:pt idx="0">
                        <c:v>50.491803278688522</c:v>
                      </c:pt>
                      <c:pt idx="1">
                        <c:v>53.872727272727275</c:v>
                      </c:pt>
                      <c:pt idx="2">
                        <c:v>54.560606060606062</c:v>
                      </c:pt>
                      <c:pt idx="3">
                        <c:v>56.765625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8B6C-49A3-A49D-655A525BE8B7}"/>
                  </c:ext>
                </c:extLst>
              </c15:ser>
            </c15:filteredBarSeries>
            <c15:filteredBarSeries>
              <c15:ser>
                <c:idx val="6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'GRAFIK LAP'!$A$34:$B$34</c15:sqref>
                        </c15:formulaRef>
                      </c:ext>
                    </c:extLst>
                    <c:strCache>
                      <c:ptCount val="2"/>
                      <c:pt idx="0">
                        <c:v>2020</c:v>
                      </c:pt>
                      <c:pt idx="1">
                        <c:v>Jumlah Kunjungan</c:v>
                      </c:pt>
                    </c:strCache>
                  </c:strRef>
                </c:tx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'GRAFIK LAP'!$C$34:$H$34</c15:sqref>
                        </c15:fullRef>
                        <c15:formulaRef>
                          <c15:sqref>('GRAFIK LAP'!$C$34:$D$34,'GRAFIK LAP'!$F$34:$G$34)</c15:sqref>
                        </c15:formulaRef>
                      </c:ext>
                    </c:extLst>
                    <c:numCache>
                      <c:formatCode>#,##0</c:formatCode>
                      <c:ptCount val="4"/>
                      <c:pt idx="0">
                        <c:v>3528</c:v>
                      </c:pt>
                      <c:pt idx="1">
                        <c:v>692</c:v>
                      </c:pt>
                      <c:pt idx="2">
                        <c:v>0</c:v>
                      </c:pt>
                      <c:pt idx="3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8B6C-49A3-A49D-655A525BE8B7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'GRAFIK LAP'!$A$35:$B$35</c15:sqref>
                        </c15:formulaRef>
                      </c:ext>
                    </c:extLst>
                    <c:strCache>
                      <c:ptCount val="2"/>
                      <c:pt idx="0">
                        <c:v>2020</c:v>
                      </c:pt>
                      <c:pt idx="1">
                        <c:v>Hari Kerja</c:v>
                      </c:pt>
                    </c:strCache>
                  </c:strRef>
                </c:tx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'GRAFIK LAP'!$C$35:$H$35</c15:sqref>
                        </c15:fullRef>
                        <c15:formulaRef>
                          <c15:sqref>('GRAFIK LAP'!$C$35:$D$35,'GRAFIK LAP'!$F$35:$G$35)</c15:sqref>
                        </c15:formulaRef>
                      </c:ext>
                    </c:extLst>
                    <c:numCache>
                      <c:formatCode>#,##0</c:formatCode>
                      <c:ptCount val="4"/>
                      <c:pt idx="0">
                        <c:v>63</c:v>
                      </c:pt>
                      <c:pt idx="1">
                        <c:v>58</c:v>
                      </c:pt>
                      <c:pt idx="2">
                        <c:v>63</c:v>
                      </c:pt>
                      <c:pt idx="3">
                        <c:v>63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8B6C-49A3-A49D-655A525BE8B7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'GRAFIK LAP'!$A$36:$B$36</c15:sqref>
                        </c15:formulaRef>
                      </c:ext>
                    </c:extLst>
                    <c:strCache>
                      <c:ptCount val="2"/>
                      <c:pt idx="0">
                        <c:v>2020</c:v>
                      </c:pt>
                      <c:pt idx="1">
                        <c:v>Rata-rata</c:v>
                      </c:pt>
                    </c:strCache>
                  </c:strRef>
                </c:tx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'GRAFIK LAP'!$C$36:$H$36</c15:sqref>
                        </c15:fullRef>
                        <c15:formulaRef>
                          <c15:sqref>('GRAFIK LAP'!$C$36:$D$36,'GRAFIK LAP'!$F$36:$G$36)</c15:sqref>
                        </c15:formulaRef>
                      </c:ext>
                    </c:extLst>
                    <c:numCache>
                      <c:formatCode>#,##0</c:formatCode>
                      <c:ptCount val="4"/>
                      <c:pt idx="0">
                        <c:v>56</c:v>
                      </c:pt>
                      <c:pt idx="1">
                        <c:v>11.931034482758621</c:v>
                      </c:pt>
                      <c:pt idx="2">
                        <c:v>0</c:v>
                      </c:pt>
                      <c:pt idx="3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8B6C-49A3-A49D-655A525BE8B7}"/>
                  </c:ext>
                </c:extLst>
              </c15:ser>
            </c15:filteredBarSeries>
          </c:ext>
        </c:extLst>
      </c:barChart>
      <c:catAx>
        <c:axId val="150522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798720"/>
        <c:crosses val="autoZero"/>
        <c:auto val="1"/>
        <c:lblAlgn val="ctr"/>
        <c:lblOffset val="100"/>
        <c:noMultiLvlLbl val="0"/>
      </c:catAx>
      <c:valAx>
        <c:axId val="150798720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522496"/>
        <c:crosses val="autoZero"/>
        <c:crossBetween val="between"/>
      </c:valAx>
      <c:dTable>
        <c:showHorzBorder val="1"/>
        <c:showVertBorder val="1"/>
        <c:showOutline val="1"/>
        <c:showKeys val="1"/>
        <c:txPr>
          <a:bodyPr/>
          <a:lstStyle/>
          <a:p>
            <a:pPr rtl="0">
              <a:defRPr sz="800"/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0.xml"/><Relationship Id="rId3" Type="http://schemas.openxmlformats.org/officeDocument/2006/relationships/chart" Target="../charts/chart25.xml"/><Relationship Id="rId7" Type="http://schemas.openxmlformats.org/officeDocument/2006/relationships/chart" Target="../charts/chart29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Relationship Id="rId6" Type="http://schemas.openxmlformats.org/officeDocument/2006/relationships/chart" Target="../charts/chart28.xml"/><Relationship Id="rId5" Type="http://schemas.openxmlformats.org/officeDocument/2006/relationships/chart" Target="../charts/chart27.xml"/><Relationship Id="rId10" Type="http://schemas.openxmlformats.org/officeDocument/2006/relationships/chart" Target="../charts/chart32.xml"/><Relationship Id="rId4" Type="http://schemas.openxmlformats.org/officeDocument/2006/relationships/chart" Target="../charts/chart26.xml"/><Relationship Id="rId9" Type="http://schemas.openxmlformats.org/officeDocument/2006/relationships/chart" Target="../charts/chart3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5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5" Type="http://schemas.openxmlformats.org/officeDocument/2006/relationships/chart" Target="../charts/chart37.xml"/><Relationship Id="rId4" Type="http://schemas.openxmlformats.org/officeDocument/2006/relationships/chart" Target="../charts/chart3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28575</xdr:colOff>
      <xdr:row>0</xdr:row>
      <xdr:rowOff>80961</xdr:rowOff>
    </xdr:from>
    <xdr:to>
      <xdr:col>16</xdr:col>
      <xdr:colOff>142875</xdr:colOff>
      <xdr:row>16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273424</xdr:colOff>
      <xdr:row>93</xdr:row>
      <xdr:rowOff>76759</xdr:rowOff>
    </xdr:from>
    <xdr:to>
      <xdr:col>16</xdr:col>
      <xdr:colOff>573741</xdr:colOff>
      <xdr:row>108</xdr:row>
      <xdr:rowOff>78440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558053</xdr:colOff>
      <xdr:row>165</xdr:row>
      <xdr:rowOff>89647</xdr:rowOff>
    </xdr:from>
    <xdr:to>
      <xdr:col>17</xdr:col>
      <xdr:colOff>253253</xdr:colOff>
      <xdr:row>182</xdr:row>
      <xdr:rowOff>67235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470647</xdr:colOff>
      <xdr:row>183</xdr:row>
      <xdr:rowOff>168088</xdr:rowOff>
    </xdr:from>
    <xdr:to>
      <xdr:col>17</xdr:col>
      <xdr:colOff>170329</xdr:colOff>
      <xdr:row>201</xdr:row>
      <xdr:rowOff>53788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208</xdr:row>
      <xdr:rowOff>168087</xdr:rowOff>
    </xdr:from>
    <xdr:to>
      <xdr:col>19</xdr:col>
      <xdr:colOff>428625</xdr:colOff>
      <xdr:row>232</xdr:row>
      <xdr:rowOff>56028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361391</xdr:colOff>
      <xdr:row>130</xdr:row>
      <xdr:rowOff>24652</xdr:rowOff>
    </xdr:from>
    <xdr:to>
      <xdr:col>17</xdr:col>
      <xdr:colOff>56591</xdr:colOff>
      <xdr:row>142</xdr:row>
      <xdr:rowOff>190499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627529</xdr:colOff>
      <xdr:row>284</xdr:row>
      <xdr:rowOff>0</xdr:rowOff>
    </xdr:from>
    <xdr:to>
      <xdr:col>16</xdr:col>
      <xdr:colOff>549088</xdr:colOff>
      <xdr:row>310</xdr:row>
      <xdr:rowOff>33618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504266</xdr:colOff>
      <xdr:row>392</xdr:row>
      <xdr:rowOff>44824</xdr:rowOff>
    </xdr:from>
    <xdr:to>
      <xdr:col>18</xdr:col>
      <xdr:colOff>582706</xdr:colOff>
      <xdr:row>407</xdr:row>
      <xdr:rowOff>168087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41463</xdr:colOff>
      <xdr:row>20</xdr:row>
      <xdr:rowOff>24092</xdr:rowOff>
    </xdr:from>
    <xdr:to>
      <xdr:col>16</xdr:col>
      <xdr:colOff>180975</xdr:colOff>
      <xdr:row>37</xdr:row>
      <xdr:rowOff>180975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201705</xdr:colOff>
      <xdr:row>145</xdr:row>
      <xdr:rowOff>67235</xdr:rowOff>
    </xdr:from>
    <xdr:to>
      <xdr:col>17</xdr:col>
      <xdr:colOff>112057</xdr:colOff>
      <xdr:row>161</xdr:row>
      <xdr:rowOff>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16</xdr:col>
      <xdr:colOff>352425</xdr:colOff>
      <xdr:row>0</xdr:row>
      <xdr:rowOff>85725</xdr:rowOff>
    </xdr:from>
    <xdr:to>
      <xdr:col>24</xdr:col>
      <xdr:colOff>85725</xdr:colOff>
      <xdr:row>16</xdr:row>
      <xdr:rowOff>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24</xdr:col>
      <xdr:colOff>295275</xdr:colOff>
      <xdr:row>0</xdr:row>
      <xdr:rowOff>104775</xdr:rowOff>
    </xdr:from>
    <xdr:to>
      <xdr:col>32</xdr:col>
      <xdr:colOff>28575</xdr:colOff>
      <xdr:row>16</xdr:row>
      <xdr:rowOff>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16</xdr:col>
      <xdr:colOff>428625</xdr:colOff>
      <xdr:row>20</xdr:row>
      <xdr:rowOff>28575</xdr:rowOff>
    </xdr:from>
    <xdr:to>
      <xdr:col>24</xdr:col>
      <xdr:colOff>187137</xdr:colOff>
      <xdr:row>37</xdr:row>
      <xdr:rowOff>185458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9</xdr:col>
      <xdr:colOff>9525</xdr:colOff>
      <xdr:row>40</xdr:row>
      <xdr:rowOff>85725</xdr:rowOff>
    </xdr:from>
    <xdr:to>
      <xdr:col>16</xdr:col>
      <xdr:colOff>209551</xdr:colOff>
      <xdr:row>56</xdr:row>
      <xdr:rowOff>9524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16</xdr:col>
      <xdr:colOff>504824</xdr:colOff>
      <xdr:row>40</xdr:row>
      <xdr:rowOff>85726</xdr:rowOff>
    </xdr:from>
    <xdr:to>
      <xdr:col>27</xdr:col>
      <xdr:colOff>266699</xdr:colOff>
      <xdr:row>59</xdr:row>
      <xdr:rowOff>171450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9</xdr:col>
      <xdr:colOff>0</xdr:colOff>
      <xdr:row>62</xdr:row>
      <xdr:rowOff>0</xdr:rowOff>
    </xdr:from>
    <xdr:to>
      <xdr:col>16</xdr:col>
      <xdr:colOff>200026</xdr:colOff>
      <xdr:row>80</xdr:row>
      <xdr:rowOff>68036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17</xdr:col>
      <xdr:colOff>0</xdr:colOff>
      <xdr:row>61</xdr:row>
      <xdr:rowOff>190499</xdr:rowOff>
    </xdr:from>
    <xdr:to>
      <xdr:col>27</xdr:col>
      <xdr:colOff>258536</xdr:colOff>
      <xdr:row>86</xdr:row>
      <xdr:rowOff>176893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28</xdr:col>
      <xdr:colOff>0</xdr:colOff>
      <xdr:row>62</xdr:row>
      <xdr:rowOff>0</xdr:rowOff>
    </xdr:from>
    <xdr:to>
      <xdr:col>38</xdr:col>
      <xdr:colOff>258537</xdr:colOff>
      <xdr:row>86</xdr:row>
      <xdr:rowOff>176894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9</xdr:col>
      <xdr:colOff>257736</xdr:colOff>
      <xdr:row>109</xdr:row>
      <xdr:rowOff>112059</xdr:rowOff>
    </xdr:from>
    <xdr:to>
      <xdr:col>16</xdr:col>
      <xdr:colOff>558053</xdr:colOff>
      <xdr:row>129</xdr:row>
      <xdr:rowOff>113740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17</xdr:col>
      <xdr:colOff>268942</xdr:colOff>
      <xdr:row>109</xdr:row>
      <xdr:rowOff>67235</xdr:rowOff>
    </xdr:from>
    <xdr:to>
      <xdr:col>25</xdr:col>
      <xdr:colOff>199465</xdr:colOff>
      <xdr:row>129</xdr:row>
      <xdr:rowOff>68916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9</xdr:col>
      <xdr:colOff>156882</xdr:colOff>
      <xdr:row>261</xdr:row>
      <xdr:rowOff>6723</xdr:rowOff>
    </xdr:from>
    <xdr:to>
      <xdr:col>16</xdr:col>
      <xdr:colOff>257735</xdr:colOff>
      <xdr:row>281</xdr:row>
      <xdr:rowOff>82923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16</xdr:col>
      <xdr:colOff>560294</xdr:colOff>
      <xdr:row>261</xdr:row>
      <xdr:rowOff>22412</xdr:rowOff>
    </xdr:from>
    <xdr:to>
      <xdr:col>24</xdr:col>
      <xdr:colOff>291353</xdr:colOff>
      <xdr:row>281</xdr:row>
      <xdr:rowOff>98612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361951</xdr:colOff>
      <xdr:row>2</xdr:row>
      <xdr:rowOff>38100</xdr:rowOff>
    </xdr:from>
    <xdr:to>
      <xdr:col>24</xdr:col>
      <xdr:colOff>428625</xdr:colOff>
      <xdr:row>20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533400</xdr:colOff>
      <xdr:row>2</xdr:row>
      <xdr:rowOff>38100</xdr:rowOff>
    </xdr:from>
    <xdr:to>
      <xdr:col>32</xdr:col>
      <xdr:colOff>600074</xdr:colOff>
      <xdr:row>20</xdr:row>
      <xdr:rowOff>9525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41</xdr:col>
      <xdr:colOff>276225</xdr:colOff>
      <xdr:row>2</xdr:row>
      <xdr:rowOff>38100</xdr:rowOff>
    </xdr:from>
    <xdr:to>
      <xdr:col>49</xdr:col>
      <xdr:colOff>342899</xdr:colOff>
      <xdr:row>20</xdr:row>
      <xdr:rowOff>9525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33</xdr:col>
      <xdr:colOff>95250</xdr:colOff>
      <xdr:row>2</xdr:row>
      <xdr:rowOff>38100</xdr:rowOff>
    </xdr:from>
    <xdr:to>
      <xdr:col>41</xdr:col>
      <xdr:colOff>161924</xdr:colOff>
      <xdr:row>20</xdr:row>
      <xdr:rowOff>9525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49</xdr:col>
      <xdr:colOff>447675</xdr:colOff>
      <xdr:row>2</xdr:row>
      <xdr:rowOff>47625</xdr:rowOff>
    </xdr:from>
    <xdr:to>
      <xdr:col>57</xdr:col>
      <xdr:colOff>514349</xdr:colOff>
      <xdr:row>20</xdr:row>
      <xdr:rowOff>19050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57</xdr:col>
      <xdr:colOff>600075</xdr:colOff>
      <xdr:row>2</xdr:row>
      <xdr:rowOff>47625</xdr:rowOff>
    </xdr:from>
    <xdr:to>
      <xdr:col>66</xdr:col>
      <xdr:colOff>57149</xdr:colOff>
      <xdr:row>20</xdr:row>
      <xdr:rowOff>19050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41</xdr:col>
      <xdr:colOff>276225</xdr:colOff>
      <xdr:row>25</xdr:row>
      <xdr:rowOff>38100</xdr:rowOff>
    </xdr:from>
    <xdr:to>
      <xdr:col>49</xdr:col>
      <xdr:colOff>342899</xdr:colOff>
      <xdr:row>40</xdr:row>
      <xdr:rowOff>9525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342900</xdr:colOff>
      <xdr:row>25</xdr:row>
      <xdr:rowOff>0</xdr:rowOff>
    </xdr:from>
    <xdr:to>
      <xdr:col>24</xdr:col>
      <xdr:colOff>409574</xdr:colOff>
      <xdr:row>39</xdr:row>
      <xdr:rowOff>161925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49</xdr:col>
      <xdr:colOff>447675</xdr:colOff>
      <xdr:row>25</xdr:row>
      <xdr:rowOff>47625</xdr:rowOff>
    </xdr:from>
    <xdr:to>
      <xdr:col>57</xdr:col>
      <xdr:colOff>514349</xdr:colOff>
      <xdr:row>40</xdr:row>
      <xdr:rowOff>19050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57</xdr:col>
      <xdr:colOff>600075</xdr:colOff>
      <xdr:row>25</xdr:row>
      <xdr:rowOff>47625</xdr:rowOff>
    </xdr:from>
    <xdr:to>
      <xdr:col>66</xdr:col>
      <xdr:colOff>57149</xdr:colOff>
      <xdr:row>40</xdr:row>
      <xdr:rowOff>19050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</xdr:row>
      <xdr:rowOff>28574</xdr:rowOff>
    </xdr:from>
    <xdr:to>
      <xdr:col>14</xdr:col>
      <xdr:colOff>266700</xdr:colOff>
      <xdr:row>23</xdr:row>
      <xdr:rowOff>95249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104775</xdr:colOff>
      <xdr:row>24</xdr:row>
      <xdr:rowOff>142875</xdr:rowOff>
    </xdr:from>
    <xdr:to>
      <xdr:col>14</xdr:col>
      <xdr:colOff>371475</xdr:colOff>
      <xdr:row>47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114300</xdr:colOff>
      <xdr:row>70</xdr:row>
      <xdr:rowOff>4083</xdr:rowOff>
    </xdr:from>
    <xdr:to>
      <xdr:col>10</xdr:col>
      <xdr:colOff>466725</xdr:colOff>
      <xdr:row>86</xdr:row>
      <xdr:rowOff>118383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95250</xdr:colOff>
      <xdr:row>87</xdr:row>
      <xdr:rowOff>156482</xdr:rowOff>
    </xdr:from>
    <xdr:to>
      <xdr:col>10</xdr:col>
      <xdr:colOff>466725</xdr:colOff>
      <xdr:row>105</xdr:row>
      <xdr:rowOff>61232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95248</xdr:colOff>
      <xdr:row>48</xdr:row>
      <xdr:rowOff>163285</xdr:rowOff>
    </xdr:from>
    <xdr:to>
      <xdr:col>19</xdr:col>
      <xdr:colOff>228600</xdr:colOff>
      <xdr:row>69</xdr:row>
      <xdr:rowOff>13606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ARIF\RIFF%202018\PPL\Laporan%20Berkala\Tahunan\Bahan\Grafik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ARIF\RIFF%202018\PPL\Laporan%20Berkala\Tahunan\Bahan\Grafik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ndapatan"/>
      <sheetName val="Kunjungan"/>
      <sheetName val="Kunjungan_2"/>
      <sheetName val="Sheet4"/>
      <sheetName val="alat"/>
      <sheetName val="Sheet1"/>
      <sheetName val="Anggaran"/>
      <sheetName val="POK4"/>
      <sheetName val="Sheet2"/>
      <sheetName val="Sheet3"/>
      <sheetName val="WTRJ"/>
      <sheetName val="Sheet5"/>
    </sheetNames>
    <sheetDataSet>
      <sheetData sheetId="0"/>
      <sheetData sheetId="1"/>
      <sheetData sheetId="2">
        <row r="85">
          <cell r="E85">
            <v>50.452173913043481</v>
          </cell>
          <cell r="H85">
            <v>51.20083682008368</v>
          </cell>
        </row>
        <row r="86">
          <cell r="A86">
            <v>2018</v>
          </cell>
          <cell r="B86" t="str">
            <v>Pemeriksaan</v>
          </cell>
          <cell r="E86">
            <v>6706</v>
          </cell>
        </row>
        <row r="87">
          <cell r="B87" t="str">
            <v>Hari Kerja</v>
          </cell>
          <cell r="E87">
            <v>114</v>
          </cell>
        </row>
        <row r="88">
          <cell r="B88" t="str">
            <v>Rata-rata</v>
          </cell>
          <cell r="E88">
            <v>58.824561403508774</v>
          </cell>
        </row>
        <row r="89">
          <cell r="A89" t="str">
            <v>PERTUMBUHAN</v>
          </cell>
          <cell r="E89">
            <v>1.1659470116172885</v>
          </cell>
          <cell r="H89">
            <v>0</v>
          </cell>
        </row>
        <row r="97">
          <cell r="C97" t="str">
            <v>TW 1</v>
          </cell>
          <cell r="D97" t="str">
            <v>TW 2</v>
          </cell>
          <cell r="F97" t="str">
            <v>TW 3</v>
          </cell>
          <cell r="G97" t="str">
            <v>TW 4</v>
          </cell>
        </row>
        <row r="98">
          <cell r="A98">
            <v>2017</v>
          </cell>
          <cell r="B98" t="str">
            <v>Bandung</v>
          </cell>
          <cell r="C98">
            <v>10853</v>
          </cell>
          <cell r="D98">
            <v>8670</v>
          </cell>
          <cell r="F98">
            <v>10419</v>
          </cell>
          <cell r="G98">
            <v>10131</v>
          </cell>
        </row>
        <row r="99">
          <cell r="B99" t="str">
            <v>Garut</v>
          </cell>
          <cell r="C99">
            <v>3764</v>
          </cell>
          <cell r="D99">
            <v>3577</v>
          </cell>
          <cell r="F99">
            <v>5544</v>
          </cell>
          <cell r="G99">
            <v>5898</v>
          </cell>
        </row>
        <row r="100">
          <cell r="B100" t="str">
            <v>Cianjur</v>
          </cell>
          <cell r="C100">
            <v>2123</v>
          </cell>
          <cell r="D100">
            <v>1476</v>
          </cell>
          <cell r="F100">
            <v>1866</v>
          </cell>
          <cell r="G100">
            <v>1793</v>
          </cell>
        </row>
        <row r="101">
          <cell r="A101">
            <v>2018</v>
          </cell>
          <cell r="B101" t="str">
            <v>Bandung</v>
          </cell>
          <cell r="C101">
            <v>8735</v>
          </cell>
          <cell r="D101">
            <v>8420</v>
          </cell>
        </row>
        <row r="102">
          <cell r="B102" t="str">
            <v>Garut</v>
          </cell>
          <cell r="C102">
            <v>5446</v>
          </cell>
          <cell r="D102">
            <v>4285</v>
          </cell>
        </row>
        <row r="103">
          <cell r="B103" t="str">
            <v>Cianjur</v>
          </cell>
          <cell r="C103">
            <v>1502</v>
          </cell>
          <cell r="D103">
            <v>1305</v>
          </cell>
        </row>
        <row r="124">
          <cell r="B124" t="str">
            <v>KENAIKAN/PENURUNAN (%)</v>
          </cell>
          <cell r="C124">
            <v>-6.314217443249702E-2</v>
          </cell>
          <cell r="D124">
            <v>2.0913794359833857E-2</v>
          </cell>
        </row>
        <row r="125">
          <cell r="B125">
            <v>2017</v>
          </cell>
          <cell r="C125">
            <v>3349</v>
          </cell>
          <cell r="D125">
            <v>2453</v>
          </cell>
        </row>
        <row r="126">
          <cell r="B126">
            <v>2018</v>
          </cell>
          <cell r="C126">
            <v>3518</v>
          </cell>
          <cell r="D126">
            <v>3188</v>
          </cell>
        </row>
        <row r="127">
          <cell r="B127" t="str">
            <v>KENAIKAN/PENURUNAN</v>
          </cell>
          <cell r="C127">
            <v>169</v>
          </cell>
          <cell r="D127">
            <v>735</v>
          </cell>
        </row>
        <row r="128">
          <cell r="B128" t="str">
            <v>KENAIKAN/PENURUNAN (%)</v>
          </cell>
          <cell r="C128">
            <v>5.046282472379815E-2</v>
          </cell>
          <cell r="D128">
            <v>0.29963310232368529</v>
          </cell>
        </row>
        <row r="129">
          <cell r="B129">
            <v>2017</v>
          </cell>
          <cell r="C129">
            <v>621</v>
          </cell>
          <cell r="D129">
            <v>723</v>
          </cell>
        </row>
        <row r="130">
          <cell r="B130">
            <v>2018</v>
          </cell>
          <cell r="C130">
            <v>881</v>
          </cell>
          <cell r="D130">
            <v>716</v>
          </cell>
        </row>
        <row r="131">
          <cell r="B131" t="str">
            <v>KENAIKAN/PENURUNAN</v>
          </cell>
          <cell r="C131">
            <v>260</v>
          </cell>
          <cell r="D131">
            <v>-7</v>
          </cell>
        </row>
        <row r="132">
          <cell r="B132" t="str">
            <v>KENAIKAN/PENURUNAN (%)</v>
          </cell>
          <cell r="C132">
            <v>0.41867954911433175</v>
          </cell>
          <cell r="D132">
            <v>-9.6818810511756573E-3</v>
          </cell>
        </row>
        <row r="138">
          <cell r="B138" t="str">
            <v>TW 1</v>
          </cell>
          <cell r="C138" t="str">
            <v>TW 2</v>
          </cell>
          <cell r="D138" t="str">
            <v>SMT 1</v>
          </cell>
        </row>
        <row r="139">
          <cell r="B139">
            <v>916</v>
          </cell>
          <cell r="C139">
            <v>1202</v>
          </cell>
          <cell r="D139">
            <v>2118</v>
          </cell>
        </row>
        <row r="140">
          <cell r="B140">
            <v>1076</v>
          </cell>
          <cell r="C140">
            <v>1141</v>
          </cell>
          <cell r="D140">
            <v>2217</v>
          </cell>
        </row>
        <row r="144">
          <cell r="B144" t="str">
            <v>JENIS PEMERIKSAAN</v>
          </cell>
          <cell r="C144">
            <v>2017</v>
          </cell>
          <cell r="D144">
            <v>2018</v>
          </cell>
        </row>
        <row r="145">
          <cell r="B145" t="str">
            <v>MICROWAVE DIATHERMI (MWD)</v>
          </cell>
          <cell r="C145">
            <v>1137</v>
          </cell>
          <cell r="D145">
            <v>389</v>
          </cell>
        </row>
        <row r="146">
          <cell r="B146" t="str">
            <v>ULTRASOUND DIATHERMI (USD)</v>
          </cell>
          <cell r="C146">
            <v>37</v>
          </cell>
          <cell r="D146">
            <v>24</v>
          </cell>
        </row>
        <row r="147">
          <cell r="B147" t="str">
            <v>POSTURAL DRAINAGE</v>
          </cell>
          <cell r="C147">
            <v>55</v>
          </cell>
          <cell r="D147">
            <v>22</v>
          </cell>
        </row>
        <row r="148">
          <cell r="B148" t="str">
            <v>NEBULIZER</v>
          </cell>
          <cell r="C148">
            <v>1430</v>
          </cell>
          <cell r="D148">
            <v>753</v>
          </cell>
        </row>
        <row r="149">
          <cell r="B149" t="str">
            <v>LATIHAN PERNAFASAN</v>
          </cell>
          <cell r="C149">
            <v>549</v>
          </cell>
          <cell r="D149">
            <v>183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ndapatan"/>
      <sheetName val="Kunjungan"/>
      <sheetName val="Kunjungan_2"/>
      <sheetName val="Sheet4"/>
      <sheetName val="alat"/>
      <sheetName val="Sheet1"/>
      <sheetName val="Anggaran"/>
      <sheetName val="POK4"/>
      <sheetName val="Sheet2"/>
      <sheetName val="Sheet3"/>
      <sheetName val="WTRJ"/>
      <sheetName val="Sheet5"/>
    </sheetNames>
    <sheetDataSet>
      <sheetData sheetId="0"/>
      <sheetData sheetId="1"/>
      <sheetData sheetId="2">
        <row r="85">
          <cell r="E85">
            <v>50.452173913043481</v>
          </cell>
        </row>
        <row r="125">
          <cell r="B125">
            <v>2017</v>
          </cell>
          <cell r="C125">
            <v>3349</v>
          </cell>
          <cell r="D125">
            <v>2453</v>
          </cell>
        </row>
        <row r="126">
          <cell r="B126">
            <v>2018</v>
          </cell>
          <cell r="C126">
            <v>3518</v>
          </cell>
          <cell r="D126">
            <v>3188</v>
          </cell>
        </row>
        <row r="127">
          <cell r="B127" t="str">
            <v>KENAIKAN/PENURUNAN</v>
          </cell>
          <cell r="C127">
            <v>169</v>
          </cell>
          <cell r="D127">
            <v>735</v>
          </cell>
        </row>
        <row r="128">
          <cell r="B128" t="str">
            <v>KENAIKAN/PENURUNAN (%)</v>
          </cell>
          <cell r="C128">
            <v>5.046282472379815E-2</v>
          </cell>
          <cell r="D128">
            <v>0.29963310232368529</v>
          </cell>
        </row>
        <row r="129">
          <cell r="B129">
            <v>2017</v>
          </cell>
          <cell r="C129">
            <v>621</v>
          </cell>
          <cell r="D129">
            <v>723</v>
          </cell>
        </row>
        <row r="130">
          <cell r="B130">
            <v>2018</v>
          </cell>
          <cell r="C130">
            <v>881</v>
          </cell>
          <cell r="D130">
            <v>716</v>
          </cell>
        </row>
        <row r="131">
          <cell r="B131" t="str">
            <v>KENAIKAN/PENURUNAN</v>
          </cell>
          <cell r="C131">
            <v>260</v>
          </cell>
          <cell r="D131">
            <v>-7</v>
          </cell>
        </row>
        <row r="132">
          <cell r="B132" t="str">
            <v>KENAIKAN/PENURUNAN (%)</v>
          </cell>
          <cell r="C132">
            <v>0.41867954911433175</v>
          </cell>
          <cell r="D132">
            <v>-9.6818810511756573E-3</v>
          </cell>
        </row>
        <row r="138">
          <cell r="B138" t="str">
            <v>TW 1</v>
          </cell>
          <cell r="C138" t="str">
            <v>TW 2</v>
          </cell>
          <cell r="D138" t="str">
            <v>SMT 1</v>
          </cell>
        </row>
        <row r="139">
          <cell r="B139">
            <v>916</v>
          </cell>
          <cell r="C139">
            <v>1202</v>
          </cell>
          <cell r="D139">
            <v>2118</v>
          </cell>
        </row>
        <row r="140">
          <cell r="B140">
            <v>1076</v>
          </cell>
          <cell r="C140">
            <v>1141</v>
          </cell>
          <cell r="D140">
            <v>2217</v>
          </cell>
        </row>
        <row r="144">
          <cell r="B144" t="str">
            <v>JENIS PEMERIKSAAN</v>
          </cell>
          <cell r="C144">
            <v>2017</v>
          </cell>
          <cell r="D144">
            <v>2018</v>
          </cell>
        </row>
        <row r="145">
          <cell r="B145" t="str">
            <v>MICROWAVE DIATHERMI (MWD)</v>
          </cell>
          <cell r="C145">
            <v>1137</v>
          </cell>
          <cell r="D145">
            <v>389</v>
          </cell>
        </row>
        <row r="146">
          <cell r="B146" t="str">
            <v>ULTRASOUND DIATHERMI (USD)</v>
          </cell>
          <cell r="C146">
            <v>37</v>
          </cell>
          <cell r="D146">
            <v>24</v>
          </cell>
        </row>
        <row r="147">
          <cell r="B147" t="str">
            <v>POSTURAL DRAINAGE</v>
          </cell>
          <cell r="C147">
            <v>55</v>
          </cell>
          <cell r="D147">
            <v>22</v>
          </cell>
        </row>
        <row r="148">
          <cell r="B148" t="str">
            <v>NEBULIZER</v>
          </cell>
          <cell r="C148">
            <v>1430</v>
          </cell>
          <cell r="D148">
            <v>753</v>
          </cell>
        </row>
        <row r="149">
          <cell r="B149" t="str">
            <v>LATIHAN PERNAFASAN</v>
          </cell>
          <cell r="C149">
            <v>549</v>
          </cell>
          <cell r="D149">
            <v>183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HV68"/>
  <sheetViews>
    <sheetView showGridLines="0" tabSelected="1" zoomScale="85" zoomScaleNormal="85" workbookViewId="0">
      <pane xSplit="2" topLeftCell="X1" activePane="topRight" state="frozen"/>
      <selection pane="topRight" activeCell="HK29" sqref="HK29:HM29"/>
    </sheetView>
  </sheetViews>
  <sheetFormatPr defaultRowHeight="12.75" x14ac:dyDescent="0.25"/>
  <cols>
    <col min="1" max="1" width="4.7109375" style="2" customWidth="1"/>
    <col min="2" max="2" width="24" style="2" customWidth="1"/>
    <col min="3" max="20" width="7.5703125" style="2" customWidth="1"/>
    <col min="21" max="21" width="9" style="2" customWidth="1"/>
    <col min="22" max="26" width="7.5703125" style="2" customWidth="1"/>
    <col min="27" max="27" width="7.7109375" style="2" bestFit="1" customWidth="1"/>
    <col min="28" max="28" width="7.85546875" style="2" bestFit="1" customWidth="1"/>
    <col min="29" max="29" width="6.7109375" style="2" bestFit="1" customWidth="1"/>
    <col min="30" max="30" width="7.7109375" style="2" bestFit="1" customWidth="1"/>
    <col min="31" max="31" width="7.42578125" style="2" bestFit="1" customWidth="1"/>
    <col min="32" max="32" width="6.7109375" style="2" bestFit="1" customWidth="1"/>
    <col min="33" max="33" width="6.42578125" style="2" bestFit="1" customWidth="1"/>
    <col min="34" max="34" width="6.5703125" style="2" bestFit="1" customWidth="1"/>
    <col min="35" max="36" width="6.7109375" style="2" bestFit="1" customWidth="1"/>
    <col min="37" max="37" width="6.5703125" style="2" bestFit="1" customWidth="1"/>
    <col min="38" max="39" width="6.7109375" style="2" bestFit="1" customWidth="1"/>
    <col min="40" max="40" width="6.5703125" style="2" bestFit="1" customWidth="1"/>
    <col min="41" max="41" width="6.7109375" style="2" bestFit="1" customWidth="1"/>
    <col min="42" max="42" width="6.42578125" style="2" bestFit="1" customWidth="1"/>
    <col min="43" max="43" width="6.5703125" style="2" bestFit="1" customWidth="1"/>
    <col min="44" max="44" width="7.5703125" style="2" customWidth="1"/>
    <col min="45" max="45" width="6.42578125" style="2" bestFit="1" customWidth="1"/>
    <col min="46" max="46" width="6.5703125" style="2" bestFit="1" customWidth="1"/>
    <col min="47" max="47" width="7.140625" style="2" customWidth="1"/>
    <col min="48" max="48" width="6.7109375" style="2" bestFit="1" customWidth="1"/>
    <col min="49" max="49" width="6.5703125" style="2" bestFit="1" customWidth="1"/>
    <col min="50" max="51" width="6.7109375" style="2" bestFit="1" customWidth="1"/>
    <col min="52" max="52" width="6.5703125" style="2" bestFit="1" customWidth="1"/>
    <col min="53" max="53" width="6.7109375" style="2" bestFit="1" customWidth="1"/>
    <col min="54" max="54" width="8.42578125" style="2" customWidth="1"/>
    <col min="55" max="57" width="6.7109375" style="2" bestFit="1" customWidth="1"/>
    <col min="58" max="58" width="7.7109375" style="2" bestFit="1" customWidth="1"/>
    <col min="59" max="60" width="6.7109375" style="2" bestFit="1" customWidth="1"/>
    <col min="61" max="61" width="6.5703125" style="2" bestFit="1" customWidth="1"/>
    <col min="62" max="62" width="7.7109375" style="2" bestFit="1" customWidth="1"/>
    <col min="63" max="65" width="7.42578125" style="2" bestFit="1" customWidth="1"/>
    <col min="66" max="67" width="7.7109375" style="2" bestFit="1" customWidth="1"/>
    <col min="68" max="69" width="6.7109375" style="2" bestFit="1" customWidth="1"/>
    <col min="70" max="71" width="7.7109375" style="2" bestFit="1" customWidth="1"/>
    <col min="72" max="73" width="6.7109375" style="2" bestFit="1" customWidth="1"/>
    <col min="74" max="76" width="7.7109375" style="2" bestFit="1" customWidth="1"/>
    <col min="77" max="77" width="8.7109375" style="2" customWidth="1"/>
    <col min="78" max="78" width="7.7109375" style="2" bestFit="1" customWidth="1"/>
    <col min="79" max="79" width="9.28515625" style="745" customWidth="1"/>
    <col min="80" max="80" width="5.140625" style="2" bestFit="1" customWidth="1"/>
    <col min="81" max="81" width="6.42578125" style="2" bestFit="1" customWidth="1"/>
    <col min="82" max="82" width="7.7109375" style="2" bestFit="1" customWidth="1"/>
    <col min="83" max="84" width="6.7109375" style="2" bestFit="1" customWidth="1"/>
    <col min="85" max="85" width="7.7109375" style="2" bestFit="1" customWidth="1"/>
    <col min="86" max="86" width="6.7109375" style="2" bestFit="1" customWidth="1"/>
    <col min="87" max="87" width="6.42578125" style="2" bestFit="1" customWidth="1"/>
    <col min="88" max="88" width="7.7109375" style="2" bestFit="1" customWidth="1"/>
    <col min="89" max="89" width="4.140625" style="2" bestFit="1" customWidth="1"/>
    <col min="90" max="90" width="6.42578125" style="2" bestFit="1" customWidth="1"/>
    <col min="91" max="91" width="6.5703125" style="2" bestFit="1" customWidth="1"/>
    <col min="92" max="92" width="5.140625" style="2" bestFit="1" customWidth="1"/>
    <col min="93" max="93" width="6.42578125" style="2" bestFit="1" customWidth="1"/>
    <col min="94" max="94" width="6.5703125" style="2" bestFit="1" customWidth="1"/>
    <col min="95" max="95" width="5.140625" style="2" bestFit="1" customWidth="1"/>
    <col min="96" max="96" width="6.42578125" style="2" bestFit="1" customWidth="1"/>
    <col min="97" max="97" width="6.5703125" style="2" bestFit="1" customWidth="1"/>
    <col min="98" max="98" width="6.7109375" style="2" bestFit="1" customWidth="1"/>
    <col min="99" max="99" width="6.42578125" style="2" bestFit="1" customWidth="1"/>
    <col min="100" max="100" width="6.5703125" style="2" bestFit="1" customWidth="1"/>
    <col min="101" max="101" width="4.140625" style="2" bestFit="1" customWidth="1"/>
    <col min="102" max="102" width="6.42578125" style="2" bestFit="1" customWidth="1"/>
    <col min="103" max="103" width="6.5703125" style="2" bestFit="1" customWidth="1"/>
    <col min="104" max="104" width="4.140625" style="2" bestFit="1" customWidth="1"/>
    <col min="105" max="105" width="6.42578125" style="2" bestFit="1" customWidth="1"/>
    <col min="106" max="106" width="6.5703125" style="2" bestFit="1" customWidth="1"/>
    <col min="107" max="107" width="5.140625" style="2" bestFit="1" customWidth="1"/>
    <col min="108" max="108" width="6.42578125" style="2" bestFit="1" customWidth="1"/>
    <col min="109" max="109" width="6.5703125" style="2" bestFit="1" customWidth="1"/>
    <col min="110" max="110" width="5.140625" style="2" bestFit="1" customWidth="1"/>
    <col min="111" max="111" width="6.42578125" style="2" bestFit="1" customWidth="1"/>
    <col min="112" max="112" width="6.5703125" style="2" bestFit="1" customWidth="1"/>
    <col min="113" max="113" width="4.140625" style="2" bestFit="1" customWidth="1"/>
    <col min="114" max="114" width="6.42578125" style="2" bestFit="1" customWidth="1"/>
    <col min="115" max="115" width="6.5703125" style="2" bestFit="1" customWidth="1"/>
    <col min="116" max="116" width="5.140625" style="2" bestFit="1" customWidth="1"/>
    <col min="117" max="117" width="6.42578125" style="2" bestFit="1" customWidth="1"/>
    <col min="118" max="118" width="6.5703125" style="2" bestFit="1" customWidth="1"/>
    <col min="119" max="119" width="5.140625" style="2" bestFit="1" customWidth="1"/>
    <col min="120" max="120" width="6.42578125" style="2" bestFit="1" customWidth="1"/>
    <col min="121" max="121" width="6.5703125" style="2" bestFit="1" customWidth="1"/>
    <col min="122" max="122" width="5.140625" style="2" bestFit="1" customWidth="1"/>
    <col min="123" max="123" width="6.42578125" style="2" bestFit="1" customWidth="1"/>
    <col min="124" max="124" width="6.5703125" style="2" bestFit="1" customWidth="1"/>
    <col min="125" max="125" width="4.140625" style="2" bestFit="1" customWidth="1"/>
    <col min="126" max="126" width="6.42578125" style="2" bestFit="1" customWidth="1"/>
    <col min="127" max="127" width="6.5703125" style="2" bestFit="1" customWidth="1"/>
    <col min="128" max="128" width="5.140625" style="2" bestFit="1" customWidth="1"/>
    <col min="129" max="129" width="6.42578125" style="2" bestFit="1" customWidth="1"/>
    <col min="130" max="130" width="6.5703125" style="2" bestFit="1" customWidth="1"/>
    <col min="131" max="131" width="5.140625" style="2" bestFit="1" customWidth="1"/>
    <col min="132" max="132" width="6.42578125" style="2" bestFit="1" customWidth="1"/>
    <col min="133" max="133" width="6.5703125" style="2" bestFit="1" customWidth="1"/>
    <col min="134" max="134" width="6.7109375" style="2" bestFit="1" customWidth="1"/>
    <col min="135" max="135" width="6.42578125" style="2" bestFit="1" customWidth="1"/>
    <col min="136" max="136" width="6.5703125" style="2" bestFit="1" customWidth="1"/>
    <col min="137" max="137" width="4.140625" style="2" bestFit="1" customWidth="1"/>
    <col min="138" max="138" width="6.42578125" style="2" bestFit="1" customWidth="1"/>
    <col min="139" max="139" width="6.5703125" style="2" bestFit="1" customWidth="1"/>
    <col min="140" max="140" width="5.140625" style="2" bestFit="1" customWidth="1"/>
    <col min="141" max="141" width="6.42578125" style="2" bestFit="1" customWidth="1"/>
    <col min="142" max="142" width="6.5703125" style="2" bestFit="1" customWidth="1"/>
    <col min="143" max="143" width="5.140625" style="2" bestFit="1" customWidth="1"/>
    <col min="144" max="144" width="6.42578125" style="2" bestFit="1" customWidth="1"/>
    <col min="145" max="145" width="6.5703125" style="2" bestFit="1" customWidth="1"/>
    <col min="146" max="146" width="5.140625" style="2" bestFit="1" customWidth="1"/>
    <col min="147" max="158" width="7" style="2" customWidth="1"/>
    <col min="159" max="159" width="6.7109375" style="2" bestFit="1" customWidth="1"/>
    <col min="160" max="160" width="6.5703125" style="2" bestFit="1" customWidth="1"/>
    <col min="161" max="162" width="6.7109375" style="2" bestFit="1" customWidth="1"/>
    <col min="163" max="163" width="6.5703125" style="2" bestFit="1" customWidth="1"/>
    <col min="164" max="165" width="6.7109375" style="2" bestFit="1" customWidth="1"/>
    <col min="166" max="166" width="6.5703125" style="2" bestFit="1" customWidth="1"/>
    <col min="167" max="168" width="6.7109375" style="2" bestFit="1" customWidth="1"/>
    <col min="169" max="169" width="6.5703125" style="2" bestFit="1" customWidth="1"/>
    <col min="170" max="171" width="6.7109375" style="2" bestFit="1" customWidth="1"/>
    <col min="172" max="172" width="6.5703125" style="2" bestFit="1" customWidth="1"/>
    <col min="173" max="174" width="6.7109375" style="2" bestFit="1" customWidth="1"/>
    <col min="175" max="175" width="6.5703125" style="2" bestFit="1" customWidth="1"/>
    <col min="176" max="177" width="6.7109375" style="2" bestFit="1" customWidth="1"/>
    <col min="178" max="178" width="6.5703125" style="2" bestFit="1" customWidth="1"/>
    <col min="179" max="180" width="6.7109375" style="2" bestFit="1" customWidth="1"/>
    <col min="181" max="181" width="6.5703125" style="2" bestFit="1" customWidth="1"/>
    <col min="182" max="182" width="6.7109375" style="2" bestFit="1" customWidth="1"/>
    <col min="183" max="183" width="6.42578125" style="2" bestFit="1" customWidth="1"/>
    <col min="184" max="184" width="6.5703125" style="2" bestFit="1" customWidth="1"/>
    <col min="185" max="185" width="4.140625" style="2" bestFit="1" customWidth="1"/>
    <col min="186" max="186" width="6.42578125" style="2" bestFit="1" customWidth="1"/>
    <col min="187" max="187" width="6.5703125" style="2" bestFit="1" customWidth="1"/>
    <col min="188" max="188" width="5.140625" style="2" bestFit="1" customWidth="1"/>
    <col min="189" max="189" width="6.42578125" style="2" bestFit="1" customWidth="1"/>
    <col min="190" max="190" width="6.5703125" style="2" bestFit="1" customWidth="1"/>
    <col min="191" max="191" width="5.140625" style="2" bestFit="1" customWidth="1"/>
    <col min="192" max="192" width="6.7109375" style="2" bestFit="1" customWidth="1"/>
    <col min="193" max="193" width="6.5703125" style="2" bestFit="1" customWidth="1"/>
    <col min="194" max="195" width="6.7109375" style="2" bestFit="1" customWidth="1"/>
    <col min="196" max="196" width="6.5703125" style="2" bestFit="1" customWidth="1"/>
    <col min="197" max="198" width="6.7109375" style="2" bestFit="1" customWidth="1"/>
    <col min="199" max="199" width="6.5703125" style="2" bestFit="1" customWidth="1"/>
    <col min="200" max="201" width="6.7109375" style="2" bestFit="1" customWidth="1"/>
    <col min="202" max="202" width="6.5703125" style="2" bestFit="1" customWidth="1"/>
    <col min="203" max="203" width="6.7109375" style="2" bestFit="1" customWidth="1"/>
    <col min="204" max="204" width="7.7109375" style="2" bestFit="1" customWidth="1"/>
    <col min="205" max="205" width="6.5703125" style="2" bestFit="1" customWidth="1"/>
    <col min="206" max="206" width="7.7109375" style="2" bestFit="1" customWidth="1"/>
    <col min="207" max="207" width="6.42578125" style="2" bestFit="1" customWidth="1"/>
    <col min="208" max="208" width="6.5703125" style="2" bestFit="1" customWidth="1"/>
    <col min="209" max="209" width="4.140625" style="2" bestFit="1" customWidth="1"/>
    <col min="210" max="210" width="6.7109375" style="2" bestFit="1" customWidth="1"/>
    <col min="211" max="211" width="6.5703125" style="2" bestFit="1" customWidth="1"/>
    <col min="212" max="213" width="6.7109375" style="2" bestFit="1" customWidth="1"/>
    <col min="214" max="214" width="6.5703125" style="2" bestFit="1" customWidth="1"/>
    <col min="215" max="216" width="6.7109375" style="2" bestFit="1" customWidth="1"/>
    <col min="217" max="217" width="6.5703125" style="2" bestFit="1" customWidth="1"/>
    <col min="218" max="219" width="6.7109375" style="2" bestFit="1" customWidth="1"/>
    <col min="220" max="220" width="6.5703125" style="2" bestFit="1" customWidth="1"/>
    <col min="221" max="222" width="6.7109375" style="2" bestFit="1" customWidth="1"/>
    <col min="223" max="223" width="6.5703125" style="2" bestFit="1" customWidth="1"/>
    <col min="224" max="225" width="6.7109375" style="2" bestFit="1" customWidth="1"/>
    <col min="226" max="226" width="6.5703125" style="2" bestFit="1" customWidth="1"/>
    <col min="227" max="227" width="6.7109375" style="2" bestFit="1" customWidth="1"/>
    <col min="228" max="228" width="7.7109375" style="2" bestFit="1" customWidth="1"/>
    <col min="229" max="229" width="6.5703125" style="2" bestFit="1" customWidth="1"/>
    <col min="230" max="230" width="7.7109375" style="2" bestFit="1" customWidth="1"/>
    <col min="231" max="16384" width="9.140625" style="2"/>
  </cols>
  <sheetData>
    <row r="1" spans="1:88" ht="15.75" x14ac:dyDescent="0.25">
      <c r="A1" s="18" t="s">
        <v>12</v>
      </c>
      <c r="CD1" s="2" t="s">
        <v>342</v>
      </c>
      <c r="CF1" s="862"/>
    </row>
    <row r="2" spans="1:88" x14ac:dyDescent="0.25">
      <c r="A2" s="4" t="s">
        <v>13</v>
      </c>
      <c r="CD2" s="2" t="s">
        <v>341</v>
      </c>
    </row>
    <row r="3" spans="1:88" x14ac:dyDescent="0.25">
      <c r="A3" s="881" t="s">
        <v>19</v>
      </c>
      <c r="B3" s="881" t="s">
        <v>1</v>
      </c>
      <c r="C3" s="883" t="s">
        <v>18</v>
      </c>
      <c r="D3" s="884"/>
      <c r="E3" s="884"/>
      <c r="F3" s="893"/>
      <c r="G3" s="885" t="s">
        <v>31</v>
      </c>
      <c r="H3" s="886"/>
      <c r="I3" s="886"/>
      <c r="J3" s="894"/>
      <c r="K3" s="883" t="s">
        <v>32</v>
      </c>
      <c r="L3" s="884"/>
      <c r="M3" s="884"/>
      <c r="N3" s="893"/>
      <c r="O3" s="877" t="s">
        <v>33</v>
      </c>
      <c r="P3" s="878"/>
      <c r="Q3" s="878"/>
      <c r="R3" s="892"/>
      <c r="S3" s="883" t="s">
        <v>34</v>
      </c>
      <c r="T3" s="884"/>
      <c r="U3" s="884"/>
      <c r="V3" s="893"/>
      <c r="W3" s="877" t="s">
        <v>284</v>
      </c>
      <c r="X3" s="878"/>
      <c r="Y3" s="878"/>
      <c r="Z3" s="892"/>
      <c r="AA3" s="883" t="s">
        <v>285</v>
      </c>
      <c r="AB3" s="884"/>
      <c r="AC3" s="884"/>
      <c r="AD3" s="893"/>
      <c r="AE3" s="877" t="s">
        <v>288</v>
      </c>
      <c r="AF3" s="878"/>
      <c r="AG3" s="878"/>
      <c r="AH3" s="892"/>
      <c r="AI3" s="877" t="s">
        <v>289</v>
      </c>
      <c r="AJ3" s="878"/>
      <c r="AK3" s="878"/>
      <c r="AL3" s="892"/>
      <c r="AM3" s="877" t="s">
        <v>290</v>
      </c>
      <c r="AN3" s="878"/>
      <c r="AO3" s="878"/>
      <c r="AP3" s="892"/>
      <c r="AQ3" s="877" t="s">
        <v>291</v>
      </c>
      <c r="AR3" s="878"/>
      <c r="AS3" s="878"/>
      <c r="AT3" s="892"/>
      <c r="AU3" s="877" t="s">
        <v>292</v>
      </c>
      <c r="AV3" s="878"/>
      <c r="AW3" s="878"/>
      <c r="AX3" s="892"/>
      <c r="AY3" s="879" t="s">
        <v>300</v>
      </c>
      <c r="AZ3" s="880"/>
      <c r="BA3" s="880"/>
      <c r="BB3" s="887"/>
      <c r="BC3" s="879" t="s">
        <v>301</v>
      </c>
      <c r="BD3" s="880"/>
      <c r="BE3" s="880"/>
      <c r="BF3" s="887"/>
      <c r="BG3" s="879" t="s">
        <v>302</v>
      </c>
      <c r="BH3" s="880"/>
      <c r="BI3" s="880"/>
      <c r="BJ3" s="887"/>
      <c r="BK3" s="879" t="s">
        <v>303</v>
      </c>
      <c r="BL3" s="880"/>
      <c r="BM3" s="880"/>
      <c r="BN3" s="887"/>
      <c r="BO3" s="879" t="s">
        <v>299</v>
      </c>
      <c r="BP3" s="880"/>
      <c r="BQ3" s="880"/>
      <c r="BR3" s="887"/>
      <c r="BS3" s="879" t="s">
        <v>304</v>
      </c>
      <c r="BT3" s="880"/>
      <c r="BU3" s="880"/>
      <c r="BV3" s="887"/>
      <c r="BW3" s="879" t="s">
        <v>573</v>
      </c>
      <c r="BX3" s="880"/>
      <c r="BY3" s="880"/>
      <c r="BZ3" s="887"/>
      <c r="CD3" s="879" t="s">
        <v>299</v>
      </c>
      <c r="CE3" s="880"/>
      <c r="CF3" s="880"/>
      <c r="CG3" s="887"/>
    </row>
    <row r="4" spans="1:88" x14ac:dyDescent="0.25">
      <c r="A4" s="895"/>
      <c r="B4" s="895"/>
      <c r="C4" s="30" t="s">
        <v>28</v>
      </c>
      <c r="D4" s="29" t="s">
        <v>29</v>
      </c>
      <c r="E4" s="31" t="s">
        <v>30</v>
      </c>
      <c r="F4" s="5" t="s">
        <v>17</v>
      </c>
      <c r="G4" s="80" t="s">
        <v>28</v>
      </c>
      <c r="H4" s="81" t="s">
        <v>29</v>
      </c>
      <c r="I4" s="83" t="s">
        <v>30</v>
      </c>
      <c r="J4" s="82" t="s">
        <v>17</v>
      </c>
      <c r="K4" s="160" t="s">
        <v>28</v>
      </c>
      <c r="L4" s="161" t="s">
        <v>29</v>
      </c>
      <c r="M4" s="162" t="s">
        <v>30</v>
      </c>
      <c r="N4" s="163" t="s">
        <v>17</v>
      </c>
      <c r="O4" s="194" t="s">
        <v>28</v>
      </c>
      <c r="P4" s="195" t="s">
        <v>29</v>
      </c>
      <c r="Q4" s="196" t="s">
        <v>30</v>
      </c>
      <c r="R4" s="197" t="s">
        <v>17</v>
      </c>
      <c r="S4" s="219" t="s">
        <v>28</v>
      </c>
      <c r="T4" s="220" t="s">
        <v>29</v>
      </c>
      <c r="U4" s="218" t="s">
        <v>30</v>
      </c>
      <c r="V4" s="217" t="s">
        <v>17</v>
      </c>
      <c r="W4" s="241" t="s">
        <v>28</v>
      </c>
      <c r="X4" s="242" t="s">
        <v>29</v>
      </c>
      <c r="Y4" s="239" t="s">
        <v>30</v>
      </c>
      <c r="Z4" s="240" t="s">
        <v>17</v>
      </c>
      <c r="AA4" s="241" t="s">
        <v>28</v>
      </c>
      <c r="AB4" s="242" t="s">
        <v>29</v>
      </c>
      <c r="AC4" s="239" t="s">
        <v>30</v>
      </c>
      <c r="AD4" s="240" t="s">
        <v>17</v>
      </c>
      <c r="AE4" s="263" t="s">
        <v>28</v>
      </c>
      <c r="AF4" s="264" t="s">
        <v>29</v>
      </c>
      <c r="AG4" s="265" t="s">
        <v>30</v>
      </c>
      <c r="AH4" s="266" t="s">
        <v>17</v>
      </c>
      <c r="AI4" s="283" t="s">
        <v>28</v>
      </c>
      <c r="AJ4" s="284" t="s">
        <v>29</v>
      </c>
      <c r="AK4" s="285" t="s">
        <v>30</v>
      </c>
      <c r="AL4" s="286" t="s">
        <v>17</v>
      </c>
      <c r="AM4" s="283" t="s">
        <v>28</v>
      </c>
      <c r="AN4" s="284" t="s">
        <v>29</v>
      </c>
      <c r="AO4" s="285" t="s">
        <v>30</v>
      </c>
      <c r="AP4" s="286" t="s">
        <v>17</v>
      </c>
      <c r="AQ4" s="283" t="s">
        <v>28</v>
      </c>
      <c r="AR4" s="284" t="s">
        <v>29</v>
      </c>
      <c r="AS4" s="285" t="s">
        <v>30</v>
      </c>
      <c r="AT4" s="286" t="s">
        <v>17</v>
      </c>
      <c r="AU4" s="283" t="s">
        <v>28</v>
      </c>
      <c r="AV4" s="284" t="s">
        <v>29</v>
      </c>
      <c r="AW4" s="285" t="s">
        <v>30</v>
      </c>
      <c r="AX4" s="286" t="s">
        <v>17</v>
      </c>
      <c r="AY4" s="310" t="s">
        <v>28</v>
      </c>
      <c r="AZ4" s="311" t="s">
        <v>29</v>
      </c>
      <c r="BA4" s="312" t="s">
        <v>30</v>
      </c>
      <c r="BB4" s="313" t="s">
        <v>17</v>
      </c>
      <c r="BC4" s="310" t="s">
        <v>28</v>
      </c>
      <c r="BD4" s="311" t="s">
        <v>29</v>
      </c>
      <c r="BE4" s="312" t="s">
        <v>30</v>
      </c>
      <c r="BF4" s="313" t="s">
        <v>17</v>
      </c>
      <c r="BG4" s="334" t="s">
        <v>28</v>
      </c>
      <c r="BH4" s="335" t="s">
        <v>29</v>
      </c>
      <c r="BI4" s="336" t="s">
        <v>30</v>
      </c>
      <c r="BJ4" s="337" t="s">
        <v>17</v>
      </c>
      <c r="BK4" s="334" t="s">
        <v>28</v>
      </c>
      <c r="BL4" s="335" t="s">
        <v>29</v>
      </c>
      <c r="BM4" s="336" t="s">
        <v>30</v>
      </c>
      <c r="BN4" s="337" t="s">
        <v>17</v>
      </c>
      <c r="BO4" s="334" t="s">
        <v>28</v>
      </c>
      <c r="BP4" s="335" t="s">
        <v>29</v>
      </c>
      <c r="BQ4" s="336" t="s">
        <v>30</v>
      </c>
      <c r="BR4" s="337" t="s">
        <v>17</v>
      </c>
      <c r="BS4" s="334" t="s">
        <v>28</v>
      </c>
      <c r="BT4" s="335" t="s">
        <v>29</v>
      </c>
      <c r="BU4" s="336" t="s">
        <v>30</v>
      </c>
      <c r="BV4" s="337" t="s">
        <v>17</v>
      </c>
      <c r="BW4" s="334" t="s">
        <v>28</v>
      </c>
      <c r="BX4" s="335" t="s">
        <v>29</v>
      </c>
      <c r="BY4" s="336" t="s">
        <v>30</v>
      </c>
      <c r="BZ4" s="337" t="s">
        <v>17</v>
      </c>
      <c r="CD4" s="480" t="s">
        <v>28</v>
      </c>
      <c r="CE4" s="481" t="s">
        <v>29</v>
      </c>
      <c r="CF4" s="482" t="s">
        <v>30</v>
      </c>
      <c r="CG4" s="483" t="s">
        <v>17</v>
      </c>
      <c r="CI4" s="2" t="s">
        <v>343</v>
      </c>
    </row>
    <row r="5" spans="1:88" x14ac:dyDescent="0.25">
      <c r="A5" s="5">
        <v>1</v>
      </c>
      <c r="B5" s="6" t="s">
        <v>3</v>
      </c>
      <c r="C5" s="7"/>
      <c r="D5" s="7">
        <v>459</v>
      </c>
      <c r="E5" s="7"/>
      <c r="F5" s="7">
        <f>SUM(C5:E5)</f>
        <v>459</v>
      </c>
      <c r="G5" s="7"/>
      <c r="H5" s="7">
        <v>397</v>
      </c>
      <c r="I5" s="7"/>
      <c r="J5" s="7">
        <f>SUM(G5:I5)</f>
        <v>397</v>
      </c>
      <c r="K5" s="7"/>
      <c r="L5" s="7">
        <v>410</v>
      </c>
      <c r="M5" s="7"/>
      <c r="N5" s="7">
        <f>SUM(K5:M5)</f>
        <v>410</v>
      </c>
      <c r="O5" s="7"/>
      <c r="P5" s="7">
        <v>254</v>
      </c>
      <c r="Q5" s="7"/>
      <c r="R5" s="7">
        <f>SUM(O5:Q5)</f>
        <v>254</v>
      </c>
      <c r="S5" s="7"/>
      <c r="T5" s="7"/>
      <c r="U5" s="7"/>
      <c r="V5" s="7">
        <f>SUM(S5:U5)</f>
        <v>0</v>
      </c>
      <c r="W5" s="7"/>
      <c r="X5" s="7"/>
      <c r="Y5" s="7"/>
      <c r="Z5" s="7">
        <f>SUM(W5:Y5)</f>
        <v>0</v>
      </c>
      <c r="AA5" s="7"/>
      <c r="AB5" s="7"/>
      <c r="AC5" s="7"/>
      <c r="AD5" s="7">
        <f>SUM(AA5:AC5)</f>
        <v>0</v>
      </c>
      <c r="AE5" s="7"/>
      <c r="AF5" s="7"/>
      <c r="AG5" s="7"/>
      <c r="AH5" s="7">
        <f>SUM(AE5:AG5)</f>
        <v>0</v>
      </c>
      <c r="AI5" s="7"/>
      <c r="AJ5" s="7"/>
      <c r="AK5" s="7"/>
      <c r="AL5" s="7">
        <f>SUM(AI5:AK5)</f>
        <v>0</v>
      </c>
      <c r="AM5" s="7"/>
      <c r="AN5" s="7"/>
      <c r="AO5" s="7"/>
      <c r="AP5" s="7">
        <f>SUM(AM5:AO5)</f>
        <v>0</v>
      </c>
      <c r="AQ5" s="7"/>
      <c r="AR5" s="7"/>
      <c r="AS5" s="7"/>
      <c r="AT5" s="7">
        <f>SUM(AQ5:AS5)</f>
        <v>0</v>
      </c>
      <c r="AU5" s="7"/>
      <c r="AV5" s="7"/>
      <c r="AW5" s="7"/>
      <c r="AX5" s="7">
        <f>SUM(AU5:AW5)</f>
        <v>0</v>
      </c>
      <c r="AY5" s="7">
        <f>C5+G5+K5</f>
        <v>0</v>
      </c>
      <c r="AZ5" s="7">
        <f>D5+H5+L5</f>
        <v>1266</v>
      </c>
      <c r="BA5" s="7">
        <f>E5+I5+M5</f>
        <v>0</v>
      </c>
      <c r="BB5" s="7">
        <f>SUM(AY5:BA5)</f>
        <v>1266</v>
      </c>
      <c r="BC5" s="7">
        <f>O5+S5+W5</f>
        <v>0</v>
      </c>
      <c r="BD5" s="7">
        <f t="shared" ref="BD5:BE11" si="0">P5+T5+X5</f>
        <v>254</v>
      </c>
      <c r="BE5" s="7">
        <f t="shared" si="0"/>
        <v>0</v>
      </c>
      <c r="BF5" s="7">
        <f>SUM(BC5:BE5)</f>
        <v>254</v>
      </c>
      <c r="BG5" s="7">
        <f>AA5+AE5+AI5</f>
        <v>0</v>
      </c>
      <c r="BH5" s="7">
        <f>AB5+AF5+AJ5</f>
        <v>0</v>
      </c>
      <c r="BI5" s="7">
        <f>AC5+AG5+AK5</f>
        <v>0</v>
      </c>
      <c r="BJ5" s="7">
        <f>SUM(BG5:BI5)</f>
        <v>0</v>
      </c>
      <c r="BK5" s="7">
        <f>AM5+AQ5+AU5</f>
        <v>0</v>
      </c>
      <c r="BL5" s="7">
        <f>AN5+AR5+AV5</f>
        <v>0</v>
      </c>
      <c r="BM5" s="7">
        <f>AO5+AS5+AW5</f>
        <v>0</v>
      </c>
      <c r="BN5" s="7">
        <f>SUM(BK5:BM5)</f>
        <v>0</v>
      </c>
      <c r="BO5" s="7">
        <f t="shared" ref="BO5:BO11" si="1">AY5+BC5</f>
        <v>0</v>
      </c>
      <c r="BP5" s="7">
        <f t="shared" ref="BP5:BQ11" si="2">AZ5+BD5</f>
        <v>1520</v>
      </c>
      <c r="BQ5" s="7">
        <f t="shared" si="2"/>
        <v>0</v>
      </c>
      <c r="BR5" s="7">
        <f>SUM(BO5:BQ5)</f>
        <v>1520</v>
      </c>
      <c r="BS5" s="7">
        <f>BG5+BK5</f>
        <v>0</v>
      </c>
      <c r="BT5" s="7">
        <f t="shared" ref="BT5:BU11" si="3">BH5+BL5</f>
        <v>0</v>
      </c>
      <c r="BU5" s="7">
        <f t="shared" si="3"/>
        <v>0</v>
      </c>
      <c r="BV5" s="7">
        <f>SUM(BS5:BU5)</f>
        <v>0</v>
      </c>
      <c r="BW5" s="7">
        <f>C5+G5+K5+O5+S5+W5+AA5+AE5+AI5+AM5+AQ5+AU5</f>
        <v>0</v>
      </c>
      <c r="BX5" s="7">
        <f t="shared" ref="BX5:BY11" si="4">D5+H5+L5+P5+T5+X5+AB5+AF5+AJ5+AN5+AR5+AV5</f>
        <v>1520</v>
      </c>
      <c r="BY5" s="7">
        <f t="shared" si="4"/>
        <v>0</v>
      </c>
      <c r="BZ5" s="7">
        <f>SUM(BW5:BY5)</f>
        <v>1520</v>
      </c>
      <c r="CA5" s="745">
        <f>BR5/BR7</f>
        <v>0.36018957345971564</v>
      </c>
      <c r="CD5" s="7"/>
      <c r="CE5" s="7"/>
      <c r="CF5" s="7"/>
      <c r="CG5" s="7">
        <v>26744</v>
      </c>
      <c r="CI5" s="2">
        <v>2431</v>
      </c>
      <c r="CJ5" s="484">
        <f>CG5-CI5</f>
        <v>24313</v>
      </c>
    </row>
    <row r="6" spans="1:88" x14ac:dyDescent="0.25">
      <c r="A6" s="5">
        <v>2</v>
      </c>
      <c r="B6" s="8" t="s">
        <v>4</v>
      </c>
      <c r="C6" s="7"/>
      <c r="D6" s="7">
        <v>792</v>
      </c>
      <c r="E6" s="7"/>
      <c r="F6" s="7">
        <f t="shared" ref="F6:F11" si="5">SUM(C6:E6)</f>
        <v>792</v>
      </c>
      <c r="G6" s="7"/>
      <c r="H6" s="7">
        <v>733</v>
      </c>
      <c r="I6" s="7"/>
      <c r="J6" s="7">
        <f t="shared" ref="J6:J11" si="6">SUM(G6:I6)</f>
        <v>733</v>
      </c>
      <c r="K6" s="7"/>
      <c r="L6" s="7">
        <v>737</v>
      </c>
      <c r="M6" s="7"/>
      <c r="N6" s="7">
        <f t="shared" ref="N6:N11" si="7">SUM(K6:M6)</f>
        <v>737</v>
      </c>
      <c r="O6" s="7"/>
      <c r="P6" s="7">
        <v>438</v>
      </c>
      <c r="Q6" s="7"/>
      <c r="R6" s="7">
        <f t="shared" ref="R6:R11" si="8">SUM(O6:Q6)</f>
        <v>438</v>
      </c>
      <c r="S6" s="7"/>
      <c r="T6" s="7"/>
      <c r="U6" s="7"/>
      <c r="V6" s="7">
        <f t="shared" ref="V6:V11" si="9">SUM(S6:U6)</f>
        <v>0</v>
      </c>
      <c r="W6" s="7"/>
      <c r="X6" s="7"/>
      <c r="Y6" s="7"/>
      <c r="Z6" s="7">
        <f t="shared" ref="Z6:Z11" si="10">SUM(W6:Y6)</f>
        <v>0</v>
      </c>
      <c r="AA6" s="7"/>
      <c r="AB6" s="7"/>
      <c r="AC6" s="7"/>
      <c r="AD6" s="7">
        <f t="shared" ref="AD6:AD11" si="11">SUM(AA6:AC6)</f>
        <v>0</v>
      </c>
      <c r="AE6" s="7"/>
      <c r="AF6" s="7"/>
      <c r="AG6" s="7"/>
      <c r="AH6" s="7">
        <f t="shared" ref="AH6:AH11" si="12">SUM(AE6:AG6)</f>
        <v>0</v>
      </c>
      <c r="AI6" s="7"/>
      <c r="AJ6" s="7"/>
      <c r="AK6" s="7"/>
      <c r="AL6" s="7">
        <f t="shared" ref="AL6:AL11" si="13">SUM(AI6:AK6)</f>
        <v>0</v>
      </c>
      <c r="AM6" s="7"/>
      <c r="AN6" s="7"/>
      <c r="AO6" s="7"/>
      <c r="AP6" s="7">
        <f t="shared" ref="AP6:AP11" si="14">SUM(AM6:AO6)</f>
        <v>0</v>
      </c>
      <c r="AQ6" s="7"/>
      <c r="AR6" s="7"/>
      <c r="AS6" s="7"/>
      <c r="AT6" s="7">
        <f t="shared" ref="AT6:AT11" si="15">SUM(AQ6:AS6)</f>
        <v>0</v>
      </c>
      <c r="AU6" s="7"/>
      <c r="AV6" s="7"/>
      <c r="AW6" s="7"/>
      <c r="AX6" s="7">
        <f t="shared" ref="AX6:AX11" si="16">SUM(AU6:AW6)</f>
        <v>0</v>
      </c>
      <c r="AY6" s="7">
        <f t="shared" ref="AY6:AY11" si="17">C6+G6+K6</f>
        <v>0</v>
      </c>
      <c r="AZ6" s="7">
        <f t="shared" ref="AZ6:AZ11" si="18">D6+H6+L6</f>
        <v>2262</v>
      </c>
      <c r="BA6" s="7">
        <f t="shared" ref="BA6:BA11" si="19">E6+I6+M6</f>
        <v>0</v>
      </c>
      <c r="BB6" s="7">
        <f t="shared" ref="BB6:BB11" si="20">SUM(AY6:BA6)</f>
        <v>2262</v>
      </c>
      <c r="BC6" s="7">
        <f t="shared" ref="BC6:BC11" si="21">O6+S6+W6</f>
        <v>0</v>
      </c>
      <c r="BD6" s="7">
        <f t="shared" si="0"/>
        <v>438</v>
      </c>
      <c r="BE6" s="7">
        <f t="shared" si="0"/>
        <v>0</v>
      </c>
      <c r="BF6" s="7">
        <f t="shared" ref="BF6:BF11" si="22">SUM(BC6:BE6)</f>
        <v>438</v>
      </c>
      <c r="BG6" s="7">
        <f t="shared" ref="BG6:BG11" si="23">AA6+AE6+AI6</f>
        <v>0</v>
      </c>
      <c r="BH6" s="7">
        <f t="shared" ref="BH6:BH11" si="24">AB6+AF6+AJ6</f>
        <v>0</v>
      </c>
      <c r="BI6" s="7">
        <f t="shared" ref="BI6:BI11" si="25">AC6+AG6+AK6</f>
        <v>0</v>
      </c>
      <c r="BJ6" s="7">
        <f t="shared" ref="BJ6:BJ11" si="26">SUM(BG6:BI6)</f>
        <v>0</v>
      </c>
      <c r="BK6" s="7">
        <f t="shared" ref="BK6:BK11" si="27">AM6+AQ6+AU6</f>
        <v>0</v>
      </c>
      <c r="BL6" s="7">
        <f t="shared" ref="BL6:BL11" si="28">AN6+AR6+AV6</f>
        <v>0</v>
      </c>
      <c r="BM6" s="7">
        <f t="shared" ref="BM6:BM11" si="29">AO6+AS6+AW6</f>
        <v>0</v>
      </c>
      <c r="BN6" s="7">
        <f t="shared" ref="BN6:BN11" si="30">SUM(BK6:BM6)</f>
        <v>0</v>
      </c>
      <c r="BO6" s="7">
        <f t="shared" si="1"/>
        <v>0</v>
      </c>
      <c r="BP6" s="7">
        <f t="shared" si="2"/>
        <v>2700</v>
      </c>
      <c r="BQ6" s="7">
        <f t="shared" si="2"/>
        <v>0</v>
      </c>
      <c r="BR6" s="7">
        <f t="shared" ref="BR6:BR11" si="31">SUM(BO6:BQ6)</f>
        <v>2700</v>
      </c>
      <c r="BS6" s="7">
        <f t="shared" ref="BS6:BS11" si="32">BG6+BK6</f>
        <v>0</v>
      </c>
      <c r="BT6" s="7">
        <f t="shared" si="3"/>
        <v>0</v>
      </c>
      <c r="BU6" s="7">
        <f t="shared" si="3"/>
        <v>0</v>
      </c>
      <c r="BV6" s="7">
        <f t="shared" ref="BV6:BV11" si="33">SUM(BS6:BU6)</f>
        <v>0</v>
      </c>
      <c r="BW6" s="7">
        <f t="shared" ref="BW6:BW11" si="34">C6+G6+K6+O6+S6+W6+AA6+AE6+AI6+AM6+AQ6+AU6</f>
        <v>0</v>
      </c>
      <c r="BX6" s="7">
        <f t="shared" si="4"/>
        <v>2700</v>
      </c>
      <c r="BY6" s="7">
        <f t="shared" si="4"/>
        <v>0</v>
      </c>
      <c r="BZ6" s="7">
        <f t="shared" ref="BZ6:BZ11" si="35">SUM(BW6:BY6)</f>
        <v>2700</v>
      </c>
      <c r="CA6" s="745">
        <f>BR6/BR7</f>
        <v>0.6398104265402843</v>
      </c>
      <c r="CD6" s="863"/>
      <c r="CE6" s="863"/>
      <c r="CF6" s="863"/>
      <c r="CG6" s="7">
        <v>115</v>
      </c>
      <c r="CJ6" s="2">
        <v>115</v>
      </c>
    </row>
    <row r="7" spans="1:88" s="1" customFormat="1" x14ac:dyDescent="0.25">
      <c r="A7" s="338"/>
      <c r="B7" s="9" t="s">
        <v>2</v>
      </c>
      <c r="C7" s="10"/>
      <c r="D7" s="10">
        <f>SUM(D5:D6)</f>
        <v>1251</v>
      </c>
      <c r="E7" s="10"/>
      <c r="F7" s="10">
        <f t="shared" si="5"/>
        <v>1251</v>
      </c>
      <c r="G7" s="10"/>
      <c r="H7" s="10">
        <f>SUM(H5:H6)</f>
        <v>1130</v>
      </c>
      <c r="I7" s="10"/>
      <c r="J7" s="10">
        <f t="shared" si="6"/>
        <v>1130</v>
      </c>
      <c r="K7" s="10"/>
      <c r="L7" s="10">
        <f>SUM(L5:L6)</f>
        <v>1147</v>
      </c>
      <c r="M7" s="10"/>
      <c r="N7" s="10">
        <f t="shared" si="7"/>
        <v>1147</v>
      </c>
      <c r="O7" s="10"/>
      <c r="P7" s="10">
        <f>SUM(P5:P6)</f>
        <v>692</v>
      </c>
      <c r="Q7" s="10"/>
      <c r="R7" s="10">
        <f t="shared" si="8"/>
        <v>692</v>
      </c>
      <c r="S7" s="10"/>
      <c r="T7" s="10">
        <f>SUM(T5:T6)</f>
        <v>0</v>
      </c>
      <c r="U7" s="10"/>
      <c r="V7" s="10">
        <f t="shared" si="9"/>
        <v>0</v>
      </c>
      <c r="W7" s="10"/>
      <c r="X7" s="10"/>
      <c r="Y7" s="10"/>
      <c r="Z7" s="10">
        <f t="shared" si="10"/>
        <v>0</v>
      </c>
      <c r="AA7" s="10"/>
      <c r="AB7" s="10"/>
      <c r="AC7" s="10"/>
      <c r="AD7" s="10">
        <f t="shared" si="11"/>
        <v>0</v>
      </c>
      <c r="AE7" s="10"/>
      <c r="AF7" s="10"/>
      <c r="AG7" s="10"/>
      <c r="AH7" s="10">
        <f t="shared" si="12"/>
        <v>0</v>
      </c>
      <c r="AI7" s="10"/>
      <c r="AJ7" s="10"/>
      <c r="AK7" s="10"/>
      <c r="AL7" s="10">
        <f t="shared" si="13"/>
        <v>0</v>
      </c>
      <c r="AM7" s="10"/>
      <c r="AN7" s="10"/>
      <c r="AO7" s="10"/>
      <c r="AP7" s="10">
        <f t="shared" si="14"/>
        <v>0</v>
      </c>
      <c r="AQ7" s="10"/>
      <c r="AR7" s="10"/>
      <c r="AS7" s="10"/>
      <c r="AT7" s="10">
        <f t="shared" si="15"/>
        <v>0</v>
      </c>
      <c r="AU7" s="10"/>
      <c r="AV7" s="10"/>
      <c r="AW7" s="10"/>
      <c r="AX7" s="10">
        <f t="shared" si="16"/>
        <v>0</v>
      </c>
      <c r="AY7" s="10">
        <f t="shared" si="17"/>
        <v>0</v>
      </c>
      <c r="AZ7" s="10">
        <f t="shared" si="18"/>
        <v>3528</v>
      </c>
      <c r="BA7" s="10">
        <f t="shared" si="19"/>
        <v>0</v>
      </c>
      <c r="BB7" s="10">
        <f t="shared" si="20"/>
        <v>3528</v>
      </c>
      <c r="BC7" s="10">
        <f t="shared" si="21"/>
        <v>0</v>
      </c>
      <c r="BD7" s="10">
        <f t="shared" si="0"/>
        <v>692</v>
      </c>
      <c r="BE7" s="10">
        <f t="shared" si="0"/>
        <v>0</v>
      </c>
      <c r="BF7" s="10">
        <f t="shared" si="22"/>
        <v>692</v>
      </c>
      <c r="BG7" s="10">
        <f t="shared" si="23"/>
        <v>0</v>
      </c>
      <c r="BH7" s="10">
        <f t="shared" si="24"/>
        <v>0</v>
      </c>
      <c r="BI7" s="10">
        <f t="shared" si="25"/>
        <v>0</v>
      </c>
      <c r="BJ7" s="10">
        <f t="shared" si="26"/>
        <v>0</v>
      </c>
      <c r="BK7" s="10">
        <f t="shared" si="27"/>
        <v>0</v>
      </c>
      <c r="BL7" s="10">
        <f t="shared" si="28"/>
        <v>0</v>
      </c>
      <c r="BM7" s="10">
        <f t="shared" si="29"/>
        <v>0</v>
      </c>
      <c r="BN7" s="10">
        <f t="shared" si="30"/>
        <v>0</v>
      </c>
      <c r="BO7" s="10">
        <f t="shared" si="1"/>
        <v>0</v>
      </c>
      <c r="BP7" s="10">
        <f t="shared" si="2"/>
        <v>4220</v>
      </c>
      <c r="BQ7" s="10">
        <f t="shared" si="2"/>
        <v>0</v>
      </c>
      <c r="BR7" s="10">
        <f t="shared" si="31"/>
        <v>4220</v>
      </c>
      <c r="BS7" s="10">
        <f t="shared" si="32"/>
        <v>0</v>
      </c>
      <c r="BT7" s="10">
        <f t="shared" si="3"/>
        <v>0</v>
      </c>
      <c r="BU7" s="10">
        <f t="shared" si="3"/>
        <v>0</v>
      </c>
      <c r="BV7" s="10">
        <f t="shared" si="33"/>
        <v>0</v>
      </c>
      <c r="BW7" s="10">
        <f t="shared" si="34"/>
        <v>0</v>
      </c>
      <c r="BX7" s="10">
        <f t="shared" si="4"/>
        <v>4220</v>
      </c>
      <c r="BY7" s="10">
        <f t="shared" si="4"/>
        <v>0</v>
      </c>
      <c r="BZ7" s="10">
        <f t="shared" si="35"/>
        <v>4220</v>
      </c>
      <c r="CA7" s="746"/>
      <c r="CD7" s="10" t="e">
        <f>CD5/CD6</f>
        <v>#DIV/0!</v>
      </c>
      <c r="CE7" s="10" t="e">
        <f>CE5/CE6</f>
        <v>#DIV/0!</v>
      </c>
      <c r="CF7" s="10" t="e">
        <f>CF5/CF6</f>
        <v>#DIV/0!</v>
      </c>
      <c r="CG7" s="10">
        <f>CG5/CG6</f>
        <v>232.55652173913043</v>
      </c>
      <c r="CJ7" s="485">
        <f>CJ5/CJ6</f>
        <v>211.41739130434783</v>
      </c>
    </row>
    <row r="8" spans="1:88" x14ac:dyDescent="0.25">
      <c r="A8" s="5">
        <v>1</v>
      </c>
      <c r="B8" s="13" t="s">
        <v>22</v>
      </c>
      <c r="C8" s="7"/>
      <c r="D8" s="7">
        <v>448</v>
      </c>
      <c r="E8" s="7"/>
      <c r="F8" s="7">
        <f t="shared" si="5"/>
        <v>448</v>
      </c>
      <c r="G8" s="7"/>
      <c r="H8" s="7">
        <v>400</v>
      </c>
      <c r="I8" s="7"/>
      <c r="J8" s="7">
        <f t="shared" si="6"/>
        <v>400</v>
      </c>
      <c r="K8" s="7"/>
      <c r="L8" s="7">
        <v>397</v>
      </c>
      <c r="M8" s="7"/>
      <c r="N8" s="7">
        <f t="shared" si="7"/>
        <v>397</v>
      </c>
      <c r="O8" s="7"/>
      <c r="P8" s="7">
        <v>270</v>
      </c>
      <c r="Q8" s="7"/>
      <c r="R8" s="7">
        <f t="shared" si="8"/>
        <v>270</v>
      </c>
      <c r="S8" s="7"/>
      <c r="T8" s="7"/>
      <c r="U8" s="7"/>
      <c r="V8" s="7">
        <f t="shared" si="9"/>
        <v>0</v>
      </c>
      <c r="W8" s="7"/>
      <c r="X8" s="7"/>
      <c r="Y8" s="7"/>
      <c r="Z8" s="7">
        <f t="shared" si="10"/>
        <v>0</v>
      </c>
      <c r="AA8" s="7"/>
      <c r="AB8" s="7"/>
      <c r="AC8" s="7"/>
      <c r="AD8" s="7">
        <f t="shared" si="11"/>
        <v>0</v>
      </c>
      <c r="AE8" s="7"/>
      <c r="AF8" s="7"/>
      <c r="AG8" s="7"/>
      <c r="AH8" s="7">
        <f t="shared" si="12"/>
        <v>0</v>
      </c>
      <c r="AI8" s="7"/>
      <c r="AJ8" s="7"/>
      <c r="AK8" s="7"/>
      <c r="AL8" s="7">
        <f t="shared" si="13"/>
        <v>0</v>
      </c>
      <c r="AM8" s="7"/>
      <c r="AN8" s="7"/>
      <c r="AO8" s="7"/>
      <c r="AP8" s="7">
        <f t="shared" si="14"/>
        <v>0</v>
      </c>
      <c r="AQ8" s="7"/>
      <c r="AR8" s="7"/>
      <c r="AS8" s="7"/>
      <c r="AT8" s="7">
        <f t="shared" si="15"/>
        <v>0</v>
      </c>
      <c r="AU8" s="7"/>
      <c r="AV8" s="7"/>
      <c r="AW8" s="7"/>
      <c r="AX8" s="7">
        <f t="shared" si="16"/>
        <v>0</v>
      </c>
      <c r="AY8" s="7">
        <f t="shared" si="17"/>
        <v>0</v>
      </c>
      <c r="AZ8" s="7">
        <f t="shared" si="18"/>
        <v>1245</v>
      </c>
      <c r="BA8" s="7">
        <f t="shared" si="19"/>
        <v>0</v>
      </c>
      <c r="BB8" s="7">
        <f t="shared" si="20"/>
        <v>1245</v>
      </c>
      <c r="BC8" s="7">
        <f t="shared" si="21"/>
        <v>0</v>
      </c>
      <c r="BD8" s="7">
        <f t="shared" si="0"/>
        <v>270</v>
      </c>
      <c r="BE8" s="7">
        <f t="shared" si="0"/>
        <v>0</v>
      </c>
      <c r="BF8" s="7">
        <f t="shared" si="22"/>
        <v>270</v>
      </c>
      <c r="BG8" s="7">
        <f>AA8+AE8+AI8</f>
        <v>0</v>
      </c>
      <c r="BH8" s="7">
        <f t="shared" si="24"/>
        <v>0</v>
      </c>
      <c r="BI8" s="7">
        <f t="shared" si="25"/>
        <v>0</v>
      </c>
      <c r="BJ8" s="7">
        <f t="shared" si="26"/>
        <v>0</v>
      </c>
      <c r="BK8" s="7">
        <f t="shared" si="27"/>
        <v>0</v>
      </c>
      <c r="BL8" s="7">
        <f t="shared" si="28"/>
        <v>0</v>
      </c>
      <c r="BM8" s="7">
        <f t="shared" si="29"/>
        <v>0</v>
      </c>
      <c r="BN8" s="7">
        <f t="shared" si="30"/>
        <v>0</v>
      </c>
      <c r="BO8" s="7">
        <f t="shared" si="1"/>
        <v>0</v>
      </c>
      <c r="BP8" s="7">
        <f t="shared" si="2"/>
        <v>1515</v>
      </c>
      <c r="BQ8" s="7">
        <f t="shared" si="2"/>
        <v>0</v>
      </c>
      <c r="BR8" s="7">
        <f t="shared" si="31"/>
        <v>1515</v>
      </c>
      <c r="BS8" s="7">
        <f t="shared" si="32"/>
        <v>0</v>
      </c>
      <c r="BT8" s="7">
        <f t="shared" si="3"/>
        <v>0</v>
      </c>
      <c r="BU8" s="7">
        <f t="shared" si="3"/>
        <v>0</v>
      </c>
      <c r="BV8" s="7">
        <f t="shared" si="33"/>
        <v>0</v>
      </c>
      <c r="BW8" s="7">
        <f t="shared" si="34"/>
        <v>0</v>
      </c>
      <c r="BX8" s="7">
        <f t="shared" si="4"/>
        <v>1515</v>
      </c>
      <c r="BY8" s="7">
        <f t="shared" si="4"/>
        <v>0</v>
      </c>
      <c r="BZ8" s="7">
        <f t="shared" si="35"/>
        <v>1515</v>
      </c>
      <c r="CA8" s="745">
        <f>BR8/BR11</f>
        <v>0.35900473933649291</v>
      </c>
    </row>
    <row r="9" spans="1:88" x14ac:dyDescent="0.25">
      <c r="A9" s="5">
        <v>2</v>
      </c>
      <c r="B9" s="13" t="s">
        <v>23</v>
      </c>
      <c r="C9" s="7"/>
      <c r="D9" s="7">
        <v>803</v>
      </c>
      <c r="E9" s="7"/>
      <c r="F9" s="7">
        <f t="shared" si="5"/>
        <v>803</v>
      </c>
      <c r="G9" s="7"/>
      <c r="H9" s="7">
        <v>730</v>
      </c>
      <c r="I9" s="7"/>
      <c r="J9" s="7">
        <f t="shared" si="6"/>
        <v>730</v>
      </c>
      <c r="K9" s="7"/>
      <c r="L9" s="7">
        <v>750</v>
      </c>
      <c r="M9" s="7"/>
      <c r="N9" s="7">
        <f t="shared" si="7"/>
        <v>750</v>
      </c>
      <c r="O9" s="7"/>
      <c r="P9" s="7">
        <v>422</v>
      </c>
      <c r="Q9" s="7"/>
      <c r="R9" s="7">
        <f t="shared" si="8"/>
        <v>422</v>
      </c>
      <c r="S9" s="7"/>
      <c r="T9" s="7"/>
      <c r="U9" s="7"/>
      <c r="V9" s="7">
        <f t="shared" si="9"/>
        <v>0</v>
      </c>
      <c r="W9" s="7"/>
      <c r="X9" s="7"/>
      <c r="Y9" s="7"/>
      <c r="Z9" s="7">
        <f t="shared" si="10"/>
        <v>0</v>
      </c>
      <c r="AA9" s="7"/>
      <c r="AB9" s="7"/>
      <c r="AC9" s="7"/>
      <c r="AD9" s="7">
        <f t="shared" si="11"/>
        <v>0</v>
      </c>
      <c r="AE9" s="7"/>
      <c r="AF9" s="7"/>
      <c r="AG9" s="7"/>
      <c r="AH9" s="7">
        <f t="shared" si="12"/>
        <v>0</v>
      </c>
      <c r="AI9" s="7"/>
      <c r="AJ9" s="7"/>
      <c r="AK9" s="7"/>
      <c r="AL9" s="7">
        <f t="shared" si="13"/>
        <v>0</v>
      </c>
      <c r="AM9" s="7"/>
      <c r="AN9" s="7"/>
      <c r="AO9" s="7"/>
      <c r="AP9" s="7">
        <f t="shared" si="14"/>
        <v>0</v>
      </c>
      <c r="AQ9" s="7"/>
      <c r="AR9" s="7"/>
      <c r="AS9" s="7"/>
      <c r="AT9" s="7">
        <f t="shared" si="15"/>
        <v>0</v>
      </c>
      <c r="AU9" s="7"/>
      <c r="AV9" s="7"/>
      <c r="AW9" s="7"/>
      <c r="AX9" s="7">
        <f t="shared" si="16"/>
        <v>0</v>
      </c>
      <c r="AY9" s="7">
        <f t="shared" si="17"/>
        <v>0</v>
      </c>
      <c r="AZ9" s="7">
        <f t="shared" si="18"/>
        <v>2283</v>
      </c>
      <c r="BA9" s="7">
        <f t="shared" si="19"/>
        <v>0</v>
      </c>
      <c r="BB9" s="7">
        <f t="shared" si="20"/>
        <v>2283</v>
      </c>
      <c r="BC9" s="7">
        <f t="shared" si="21"/>
        <v>0</v>
      </c>
      <c r="BD9" s="7">
        <f t="shared" si="0"/>
        <v>422</v>
      </c>
      <c r="BE9" s="7">
        <f t="shared" si="0"/>
        <v>0</v>
      </c>
      <c r="BF9" s="7">
        <f t="shared" si="22"/>
        <v>422</v>
      </c>
      <c r="BG9" s="7">
        <f t="shared" si="23"/>
        <v>0</v>
      </c>
      <c r="BH9" s="7">
        <f t="shared" si="24"/>
        <v>0</v>
      </c>
      <c r="BI9" s="7">
        <f t="shared" si="25"/>
        <v>0</v>
      </c>
      <c r="BJ9" s="7">
        <f t="shared" si="26"/>
        <v>0</v>
      </c>
      <c r="BK9" s="7">
        <f t="shared" si="27"/>
        <v>0</v>
      </c>
      <c r="BL9" s="7">
        <f t="shared" si="28"/>
        <v>0</v>
      </c>
      <c r="BM9" s="7">
        <f t="shared" si="29"/>
        <v>0</v>
      </c>
      <c r="BN9" s="7">
        <f t="shared" si="30"/>
        <v>0</v>
      </c>
      <c r="BO9" s="7">
        <f t="shared" si="1"/>
        <v>0</v>
      </c>
      <c r="BP9" s="7">
        <f t="shared" si="2"/>
        <v>2705</v>
      </c>
      <c r="BQ9" s="7">
        <f t="shared" si="2"/>
        <v>0</v>
      </c>
      <c r="BR9" s="7">
        <f t="shared" si="31"/>
        <v>2705</v>
      </c>
      <c r="BS9" s="7">
        <f t="shared" si="32"/>
        <v>0</v>
      </c>
      <c r="BT9" s="7">
        <f t="shared" si="3"/>
        <v>0</v>
      </c>
      <c r="BU9" s="7">
        <f t="shared" si="3"/>
        <v>0</v>
      </c>
      <c r="BV9" s="7">
        <f t="shared" si="33"/>
        <v>0</v>
      </c>
      <c r="BW9" s="7">
        <f t="shared" si="34"/>
        <v>0</v>
      </c>
      <c r="BX9" s="7">
        <f t="shared" si="4"/>
        <v>2705</v>
      </c>
      <c r="BY9" s="7">
        <f t="shared" si="4"/>
        <v>0</v>
      </c>
      <c r="BZ9" s="7">
        <f t="shared" si="35"/>
        <v>2705</v>
      </c>
      <c r="CA9" s="745">
        <f>BR9/BR11</f>
        <v>0.64099526066350709</v>
      </c>
    </row>
    <row r="10" spans="1:88" x14ac:dyDescent="0.25">
      <c r="A10" s="5">
        <v>3</v>
      </c>
      <c r="B10" s="13" t="s">
        <v>24</v>
      </c>
      <c r="C10" s="7"/>
      <c r="D10" s="7">
        <v>0</v>
      </c>
      <c r="E10" s="7"/>
      <c r="F10" s="7">
        <f t="shared" si="5"/>
        <v>0</v>
      </c>
      <c r="G10" s="7"/>
      <c r="H10" s="7">
        <v>0</v>
      </c>
      <c r="I10" s="7"/>
      <c r="J10" s="7">
        <f t="shared" si="6"/>
        <v>0</v>
      </c>
      <c r="K10" s="7"/>
      <c r="L10" s="7">
        <v>0</v>
      </c>
      <c r="M10" s="7"/>
      <c r="N10" s="7">
        <f t="shared" si="7"/>
        <v>0</v>
      </c>
      <c r="O10" s="7"/>
      <c r="P10" s="7">
        <v>0</v>
      </c>
      <c r="Q10" s="7"/>
      <c r="R10" s="7">
        <f t="shared" si="8"/>
        <v>0</v>
      </c>
      <c r="S10" s="7"/>
      <c r="T10" s="7">
        <v>0</v>
      </c>
      <c r="U10" s="7"/>
      <c r="V10" s="7">
        <f t="shared" si="9"/>
        <v>0</v>
      </c>
      <c r="W10" s="7"/>
      <c r="X10" s="7"/>
      <c r="Y10" s="7"/>
      <c r="Z10" s="7">
        <f t="shared" si="10"/>
        <v>0</v>
      </c>
      <c r="AA10" s="7"/>
      <c r="AB10" s="7"/>
      <c r="AC10" s="7"/>
      <c r="AD10" s="7">
        <f t="shared" si="11"/>
        <v>0</v>
      </c>
      <c r="AE10" s="7"/>
      <c r="AF10" s="7"/>
      <c r="AG10" s="7"/>
      <c r="AH10" s="7">
        <f t="shared" si="12"/>
        <v>0</v>
      </c>
      <c r="AI10" s="7"/>
      <c r="AJ10" s="7"/>
      <c r="AK10" s="7"/>
      <c r="AL10" s="7">
        <f t="shared" si="13"/>
        <v>0</v>
      </c>
      <c r="AM10" s="7"/>
      <c r="AN10" s="7"/>
      <c r="AO10" s="7"/>
      <c r="AP10" s="7">
        <f t="shared" si="14"/>
        <v>0</v>
      </c>
      <c r="AQ10" s="7"/>
      <c r="AR10" s="7"/>
      <c r="AS10" s="7"/>
      <c r="AT10" s="7">
        <f t="shared" si="15"/>
        <v>0</v>
      </c>
      <c r="AU10" s="7"/>
      <c r="AV10" s="7"/>
      <c r="AW10" s="7"/>
      <c r="AX10" s="7">
        <f t="shared" si="16"/>
        <v>0</v>
      </c>
      <c r="AY10" s="7">
        <f t="shared" si="17"/>
        <v>0</v>
      </c>
      <c r="AZ10" s="7">
        <f t="shared" si="18"/>
        <v>0</v>
      </c>
      <c r="BA10" s="7">
        <f t="shared" si="19"/>
        <v>0</v>
      </c>
      <c r="BB10" s="7">
        <f t="shared" si="20"/>
        <v>0</v>
      </c>
      <c r="BC10" s="7">
        <f t="shared" si="21"/>
        <v>0</v>
      </c>
      <c r="BD10" s="7">
        <f t="shared" si="0"/>
        <v>0</v>
      </c>
      <c r="BE10" s="7">
        <f t="shared" si="0"/>
        <v>0</v>
      </c>
      <c r="BF10" s="7">
        <f t="shared" si="22"/>
        <v>0</v>
      </c>
      <c r="BG10" s="7">
        <f t="shared" si="23"/>
        <v>0</v>
      </c>
      <c r="BH10" s="7">
        <f t="shared" si="24"/>
        <v>0</v>
      </c>
      <c r="BI10" s="7">
        <f t="shared" si="25"/>
        <v>0</v>
      </c>
      <c r="BJ10" s="7">
        <f t="shared" si="26"/>
        <v>0</v>
      </c>
      <c r="BK10" s="7">
        <f t="shared" si="27"/>
        <v>0</v>
      </c>
      <c r="BL10" s="7">
        <f t="shared" si="28"/>
        <v>0</v>
      </c>
      <c r="BM10" s="7">
        <f t="shared" si="29"/>
        <v>0</v>
      </c>
      <c r="BN10" s="7">
        <f t="shared" si="30"/>
        <v>0</v>
      </c>
      <c r="BO10" s="7">
        <f t="shared" si="1"/>
        <v>0</v>
      </c>
      <c r="BP10" s="7">
        <f t="shared" si="2"/>
        <v>0</v>
      </c>
      <c r="BQ10" s="7">
        <f t="shared" si="2"/>
        <v>0</v>
      </c>
      <c r="BR10" s="7">
        <f t="shared" si="31"/>
        <v>0</v>
      </c>
      <c r="BS10" s="7">
        <f t="shared" si="32"/>
        <v>0</v>
      </c>
      <c r="BT10" s="7">
        <f t="shared" si="3"/>
        <v>0</v>
      </c>
      <c r="BU10" s="7">
        <f t="shared" si="3"/>
        <v>0</v>
      </c>
      <c r="BV10" s="7">
        <f t="shared" si="33"/>
        <v>0</v>
      </c>
      <c r="BW10" s="7">
        <f t="shared" si="34"/>
        <v>0</v>
      </c>
      <c r="BX10" s="7">
        <f t="shared" si="4"/>
        <v>0</v>
      </c>
      <c r="BY10" s="7">
        <f t="shared" si="4"/>
        <v>0</v>
      </c>
      <c r="BZ10" s="7">
        <f t="shared" si="35"/>
        <v>0</v>
      </c>
    </row>
    <row r="11" spans="1:88" s="1" customFormat="1" x14ac:dyDescent="0.25">
      <c r="A11" s="339"/>
      <c r="B11" s="9" t="s">
        <v>2</v>
      </c>
      <c r="C11" s="10">
        <f>SUM(C8:C10)</f>
        <v>0</v>
      </c>
      <c r="D11" s="10">
        <f>SUM(D8:D10)</f>
        <v>1251</v>
      </c>
      <c r="E11" s="10">
        <f>SUM(E8:E10)</f>
        <v>0</v>
      </c>
      <c r="F11" s="10">
        <f t="shared" si="5"/>
        <v>1251</v>
      </c>
      <c r="G11" s="10">
        <f>SUM(G8:G10)</f>
        <v>0</v>
      </c>
      <c r="H11" s="10">
        <f>SUM(H8:H10)</f>
        <v>1130</v>
      </c>
      <c r="I11" s="10">
        <f>SUM(I8:I10)</f>
        <v>0</v>
      </c>
      <c r="J11" s="10">
        <f t="shared" si="6"/>
        <v>1130</v>
      </c>
      <c r="K11" s="10">
        <f>SUM(K8:K10)</f>
        <v>0</v>
      </c>
      <c r="L11" s="10">
        <f>SUM(L8:L10)</f>
        <v>1147</v>
      </c>
      <c r="M11" s="10">
        <f>SUM(M8:M10)</f>
        <v>0</v>
      </c>
      <c r="N11" s="10">
        <f t="shared" si="7"/>
        <v>1147</v>
      </c>
      <c r="O11" s="10">
        <f>SUM(O8:O10)</f>
        <v>0</v>
      </c>
      <c r="P11" s="10">
        <f>SUM(P8:P10)</f>
        <v>692</v>
      </c>
      <c r="Q11" s="10">
        <f>SUM(Q8:Q10)</f>
        <v>0</v>
      </c>
      <c r="R11" s="10">
        <f t="shared" si="8"/>
        <v>692</v>
      </c>
      <c r="S11" s="10">
        <f>SUM(S8:S10)</f>
        <v>0</v>
      </c>
      <c r="T11" s="10">
        <f>SUM(T8:T10)</f>
        <v>0</v>
      </c>
      <c r="U11" s="10">
        <f>SUM(U8:U10)</f>
        <v>0</v>
      </c>
      <c r="V11" s="10">
        <f t="shared" si="9"/>
        <v>0</v>
      </c>
      <c r="W11" s="10">
        <f>SUM(W8:W10)</f>
        <v>0</v>
      </c>
      <c r="X11" s="10">
        <f>SUM(X8:X10)</f>
        <v>0</v>
      </c>
      <c r="Y11" s="10">
        <f>SUM(Y8:Y10)</f>
        <v>0</v>
      </c>
      <c r="Z11" s="10">
        <f t="shared" si="10"/>
        <v>0</v>
      </c>
      <c r="AA11" s="10">
        <f>SUM(AA8:AA10)</f>
        <v>0</v>
      </c>
      <c r="AB11" s="10">
        <f>SUM(AB8:AB10)</f>
        <v>0</v>
      </c>
      <c r="AC11" s="10">
        <f>SUM(AC8:AC10)</f>
        <v>0</v>
      </c>
      <c r="AD11" s="10">
        <f t="shared" si="11"/>
        <v>0</v>
      </c>
      <c r="AE11" s="10">
        <f>SUM(AE8:AE10)</f>
        <v>0</v>
      </c>
      <c r="AF11" s="10">
        <f>SUM(AF8:AF10)</f>
        <v>0</v>
      </c>
      <c r="AG11" s="10">
        <f>SUM(AG8:AG10)</f>
        <v>0</v>
      </c>
      <c r="AH11" s="10">
        <f t="shared" si="12"/>
        <v>0</v>
      </c>
      <c r="AI11" s="10">
        <f>SUM(AI8:AI10)</f>
        <v>0</v>
      </c>
      <c r="AJ11" s="10">
        <f>SUM(AJ8:AJ10)</f>
        <v>0</v>
      </c>
      <c r="AK11" s="10">
        <f>SUM(AK8:AK10)</f>
        <v>0</v>
      </c>
      <c r="AL11" s="10">
        <f t="shared" si="13"/>
        <v>0</v>
      </c>
      <c r="AM11" s="10">
        <f>SUM(AM8:AM10)</f>
        <v>0</v>
      </c>
      <c r="AN11" s="10">
        <f>SUM(AN8:AN10)</f>
        <v>0</v>
      </c>
      <c r="AO11" s="10">
        <f>SUM(AO8:AO10)</f>
        <v>0</v>
      </c>
      <c r="AP11" s="10">
        <f t="shared" si="14"/>
        <v>0</v>
      </c>
      <c r="AQ11" s="10">
        <f>SUM(AQ8:AQ10)</f>
        <v>0</v>
      </c>
      <c r="AR11" s="10">
        <f>SUM(AR8:AR10)</f>
        <v>0</v>
      </c>
      <c r="AS11" s="10">
        <f>SUM(AS8:AS10)</f>
        <v>0</v>
      </c>
      <c r="AT11" s="10">
        <f t="shared" si="15"/>
        <v>0</v>
      </c>
      <c r="AU11" s="10">
        <f>SUM(AU8:AU10)</f>
        <v>0</v>
      </c>
      <c r="AV11" s="10">
        <f>SUM(AV8:AV10)</f>
        <v>0</v>
      </c>
      <c r="AW11" s="10">
        <f>SUM(AW8:AW10)</f>
        <v>0</v>
      </c>
      <c r="AX11" s="10">
        <f t="shared" si="16"/>
        <v>0</v>
      </c>
      <c r="AY11" s="10">
        <f t="shared" si="17"/>
        <v>0</v>
      </c>
      <c r="AZ11" s="10">
        <f t="shared" si="18"/>
        <v>3528</v>
      </c>
      <c r="BA11" s="10">
        <f t="shared" si="19"/>
        <v>0</v>
      </c>
      <c r="BB11" s="10">
        <f t="shared" si="20"/>
        <v>3528</v>
      </c>
      <c r="BC11" s="10">
        <f t="shared" si="21"/>
        <v>0</v>
      </c>
      <c r="BD11" s="10">
        <f t="shared" si="0"/>
        <v>692</v>
      </c>
      <c r="BE11" s="10">
        <f t="shared" si="0"/>
        <v>0</v>
      </c>
      <c r="BF11" s="10">
        <f t="shared" si="22"/>
        <v>692</v>
      </c>
      <c r="BG11" s="10">
        <f t="shared" si="23"/>
        <v>0</v>
      </c>
      <c r="BH11" s="10">
        <f t="shared" si="24"/>
        <v>0</v>
      </c>
      <c r="BI11" s="10">
        <f t="shared" si="25"/>
        <v>0</v>
      </c>
      <c r="BJ11" s="10">
        <f t="shared" si="26"/>
        <v>0</v>
      </c>
      <c r="BK11" s="10">
        <f t="shared" si="27"/>
        <v>0</v>
      </c>
      <c r="BL11" s="10">
        <f t="shared" si="28"/>
        <v>0</v>
      </c>
      <c r="BM11" s="10">
        <f t="shared" si="29"/>
        <v>0</v>
      </c>
      <c r="BN11" s="10">
        <f t="shared" si="30"/>
        <v>0</v>
      </c>
      <c r="BO11" s="10">
        <f t="shared" si="1"/>
        <v>0</v>
      </c>
      <c r="BP11" s="10">
        <f t="shared" si="2"/>
        <v>4220</v>
      </c>
      <c r="BQ11" s="10">
        <f t="shared" si="2"/>
        <v>0</v>
      </c>
      <c r="BR11" s="10">
        <f t="shared" si="31"/>
        <v>4220</v>
      </c>
      <c r="BS11" s="10">
        <f t="shared" si="32"/>
        <v>0</v>
      </c>
      <c r="BT11" s="10">
        <f t="shared" si="3"/>
        <v>0</v>
      </c>
      <c r="BU11" s="10">
        <f t="shared" si="3"/>
        <v>0</v>
      </c>
      <c r="BV11" s="10">
        <f t="shared" si="33"/>
        <v>0</v>
      </c>
      <c r="BW11" s="10">
        <f t="shared" si="34"/>
        <v>0</v>
      </c>
      <c r="BX11" s="10">
        <f t="shared" si="4"/>
        <v>4220</v>
      </c>
      <c r="BY11" s="10">
        <f t="shared" si="4"/>
        <v>0</v>
      </c>
      <c r="BZ11" s="10">
        <f t="shared" si="35"/>
        <v>4220</v>
      </c>
      <c r="CA11" s="746"/>
    </row>
    <row r="12" spans="1:88" s="1" customFormat="1" x14ac:dyDescent="0.25">
      <c r="A12" s="19"/>
      <c r="B12" s="11"/>
      <c r="C12" s="12"/>
      <c r="D12" s="12"/>
      <c r="E12" s="12"/>
      <c r="F12" s="12"/>
      <c r="G12" s="11"/>
      <c r="H12" s="12"/>
      <c r="CA12" s="746"/>
    </row>
    <row r="13" spans="1:88" s="1" customFormat="1" x14ac:dyDescent="0.25">
      <c r="A13" s="9"/>
      <c r="B13" s="9" t="s">
        <v>374</v>
      </c>
      <c r="C13" s="874">
        <v>31</v>
      </c>
      <c r="D13" s="875"/>
      <c r="E13" s="875"/>
      <c r="F13" s="876"/>
      <c r="G13" s="874">
        <v>29</v>
      </c>
      <c r="H13" s="875"/>
      <c r="I13" s="875"/>
      <c r="J13" s="876"/>
      <c r="K13" s="874">
        <v>31</v>
      </c>
      <c r="L13" s="875"/>
      <c r="M13" s="875"/>
      <c r="N13" s="876"/>
      <c r="O13" s="874">
        <v>30</v>
      </c>
      <c r="P13" s="875"/>
      <c r="Q13" s="875"/>
      <c r="R13" s="876"/>
      <c r="S13" s="874">
        <v>31</v>
      </c>
      <c r="T13" s="875"/>
      <c r="U13" s="875"/>
      <c r="V13" s="876"/>
      <c r="W13" s="874">
        <v>30</v>
      </c>
      <c r="X13" s="875"/>
      <c r="Y13" s="875"/>
      <c r="Z13" s="876"/>
      <c r="AA13" s="874">
        <v>31</v>
      </c>
      <c r="AB13" s="875"/>
      <c r="AC13" s="875"/>
      <c r="AD13" s="876"/>
      <c r="AE13" s="874">
        <v>31</v>
      </c>
      <c r="AF13" s="875"/>
      <c r="AG13" s="875"/>
      <c r="AH13" s="876"/>
      <c r="AI13" s="874">
        <v>30</v>
      </c>
      <c r="AJ13" s="875"/>
      <c r="AK13" s="875"/>
      <c r="AL13" s="876"/>
      <c r="AM13" s="874">
        <v>31</v>
      </c>
      <c r="AN13" s="875"/>
      <c r="AO13" s="875"/>
      <c r="AP13" s="876"/>
      <c r="AQ13" s="874">
        <v>30</v>
      </c>
      <c r="AR13" s="875"/>
      <c r="AS13" s="875"/>
      <c r="AT13" s="876"/>
      <c r="AU13" s="874">
        <v>31</v>
      </c>
      <c r="AV13" s="875"/>
      <c r="AW13" s="875"/>
      <c r="AX13" s="876"/>
      <c r="AY13" s="874">
        <f>C13+G13+K13</f>
        <v>91</v>
      </c>
      <c r="AZ13" s="875"/>
      <c r="BA13" s="875"/>
      <c r="BB13" s="876"/>
      <c r="BC13" s="874">
        <f>O13+S13+W13</f>
        <v>91</v>
      </c>
      <c r="BD13" s="875"/>
      <c r="BE13" s="875"/>
      <c r="BF13" s="876"/>
      <c r="BG13" s="874">
        <f>AA13+AE13+AI13</f>
        <v>92</v>
      </c>
      <c r="BH13" s="875"/>
      <c r="BI13" s="875"/>
      <c r="BJ13" s="876"/>
      <c r="BK13" s="874">
        <f>AM13+AQ13+AU13</f>
        <v>92</v>
      </c>
      <c r="BL13" s="875"/>
      <c r="BM13" s="875"/>
      <c r="BN13" s="876"/>
      <c r="BO13" s="874">
        <f>AY13+BC13</f>
        <v>182</v>
      </c>
      <c r="BP13" s="875"/>
      <c r="BQ13" s="875"/>
      <c r="BR13" s="876"/>
      <c r="BS13" s="874">
        <f>BG13+BK13</f>
        <v>184</v>
      </c>
      <c r="BT13" s="875"/>
      <c r="BU13" s="875"/>
      <c r="BV13" s="876"/>
      <c r="BW13" s="874">
        <f>SUM(C13:AX13)</f>
        <v>366</v>
      </c>
      <c r="BX13" s="875"/>
      <c r="BY13" s="875"/>
      <c r="BZ13" s="876"/>
      <c r="CA13" s="747"/>
    </row>
    <row r="14" spans="1:88" s="1" customFormat="1" x14ac:dyDescent="0.25">
      <c r="A14" s="9"/>
      <c r="B14" s="9" t="s">
        <v>372</v>
      </c>
      <c r="C14" s="874">
        <f>31-9</f>
        <v>22</v>
      </c>
      <c r="D14" s="875"/>
      <c r="E14" s="875"/>
      <c r="F14" s="876"/>
      <c r="G14" s="874">
        <f>29-9</f>
        <v>20</v>
      </c>
      <c r="H14" s="875"/>
      <c r="I14" s="875"/>
      <c r="J14" s="876"/>
      <c r="K14" s="874">
        <f>31-10</f>
        <v>21</v>
      </c>
      <c r="L14" s="875"/>
      <c r="M14" s="875"/>
      <c r="N14" s="876"/>
      <c r="O14" s="874">
        <f>30-9</f>
        <v>21</v>
      </c>
      <c r="P14" s="875"/>
      <c r="Q14" s="875"/>
      <c r="R14" s="876"/>
      <c r="S14" s="874">
        <f>31-15</f>
        <v>16</v>
      </c>
      <c r="T14" s="875"/>
      <c r="U14" s="875"/>
      <c r="V14" s="876"/>
      <c r="W14" s="874">
        <f>30-9</f>
        <v>21</v>
      </c>
      <c r="X14" s="875"/>
      <c r="Y14" s="875"/>
      <c r="Z14" s="876"/>
      <c r="AA14" s="874">
        <f>31-9</f>
        <v>22</v>
      </c>
      <c r="AB14" s="875"/>
      <c r="AC14" s="875"/>
      <c r="AD14" s="876"/>
      <c r="AE14" s="874">
        <f>31-12</f>
        <v>19</v>
      </c>
      <c r="AF14" s="875"/>
      <c r="AG14" s="875"/>
      <c r="AH14" s="876"/>
      <c r="AI14" s="874">
        <f>30-8</f>
        <v>22</v>
      </c>
      <c r="AJ14" s="875"/>
      <c r="AK14" s="875"/>
      <c r="AL14" s="876"/>
      <c r="AM14" s="874">
        <f>31-10</f>
        <v>21</v>
      </c>
      <c r="AN14" s="875"/>
      <c r="AO14" s="875"/>
      <c r="AP14" s="876"/>
      <c r="AQ14" s="874">
        <f>30-9</f>
        <v>21</v>
      </c>
      <c r="AR14" s="875"/>
      <c r="AS14" s="875"/>
      <c r="AT14" s="876"/>
      <c r="AU14" s="874">
        <f>31-10</f>
        <v>21</v>
      </c>
      <c r="AV14" s="875"/>
      <c r="AW14" s="875"/>
      <c r="AX14" s="876"/>
      <c r="AY14" s="874">
        <f>C14+G14+K14</f>
        <v>63</v>
      </c>
      <c r="AZ14" s="875"/>
      <c r="BA14" s="875"/>
      <c r="BB14" s="876"/>
      <c r="BC14" s="874">
        <f>O14+S14+W14</f>
        <v>58</v>
      </c>
      <c r="BD14" s="875"/>
      <c r="BE14" s="875"/>
      <c r="BF14" s="876"/>
      <c r="BG14" s="874">
        <f>AA14+AE14+AI14</f>
        <v>63</v>
      </c>
      <c r="BH14" s="875"/>
      <c r="BI14" s="875"/>
      <c r="BJ14" s="876"/>
      <c r="BK14" s="874">
        <f>AM14+AQ14+AU14</f>
        <v>63</v>
      </c>
      <c r="BL14" s="875"/>
      <c r="BM14" s="875"/>
      <c r="BN14" s="876"/>
      <c r="BO14" s="874">
        <f>AY14+BC14</f>
        <v>121</v>
      </c>
      <c r="BP14" s="875"/>
      <c r="BQ14" s="875"/>
      <c r="BR14" s="876"/>
      <c r="BS14" s="874">
        <f>BG14+BK14</f>
        <v>126</v>
      </c>
      <c r="BT14" s="875"/>
      <c r="BU14" s="875"/>
      <c r="BV14" s="876"/>
      <c r="BW14" s="874">
        <f>SUM(C14:AX14)</f>
        <v>247</v>
      </c>
      <c r="BX14" s="875"/>
      <c r="BY14" s="875"/>
      <c r="BZ14" s="876"/>
      <c r="CA14" s="747"/>
    </row>
    <row r="15" spans="1:88" s="1" customFormat="1" x14ac:dyDescent="0.25">
      <c r="A15" s="502"/>
      <c r="B15" s="9" t="s">
        <v>373</v>
      </c>
      <c r="C15" s="503">
        <f>C11/$C$14</f>
        <v>0</v>
      </c>
      <c r="D15" s="503">
        <f>D11/$C$14</f>
        <v>56.863636363636367</v>
      </c>
      <c r="E15" s="503">
        <f>E11/$C$14</f>
        <v>0</v>
      </c>
      <c r="F15" s="503">
        <f>F11/$C$14</f>
        <v>56.863636363636367</v>
      </c>
      <c r="G15" s="504">
        <f>G11/$G$14</f>
        <v>0</v>
      </c>
      <c r="H15" s="504">
        <f>H11/$G$14</f>
        <v>56.5</v>
      </c>
      <c r="I15" s="504">
        <f>I11/$G$14</f>
        <v>0</v>
      </c>
      <c r="J15" s="504">
        <f>J11/$G$14</f>
        <v>56.5</v>
      </c>
      <c r="K15" s="505">
        <f>K11/$K$14</f>
        <v>0</v>
      </c>
      <c r="L15" s="505">
        <f>L11/$K$14</f>
        <v>54.61904761904762</v>
      </c>
      <c r="M15" s="505">
        <f>M11/$K$14</f>
        <v>0</v>
      </c>
      <c r="N15" s="505">
        <f>N11/$K$14</f>
        <v>54.61904761904762</v>
      </c>
      <c r="O15" s="505">
        <f>O11/$O$14</f>
        <v>0</v>
      </c>
      <c r="P15" s="505">
        <f>P11/$O$14</f>
        <v>32.952380952380949</v>
      </c>
      <c r="Q15" s="505">
        <f>Q11/$O$14</f>
        <v>0</v>
      </c>
      <c r="R15" s="505">
        <f>R11/$O$14</f>
        <v>32.952380952380949</v>
      </c>
      <c r="S15" s="27">
        <f>S11/$S$14</f>
        <v>0</v>
      </c>
      <c r="T15" s="27">
        <f>T11/$S$14</f>
        <v>0</v>
      </c>
      <c r="U15" s="27">
        <f>U11/$S$14</f>
        <v>0</v>
      </c>
      <c r="V15" s="27">
        <f>V11/$S$14</f>
        <v>0</v>
      </c>
      <c r="W15" s="505">
        <f>W11/$W$14</f>
        <v>0</v>
      </c>
      <c r="X15" s="505">
        <f>X11/$W$14</f>
        <v>0</v>
      </c>
      <c r="Y15" s="505">
        <f>Y11/$W$14</f>
        <v>0</v>
      </c>
      <c r="Z15" s="505">
        <f>Z11/$W$14</f>
        <v>0</v>
      </c>
      <c r="AA15" s="505">
        <f>AA11/$AA$14</f>
        <v>0</v>
      </c>
      <c r="AB15" s="505">
        <f>AB11/$AA$14</f>
        <v>0</v>
      </c>
      <c r="AC15" s="505">
        <f>AC11/$AA$14</f>
        <v>0</v>
      </c>
      <c r="AD15" s="505">
        <f>AD11/$AA$14</f>
        <v>0</v>
      </c>
      <c r="AE15" s="505">
        <f>AE11/$AE$14</f>
        <v>0</v>
      </c>
      <c r="AF15" s="505">
        <f>AF11/$AE$14</f>
        <v>0</v>
      </c>
      <c r="AG15" s="505">
        <f>AG11/$AE$14</f>
        <v>0</v>
      </c>
      <c r="AH15" s="505">
        <f>AH11/$AE$14</f>
        <v>0</v>
      </c>
      <c r="AI15" s="505">
        <f>AI11/$AI$14</f>
        <v>0</v>
      </c>
      <c r="AJ15" s="505">
        <f>AJ11/$AI$14</f>
        <v>0</v>
      </c>
      <c r="AK15" s="505">
        <f>AK11/$AI$14</f>
        <v>0</v>
      </c>
      <c r="AL15" s="505">
        <f>AL11/$AI$14</f>
        <v>0</v>
      </c>
      <c r="AM15" s="27">
        <f>AM11/$AM$14</f>
        <v>0</v>
      </c>
      <c r="AN15" s="27">
        <f>AN11/$AM$14</f>
        <v>0</v>
      </c>
      <c r="AO15" s="27">
        <f>AO11/$AM$14</f>
        <v>0</v>
      </c>
      <c r="AP15" s="27">
        <f>AP11/$AM$14</f>
        <v>0</v>
      </c>
      <c r="AQ15" s="27">
        <f>AQ11/$AQ$14</f>
        <v>0</v>
      </c>
      <c r="AR15" s="27">
        <f>AR11/$AQ$14</f>
        <v>0</v>
      </c>
      <c r="AS15" s="27">
        <f>AS11/$AQ$14</f>
        <v>0</v>
      </c>
      <c r="AT15" s="27">
        <f>AT11/$AQ$14</f>
        <v>0</v>
      </c>
      <c r="AU15" s="505">
        <f>AU11/$AU$14</f>
        <v>0</v>
      </c>
      <c r="AV15" s="27">
        <f>AV11/$AU$14</f>
        <v>0</v>
      </c>
      <c r="AW15" s="27">
        <f>AW11/$AU$14</f>
        <v>0</v>
      </c>
      <c r="AX15" s="27">
        <f>AX11/$AU$14</f>
        <v>0</v>
      </c>
      <c r="AY15" s="506">
        <f>AY11/$AY$14</f>
        <v>0</v>
      </c>
      <c r="AZ15" s="506">
        <f>AZ11/$AY$14</f>
        <v>56</v>
      </c>
      <c r="BA15" s="506">
        <f>BA11/$AY$14</f>
        <v>0</v>
      </c>
      <c r="BB15" s="506">
        <f>BB11/$AY$14</f>
        <v>56</v>
      </c>
      <c r="BC15" s="27">
        <f>BC11/$BC$14</f>
        <v>0</v>
      </c>
      <c r="BD15" s="27">
        <f>BD11/$BC$14</f>
        <v>11.931034482758621</v>
      </c>
      <c r="BE15" s="27">
        <f>BE11/$BC$14</f>
        <v>0</v>
      </c>
      <c r="BF15" s="27">
        <f>BF11/$BC$14</f>
        <v>11.931034482758621</v>
      </c>
      <c r="BG15" s="27">
        <f>BG11/$BG$14</f>
        <v>0</v>
      </c>
      <c r="BH15" s="27">
        <f>BH11/$BG$14</f>
        <v>0</v>
      </c>
      <c r="BI15" s="27">
        <f>BI11/$BG$14</f>
        <v>0</v>
      </c>
      <c r="BJ15" s="27">
        <f>BJ11/$BG$14</f>
        <v>0</v>
      </c>
      <c r="BK15" s="27">
        <f>BK11/$BK$14</f>
        <v>0</v>
      </c>
      <c r="BL15" s="27">
        <f>BL11/$BK$14</f>
        <v>0</v>
      </c>
      <c r="BM15" s="27">
        <f>BM11/$BK$14</f>
        <v>0</v>
      </c>
      <c r="BN15" s="27">
        <f>BN11/$BK$14</f>
        <v>0</v>
      </c>
      <c r="BO15" s="505">
        <f>BO11/$BO$14</f>
        <v>0</v>
      </c>
      <c r="BP15" s="505">
        <f>BP11/$BO$14</f>
        <v>34.876033057851238</v>
      </c>
      <c r="BQ15" s="505">
        <f>BQ11/$BO$14</f>
        <v>0</v>
      </c>
      <c r="BR15" s="505">
        <f>BR11/$BO$14</f>
        <v>34.876033057851238</v>
      </c>
      <c r="BS15" s="505">
        <f>BS11/$BS$14</f>
        <v>0</v>
      </c>
      <c r="BT15" s="505">
        <f>BT11/$BS$14</f>
        <v>0</v>
      </c>
      <c r="BU15" s="505">
        <f>BU11/$BS$14</f>
        <v>0</v>
      </c>
      <c r="BV15" s="505">
        <f>BV11/$BS$14</f>
        <v>0</v>
      </c>
      <c r="BW15" s="505">
        <f>BW11/$BW$14</f>
        <v>0</v>
      </c>
      <c r="BX15" s="505">
        <f>BX11/$BW$14</f>
        <v>17.085020242914979</v>
      </c>
      <c r="BY15" s="505">
        <f>BY11/$BW$14</f>
        <v>0</v>
      </c>
      <c r="BZ15" s="505">
        <f>BZ11/$BW$14</f>
        <v>17.085020242914979</v>
      </c>
      <c r="CA15" s="747"/>
    </row>
    <row r="16" spans="1:88" s="1" customFormat="1" x14ac:dyDescent="0.25">
      <c r="A16" s="19"/>
      <c r="B16" s="11"/>
      <c r="C16" s="12"/>
      <c r="D16" s="12"/>
      <c r="E16" s="12"/>
      <c r="F16" s="12"/>
      <c r="G16" s="11"/>
      <c r="H16" s="12"/>
      <c r="CA16" s="746"/>
    </row>
    <row r="17" spans="1:230" s="1" customFormat="1" x14ac:dyDescent="0.25">
      <c r="A17" s="19"/>
      <c r="B17" s="11"/>
      <c r="C17" s="16"/>
      <c r="D17" s="16"/>
      <c r="E17" s="16"/>
      <c r="F17" s="21"/>
      <c r="G17" s="21"/>
      <c r="H17" s="21"/>
      <c r="I17" s="21"/>
      <c r="J17" s="22"/>
      <c r="K17" s="22"/>
      <c r="BR17" s="485">
        <f>BR11+BJ11</f>
        <v>4220</v>
      </c>
      <c r="CA17" s="746"/>
    </row>
    <row r="18" spans="1:230" s="1" customFormat="1" x14ac:dyDescent="0.25">
      <c r="A18" s="369" t="s">
        <v>311</v>
      </c>
      <c r="B18" s="11"/>
      <c r="C18" s="16"/>
      <c r="D18" s="16"/>
      <c r="E18" s="16"/>
      <c r="F18" s="21"/>
      <c r="G18" s="21"/>
      <c r="H18" s="21"/>
      <c r="I18" s="21"/>
      <c r="J18" s="22"/>
      <c r="K18" s="22"/>
      <c r="CA18" s="746"/>
    </row>
    <row r="19" spans="1:230" x14ac:dyDescent="0.25">
      <c r="A19" s="881" t="s">
        <v>19</v>
      </c>
      <c r="B19" s="881" t="s">
        <v>37</v>
      </c>
      <c r="C19" s="883" t="s">
        <v>18</v>
      </c>
      <c r="D19" s="884"/>
      <c r="E19" s="884"/>
      <c r="F19" s="884"/>
      <c r="G19" s="885" t="s">
        <v>31</v>
      </c>
      <c r="H19" s="886"/>
      <c r="I19" s="886"/>
      <c r="J19" s="886"/>
      <c r="K19" s="883" t="s">
        <v>32</v>
      </c>
      <c r="L19" s="884"/>
      <c r="M19" s="884"/>
      <c r="N19" s="884"/>
      <c r="O19" s="885" t="s">
        <v>33</v>
      </c>
      <c r="P19" s="886"/>
      <c r="Q19" s="886"/>
      <c r="R19" s="886"/>
      <c r="S19" s="883" t="s">
        <v>34</v>
      </c>
      <c r="T19" s="884"/>
      <c r="U19" s="884"/>
      <c r="V19" s="884"/>
      <c r="W19" s="877" t="s">
        <v>284</v>
      </c>
      <c r="X19" s="878"/>
      <c r="Y19" s="878"/>
      <c r="Z19" s="878"/>
      <c r="AA19" s="883" t="s">
        <v>285</v>
      </c>
      <c r="AB19" s="884"/>
      <c r="AC19" s="884"/>
      <c r="AD19" s="884"/>
      <c r="AE19" s="877" t="s">
        <v>288</v>
      </c>
      <c r="AF19" s="878"/>
      <c r="AG19" s="878"/>
      <c r="AH19" s="878"/>
      <c r="AI19" s="877" t="s">
        <v>289</v>
      </c>
      <c r="AJ19" s="878"/>
      <c r="AK19" s="878"/>
      <c r="AL19" s="878"/>
      <c r="AM19" s="877" t="s">
        <v>290</v>
      </c>
      <c r="AN19" s="878"/>
      <c r="AO19" s="878"/>
      <c r="AP19" s="878"/>
      <c r="AQ19" s="877" t="s">
        <v>291</v>
      </c>
      <c r="AR19" s="878"/>
      <c r="AS19" s="878"/>
      <c r="AT19" s="878"/>
      <c r="AU19" s="877" t="s">
        <v>292</v>
      </c>
      <c r="AV19" s="878"/>
      <c r="AW19" s="878"/>
      <c r="AX19" s="878"/>
      <c r="AY19" s="879" t="s">
        <v>300</v>
      </c>
      <c r="AZ19" s="880"/>
      <c r="BA19" s="880"/>
      <c r="BB19" s="880"/>
      <c r="BC19" s="879" t="s">
        <v>301</v>
      </c>
      <c r="BD19" s="880"/>
      <c r="BE19" s="880"/>
      <c r="BF19" s="880"/>
      <c r="BG19" s="879" t="s">
        <v>302</v>
      </c>
      <c r="BH19" s="880"/>
      <c r="BI19" s="880"/>
      <c r="BJ19" s="880"/>
      <c r="BK19" s="879" t="s">
        <v>303</v>
      </c>
      <c r="BL19" s="880"/>
      <c r="BM19" s="880"/>
      <c r="BN19" s="880"/>
      <c r="BO19" s="879" t="s">
        <v>299</v>
      </c>
      <c r="BP19" s="880"/>
      <c r="BQ19" s="880"/>
      <c r="BR19" s="880"/>
      <c r="BS19" s="879" t="s">
        <v>304</v>
      </c>
      <c r="BT19" s="880"/>
      <c r="BU19" s="880"/>
      <c r="BV19" s="880"/>
      <c r="BW19" s="879" t="s">
        <v>573</v>
      </c>
      <c r="BX19" s="880"/>
      <c r="BY19" s="880"/>
      <c r="BZ19" s="887"/>
    </row>
    <row r="20" spans="1:230" x14ac:dyDescent="0.25">
      <c r="A20" s="882"/>
      <c r="B20" s="882"/>
      <c r="C20" s="360" t="s">
        <v>28</v>
      </c>
      <c r="D20" s="361" t="s">
        <v>29</v>
      </c>
      <c r="E20" s="362" t="s">
        <v>30</v>
      </c>
      <c r="F20" s="363" t="s">
        <v>17</v>
      </c>
      <c r="G20" s="360" t="s">
        <v>28</v>
      </c>
      <c r="H20" s="361" t="s">
        <v>29</v>
      </c>
      <c r="I20" s="362" t="s">
        <v>30</v>
      </c>
      <c r="J20" s="363" t="s">
        <v>17</v>
      </c>
      <c r="K20" s="360" t="s">
        <v>28</v>
      </c>
      <c r="L20" s="361" t="s">
        <v>29</v>
      </c>
      <c r="M20" s="362" t="s">
        <v>30</v>
      </c>
      <c r="N20" s="363" t="s">
        <v>17</v>
      </c>
      <c r="O20" s="360" t="s">
        <v>28</v>
      </c>
      <c r="P20" s="361" t="s">
        <v>29</v>
      </c>
      <c r="Q20" s="362" t="s">
        <v>30</v>
      </c>
      <c r="R20" s="363" t="s">
        <v>17</v>
      </c>
      <c r="S20" s="360" t="s">
        <v>28</v>
      </c>
      <c r="T20" s="361" t="s">
        <v>29</v>
      </c>
      <c r="U20" s="362" t="s">
        <v>30</v>
      </c>
      <c r="V20" s="363" t="s">
        <v>17</v>
      </c>
      <c r="W20" s="360" t="s">
        <v>28</v>
      </c>
      <c r="X20" s="361" t="s">
        <v>29</v>
      </c>
      <c r="Y20" s="362" t="s">
        <v>30</v>
      </c>
      <c r="Z20" s="363" t="s">
        <v>17</v>
      </c>
      <c r="AA20" s="360" t="s">
        <v>28</v>
      </c>
      <c r="AB20" s="361" t="s">
        <v>29</v>
      </c>
      <c r="AC20" s="362" t="s">
        <v>30</v>
      </c>
      <c r="AD20" s="363" t="s">
        <v>17</v>
      </c>
      <c r="AE20" s="360" t="s">
        <v>28</v>
      </c>
      <c r="AF20" s="361" t="s">
        <v>29</v>
      </c>
      <c r="AG20" s="362" t="s">
        <v>30</v>
      </c>
      <c r="AH20" s="363" t="s">
        <v>17</v>
      </c>
      <c r="AI20" s="360" t="s">
        <v>28</v>
      </c>
      <c r="AJ20" s="361" t="s">
        <v>29</v>
      </c>
      <c r="AK20" s="362" t="s">
        <v>30</v>
      </c>
      <c r="AL20" s="363" t="s">
        <v>17</v>
      </c>
      <c r="AM20" s="360" t="s">
        <v>28</v>
      </c>
      <c r="AN20" s="361" t="s">
        <v>29</v>
      </c>
      <c r="AO20" s="362" t="s">
        <v>30</v>
      </c>
      <c r="AP20" s="363" t="s">
        <v>17</v>
      </c>
      <c r="AQ20" s="360" t="s">
        <v>28</v>
      </c>
      <c r="AR20" s="361" t="s">
        <v>29</v>
      </c>
      <c r="AS20" s="362" t="s">
        <v>30</v>
      </c>
      <c r="AT20" s="363" t="s">
        <v>17</v>
      </c>
      <c r="AU20" s="360" t="s">
        <v>28</v>
      </c>
      <c r="AV20" s="361" t="s">
        <v>29</v>
      </c>
      <c r="AW20" s="362" t="s">
        <v>30</v>
      </c>
      <c r="AX20" s="363" t="s">
        <v>17</v>
      </c>
      <c r="AY20" s="360" t="s">
        <v>28</v>
      </c>
      <c r="AZ20" s="361" t="s">
        <v>29</v>
      </c>
      <c r="BA20" s="362" t="s">
        <v>30</v>
      </c>
      <c r="BB20" s="363" t="s">
        <v>17</v>
      </c>
      <c r="BC20" s="360" t="s">
        <v>28</v>
      </c>
      <c r="BD20" s="361" t="s">
        <v>29</v>
      </c>
      <c r="BE20" s="362" t="s">
        <v>30</v>
      </c>
      <c r="BF20" s="363" t="s">
        <v>17</v>
      </c>
      <c r="BG20" s="360" t="s">
        <v>28</v>
      </c>
      <c r="BH20" s="361" t="s">
        <v>29</v>
      </c>
      <c r="BI20" s="362" t="s">
        <v>30</v>
      </c>
      <c r="BJ20" s="363" t="s">
        <v>17</v>
      </c>
      <c r="BK20" s="360" t="s">
        <v>28</v>
      </c>
      <c r="BL20" s="361" t="s">
        <v>29</v>
      </c>
      <c r="BM20" s="362" t="s">
        <v>30</v>
      </c>
      <c r="BN20" s="363" t="s">
        <v>17</v>
      </c>
      <c r="BO20" s="360" t="s">
        <v>28</v>
      </c>
      <c r="BP20" s="361" t="s">
        <v>29</v>
      </c>
      <c r="BQ20" s="362" t="s">
        <v>30</v>
      </c>
      <c r="BR20" s="363" t="s">
        <v>17</v>
      </c>
      <c r="BS20" s="360" t="s">
        <v>28</v>
      </c>
      <c r="BT20" s="361" t="s">
        <v>29</v>
      </c>
      <c r="BU20" s="362" t="s">
        <v>30</v>
      </c>
      <c r="BV20" s="363" t="s">
        <v>17</v>
      </c>
      <c r="BW20" s="360" t="s">
        <v>28</v>
      </c>
      <c r="BX20" s="361" t="s">
        <v>29</v>
      </c>
      <c r="BY20" s="362" t="s">
        <v>30</v>
      </c>
      <c r="BZ20" s="363" t="s">
        <v>17</v>
      </c>
    </row>
    <row r="21" spans="1:230" x14ac:dyDescent="0.25">
      <c r="A21" s="363">
        <v>1</v>
      </c>
      <c r="B21" s="8" t="s">
        <v>39</v>
      </c>
      <c r="C21" s="97"/>
      <c r="D21" s="97">
        <v>441</v>
      </c>
      <c r="E21" s="97"/>
      <c r="F21" s="97">
        <f>C21+D21+E21</f>
        <v>441</v>
      </c>
      <c r="G21" s="97"/>
      <c r="H21" s="97">
        <v>400</v>
      </c>
      <c r="I21" s="97"/>
      <c r="J21" s="97">
        <f>G21+H21+I21</f>
        <v>400</v>
      </c>
      <c r="K21" s="97"/>
      <c r="L21" s="97">
        <v>411</v>
      </c>
      <c r="M21" s="97"/>
      <c r="N21" s="97">
        <f>K21+L21+M21</f>
        <v>411</v>
      </c>
      <c r="O21" s="97"/>
      <c r="P21" s="97">
        <v>280</v>
      </c>
      <c r="Q21" s="97"/>
      <c r="R21" s="97">
        <f>O21+P21+Q21</f>
        <v>280</v>
      </c>
      <c r="S21" s="97"/>
      <c r="T21" s="97"/>
      <c r="U21" s="97"/>
      <c r="V21" s="97">
        <f>S21+T21+U21</f>
        <v>0</v>
      </c>
      <c r="W21" s="97"/>
      <c r="X21" s="97"/>
      <c r="Y21" s="97"/>
      <c r="Z21" s="97">
        <f>W21+X21+Y21</f>
        <v>0</v>
      </c>
      <c r="AA21" s="97"/>
      <c r="AB21" s="97"/>
      <c r="AC21" s="97"/>
      <c r="AD21" s="97">
        <f>AA21+AB21+AC21</f>
        <v>0</v>
      </c>
      <c r="AE21" s="97"/>
      <c r="AF21" s="97"/>
      <c r="AG21" s="97"/>
      <c r="AH21" s="97">
        <f>AE21+AF21+AG21</f>
        <v>0</v>
      </c>
      <c r="AI21" s="97"/>
      <c r="AJ21" s="97"/>
      <c r="AK21" s="97"/>
      <c r="AL21" s="97">
        <f>AI21+AJ21+AK21</f>
        <v>0</v>
      </c>
      <c r="AM21" s="97"/>
      <c r="AN21" s="97"/>
      <c r="AO21" s="97"/>
      <c r="AP21" s="97">
        <f>AM21+AN21+AO21</f>
        <v>0</v>
      </c>
      <c r="AQ21" s="97"/>
      <c r="AR21" s="97"/>
      <c r="AS21" s="97"/>
      <c r="AT21" s="97">
        <f>AQ21+AR21+AS21</f>
        <v>0</v>
      </c>
      <c r="AU21" s="97"/>
      <c r="AV21" s="97"/>
      <c r="AW21" s="97"/>
      <c r="AX21" s="97">
        <f>AU21+AV21+AW21</f>
        <v>0</v>
      </c>
      <c r="AY21" s="97">
        <f t="shared" ref="AY21:BA25" si="36">C21+G21+K21</f>
        <v>0</v>
      </c>
      <c r="AZ21" s="97">
        <f t="shared" si="36"/>
        <v>1252</v>
      </c>
      <c r="BA21" s="97">
        <f t="shared" si="36"/>
        <v>0</v>
      </c>
      <c r="BB21" s="97">
        <f>AY21+AZ21+BA21</f>
        <v>1252</v>
      </c>
      <c r="BC21" s="97">
        <f t="shared" ref="BC21:BE25" si="37">O21+S21+W21</f>
        <v>0</v>
      </c>
      <c r="BD21" s="97">
        <f t="shared" si="37"/>
        <v>280</v>
      </c>
      <c r="BE21" s="97">
        <f t="shared" si="37"/>
        <v>0</v>
      </c>
      <c r="BF21" s="97">
        <f>BC21+BD21+BE21</f>
        <v>280</v>
      </c>
      <c r="BG21" s="97">
        <f t="shared" ref="BG21:BI25" si="38">AA21+AE21+AI21</f>
        <v>0</v>
      </c>
      <c r="BH21" s="97">
        <f t="shared" si="38"/>
        <v>0</v>
      </c>
      <c r="BI21" s="97">
        <f t="shared" si="38"/>
        <v>0</v>
      </c>
      <c r="BJ21" s="97">
        <f>BG21+BH21+BI21</f>
        <v>0</v>
      </c>
      <c r="BK21" s="97">
        <f t="shared" ref="BK21:BM25" si="39">AM21+AQ21+AU21</f>
        <v>0</v>
      </c>
      <c r="BL21" s="97">
        <f>AN21+AR21+AV21</f>
        <v>0</v>
      </c>
      <c r="BM21" s="97">
        <f t="shared" si="39"/>
        <v>0</v>
      </c>
      <c r="BN21" s="97">
        <f>BK21+BL21+BM21</f>
        <v>0</v>
      </c>
      <c r="BO21" s="97">
        <f t="shared" ref="BO21:BQ25" si="40">AY21+BC21</f>
        <v>0</v>
      </c>
      <c r="BP21" s="97">
        <f t="shared" si="40"/>
        <v>1532</v>
      </c>
      <c r="BQ21" s="97">
        <f t="shared" si="40"/>
        <v>0</v>
      </c>
      <c r="BR21" s="97">
        <f>BO21+BP21+BQ21</f>
        <v>1532</v>
      </c>
      <c r="BS21" s="97">
        <f t="shared" ref="BS21:BU25" si="41">BG21+BK21</f>
        <v>0</v>
      </c>
      <c r="BT21" s="97">
        <f t="shared" si="41"/>
        <v>0</v>
      </c>
      <c r="BU21" s="97">
        <f t="shared" si="41"/>
        <v>0</v>
      </c>
      <c r="BV21" s="97">
        <f>BS21+BT21+BU21</f>
        <v>0</v>
      </c>
      <c r="BW21" s="97">
        <f t="shared" ref="BW21:BY25" si="42">C21+G21+K21+O21+S21+W21+AA21+AE21+AI21+AM21+AQ21+AU21</f>
        <v>0</v>
      </c>
      <c r="BX21" s="97">
        <f>D21+H21+L21+P21+T21+X21+AB21+AF21+AJ21+AN21+AR21+AV21</f>
        <v>1532</v>
      </c>
      <c r="BY21" s="97">
        <f t="shared" si="42"/>
        <v>0</v>
      </c>
      <c r="BZ21" s="97">
        <f>BW21+BX21+BY21</f>
        <v>1532</v>
      </c>
    </row>
    <row r="22" spans="1:230" x14ac:dyDescent="0.25">
      <c r="A22" s="363">
        <v>2</v>
      </c>
      <c r="B22" s="8" t="s">
        <v>40</v>
      </c>
      <c r="C22" s="97"/>
      <c r="D22" s="97">
        <v>19</v>
      </c>
      <c r="E22" s="97"/>
      <c r="F22" s="97">
        <f>C22+D22+E22</f>
        <v>19</v>
      </c>
      <c r="G22" s="97"/>
      <c r="H22" s="97">
        <v>21</v>
      </c>
      <c r="I22" s="97"/>
      <c r="J22" s="97">
        <f>G22+H22+I22</f>
        <v>21</v>
      </c>
      <c r="K22" s="97"/>
      <c r="L22" s="97">
        <v>19</v>
      </c>
      <c r="M22" s="97"/>
      <c r="N22" s="97">
        <f>K22+L22+M22</f>
        <v>19</v>
      </c>
      <c r="O22" s="97"/>
      <c r="P22" s="97">
        <v>13</v>
      </c>
      <c r="Q22" s="97"/>
      <c r="R22" s="97">
        <f>O22+P22+Q22</f>
        <v>13</v>
      </c>
      <c r="S22" s="97"/>
      <c r="T22" s="97"/>
      <c r="U22" s="97"/>
      <c r="V22" s="97">
        <f>S22+T22+U22</f>
        <v>0</v>
      </c>
      <c r="W22" s="97"/>
      <c r="X22" s="97"/>
      <c r="Y22" s="97"/>
      <c r="Z22" s="97">
        <f>W22+X22+Y22</f>
        <v>0</v>
      </c>
      <c r="AA22" s="97"/>
      <c r="AB22" s="97"/>
      <c r="AC22" s="97"/>
      <c r="AD22" s="97">
        <f>AA22+AB22+AC22</f>
        <v>0</v>
      </c>
      <c r="AE22" s="97"/>
      <c r="AF22" s="97"/>
      <c r="AG22" s="97"/>
      <c r="AH22" s="97">
        <f>AE22+AF22+AG22</f>
        <v>0</v>
      </c>
      <c r="AI22" s="97"/>
      <c r="AJ22" s="97"/>
      <c r="AK22" s="97">
        <v>0</v>
      </c>
      <c r="AL22" s="97">
        <f>AI22+AJ22+AK22</f>
        <v>0</v>
      </c>
      <c r="AM22" s="97"/>
      <c r="AN22" s="97"/>
      <c r="AO22" s="97"/>
      <c r="AP22" s="97">
        <f>AM22+AN22+AO22</f>
        <v>0</v>
      </c>
      <c r="AQ22" s="97"/>
      <c r="AR22" s="97"/>
      <c r="AS22" s="97"/>
      <c r="AT22" s="97">
        <f>AQ22+AR22+AS22</f>
        <v>0</v>
      </c>
      <c r="AU22" s="97"/>
      <c r="AV22" s="97"/>
      <c r="AW22" s="97"/>
      <c r="AX22" s="97">
        <f>AU22+AV22+AW22</f>
        <v>0</v>
      </c>
      <c r="AY22" s="97">
        <f t="shared" si="36"/>
        <v>0</v>
      </c>
      <c r="AZ22" s="97">
        <f t="shared" si="36"/>
        <v>59</v>
      </c>
      <c r="BA22" s="97">
        <f t="shared" si="36"/>
        <v>0</v>
      </c>
      <c r="BB22" s="97">
        <f>AY22+AZ22+BA22</f>
        <v>59</v>
      </c>
      <c r="BC22" s="97">
        <f t="shared" si="37"/>
        <v>0</v>
      </c>
      <c r="BD22" s="97">
        <f t="shared" si="37"/>
        <v>13</v>
      </c>
      <c r="BE22" s="97">
        <f t="shared" si="37"/>
        <v>0</v>
      </c>
      <c r="BF22" s="97">
        <f>BC22+BD22+BE22</f>
        <v>13</v>
      </c>
      <c r="BG22" s="97">
        <f t="shared" si="38"/>
        <v>0</v>
      </c>
      <c r="BH22" s="97">
        <f t="shared" si="38"/>
        <v>0</v>
      </c>
      <c r="BI22" s="97">
        <f t="shared" si="38"/>
        <v>0</v>
      </c>
      <c r="BJ22" s="97">
        <f>BG22+BH22+BI22</f>
        <v>0</v>
      </c>
      <c r="BK22" s="97">
        <f t="shared" si="39"/>
        <v>0</v>
      </c>
      <c r="BL22" s="97">
        <f>AN22+AR22+AV22</f>
        <v>0</v>
      </c>
      <c r="BM22" s="97">
        <f t="shared" si="39"/>
        <v>0</v>
      </c>
      <c r="BN22" s="97">
        <f>BK22+BL22+BM22</f>
        <v>0</v>
      </c>
      <c r="BO22" s="97">
        <f t="shared" si="40"/>
        <v>0</v>
      </c>
      <c r="BP22" s="97">
        <f t="shared" si="40"/>
        <v>72</v>
      </c>
      <c r="BQ22" s="97">
        <f t="shared" si="40"/>
        <v>0</v>
      </c>
      <c r="BR22" s="97">
        <f>BO22+BP22+BQ22</f>
        <v>72</v>
      </c>
      <c r="BS22" s="97">
        <f t="shared" si="41"/>
        <v>0</v>
      </c>
      <c r="BT22" s="97">
        <f t="shared" si="41"/>
        <v>0</v>
      </c>
      <c r="BU22" s="97">
        <f t="shared" si="41"/>
        <v>0</v>
      </c>
      <c r="BV22" s="97">
        <f>BS22+BT22+BU22</f>
        <v>0</v>
      </c>
      <c r="BW22" s="97">
        <f t="shared" si="42"/>
        <v>0</v>
      </c>
      <c r="BX22" s="97">
        <f>D22+H22+L22+P22+T22+X22+AB22+AF22+AJ22+AN22+AR22+AV22</f>
        <v>72</v>
      </c>
      <c r="BY22" s="97">
        <f t="shared" si="42"/>
        <v>0</v>
      </c>
      <c r="BZ22" s="97">
        <f>BW22+BX22+BY22</f>
        <v>72</v>
      </c>
    </row>
    <row r="23" spans="1:230" s="1" customFormat="1" x14ac:dyDescent="0.25">
      <c r="A23" s="364">
        <v>3</v>
      </c>
      <c r="B23" s="8" t="s">
        <v>41</v>
      </c>
      <c r="C23" s="97"/>
      <c r="D23" s="97">
        <v>16</v>
      </c>
      <c r="E23" s="97"/>
      <c r="F23" s="97">
        <f>C23+D23+E23</f>
        <v>16</v>
      </c>
      <c r="G23" s="97"/>
      <c r="H23" s="97">
        <v>12</v>
      </c>
      <c r="I23" s="97"/>
      <c r="J23" s="97">
        <f>G23+H23+I23</f>
        <v>12</v>
      </c>
      <c r="K23" s="97"/>
      <c r="L23" s="97">
        <v>6</v>
      </c>
      <c r="M23" s="97"/>
      <c r="N23" s="97">
        <f>K23+L23+M23</f>
        <v>6</v>
      </c>
      <c r="O23" s="97"/>
      <c r="P23" s="97">
        <v>12</v>
      </c>
      <c r="Q23" s="97"/>
      <c r="R23" s="97">
        <f>O23+P23+Q23</f>
        <v>12</v>
      </c>
      <c r="S23" s="97"/>
      <c r="T23" s="97"/>
      <c r="U23" s="97"/>
      <c r="V23" s="97">
        <f>S23+T23+U23</f>
        <v>0</v>
      </c>
      <c r="W23" s="97"/>
      <c r="X23" s="97"/>
      <c r="Y23" s="97"/>
      <c r="Z23" s="97">
        <f>W23+X23+Y23</f>
        <v>0</v>
      </c>
      <c r="AA23" s="97"/>
      <c r="AB23" s="97"/>
      <c r="AC23" s="97"/>
      <c r="AD23" s="97">
        <f>AA23+AB23+AC23</f>
        <v>0</v>
      </c>
      <c r="AE23" s="97"/>
      <c r="AF23" s="97"/>
      <c r="AG23" s="97"/>
      <c r="AH23" s="97">
        <f>AE23+AF23+AG23</f>
        <v>0</v>
      </c>
      <c r="AI23" s="97"/>
      <c r="AJ23" s="97"/>
      <c r="AK23" s="97"/>
      <c r="AL23" s="97">
        <f>AI23+AJ23+AK23</f>
        <v>0</v>
      </c>
      <c r="AM23" s="97"/>
      <c r="AN23" s="97"/>
      <c r="AO23" s="97"/>
      <c r="AP23" s="97">
        <f>AM23+AN23+AO23</f>
        <v>0</v>
      </c>
      <c r="AQ23" s="97"/>
      <c r="AR23" s="97"/>
      <c r="AS23" s="97"/>
      <c r="AT23" s="97">
        <f>AQ23+AR23+AS23</f>
        <v>0</v>
      </c>
      <c r="AU23" s="97"/>
      <c r="AV23" s="97"/>
      <c r="AW23" s="97"/>
      <c r="AX23" s="97">
        <f>AU23+AV23+AW23</f>
        <v>0</v>
      </c>
      <c r="AY23" s="97">
        <f t="shared" si="36"/>
        <v>0</v>
      </c>
      <c r="AZ23" s="97">
        <f t="shared" si="36"/>
        <v>34</v>
      </c>
      <c r="BA23" s="97">
        <f t="shared" si="36"/>
        <v>0</v>
      </c>
      <c r="BB23" s="97">
        <f>AY23+AZ23+BA23</f>
        <v>34</v>
      </c>
      <c r="BC23" s="97">
        <f t="shared" si="37"/>
        <v>0</v>
      </c>
      <c r="BD23" s="97">
        <f t="shared" si="37"/>
        <v>12</v>
      </c>
      <c r="BE23" s="97">
        <f t="shared" si="37"/>
        <v>0</v>
      </c>
      <c r="BF23" s="97">
        <f>BC23+BD23+BE23</f>
        <v>12</v>
      </c>
      <c r="BG23" s="97">
        <f t="shared" si="38"/>
        <v>0</v>
      </c>
      <c r="BH23" s="97">
        <f t="shared" si="38"/>
        <v>0</v>
      </c>
      <c r="BI23" s="97">
        <f t="shared" si="38"/>
        <v>0</v>
      </c>
      <c r="BJ23" s="97">
        <f>BG23+BH23+BI23</f>
        <v>0</v>
      </c>
      <c r="BK23" s="97">
        <f t="shared" si="39"/>
        <v>0</v>
      </c>
      <c r="BL23" s="97">
        <f t="shared" si="39"/>
        <v>0</v>
      </c>
      <c r="BM23" s="97">
        <f t="shared" si="39"/>
        <v>0</v>
      </c>
      <c r="BN23" s="97">
        <f>BK23+BL23+BM23</f>
        <v>0</v>
      </c>
      <c r="BO23" s="97">
        <f t="shared" si="40"/>
        <v>0</v>
      </c>
      <c r="BP23" s="97">
        <f t="shared" si="40"/>
        <v>46</v>
      </c>
      <c r="BQ23" s="97">
        <f t="shared" si="40"/>
        <v>0</v>
      </c>
      <c r="BR23" s="97">
        <f>BO23+BP23+BQ23</f>
        <v>46</v>
      </c>
      <c r="BS23" s="97">
        <f t="shared" si="41"/>
        <v>0</v>
      </c>
      <c r="BT23" s="97">
        <f t="shared" si="41"/>
        <v>0</v>
      </c>
      <c r="BU23" s="97">
        <f t="shared" si="41"/>
        <v>0</v>
      </c>
      <c r="BV23" s="97">
        <f>BS23+BT23+BU23</f>
        <v>0</v>
      </c>
      <c r="BW23" s="97">
        <f t="shared" si="42"/>
        <v>0</v>
      </c>
      <c r="BX23" s="97">
        <f t="shared" si="42"/>
        <v>46</v>
      </c>
      <c r="BY23" s="97">
        <f t="shared" si="42"/>
        <v>0</v>
      </c>
      <c r="BZ23" s="97">
        <f>BW23+BX23+BY23</f>
        <v>46</v>
      </c>
      <c r="CA23" s="746"/>
    </row>
    <row r="24" spans="1:230" x14ac:dyDescent="0.25">
      <c r="A24" s="363">
        <v>4</v>
      </c>
      <c r="B24" s="13" t="s">
        <v>42</v>
      </c>
      <c r="C24" s="97"/>
      <c r="D24" s="97">
        <v>0</v>
      </c>
      <c r="E24" s="97"/>
      <c r="F24" s="97">
        <f>C24+D24+E24</f>
        <v>0</v>
      </c>
      <c r="G24" s="97"/>
      <c r="H24" s="97">
        <v>0</v>
      </c>
      <c r="I24" s="97"/>
      <c r="J24" s="97">
        <f>G24+H24+I24</f>
        <v>0</v>
      </c>
      <c r="K24" s="97"/>
      <c r="L24" s="97">
        <v>0</v>
      </c>
      <c r="M24" s="97"/>
      <c r="N24" s="97">
        <f>K24+L24+M24</f>
        <v>0</v>
      </c>
      <c r="O24" s="97"/>
      <c r="P24" s="97">
        <v>0</v>
      </c>
      <c r="Q24" s="97"/>
      <c r="R24" s="97">
        <f>O24+P24+Q24</f>
        <v>0</v>
      </c>
      <c r="S24" s="97"/>
      <c r="T24" s="97"/>
      <c r="U24" s="97"/>
      <c r="V24" s="97">
        <f>S24+T24+U24</f>
        <v>0</v>
      </c>
      <c r="W24" s="97"/>
      <c r="X24" s="97"/>
      <c r="Y24" s="97"/>
      <c r="Z24" s="97">
        <f>W24+X24+Y24</f>
        <v>0</v>
      </c>
      <c r="AA24" s="97"/>
      <c r="AB24" s="97"/>
      <c r="AC24" s="97"/>
      <c r="AD24" s="97">
        <f>AA24+AB24+AC24</f>
        <v>0</v>
      </c>
      <c r="AE24" s="97"/>
      <c r="AF24" s="97"/>
      <c r="AG24" s="97"/>
      <c r="AH24" s="97">
        <f>AE24+AF24+AG24</f>
        <v>0</v>
      </c>
      <c r="AI24" s="97"/>
      <c r="AJ24" s="97"/>
      <c r="AK24" s="97"/>
      <c r="AL24" s="97">
        <f>AI24+AJ24+AK24</f>
        <v>0</v>
      </c>
      <c r="AM24" s="97"/>
      <c r="AN24" s="97"/>
      <c r="AO24" s="97"/>
      <c r="AP24" s="97">
        <f>AM24+AN24+AO24</f>
        <v>0</v>
      </c>
      <c r="AQ24" s="97"/>
      <c r="AR24" s="97"/>
      <c r="AS24" s="97"/>
      <c r="AT24" s="97">
        <f>AQ24+AR24+AS24</f>
        <v>0</v>
      </c>
      <c r="AU24" s="97"/>
      <c r="AV24" s="97"/>
      <c r="AW24" s="97"/>
      <c r="AX24" s="97">
        <f>AU24+AV24+AW24</f>
        <v>0</v>
      </c>
      <c r="AY24" s="97">
        <f t="shared" si="36"/>
        <v>0</v>
      </c>
      <c r="AZ24" s="97">
        <f t="shared" si="36"/>
        <v>0</v>
      </c>
      <c r="BA24" s="97">
        <f t="shared" si="36"/>
        <v>0</v>
      </c>
      <c r="BB24" s="97">
        <f>AY24+AZ24+BA24</f>
        <v>0</v>
      </c>
      <c r="BC24" s="97">
        <f t="shared" si="37"/>
        <v>0</v>
      </c>
      <c r="BD24" s="97">
        <f t="shared" si="37"/>
        <v>0</v>
      </c>
      <c r="BE24" s="97">
        <f t="shared" si="37"/>
        <v>0</v>
      </c>
      <c r="BF24" s="97">
        <f>BC24+BD24+BE24</f>
        <v>0</v>
      </c>
      <c r="BG24" s="97">
        <f t="shared" si="38"/>
        <v>0</v>
      </c>
      <c r="BH24" s="97">
        <f t="shared" si="38"/>
        <v>0</v>
      </c>
      <c r="BI24" s="97">
        <f t="shared" si="38"/>
        <v>0</v>
      </c>
      <c r="BJ24" s="97">
        <f>BG24+BH24+BI24</f>
        <v>0</v>
      </c>
      <c r="BK24" s="97">
        <f t="shared" si="39"/>
        <v>0</v>
      </c>
      <c r="BL24" s="97">
        <f t="shared" si="39"/>
        <v>0</v>
      </c>
      <c r="BM24" s="97">
        <f t="shared" si="39"/>
        <v>0</v>
      </c>
      <c r="BN24" s="97">
        <f>BK24+BL24+BM24</f>
        <v>0</v>
      </c>
      <c r="BO24" s="97">
        <f t="shared" si="40"/>
        <v>0</v>
      </c>
      <c r="BP24" s="97">
        <f t="shared" si="40"/>
        <v>0</v>
      </c>
      <c r="BQ24" s="97">
        <f t="shared" si="40"/>
        <v>0</v>
      </c>
      <c r="BR24" s="97">
        <f>BO24+BP24+BQ24</f>
        <v>0</v>
      </c>
      <c r="BS24" s="97">
        <f t="shared" si="41"/>
        <v>0</v>
      </c>
      <c r="BT24" s="97">
        <f t="shared" si="41"/>
        <v>0</v>
      </c>
      <c r="BU24" s="97">
        <f t="shared" si="41"/>
        <v>0</v>
      </c>
      <c r="BV24" s="97">
        <f>BS24+BT24+BU24</f>
        <v>0</v>
      </c>
      <c r="BW24" s="97">
        <f t="shared" si="42"/>
        <v>0</v>
      </c>
      <c r="BX24" s="97">
        <f t="shared" si="42"/>
        <v>0</v>
      </c>
      <c r="BY24" s="97">
        <f t="shared" si="42"/>
        <v>0</v>
      </c>
      <c r="BZ24" s="97">
        <f>BW24+BX24+BY24</f>
        <v>0</v>
      </c>
    </row>
    <row r="25" spans="1:230" s="1" customFormat="1" x14ac:dyDescent="0.25">
      <c r="A25" s="365"/>
      <c r="B25" s="9" t="s">
        <v>2</v>
      </c>
      <c r="C25" s="107">
        <f t="shared" ref="C25:AX25" si="43">SUM(C21:C24)</f>
        <v>0</v>
      </c>
      <c r="D25" s="107">
        <f t="shared" si="43"/>
        <v>476</v>
      </c>
      <c r="E25" s="107">
        <f t="shared" si="43"/>
        <v>0</v>
      </c>
      <c r="F25" s="107">
        <f t="shared" si="43"/>
        <v>476</v>
      </c>
      <c r="G25" s="107">
        <f t="shared" si="43"/>
        <v>0</v>
      </c>
      <c r="H25" s="107">
        <f t="shared" si="43"/>
        <v>433</v>
      </c>
      <c r="I25" s="107">
        <f t="shared" si="43"/>
        <v>0</v>
      </c>
      <c r="J25" s="107">
        <f t="shared" si="43"/>
        <v>433</v>
      </c>
      <c r="K25" s="107">
        <f t="shared" si="43"/>
        <v>0</v>
      </c>
      <c r="L25" s="107">
        <f t="shared" si="43"/>
        <v>436</v>
      </c>
      <c r="M25" s="107">
        <f t="shared" si="43"/>
        <v>0</v>
      </c>
      <c r="N25" s="107">
        <f t="shared" si="43"/>
        <v>436</v>
      </c>
      <c r="O25" s="107">
        <f t="shared" si="43"/>
        <v>0</v>
      </c>
      <c r="P25" s="107">
        <f t="shared" si="43"/>
        <v>305</v>
      </c>
      <c r="Q25" s="107">
        <f t="shared" si="43"/>
        <v>0</v>
      </c>
      <c r="R25" s="107">
        <f t="shared" si="43"/>
        <v>305</v>
      </c>
      <c r="S25" s="107">
        <f t="shared" si="43"/>
        <v>0</v>
      </c>
      <c r="T25" s="107">
        <f t="shared" si="43"/>
        <v>0</v>
      </c>
      <c r="U25" s="107">
        <f t="shared" si="43"/>
        <v>0</v>
      </c>
      <c r="V25" s="107">
        <f t="shared" si="43"/>
        <v>0</v>
      </c>
      <c r="W25" s="107">
        <f t="shared" si="43"/>
        <v>0</v>
      </c>
      <c r="X25" s="107">
        <f t="shared" si="43"/>
        <v>0</v>
      </c>
      <c r="Y25" s="107">
        <f t="shared" si="43"/>
        <v>0</v>
      </c>
      <c r="Z25" s="107">
        <f t="shared" si="43"/>
        <v>0</v>
      </c>
      <c r="AA25" s="107">
        <f t="shared" si="43"/>
        <v>0</v>
      </c>
      <c r="AB25" s="107">
        <f t="shared" si="43"/>
        <v>0</v>
      </c>
      <c r="AC25" s="107">
        <f t="shared" si="43"/>
        <v>0</v>
      </c>
      <c r="AD25" s="107">
        <f t="shared" si="43"/>
        <v>0</v>
      </c>
      <c r="AE25" s="107">
        <f t="shared" si="43"/>
        <v>0</v>
      </c>
      <c r="AF25" s="107">
        <f t="shared" si="43"/>
        <v>0</v>
      </c>
      <c r="AG25" s="107">
        <f t="shared" si="43"/>
        <v>0</v>
      </c>
      <c r="AH25" s="107">
        <f t="shared" si="43"/>
        <v>0</v>
      </c>
      <c r="AI25" s="107">
        <f t="shared" si="43"/>
        <v>0</v>
      </c>
      <c r="AJ25" s="107">
        <f t="shared" si="43"/>
        <v>0</v>
      </c>
      <c r="AK25" s="107">
        <f t="shared" si="43"/>
        <v>0</v>
      </c>
      <c r="AL25" s="107">
        <f t="shared" si="43"/>
        <v>0</v>
      </c>
      <c r="AM25" s="107">
        <f t="shared" si="43"/>
        <v>0</v>
      </c>
      <c r="AN25" s="107">
        <f t="shared" si="43"/>
        <v>0</v>
      </c>
      <c r="AO25" s="107">
        <f t="shared" si="43"/>
        <v>0</v>
      </c>
      <c r="AP25" s="107">
        <f t="shared" si="43"/>
        <v>0</v>
      </c>
      <c r="AQ25" s="107">
        <f t="shared" si="43"/>
        <v>0</v>
      </c>
      <c r="AR25" s="107">
        <f>SUM(AR21:AR24)</f>
        <v>0</v>
      </c>
      <c r="AS25" s="107">
        <f t="shared" si="43"/>
        <v>0</v>
      </c>
      <c r="AT25" s="107">
        <f t="shared" si="43"/>
        <v>0</v>
      </c>
      <c r="AU25" s="107">
        <f t="shared" si="43"/>
        <v>0</v>
      </c>
      <c r="AV25" s="107">
        <f t="shared" si="43"/>
        <v>0</v>
      </c>
      <c r="AW25" s="107">
        <f t="shared" si="43"/>
        <v>0</v>
      </c>
      <c r="AX25" s="107">
        <f t="shared" si="43"/>
        <v>0</v>
      </c>
      <c r="AY25" s="107">
        <f t="shared" si="36"/>
        <v>0</v>
      </c>
      <c r="AZ25" s="107">
        <f t="shared" si="36"/>
        <v>1345</v>
      </c>
      <c r="BA25" s="107">
        <f t="shared" si="36"/>
        <v>0</v>
      </c>
      <c r="BB25" s="107">
        <f>SUM(BB21:BB24)</f>
        <v>1345</v>
      </c>
      <c r="BC25" s="107">
        <f t="shared" si="37"/>
        <v>0</v>
      </c>
      <c r="BD25" s="107">
        <f t="shared" si="37"/>
        <v>305</v>
      </c>
      <c r="BE25" s="107">
        <f t="shared" si="37"/>
        <v>0</v>
      </c>
      <c r="BF25" s="107">
        <f>SUM(BF21:BF24)</f>
        <v>305</v>
      </c>
      <c r="BG25" s="107">
        <f t="shared" si="38"/>
        <v>0</v>
      </c>
      <c r="BH25" s="107">
        <f t="shared" si="38"/>
        <v>0</v>
      </c>
      <c r="BI25" s="107">
        <f t="shared" si="38"/>
        <v>0</v>
      </c>
      <c r="BJ25" s="107">
        <f>SUM(BJ21:BJ24)</f>
        <v>0</v>
      </c>
      <c r="BK25" s="97">
        <f t="shared" si="39"/>
        <v>0</v>
      </c>
      <c r="BL25" s="97">
        <f t="shared" si="39"/>
        <v>0</v>
      </c>
      <c r="BM25" s="97">
        <f t="shared" si="39"/>
        <v>0</v>
      </c>
      <c r="BN25" s="107">
        <f>SUM(BN21:BN24)</f>
        <v>0</v>
      </c>
      <c r="BO25" s="97">
        <f t="shared" si="40"/>
        <v>0</v>
      </c>
      <c r="BP25" s="97">
        <f t="shared" si="40"/>
        <v>1650</v>
      </c>
      <c r="BQ25" s="97">
        <f t="shared" si="40"/>
        <v>0</v>
      </c>
      <c r="BR25" s="107">
        <f>SUM(BR21:BR24)</f>
        <v>1650</v>
      </c>
      <c r="BS25" s="97">
        <f t="shared" si="41"/>
        <v>0</v>
      </c>
      <c r="BT25" s="97">
        <f t="shared" si="41"/>
        <v>0</v>
      </c>
      <c r="BU25" s="97">
        <f t="shared" si="41"/>
        <v>0</v>
      </c>
      <c r="BV25" s="107">
        <f>SUM(BV21:BV24)</f>
        <v>0</v>
      </c>
      <c r="BW25" s="97">
        <f t="shared" si="42"/>
        <v>0</v>
      </c>
      <c r="BX25" s="97">
        <f t="shared" si="42"/>
        <v>1650</v>
      </c>
      <c r="BY25" s="97">
        <f t="shared" si="42"/>
        <v>0</v>
      </c>
      <c r="BZ25" s="107">
        <f>SUM(BZ21:BZ24)</f>
        <v>1650</v>
      </c>
      <c r="CA25" s="746"/>
    </row>
    <row r="26" spans="1:230" s="1" customFormat="1" x14ac:dyDescent="0.25">
      <c r="A26" s="19"/>
      <c r="B26" s="11"/>
      <c r="C26" s="366"/>
      <c r="D26" s="366"/>
      <c r="E26" s="366"/>
      <c r="F26" s="366"/>
      <c r="G26" s="366"/>
      <c r="H26" s="366"/>
      <c r="I26" s="366"/>
      <c r="J26" s="366"/>
      <c r="K26" s="366"/>
      <c r="L26" s="366"/>
      <c r="M26" s="366"/>
      <c r="N26" s="366"/>
      <c r="O26" s="366"/>
      <c r="P26" s="367"/>
      <c r="Q26" s="366"/>
      <c r="R26" s="366"/>
      <c r="S26" s="366"/>
      <c r="T26" s="366"/>
      <c r="U26" s="366"/>
      <c r="V26" s="366"/>
      <c r="W26" s="366"/>
      <c r="X26" s="366"/>
      <c r="Y26" s="366"/>
      <c r="Z26" s="366"/>
      <c r="AA26" s="366"/>
      <c r="AB26" s="366"/>
      <c r="AC26" s="366"/>
      <c r="AD26" s="366"/>
      <c r="AE26" s="366"/>
      <c r="AF26" s="366"/>
      <c r="AG26" s="366"/>
      <c r="AH26" s="366"/>
      <c r="AI26" s="366"/>
      <c r="AJ26" s="366"/>
      <c r="AK26" s="366"/>
      <c r="AL26" s="366"/>
      <c r="AM26" s="366"/>
      <c r="AN26" s="366"/>
      <c r="AO26" s="366"/>
      <c r="AP26" s="366"/>
      <c r="AQ26" s="366"/>
      <c r="AR26" s="366"/>
      <c r="AS26" s="366"/>
      <c r="AT26" s="366"/>
      <c r="AU26" s="366"/>
      <c r="AV26" s="366"/>
      <c r="AW26" s="366"/>
      <c r="AX26" s="366"/>
      <c r="AY26" s="366"/>
      <c r="AZ26" s="366"/>
      <c r="BA26" s="366"/>
      <c r="BB26" s="366"/>
      <c r="BC26" s="366"/>
      <c r="BD26" s="366"/>
      <c r="BE26" s="366"/>
      <c r="BF26" s="366"/>
      <c r="BG26" s="366"/>
      <c r="BH26" s="366"/>
      <c r="BI26" s="366"/>
      <c r="BJ26" s="366"/>
      <c r="BK26" s="368"/>
      <c r="BL26" s="368"/>
      <c r="BM26" s="368"/>
      <c r="BN26" s="366"/>
      <c r="BO26" s="368"/>
      <c r="BP26" s="368"/>
      <c r="BQ26" s="368"/>
      <c r="BR26" s="366"/>
      <c r="BS26" s="368"/>
      <c r="BT26" s="368"/>
      <c r="BU26" s="368"/>
      <c r="BV26" s="366"/>
      <c r="BW26" s="368"/>
      <c r="BX26" s="368"/>
      <c r="BY26" s="368"/>
      <c r="BZ26" s="366"/>
      <c r="CA26" s="746"/>
    </row>
    <row r="27" spans="1:230" x14ac:dyDescent="0.25">
      <c r="A27" s="4" t="s">
        <v>20</v>
      </c>
      <c r="B27" s="4"/>
      <c r="C27" s="4"/>
      <c r="D27" s="4"/>
      <c r="E27" s="4"/>
      <c r="F27" s="4"/>
      <c r="G27" s="4"/>
      <c r="H27" s="4"/>
      <c r="I27" s="4"/>
    </row>
    <row r="28" spans="1:230" x14ac:dyDescent="0.25">
      <c r="A28" s="891" t="s">
        <v>19</v>
      </c>
      <c r="B28" s="891" t="s">
        <v>5</v>
      </c>
      <c r="C28" s="883" t="s">
        <v>18</v>
      </c>
      <c r="D28" s="884"/>
      <c r="E28" s="884"/>
      <c r="F28" s="884"/>
      <c r="G28" s="884"/>
      <c r="H28" s="884"/>
      <c r="I28" s="884"/>
      <c r="J28" s="884"/>
      <c r="K28" s="884"/>
      <c r="L28" s="884"/>
      <c r="M28" s="884"/>
      <c r="N28" s="893"/>
      <c r="O28" s="885" t="s">
        <v>31</v>
      </c>
      <c r="P28" s="886"/>
      <c r="Q28" s="886"/>
      <c r="R28" s="886"/>
      <c r="S28" s="886"/>
      <c r="T28" s="886"/>
      <c r="U28" s="886"/>
      <c r="V28" s="886"/>
      <c r="W28" s="886"/>
      <c r="X28" s="886"/>
      <c r="Y28" s="886"/>
      <c r="Z28" s="894"/>
      <c r="AA28" s="883" t="s">
        <v>32</v>
      </c>
      <c r="AB28" s="884"/>
      <c r="AC28" s="884"/>
      <c r="AD28" s="884"/>
      <c r="AE28" s="884"/>
      <c r="AF28" s="884"/>
      <c r="AG28" s="884"/>
      <c r="AH28" s="884"/>
      <c r="AI28" s="884"/>
      <c r="AJ28" s="884"/>
      <c r="AK28" s="884"/>
      <c r="AL28" s="893"/>
      <c r="AM28" s="885" t="s">
        <v>33</v>
      </c>
      <c r="AN28" s="886"/>
      <c r="AO28" s="886"/>
      <c r="AP28" s="886"/>
      <c r="AQ28" s="886"/>
      <c r="AR28" s="886"/>
      <c r="AS28" s="886"/>
      <c r="AT28" s="886"/>
      <c r="AU28" s="886"/>
      <c r="AV28" s="886"/>
      <c r="AW28" s="886"/>
      <c r="AX28" s="894"/>
      <c r="AY28" s="883" t="s">
        <v>34</v>
      </c>
      <c r="AZ28" s="884"/>
      <c r="BA28" s="884"/>
      <c r="BB28" s="884"/>
      <c r="BC28" s="884"/>
      <c r="BD28" s="884"/>
      <c r="BE28" s="884"/>
      <c r="BF28" s="884"/>
      <c r="BG28" s="884"/>
      <c r="BH28" s="884"/>
      <c r="BI28" s="884"/>
      <c r="BJ28" s="893"/>
      <c r="BK28" s="877" t="s">
        <v>284</v>
      </c>
      <c r="BL28" s="878"/>
      <c r="BM28" s="878"/>
      <c r="BN28" s="878"/>
      <c r="BO28" s="878"/>
      <c r="BP28" s="878"/>
      <c r="BQ28" s="878"/>
      <c r="BR28" s="878"/>
      <c r="BS28" s="878"/>
      <c r="BT28" s="878"/>
      <c r="BU28" s="878"/>
      <c r="BV28" s="892"/>
      <c r="BW28" s="883" t="s">
        <v>285</v>
      </c>
      <c r="BX28" s="884"/>
      <c r="BY28" s="884"/>
      <c r="BZ28" s="884"/>
      <c r="CA28" s="884"/>
      <c r="CB28" s="884"/>
      <c r="CC28" s="884"/>
      <c r="CD28" s="884"/>
      <c r="CE28" s="884"/>
      <c r="CF28" s="884"/>
      <c r="CG28" s="884"/>
      <c r="CH28" s="893"/>
      <c r="CI28" s="877" t="s">
        <v>288</v>
      </c>
      <c r="CJ28" s="878"/>
      <c r="CK28" s="878"/>
      <c r="CL28" s="878"/>
      <c r="CM28" s="878"/>
      <c r="CN28" s="878"/>
      <c r="CO28" s="878"/>
      <c r="CP28" s="878"/>
      <c r="CQ28" s="878"/>
      <c r="CR28" s="878"/>
      <c r="CS28" s="878"/>
      <c r="CT28" s="892"/>
      <c r="CU28" s="877" t="s">
        <v>289</v>
      </c>
      <c r="CV28" s="878"/>
      <c r="CW28" s="878"/>
      <c r="CX28" s="878"/>
      <c r="CY28" s="878"/>
      <c r="CZ28" s="878"/>
      <c r="DA28" s="878"/>
      <c r="DB28" s="878"/>
      <c r="DC28" s="878"/>
      <c r="DD28" s="878"/>
      <c r="DE28" s="878"/>
      <c r="DF28" s="892"/>
      <c r="DG28" s="877" t="s">
        <v>290</v>
      </c>
      <c r="DH28" s="878"/>
      <c r="DI28" s="878"/>
      <c r="DJ28" s="878"/>
      <c r="DK28" s="878"/>
      <c r="DL28" s="878"/>
      <c r="DM28" s="878"/>
      <c r="DN28" s="878"/>
      <c r="DO28" s="878"/>
      <c r="DP28" s="878"/>
      <c r="DQ28" s="878"/>
      <c r="DR28" s="892"/>
      <c r="DS28" s="877" t="s">
        <v>291</v>
      </c>
      <c r="DT28" s="878"/>
      <c r="DU28" s="878"/>
      <c r="DV28" s="878"/>
      <c r="DW28" s="878"/>
      <c r="DX28" s="878"/>
      <c r="DY28" s="878"/>
      <c r="DZ28" s="878"/>
      <c r="EA28" s="878"/>
      <c r="EB28" s="878"/>
      <c r="EC28" s="878"/>
      <c r="ED28" s="892"/>
      <c r="EE28" s="877" t="s">
        <v>292</v>
      </c>
      <c r="EF28" s="878"/>
      <c r="EG28" s="878"/>
      <c r="EH28" s="878"/>
      <c r="EI28" s="878"/>
      <c r="EJ28" s="878"/>
      <c r="EK28" s="878"/>
      <c r="EL28" s="878"/>
      <c r="EM28" s="878"/>
      <c r="EN28" s="878"/>
      <c r="EO28" s="878"/>
      <c r="EP28" s="892"/>
      <c r="EQ28" s="879" t="s">
        <v>300</v>
      </c>
      <c r="ER28" s="880"/>
      <c r="ES28" s="880"/>
      <c r="ET28" s="880"/>
      <c r="EU28" s="880"/>
      <c r="EV28" s="880"/>
      <c r="EW28" s="880"/>
      <c r="EX28" s="880"/>
      <c r="EY28" s="880"/>
      <c r="EZ28" s="880"/>
      <c r="FA28" s="880"/>
      <c r="FB28" s="887"/>
      <c r="FC28" s="879" t="s">
        <v>301</v>
      </c>
      <c r="FD28" s="880"/>
      <c r="FE28" s="880"/>
      <c r="FF28" s="880"/>
      <c r="FG28" s="880"/>
      <c r="FH28" s="880"/>
      <c r="FI28" s="880"/>
      <c r="FJ28" s="880"/>
      <c r="FK28" s="880"/>
      <c r="FL28" s="880"/>
      <c r="FM28" s="880"/>
      <c r="FN28" s="887"/>
      <c r="FO28" s="879" t="s">
        <v>302</v>
      </c>
      <c r="FP28" s="880"/>
      <c r="FQ28" s="880"/>
      <c r="FR28" s="880"/>
      <c r="FS28" s="880"/>
      <c r="FT28" s="880"/>
      <c r="FU28" s="880"/>
      <c r="FV28" s="880"/>
      <c r="FW28" s="880"/>
      <c r="FX28" s="880"/>
      <c r="FY28" s="880"/>
      <c r="FZ28" s="887"/>
      <c r="GA28" s="879" t="s">
        <v>303</v>
      </c>
      <c r="GB28" s="880"/>
      <c r="GC28" s="880"/>
      <c r="GD28" s="880"/>
      <c r="GE28" s="880"/>
      <c r="GF28" s="880"/>
      <c r="GG28" s="880"/>
      <c r="GH28" s="880"/>
      <c r="GI28" s="880"/>
      <c r="GJ28" s="880"/>
      <c r="GK28" s="880"/>
      <c r="GL28" s="887"/>
      <c r="GM28" s="879" t="s">
        <v>299</v>
      </c>
      <c r="GN28" s="880"/>
      <c r="GO28" s="880"/>
      <c r="GP28" s="880"/>
      <c r="GQ28" s="880"/>
      <c r="GR28" s="880"/>
      <c r="GS28" s="880"/>
      <c r="GT28" s="880"/>
      <c r="GU28" s="880"/>
      <c r="GV28" s="880"/>
      <c r="GW28" s="880"/>
      <c r="GX28" s="887"/>
      <c r="GY28" s="879" t="s">
        <v>304</v>
      </c>
      <c r="GZ28" s="880"/>
      <c r="HA28" s="880"/>
      <c r="HB28" s="880"/>
      <c r="HC28" s="880"/>
      <c r="HD28" s="880"/>
      <c r="HE28" s="880"/>
      <c r="HF28" s="880"/>
      <c r="HG28" s="880"/>
      <c r="HH28" s="880"/>
      <c r="HI28" s="880"/>
      <c r="HJ28" s="887"/>
      <c r="HK28" s="879" t="s">
        <v>573</v>
      </c>
      <c r="HL28" s="880"/>
      <c r="HM28" s="880"/>
      <c r="HN28" s="880"/>
      <c r="HO28" s="880"/>
      <c r="HP28" s="880"/>
      <c r="HQ28" s="880"/>
      <c r="HR28" s="880"/>
      <c r="HS28" s="880"/>
      <c r="HT28" s="880"/>
      <c r="HU28" s="880"/>
      <c r="HV28" s="887"/>
    </row>
    <row r="29" spans="1:230" x14ac:dyDescent="0.25">
      <c r="A29" s="891"/>
      <c r="B29" s="891"/>
      <c r="C29" s="888" t="s">
        <v>28</v>
      </c>
      <c r="D29" s="888"/>
      <c r="E29" s="888"/>
      <c r="F29" s="889" t="s">
        <v>29</v>
      </c>
      <c r="G29" s="889"/>
      <c r="H29" s="889"/>
      <c r="I29" s="890" t="s">
        <v>30</v>
      </c>
      <c r="J29" s="890"/>
      <c r="K29" s="890"/>
      <c r="L29" s="891" t="s">
        <v>17</v>
      </c>
      <c r="M29" s="891"/>
      <c r="N29" s="891"/>
      <c r="O29" s="888" t="s">
        <v>28</v>
      </c>
      <c r="P29" s="888"/>
      <c r="Q29" s="888"/>
      <c r="R29" s="889" t="s">
        <v>29</v>
      </c>
      <c r="S29" s="889"/>
      <c r="T29" s="889"/>
      <c r="U29" s="890" t="s">
        <v>30</v>
      </c>
      <c r="V29" s="890"/>
      <c r="W29" s="890"/>
      <c r="X29" s="891" t="s">
        <v>17</v>
      </c>
      <c r="Y29" s="891"/>
      <c r="Z29" s="891"/>
      <c r="AA29" s="888" t="s">
        <v>28</v>
      </c>
      <c r="AB29" s="888"/>
      <c r="AC29" s="888"/>
      <c r="AD29" s="889" t="s">
        <v>29</v>
      </c>
      <c r="AE29" s="889"/>
      <c r="AF29" s="889"/>
      <c r="AG29" s="890" t="s">
        <v>30</v>
      </c>
      <c r="AH29" s="890"/>
      <c r="AI29" s="890"/>
      <c r="AJ29" s="891" t="s">
        <v>17</v>
      </c>
      <c r="AK29" s="891"/>
      <c r="AL29" s="891"/>
      <c r="AM29" s="888" t="s">
        <v>28</v>
      </c>
      <c r="AN29" s="888"/>
      <c r="AO29" s="888"/>
      <c r="AP29" s="889" t="s">
        <v>29</v>
      </c>
      <c r="AQ29" s="889"/>
      <c r="AR29" s="889"/>
      <c r="AS29" s="890" t="s">
        <v>30</v>
      </c>
      <c r="AT29" s="890"/>
      <c r="AU29" s="890"/>
      <c r="AV29" s="891" t="s">
        <v>17</v>
      </c>
      <c r="AW29" s="891"/>
      <c r="AX29" s="891"/>
      <c r="AY29" s="888" t="s">
        <v>28</v>
      </c>
      <c r="AZ29" s="888"/>
      <c r="BA29" s="888"/>
      <c r="BB29" s="889" t="s">
        <v>29</v>
      </c>
      <c r="BC29" s="889"/>
      <c r="BD29" s="889"/>
      <c r="BE29" s="890" t="s">
        <v>30</v>
      </c>
      <c r="BF29" s="890"/>
      <c r="BG29" s="890"/>
      <c r="BH29" s="891" t="s">
        <v>17</v>
      </c>
      <c r="BI29" s="891"/>
      <c r="BJ29" s="891"/>
      <c r="BK29" s="888" t="s">
        <v>28</v>
      </c>
      <c r="BL29" s="888"/>
      <c r="BM29" s="888"/>
      <c r="BN29" s="889" t="s">
        <v>29</v>
      </c>
      <c r="BO29" s="889"/>
      <c r="BP29" s="889"/>
      <c r="BQ29" s="890" t="s">
        <v>30</v>
      </c>
      <c r="BR29" s="890"/>
      <c r="BS29" s="890"/>
      <c r="BT29" s="891" t="s">
        <v>17</v>
      </c>
      <c r="BU29" s="891"/>
      <c r="BV29" s="891"/>
      <c r="BW29" s="888" t="s">
        <v>28</v>
      </c>
      <c r="BX29" s="888"/>
      <c r="BY29" s="888"/>
      <c r="BZ29" s="889" t="s">
        <v>29</v>
      </c>
      <c r="CA29" s="889"/>
      <c r="CB29" s="889"/>
      <c r="CC29" s="890" t="s">
        <v>30</v>
      </c>
      <c r="CD29" s="890"/>
      <c r="CE29" s="890"/>
      <c r="CF29" s="891" t="s">
        <v>17</v>
      </c>
      <c r="CG29" s="891"/>
      <c r="CH29" s="891"/>
      <c r="CI29" s="888" t="s">
        <v>28</v>
      </c>
      <c r="CJ29" s="888"/>
      <c r="CK29" s="888"/>
      <c r="CL29" s="889" t="s">
        <v>29</v>
      </c>
      <c r="CM29" s="889"/>
      <c r="CN29" s="889"/>
      <c r="CO29" s="890" t="s">
        <v>30</v>
      </c>
      <c r="CP29" s="890"/>
      <c r="CQ29" s="890"/>
      <c r="CR29" s="891" t="s">
        <v>17</v>
      </c>
      <c r="CS29" s="891"/>
      <c r="CT29" s="891"/>
      <c r="CU29" s="888" t="s">
        <v>28</v>
      </c>
      <c r="CV29" s="888"/>
      <c r="CW29" s="888"/>
      <c r="CX29" s="889" t="s">
        <v>29</v>
      </c>
      <c r="CY29" s="889"/>
      <c r="CZ29" s="889"/>
      <c r="DA29" s="890" t="s">
        <v>30</v>
      </c>
      <c r="DB29" s="890"/>
      <c r="DC29" s="890"/>
      <c r="DD29" s="891" t="s">
        <v>17</v>
      </c>
      <c r="DE29" s="891"/>
      <c r="DF29" s="891"/>
      <c r="DG29" s="888" t="s">
        <v>28</v>
      </c>
      <c r="DH29" s="888"/>
      <c r="DI29" s="888"/>
      <c r="DJ29" s="889" t="s">
        <v>29</v>
      </c>
      <c r="DK29" s="889"/>
      <c r="DL29" s="889"/>
      <c r="DM29" s="890" t="s">
        <v>30</v>
      </c>
      <c r="DN29" s="890"/>
      <c r="DO29" s="890"/>
      <c r="DP29" s="891" t="s">
        <v>17</v>
      </c>
      <c r="DQ29" s="891"/>
      <c r="DR29" s="891"/>
      <c r="DS29" s="888" t="s">
        <v>28</v>
      </c>
      <c r="DT29" s="888"/>
      <c r="DU29" s="888"/>
      <c r="DV29" s="889" t="s">
        <v>29</v>
      </c>
      <c r="DW29" s="889"/>
      <c r="DX29" s="889"/>
      <c r="DY29" s="890" t="s">
        <v>30</v>
      </c>
      <c r="DZ29" s="890"/>
      <c r="EA29" s="890"/>
      <c r="EB29" s="891" t="s">
        <v>17</v>
      </c>
      <c r="EC29" s="891"/>
      <c r="ED29" s="891"/>
      <c r="EE29" s="888" t="s">
        <v>28</v>
      </c>
      <c r="EF29" s="888"/>
      <c r="EG29" s="888"/>
      <c r="EH29" s="889" t="s">
        <v>29</v>
      </c>
      <c r="EI29" s="889"/>
      <c r="EJ29" s="889"/>
      <c r="EK29" s="890" t="s">
        <v>30</v>
      </c>
      <c r="EL29" s="890"/>
      <c r="EM29" s="890"/>
      <c r="EN29" s="891" t="s">
        <v>17</v>
      </c>
      <c r="EO29" s="891"/>
      <c r="EP29" s="891"/>
      <c r="EQ29" s="888" t="s">
        <v>28</v>
      </c>
      <c r="ER29" s="888"/>
      <c r="ES29" s="888"/>
      <c r="ET29" s="889" t="s">
        <v>29</v>
      </c>
      <c r="EU29" s="889"/>
      <c r="EV29" s="889"/>
      <c r="EW29" s="890" t="s">
        <v>30</v>
      </c>
      <c r="EX29" s="890"/>
      <c r="EY29" s="890"/>
      <c r="EZ29" s="891" t="s">
        <v>17</v>
      </c>
      <c r="FA29" s="891"/>
      <c r="FB29" s="891"/>
      <c r="FC29" s="888" t="s">
        <v>28</v>
      </c>
      <c r="FD29" s="888"/>
      <c r="FE29" s="888"/>
      <c r="FF29" s="889" t="s">
        <v>29</v>
      </c>
      <c r="FG29" s="889"/>
      <c r="FH29" s="889"/>
      <c r="FI29" s="890" t="s">
        <v>30</v>
      </c>
      <c r="FJ29" s="890"/>
      <c r="FK29" s="890"/>
      <c r="FL29" s="891" t="s">
        <v>17</v>
      </c>
      <c r="FM29" s="891"/>
      <c r="FN29" s="891"/>
      <c r="FO29" s="888" t="s">
        <v>28</v>
      </c>
      <c r="FP29" s="888"/>
      <c r="FQ29" s="888"/>
      <c r="FR29" s="889" t="s">
        <v>29</v>
      </c>
      <c r="FS29" s="889"/>
      <c r="FT29" s="889"/>
      <c r="FU29" s="890" t="s">
        <v>30</v>
      </c>
      <c r="FV29" s="890"/>
      <c r="FW29" s="890"/>
      <c r="FX29" s="891" t="s">
        <v>17</v>
      </c>
      <c r="FY29" s="891"/>
      <c r="FZ29" s="891"/>
      <c r="GA29" s="888" t="s">
        <v>28</v>
      </c>
      <c r="GB29" s="888"/>
      <c r="GC29" s="888"/>
      <c r="GD29" s="889" t="s">
        <v>29</v>
      </c>
      <c r="GE29" s="889"/>
      <c r="GF29" s="889"/>
      <c r="GG29" s="890" t="s">
        <v>30</v>
      </c>
      <c r="GH29" s="890"/>
      <c r="GI29" s="890"/>
      <c r="GJ29" s="891" t="s">
        <v>17</v>
      </c>
      <c r="GK29" s="891"/>
      <c r="GL29" s="891"/>
      <c r="GM29" s="888" t="s">
        <v>28</v>
      </c>
      <c r="GN29" s="888"/>
      <c r="GO29" s="888"/>
      <c r="GP29" s="889" t="s">
        <v>29</v>
      </c>
      <c r="GQ29" s="889"/>
      <c r="GR29" s="889"/>
      <c r="GS29" s="890" t="s">
        <v>30</v>
      </c>
      <c r="GT29" s="890"/>
      <c r="GU29" s="890"/>
      <c r="GV29" s="891" t="s">
        <v>17</v>
      </c>
      <c r="GW29" s="891"/>
      <c r="GX29" s="891"/>
      <c r="GY29" s="888" t="s">
        <v>28</v>
      </c>
      <c r="GZ29" s="888"/>
      <c r="HA29" s="888"/>
      <c r="HB29" s="889" t="s">
        <v>29</v>
      </c>
      <c r="HC29" s="889"/>
      <c r="HD29" s="889"/>
      <c r="HE29" s="890" t="s">
        <v>30</v>
      </c>
      <c r="HF29" s="890"/>
      <c r="HG29" s="890"/>
      <c r="HH29" s="891" t="s">
        <v>17</v>
      </c>
      <c r="HI29" s="891"/>
      <c r="HJ29" s="891"/>
      <c r="HK29" s="888" t="s">
        <v>28</v>
      </c>
      <c r="HL29" s="888"/>
      <c r="HM29" s="888"/>
      <c r="HN29" s="889" t="s">
        <v>29</v>
      </c>
      <c r="HO29" s="889"/>
      <c r="HP29" s="889"/>
      <c r="HQ29" s="890" t="s">
        <v>30</v>
      </c>
      <c r="HR29" s="890"/>
      <c r="HS29" s="890"/>
      <c r="HT29" s="891" t="s">
        <v>17</v>
      </c>
      <c r="HU29" s="891"/>
      <c r="HV29" s="891"/>
    </row>
    <row r="30" spans="1:230" x14ac:dyDescent="0.25">
      <c r="A30" s="891"/>
      <c r="B30" s="891"/>
      <c r="C30" s="5" t="s">
        <v>6</v>
      </c>
      <c r="D30" s="5" t="s">
        <v>7</v>
      </c>
      <c r="E30" s="5" t="s">
        <v>21</v>
      </c>
      <c r="F30" s="5" t="s">
        <v>6</v>
      </c>
      <c r="G30" s="5" t="s">
        <v>7</v>
      </c>
      <c r="H30" s="5" t="s">
        <v>21</v>
      </c>
      <c r="I30" s="5" t="s">
        <v>6</v>
      </c>
      <c r="J30" s="5" t="s">
        <v>7</v>
      </c>
      <c r="K30" s="5" t="s">
        <v>21</v>
      </c>
      <c r="L30" s="5" t="s">
        <v>6</v>
      </c>
      <c r="M30" s="5" t="s">
        <v>7</v>
      </c>
      <c r="N30" s="5" t="s">
        <v>21</v>
      </c>
      <c r="O30" s="82" t="s">
        <v>6</v>
      </c>
      <c r="P30" s="82" t="s">
        <v>7</v>
      </c>
      <c r="Q30" s="82" t="s">
        <v>21</v>
      </c>
      <c r="R30" s="82" t="s">
        <v>6</v>
      </c>
      <c r="S30" s="82" t="s">
        <v>7</v>
      </c>
      <c r="T30" s="82" t="s">
        <v>21</v>
      </c>
      <c r="U30" s="82" t="s">
        <v>6</v>
      </c>
      <c r="V30" s="82" t="s">
        <v>7</v>
      </c>
      <c r="W30" s="82" t="s">
        <v>21</v>
      </c>
      <c r="X30" s="82" t="s">
        <v>6</v>
      </c>
      <c r="Y30" s="82" t="s">
        <v>7</v>
      </c>
      <c r="Z30" s="82" t="s">
        <v>21</v>
      </c>
      <c r="AA30" s="163" t="s">
        <v>6</v>
      </c>
      <c r="AB30" s="163" t="s">
        <v>7</v>
      </c>
      <c r="AC30" s="163" t="s">
        <v>21</v>
      </c>
      <c r="AD30" s="163" t="s">
        <v>6</v>
      </c>
      <c r="AE30" s="163" t="s">
        <v>7</v>
      </c>
      <c r="AF30" s="163" t="s">
        <v>21</v>
      </c>
      <c r="AG30" s="163" t="s">
        <v>6</v>
      </c>
      <c r="AH30" s="163" t="s">
        <v>7</v>
      </c>
      <c r="AI30" s="163" t="s">
        <v>21</v>
      </c>
      <c r="AJ30" s="163" t="s">
        <v>6</v>
      </c>
      <c r="AK30" s="163" t="s">
        <v>7</v>
      </c>
      <c r="AL30" s="163" t="s">
        <v>21</v>
      </c>
      <c r="AM30" s="197" t="s">
        <v>6</v>
      </c>
      <c r="AN30" s="197" t="s">
        <v>7</v>
      </c>
      <c r="AO30" s="197" t="s">
        <v>21</v>
      </c>
      <c r="AP30" s="197" t="s">
        <v>6</v>
      </c>
      <c r="AQ30" s="197" t="s">
        <v>7</v>
      </c>
      <c r="AR30" s="197" t="s">
        <v>21</v>
      </c>
      <c r="AS30" s="197" t="s">
        <v>6</v>
      </c>
      <c r="AT30" s="197" t="s">
        <v>7</v>
      </c>
      <c r="AU30" s="197" t="s">
        <v>21</v>
      </c>
      <c r="AV30" s="197" t="s">
        <v>6</v>
      </c>
      <c r="AW30" s="197" t="s">
        <v>7</v>
      </c>
      <c r="AX30" s="197" t="s">
        <v>21</v>
      </c>
      <c r="AY30" s="217" t="s">
        <v>6</v>
      </c>
      <c r="AZ30" s="217" t="s">
        <v>7</v>
      </c>
      <c r="BA30" s="217" t="s">
        <v>21</v>
      </c>
      <c r="BB30" s="217" t="s">
        <v>6</v>
      </c>
      <c r="BC30" s="217" t="s">
        <v>7</v>
      </c>
      <c r="BD30" s="217" t="s">
        <v>21</v>
      </c>
      <c r="BE30" s="217" t="s">
        <v>6</v>
      </c>
      <c r="BF30" s="217" t="s">
        <v>7</v>
      </c>
      <c r="BG30" s="217" t="s">
        <v>21</v>
      </c>
      <c r="BH30" s="217" t="s">
        <v>6</v>
      </c>
      <c r="BI30" s="217" t="s">
        <v>7</v>
      </c>
      <c r="BJ30" s="217" t="s">
        <v>21</v>
      </c>
      <c r="BK30" s="240" t="s">
        <v>6</v>
      </c>
      <c r="BL30" s="240" t="s">
        <v>7</v>
      </c>
      <c r="BM30" s="240" t="s">
        <v>21</v>
      </c>
      <c r="BN30" s="240" t="s">
        <v>6</v>
      </c>
      <c r="BO30" s="240" t="s">
        <v>7</v>
      </c>
      <c r="BP30" s="240" t="s">
        <v>21</v>
      </c>
      <c r="BQ30" s="240" t="s">
        <v>6</v>
      </c>
      <c r="BR30" s="240" t="s">
        <v>7</v>
      </c>
      <c r="BS30" s="240" t="s">
        <v>21</v>
      </c>
      <c r="BT30" s="240" t="s">
        <v>6</v>
      </c>
      <c r="BU30" s="240" t="s">
        <v>7</v>
      </c>
      <c r="BV30" s="240" t="s">
        <v>21</v>
      </c>
      <c r="BW30" s="260" t="s">
        <v>6</v>
      </c>
      <c r="BX30" s="260" t="s">
        <v>7</v>
      </c>
      <c r="BY30" s="260" t="s">
        <v>21</v>
      </c>
      <c r="BZ30" s="260" t="s">
        <v>6</v>
      </c>
      <c r="CA30" s="748" t="s">
        <v>7</v>
      </c>
      <c r="CB30" s="260" t="s">
        <v>21</v>
      </c>
      <c r="CC30" s="260" t="s">
        <v>6</v>
      </c>
      <c r="CD30" s="260" t="s">
        <v>7</v>
      </c>
      <c r="CE30" s="260" t="s">
        <v>21</v>
      </c>
      <c r="CF30" s="260" t="s">
        <v>6</v>
      </c>
      <c r="CG30" s="260" t="s">
        <v>7</v>
      </c>
      <c r="CH30" s="260" t="s">
        <v>21</v>
      </c>
      <c r="CI30" s="266" t="s">
        <v>6</v>
      </c>
      <c r="CJ30" s="266" t="s">
        <v>7</v>
      </c>
      <c r="CK30" s="266" t="s">
        <v>21</v>
      </c>
      <c r="CL30" s="266" t="s">
        <v>6</v>
      </c>
      <c r="CM30" s="266" t="s">
        <v>7</v>
      </c>
      <c r="CN30" s="266" t="s">
        <v>21</v>
      </c>
      <c r="CO30" s="266" t="s">
        <v>6</v>
      </c>
      <c r="CP30" s="266" t="s">
        <v>7</v>
      </c>
      <c r="CQ30" s="266" t="s">
        <v>21</v>
      </c>
      <c r="CR30" s="266" t="s">
        <v>6</v>
      </c>
      <c r="CS30" s="266" t="s">
        <v>7</v>
      </c>
      <c r="CT30" s="266" t="s">
        <v>21</v>
      </c>
      <c r="CU30" s="313" t="s">
        <v>6</v>
      </c>
      <c r="CV30" s="313" t="s">
        <v>7</v>
      </c>
      <c r="CW30" s="313" t="s">
        <v>21</v>
      </c>
      <c r="CX30" s="313" t="s">
        <v>6</v>
      </c>
      <c r="CY30" s="313" t="s">
        <v>7</v>
      </c>
      <c r="CZ30" s="313" t="s">
        <v>21</v>
      </c>
      <c r="DA30" s="313" t="s">
        <v>6</v>
      </c>
      <c r="DB30" s="313" t="s">
        <v>7</v>
      </c>
      <c r="DC30" s="313" t="s">
        <v>21</v>
      </c>
      <c r="DD30" s="313" t="s">
        <v>6</v>
      </c>
      <c r="DE30" s="313" t="s">
        <v>7</v>
      </c>
      <c r="DF30" s="313" t="s">
        <v>21</v>
      </c>
      <c r="DG30" s="306" t="s">
        <v>6</v>
      </c>
      <c r="DH30" s="306" t="s">
        <v>7</v>
      </c>
      <c r="DI30" s="306" t="s">
        <v>21</v>
      </c>
      <c r="DJ30" s="306" t="s">
        <v>6</v>
      </c>
      <c r="DK30" s="306" t="s">
        <v>7</v>
      </c>
      <c r="DL30" s="306" t="s">
        <v>21</v>
      </c>
      <c r="DM30" s="306" t="s">
        <v>6</v>
      </c>
      <c r="DN30" s="306" t="s">
        <v>7</v>
      </c>
      <c r="DO30" s="306" t="s">
        <v>21</v>
      </c>
      <c r="DP30" s="306" t="s">
        <v>6</v>
      </c>
      <c r="DQ30" s="306" t="s">
        <v>7</v>
      </c>
      <c r="DR30" s="306" t="s">
        <v>21</v>
      </c>
      <c r="DS30" s="306" t="s">
        <v>6</v>
      </c>
      <c r="DT30" s="306" t="s">
        <v>7</v>
      </c>
      <c r="DU30" s="306" t="s">
        <v>21</v>
      </c>
      <c r="DV30" s="306" t="s">
        <v>6</v>
      </c>
      <c r="DW30" s="306" t="s">
        <v>7</v>
      </c>
      <c r="DX30" s="306" t="s">
        <v>21</v>
      </c>
      <c r="DY30" s="306" t="s">
        <v>6</v>
      </c>
      <c r="DZ30" s="306" t="s">
        <v>7</v>
      </c>
      <c r="EA30" s="306" t="s">
        <v>21</v>
      </c>
      <c r="EB30" s="306" t="s">
        <v>6</v>
      </c>
      <c r="EC30" s="306" t="s">
        <v>7</v>
      </c>
      <c r="ED30" s="306" t="s">
        <v>21</v>
      </c>
      <c r="EE30" s="306" t="s">
        <v>6</v>
      </c>
      <c r="EF30" s="306" t="s">
        <v>7</v>
      </c>
      <c r="EG30" s="306" t="s">
        <v>21</v>
      </c>
      <c r="EH30" s="306" t="s">
        <v>6</v>
      </c>
      <c r="EI30" s="306" t="s">
        <v>7</v>
      </c>
      <c r="EJ30" s="306" t="s">
        <v>21</v>
      </c>
      <c r="EK30" s="306" t="s">
        <v>6</v>
      </c>
      <c r="EL30" s="306" t="s">
        <v>7</v>
      </c>
      <c r="EM30" s="306" t="s">
        <v>21</v>
      </c>
      <c r="EN30" s="306" t="s">
        <v>6</v>
      </c>
      <c r="EO30" s="306" t="s">
        <v>7</v>
      </c>
      <c r="EP30" s="306" t="s">
        <v>21</v>
      </c>
      <c r="EQ30" s="363" t="s">
        <v>6</v>
      </c>
      <c r="ER30" s="363" t="s">
        <v>7</v>
      </c>
      <c r="ES30" s="363" t="s">
        <v>21</v>
      </c>
      <c r="ET30" s="363" t="s">
        <v>6</v>
      </c>
      <c r="EU30" s="363" t="s">
        <v>7</v>
      </c>
      <c r="EV30" s="363" t="s">
        <v>21</v>
      </c>
      <c r="EW30" s="363" t="s">
        <v>6</v>
      </c>
      <c r="EX30" s="363" t="s">
        <v>7</v>
      </c>
      <c r="EY30" s="363" t="s">
        <v>21</v>
      </c>
      <c r="EZ30" s="363" t="s">
        <v>6</v>
      </c>
      <c r="FA30" s="363" t="s">
        <v>7</v>
      </c>
      <c r="FB30" s="363" t="s">
        <v>21</v>
      </c>
      <c r="FC30" s="363" t="s">
        <v>6</v>
      </c>
      <c r="FD30" s="363" t="s">
        <v>7</v>
      </c>
      <c r="FE30" s="363" t="s">
        <v>21</v>
      </c>
      <c r="FF30" s="363" t="s">
        <v>6</v>
      </c>
      <c r="FG30" s="363" t="s">
        <v>7</v>
      </c>
      <c r="FH30" s="363" t="s">
        <v>21</v>
      </c>
      <c r="FI30" s="363" t="s">
        <v>6</v>
      </c>
      <c r="FJ30" s="363" t="s">
        <v>7</v>
      </c>
      <c r="FK30" s="363" t="s">
        <v>21</v>
      </c>
      <c r="FL30" s="363" t="s">
        <v>6</v>
      </c>
      <c r="FM30" s="363" t="s">
        <v>7</v>
      </c>
      <c r="FN30" s="363" t="s">
        <v>21</v>
      </c>
      <c r="FO30" s="363" t="s">
        <v>6</v>
      </c>
      <c r="FP30" s="363" t="s">
        <v>7</v>
      </c>
      <c r="FQ30" s="363" t="s">
        <v>21</v>
      </c>
      <c r="FR30" s="363" t="s">
        <v>6</v>
      </c>
      <c r="FS30" s="363" t="s">
        <v>7</v>
      </c>
      <c r="FT30" s="363" t="s">
        <v>21</v>
      </c>
      <c r="FU30" s="363" t="s">
        <v>6</v>
      </c>
      <c r="FV30" s="363" t="s">
        <v>7</v>
      </c>
      <c r="FW30" s="363" t="s">
        <v>21</v>
      </c>
      <c r="FX30" s="363" t="s">
        <v>6</v>
      </c>
      <c r="FY30" s="363" t="s">
        <v>7</v>
      </c>
      <c r="FZ30" s="363" t="s">
        <v>21</v>
      </c>
      <c r="GA30" s="363" t="s">
        <v>6</v>
      </c>
      <c r="GB30" s="363" t="s">
        <v>7</v>
      </c>
      <c r="GC30" s="363" t="s">
        <v>21</v>
      </c>
      <c r="GD30" s="363" t="s">
        <v>6</v>
      </c>
      <c r="GE30" s="363" t="s">
        <v>7</v>
      </c>
      <c r="GF30" s="363" t="s">
        <v>21</v>
      </c>
      <c r="GG30" s="363" t="s">
        <v>6</v>
      </c>
      <c r="GH30" s="363" t="s">
        <v>7</v>
      </c>
      <c r="GI30" s="363" t="s">
        <v>21</v>
      </c>
      <c r="GJ30" s="363" t="s">
        <v>6</v>
      </c>
      <c r="GK30" s="363" t="s">
        <v>7</v>
      </c>
      <c r="GL30" s="363" t="s">
        <v>21</v>
      </c>
      <c r="GM30" s="363" t="s">
        <v>6</v>
      </c>
      <c r="GN30" s="363" t="s">
        <v>7</v>
      </c>
      <c r="GO30" s="363" t="s">
        <v>21</v>
      </c>
      <c r="GP30" s="363" t="s">
        <v>6</v>
      </c>
      <c r="GQ30" s="363" t="s">
        <v>7</v>
      </c>
      <c r="GR30" s="363" t="s">
        <v>21</v>
      </c>
      <c r="GS30" s="363" t="s">
        <v>6</v>
      </c>
      <c r="GT30" s="363" t="s">
        <v>7</v>
      </c>
      <c r="GU30" s="363" t="s">
        <v>21</v>
      </c>
      <c r="GV30" s="363" t="s">
        <v>6</v>
      </c>
      <c r="GW30" s="363" t="s">
        <v>7</v>
      </c>
      <c r="GX30" s="363" t="s">
        <v>21</v>
      </c>
      <c r="GY30" s="363" t="s">
        <v>6</v>
      </c>
      <c r="GZ30" s="363" t="s">
        <v>7</v>
      </c>
      <c r="HA30" s="363" t="s">
        <v>21</v>
      </c>
      <c r="HB30" s="363" t="s">
        <v>6</v>
      </c>
      <c r="HC30" s="363" t="s">
        <v>7</v>
      </c>
      <c r="HD30" s="363" t="s">
        <v>21</v>
      </c>
      <c r="HE30" s="363" t="s">
        <v>6</v>
      </c>
      <c r="HF30" s="363" t="s">
        <v>7</v>
      </c>
      <c r="HG30" s="363" t="s">
        <v>21</v>
      </c>
      <c r="HH30" s="363" t="s">
        <v>6</v>
      </c>
      <c r="HI30" s="363" t="s">
        <v>7</v>
      </c>
      <c r="HJ30" s="363" t="s">
        <v>21</v>
      </c>
      <c r="HK30" s="363" t="s">
        <v>6</v>
      </c>
      <c r="HL30" s="363" t="s">
        <v>7</v>
      </c>
      <c r="HM30" s="363" t="s">
        <v>21</v>
      </c>
      <c r="HN30" s="363" t="s">
        <v>6</v>
      </c>
      <c r="HO30" s="363" t="s">
        <v>7</v>
      </c>
      <c r="HP30" s="363" t="s">
        <v>21</v>
      </c>
      <c r="HQ30" s="363" t="s">
        <v>6</v>
      </c>
      <c r="HR30" s="363" t="s">
        <v>7</v>
      </c>
      <c r="HS30" s="363" t="s">
        <v>21</v>
      </c>
      <c r="HT30" s="363" t="s">
        <v>6</v>
      </c>
      <c r="HU30" s="363" t="s">
        <v>7</v>
      </c>
      <c r="HV30" s="363" t="s">
        <v>21</v>
      </c>
    </row>
    <row r="31" spans="1:230" x14ac:dyDescent="0.25">
      <c r="A31" s="5">
        <v>1</v>
      </c>
      <c r="B31" s="6" t="s">
        <v>8</v>
      </c>
      <c r="C31" s="5"/>
      <c r="D31" s="5"/>
      <c r="E31" s="5">
        <f>C31+D31</f>
        <v>0</v>
      </c>
      <c r="F31" s="23">
        <v>2</v>
      </c>
      <c r="G31" s="23">
        <v>0</v>
      </c>
      <c r="H31" s="23">
        <f>F31+G31</f>
        <v>2</v>
      </c>
      <c r="I31" s="23"/>
      <c r="J31" s="24"/>
      <c r="K31" s="24">
        <f>I31+J31</f>
        <v>0</v>
      </c>
      <c r="L31" s="26">
        <f>C31+F31+I31</f>
        <v>2</v>
      </c>
      <c r="M31" s="26">
        <f t="shared" ref="M31:N34" si="44">D31+G31+J31</f>
        <v>0</v>
      </c>
      <c r="N31" s="26">
        <f t="shared" si="44"/>
        <v>2</v>
      </c>
      <c r="O31" s="457"/>
      <c r="P31" s="82"/>
      <c r="Q31" s="82">
        <f>O31+P31</f>
        <v>0</v>
      </c>
      <c r="R31" s="23">
        <v>4</v>
      </c>
      <c r="S31" s="23">
        <v>0</v>
      </c>
      <c r="T31" s="23">
        <f>R31+S31</f>
        <v>4</v>
      </c>
      <c r="U31" s="23"/>
      <c r="V31" s="24"/>
      <c r="W31" s="24">
        <f>U31+V31</f>
        <v>0</v>
      </c>
      <c r="X31" s="26"/>
      <c r="Y31" s="26"/>
      <c r="Z31" s="26">
        <f t="shared" ref="Z31:Z34" si="45">Q31+T31+W31</f>
        <v>4</v>
      </c>
      <c r="AA31" s="457"/>
      <c r="AB31" s="163"/>
      <c r="AC31" s="163">
        <f>AA31+AB31</f>
        <v>0</v>
      </c>
      <c r="AD31" s="23">
        <v>1</v>
      </c>
      <c r="AE31" s="23">
        <v>0</v>
      </c>
      <c r="AF31" s="23">
        <f>AD31+AE31</f>
        <v>1</v>
      </c>
      <c r="AG31" s="23"/>
      <c r="AH31" s="24"/>
      <c r="AI31" s="24">
        <f>AG31+AH31</f>
        <v>0</v>
      </c>
      <c r="AJ31" s="26">
        <f t="shared" ref="AJ31:AL34" si="46">AA31+AD31+AG31</f>
        <v>1</v>
      </c>
      <c r="AK31" s="26">
        <f t="shared" si="46"/>
        <v>0</v>
      </c>
      <c r="AL31" s="26">
        <f t="shared" si="46"/>
        <v>1</v>
      </c>
      <c r="AM31" s="197"/>
      <c r="AN31" s="197"/>
      <c r="AO31" s="197">
        <f>AM31+AN31</f>
        <v>0</v>
      </c>
      <c r="AP31" s="23">
        <v>0</v>
      </c>
      <c r="AQ31" s="23">
        <v>0</v>
      </c>
      <c r="AR31" s="23">
        <f>AP31+AQ31</f>
        <v>0</v>
      </c>
      <c r="AS31" s="23"/>
      <c r="AT31" s="24"/>
      <c r="AU31" s="24">
        <f>AS31+AT31</f>
        <v>0</v>
      </c>
      <c r="AV31" s="26">
        <f t="shared" ref="AV31:AX34" si="47">AM31+AP31+AS31</f>
        <v>0</v>
      </c>
      <c r="AW31" s="26">
        <f t="shared" si="47"/>
        <v>0</v>
      </c>
      <c r="AX31" s="26">
        <f t="shared" si="47"/>
        <v>0</v>
      </c>
      <c r="AY31" s="217"/>
      <c r="AZ31" s="217"/>
      <c r="BA31" s="217">
        <f>AY31+AZ31</f>
        <v>0</v>
      </c>
      <c r="BB31" s="23"/>
      <c r="BC31" s="23"/>
      <c r="BD31" s="23">
        <f>BB31+BC31</f>
        <v>0</v>
      </c>
      <c r="BE31" s="23"/>
      <c r="BF31" s="24"/>
      <c r="BG31" s="24">
        <f>BE31+BF31</f>
        <v>0</v>
      </c>
      <c r="BH31" s="26">
        <f t="shared" ref="BH31:BJ34" si="48">AY31+BB31+BE31</f>
        <v>0</v>
      </c>
      <c r="BI31" s="26">
        <f t="shared" si="48"/>
        <v>0</v>
      </c>
      <c r="BJ31" s="26">
        <f t="shared" si="48"/>
        <v>0</v>
      </c>
      <c r="BK31" s="479"/>
      <c r="BL31" s="240"/>
      <c r="BM31" s="240">
        <f>BK31+BL31</f>
        <v>0</v>
      </c>
      <c r="BN31" s="23"/>
      <c r="BO31" s="23"/>
      <c r="BP31" s="23">
        <f>BN31+BO31</f>
        <v>0</v>
      </c>
      <c r="BQ31" s="23"/>
      <c r="BR31" s="24"/>
      <c r="BS31" s="24">
        <f>BQ31+BR31</f>
        <v>0</v>
      </c>
      <c r="BT31" s="26">
        <f t="shared" ref="BT31:BV34" si="49">BK31+BN31+BQ31</f>
        <v>0</v>
      </c>
      <c r="BU31" s="26">
        <f t="shared" si="49"/>
        <v>0</v>
      </c>
      <c r="BV31" s="26">
        <f t="shared" si="49"/>
        <v>0</v>
      </c>
      <c r="BW31" s="260"/>
      <c r="BX31" s="260"/>
      <c r="BY31" s="260">
        <f>BW31+BX31</f>
        <v>0</v>
      </c>
      <c r="BZ31" s="23"/>
      <c r="CA31" s="749"/>
      <c r="CB31" s="23">
        <f>BZ31+CA31</f>
        <v>0</v>
      </c>
      <c r="CC31" s="23"/>
      <c r="CD31" s="749"/>
      <c r="CE31" s="24">
        <f>CC31+CD31</f>
        <v>0</v>
      </c>
      <c r="CF31" s="26">
        <f t="shared" ref="CF31:CH34" si="50">BW31+BZ31+CC31</f>
        <v>0</v>
      </c>
      <c r="CG31" s="26">
        <f t="shared" si="50"/>
        <v>0</v>
      </c>
      <c r="CH31" s="26">
        <f t="shared" si="50"/>
        <v>0</v>
      </c>
      <c r="CI31" s="266"/>
      <c r="CJ31" s="266"/>
      <c r="CK31" s="266">
        <f>CI31+CJ31</f>
        <v>0</v>
      </c>
      <c r="CL31" s="23"/>
      <c r="CM31" s="23"/>
      <c r="CN31" s="23">
        <f>CL31+CM31</f>
        <v>0</v>
      </c>
      <c r="CO31" s="23"/>
      <c r="CP31" s="24"/>
      <c r="CQ31" s="24">
        <f>CO31+CP31</f>
        <v>0</v>
      </c>
      <c r="CR31" s="26">
        <f t="shared" ref="CR31:CT34" si="51">CI31+CL31+CO31</f>
        <v>0</v>
      </c>
      <c r="CS31" s="26">
        <f t="shared" si="51"/>
        <v>0</v>
      </c>
      <c r="CT31" s="26">
        <f t="shared" si="51"/>
        <v>0</v>
      </c>
      <c r="CU31" s="313"/>
      <c r="CV31" s="313"/>
      <c r="CW31" s="313">
        <f>CU31+CV31</f>
        <v>0</v>
      </c>
      <c r="CX31" s="23"/>
      <c r="CY31" s="23"/>
      <c r="CZ31" s="23">
        <f>CX31+CY31</f>
        <v>0</v>
      </c>
      <c r="DA31" s="23"/>
      <c r="DB31" s="24"/>
      <c r="DC31" s="24">
        <f>DA31+DB31</f>
        <v>0</v>
      </c>
      <c r="DD31" s="26">
        <f>CU31+CX31+DA31</f>
        <v>0</v>
      </c>
      <c r="DE31" s="26">
        <f t="shared" ref="DE31:DF34" si="52">CV31+CY31+DB31</f>
        <v>0</v>
      </c>
      <c r="DF31" s="26">
        <f t="shared" si="52"/>
        <v>0</v>
      </c>
      <c r="DG31" s="306"/>
      <c r="DH31" s="306"/>
      <c r="DI31" s="306">
        <f>DG31+DH31</f>
        <v>0</v>
      </c>
      <c r="DJ31" s="23"/>
      <c r="DK31" s="23"/>
      <c r="DL31" s="23">
        <f>DJ31+DK31</f>
        <v>0</v>
      </c>
      <c r="DM31" s="23"/>
      <c r="DN31" s="24"/>
      <c r="DO31" s="24">
        <f>DM31+DN31</f>
        <v>0</v>
      </c>
      <c r="DP31" s="26">
        <f t="shared" ref="DP31:DR34" si="53">DG31+DJ31+DM31</f>
        <v>0</v>
      </c>
      <c r="DQ31" s="26">
        <f t="shared" si="53"/>
        <v>0</v>
      </c>
      <c r="DR31" s="26">
        <f t="shared" si="53"/>
        <v>0</v>
      </c>
      <c r="DS31" s="306"/>
      <c r="DT31" s="306"/>
      <c r="DU31" s="306">
        <f>DS31+DT31</f>
        <v>0</v>
      </c>
      <c r="DV31" s="23">
        <v>0</v>
      </c>
      <c r="DW31" s="23">
        <v>0</v>
      </c>
      <c r="DX31" s="23">
        <f>DV31+DW31</f>
        <v>0</v>
      </c>
      <c r="DY31" s="23"/>
      <c r="DZ31" s="24"/>
      <c r="EA31" s="24">
        <f>DY31+DZ31</f>
        <v>0</v>
      </c>
      <c r="EB31" s="26">
        <f t="shared" ref="EB31:ED34" si="54">DS31+DV31+DY31</f>
        <v>0</v>
      </c>
      <c r="EC31" s="26">
        <f t="shared" si="54"/>
        <v>0</v>
      </c>
      <c r="ED31" s="26">
        <f t="shared" si="54"/>
        <v>0</v>
      </c>
      <c r="EE31" s="306"/>
      <c r="EF31" s="306"/>
      <c r="EG31" s="306">
        <f>EE31+EF31</f>
        <v>0</v>
      </c>
      <c r="EH31" s="23"/>
      <c r="EI31" s="23"/>
      <c r="EJ31" s="23">
        <f>EH31+EI31</f>
        <v>0</v>
      </c>
      <c r="EK31" s="23"/>
      <c r="EL31" s="24"/>
      <c r="EM31" s="24">
        <f>EK31+EL31</f>
        <v>0</v>
      </c>
      <c r="EN31" s="26">
        <f t="shared" ref="EN31:EP34" si="55">EE31+EH31+EK31</f>
        <v>0</v>
      </c>
      <c r="EO31" s="26">
        <f t="shared" si="55"/>
        <v>0</v>
      </c>
      <c r="EP31" s="26">
        <f t="shared" si="55"/>
        <v>0</v>
      </c>
      <c r="EQ31" s="97">
        <f t="shared" ref="EQ31:EY35" si="56">C31+O31+AA31</f>
        <v>0</v>
      </c>
      <c r="ER31" s="97">
        <f t="shared" si="56"/>
        <v>0</v>
      </c>
      <c r="ES31" s="97">
        <f t="shared" si="56"/>
        <v>0</v>
      </c>
      <c r="ET31" s="97">
        <f t="shared" si="56"/>
        <v>7</v>
      </c>
      <c r="EU31" s="97">
        <f t="shared" si="56"/>
        <v>0</v>
      </c>
      <c r="EV31" s="97">
        <f t="shared" si="56"/>
        <v>7</v>
      </c>
      <c r="EW31" s="97">
        <f t="shared" si="56"/>
        <v>0</v>
      </c>
      <c r="EX31" s="97">
        <f t="shared" si="56"/>
        <v>0</v>
      </c>
      <c r="EY31" s="97">
        <f t="shared" si="56"/>
        <v>0</v>
      </c>
      <c r="EZ31" s="97">
        <f t="shared" ref="EZ31:FB34" si="57">EQ31+ET31+EW31</f>
        <v>7</v>
      </c>
      <c r="FA31" s="97">
        <f t="shared" si="57"/>
        <v>0</v>
      </c>
      <c r="FB31" s="97">
        <f t="shared" si="57"/>
        <v>7</v>
      </c>
      <c r="FC31" s="97">
        <f t="shared" ref="FC31:FK35" si="58">AM31+AY31+BK31</f>
        <v>0</v>
      </c>
      <c r="FD31" s="97">
        <f t="shared" si="58"/>
        <v>0</v>
      </c>
      <c r="FE31" s="97">
        <f t="shared" si="58"/>
        <v>0</v>
      </c>
      <c r="FF31" s="97">
        <f t="shared" si="58"/>
        <v>0</v>
      </c>
      <c r="FG31" s="97">
        <f t="shared" si="58"/>
        <v>0</v>
      </c>
      <c r="FH31" s="97">
        <f t="shared" si="58"/>
        <v>0</v>
      </c>
      <c r="FI31" s="97">
        <f t="shared" si="58"/>
        <v>0</v>
      </c>
      <c r="FJ31" s="97">
        <f t="shared" si="58"/>
        <v>0</v>
      </c>
      <c r="FK31" s="97">
        <f t="shared" si="58"/>
        <v>0</v>
      </c>
      <c r="FL31" s="97">
        <f t="shared" ref="FL31:FN34" si="59">FC31+FF31+FI31</f>
        <v>0</v>
      </c>
      <c r="FM31" s="97">
        <f t="shared" si="59"/>
        <v>0</v>
      </c>
      <c r="FN31" s="97">
        <f t="shared" si="59"/>
        <v>0</v>
      </c>
      <c r="FO31" s="97">
        <f t="shared" ref="FO31:FW35" si="60">BW31+CI31+CU31</f>
        <v>0</v>
      </c>
      <c r="FP31" s="97">
        <f t="shared" si="60"/>
        <v>0</v>
      </c>
      <c r="FQ31" s="97">
        <f t="shared" si="60"/>
        <v>0</v>
      </c>
      <c r="FR31" s="97">
        <f t="shared" si="60"/>
        <v>0</v>
      </c>
      <c r="FS31" s="97">
        <f t="shared" si="60"/>
        <v>0</v>
      </c>
      <c r="FT31" s="97">
        <f t="shared" si="60"/>
        <v>0</v>
      </c>
      <c r="FU31" s="97">
        <f t="shared" si="60"/>
        <v>0</v>
      </c>
      <c r="FV31" s="97">
        <f t="shared" si="60"/>
        <v>0</v>
      </c>
      <c r="FW31" s="97">
        <f t="shared" si="60"/>
        <v>0</v>
      </c>
      <c r="FX31" s="97">
        <f t="shared" ref="FX31:FZ34" si="61">FO31+FR31+FU31</f>
        <v>0</v>
      </c>
      <c r="FY31" s="97">
        <f t="shared" si="61"/>
        <v>0</v>
      </c>
      <c r="FZ31" s="97">
        <f t="shared" si="61"/>
        <v>0</v>
      </c>
      <c r="GA31" s="97">
        <f t="shared" ref="GA31:GI35" si="62">DG31+DS31+EE31</f>
        <v>0</v>
      </c>
      <c r="GB31" s="97">
        <f t="shared" si="62"/>
        <v>0</v>
      </c>
      <c r="GC31" s="97">
        <f t="shared" si="62"/>
        <v>0</v>
      </c>
      <c r="GD31" s="97">
        <f t="shared" si="62"/>
        <v>0</v>
      </c>
      <c r="GE31" s="97">
        <f t="shared" si="62"/>
        <v>0</v>
      </c>
      <c r="GF31" s="97">
        <f t="shared" si="62"/>
        <v>0</v>
      </c>
      <c r="GG31" s="97">
        <f t="shared" si="62"/>
        <v>0</v>
      </c>
      <c r="GH31" s="97">
        <f t="shared" si="62"/>
        <v>0</v>
      </c>
      <c r="GI31" s="97">
        <f t="shared" si="62"/>
        <v>0</v>
      </c>
      <c r="GJ31" s="97">
        <f t="shared" ref="GJ31:GL34" si="63">GA31+GD31+GG31</f>
        <v>0</v>
      </c>
      <c r="GK31" s="97">
        <f t="shared" si="63"/>
        <v>0</v>
      </c>
      <c r="GL31" s="97">
        <f t="shared" si="63"/>
        <v>0</v>
      </c>
      <c r="GM31" s="97">
        <f t="shared" ref="GM31:GU35" si="64">EQ31+FC31</f>
        <v>0</v>
      </c>
      <c r="GN31" s="97">
        <f t="shared" si="64"/>
        <v>0</v>
      </c>
      <c r="GO31" s="97">
        <f t="shared" si="64"/>
        <v>0</v>
      </c>
      <c r="GP31" s="97">
        <f t="shared" si="64"/>
        <v>7</v>
      </c>
      <c r="GQ31" s="97">
        <f t="shared" si="64"/>
        <v>0</v>
      </c>
      <c r="GR31" s="97">
        <f t="shared" si="64"/>
        <v>7</v>
      </c>
      <c r="GS31" s="97">
        <f t="shared" si="64"/>
        <v>0</v>
      </c>
      <c r="GT31" s="97">
        <f t="shared" si="64"/>
        <v>0</v>
      </c>
      <c r="GU31" s="97">
        <f t="shared" si="64"/>
        <v>0</v>
      </c>
      <c r="GV31" s="97">
        <f t="shared" ref="GV31:GX34" si="65">GM31+GP31+GS31</f>
        <v>7</v>
      </c>
      <c r="GW31" s="97">
        <f t="shared" si="65"/>
        <v>0</v>
      </c>
      <c r="GX31" s="97">
        <f t="shared" si="65"/>
        <v>7</v>
      </c>
      <c r="GY31" s="97">
        <f t="shared" ref="GY31:HG35" si="66">FO31+GA31</f>
        <v>0</v>
      </c>
      <c r="GZ31" s="97">
        <f t="shared" si="66"/>
        <v>0</v>
      </c>
      <c r="HA31" s="97">
        <f t="shared" si="66"/>
        <v>0</v>
      </c>
      <c r="HB31" s="97">
        <f t="shared" si="66"/>
        <v>0</v>
      </c>
      <c r="HC31" s="97">
        <f t="shared" si="66"/>
        <v>0</v>
      </c>
      <c r="HD31" s="97">
        <f t="shared" si="66"/>
        <v>0</v>
      </c>
      <c r="HE31" s="97">
        <f t="shared" si="66"/>
        <v>0</v>
      </c>
      <c r="HF31" s="97">
        <f t="shared" si="66"/>
        <v>0</v>
      </c>
      <c r="HG31" s="97">
        <f t="shared" si="66"/>
        <v>0</v>
      </c>
      <c r="HH31" s="97">
        <f t="shared" ref="HH31:HJ34" si="67">GY31+HB31+HE31</f>
        <v>0</v>
      </c>
      <c r="HI31" s="97">
        <f t="shared" si="67"/>
        <v>0</v>
      </c>
      <c r="HJ31" s="97">
        <f t="shared" si="67"/>
        <v>0</v>
      </c>
      <c r="HK31" s="97">
        <f t="shared" ref="HK31:HS35" si="68">C31+O31+AA31+AM31+AY31+BK31+BW31+CI31+CU31+DG31+DS31+EE31</f>
        <v>0</v>
      </c>
      <c r="HL31" s="97">
        <f t="shared" si="68"/>
        <v>0</v>
      </c>
      <c r="HM31" s="97">
        <f t="shared" si="68"/>
        <v>0</v>
      </c>
      <c r="HN31" s="97">
        <f t="shared" si="68"/>
        <v>7</v>
      </c>
      <c r="HO31" s="97">
        <f t="shared" si="68"/>
        <v>0</v>
      </c>
      <c r="HP31" s="97">
        <f t="shared" si="68"/>
        <v>7</v>
      </c>
      <c r="HQ31" s="97">
        <f t="shared" si="68"/>
        <v>0</v>
      </c>
      <c r="HR31" s="97">
        <f t="shared" si="68"/>
        <v>0</v>
      </c>
      <c r="HS31" s="97">
        <f t="shared" si="68"/>
        <v>0</v>
      </c>
      <c r="HT31" s="97">
        <f t="shared" ref="HT31:HV34" si="69">HK31+HN31+HQ31</f>
        <v>7</v>
      </c>
      <c r="HU31" s="97">
        <f t="shared" si="69"/>
        <v>0</v>
      </c>
      <c r="HV31" s="97">
        <f t="shared" si="69"/>
        <v>7</v>
      </c>
    </row>
    <row r="32" spans="1:230" x14ac:dyDescent="0.25">
      <c r="A32" s="5">
        <v>2</v>
      </c>
      <c r="B32" s="8" t="s">
        <v>9</v>
      </c>
      <c r="C32" s="5"/>
      <c r="D32" s="5"/>
      <c r="E32" s="5">
        <f>C32+D32</f>
        <v>0</v>
      </c>
      <c r="F32" s="23">
        <v>0</v>
      </c>
      <c r="G32" s="25">
        <v>0</v>
      </c>
      <c r="H32" s="23">
        <f>F32+G32</f>
        <v>0</v>
      </c>
      <c r="I32" s="23"/>
      <c r="J32" s="24"/>
      <c r="K32" s="24">
        <f>I32+J32</f>
        <v>0</v>
      </c>
      <c r="L32" s="26">
        <f>C32+F32+I32</f>
        <v>0</v>
      </c>
      <c r="M32" s="26">
        <f t="shared" si="44"/>
        <v>0</v>
      </c>
      <c r="N32" s="26">
        <f t="shared" si="44"/>
        <v>0</v>
      </c>
      <c r="O32" s="457"/>
      <c r="P32" s="82"/>
      <c r="Q32" s="82">
        <f>O32+P32</f>
        <v>0</v>
      </c>
      <c r="R32" s="23">
        <v>0</v>
      </c>
      <c r="S32" s="25">
        <v>0</v>
      </c>
      <c r="T32" s="23">
        <f>R32+S32</f>
        <v>0</v>
      </c>
      <c r="U32" s="23"/>
      <c r="V32" s="24"/>
      <c r="W32" s="24">
        <f>U32+V32</f>
        <v>0</v>
      </c>
      <c r="X32" s="26"/>
      <c r="Y32" s="26"/>
      <c r="Z32" s="26">
        <f t="shared" si="45"/>
        <v>0</v>
      </c>
      <c r="AA32" s="163"/>
      <c r="AB32" s="163"/>
      <c r="AC32" s="163">
        <f>AA32+AB32</f>
        <v>0</v>
      </c>
      <c r="AD32" s="23">
        <v>0</v>
      </c>
      <c r="AE32" s="25">
        <v>0</v>
      </c>
      <c r="AF32" s="23">
        <f>AD32+AE32</f>
        <v>0</v>
      </c>
      <c r="AG32" s="23"/>
      <c r="AH32" s="24"/>
      <c r="AI32" s="24">
        <f>AG32+AH32</f>
        <v>0</v>
      </c>
      <c r="AJ32" s="26">
        <f t="shared" si="46"/>
        <v>0</v>
      </c>
      <c r="AK32" s="26">
        <f t="shared" si="46"/>
        <v>0</v>
      </c>
      <c r="AL32" s="26">
        <f t="shared" si="46"/>
        <v>0</v>
      </c>
      <c r="AM32" s="197"/>
      <c r="AN32" s="197"/>
      <c r="AO32" s="197">
        <f>AM32+AN32</f>
        <v>0</v>
      </c>
      <c r="AP32" s="23">
        <v>0</v>
      </c>
      <c r="AQ32" s="23">
        <v>0</v>
      </c>
      <c r="AR32" s="23">
        <f>AP32+AQ32</f>
        <v>0</v>
      </c>
      <c r="AS32" s="23"/>
      <c r="AT32" s="24"/>
      <c r="AU32" s="24">
        <f>AS32+AT32</f>
        <v>0</v>
      </c>
      <c r="AV32" s="26">
        <f t="shared" si="47"/>
        <v>0</v>
      </c>
      <c r="AW32" s="26">
        <f t="shared" si="47"/>
        <v>0</v>
      </c>
      <c r="AX32" s="26">
        <f t="shared" si="47"/>
        <v>0</v>
      </c>
      <c r="AY32" s="217"/>
      <c r="AZ32" s="217"/>
      <c r="BA32" s="217">
        <f>AY32+AZ32</f>
        <v>0</v>
      </c>
      <c r="BB32" s="23"/>
      <c r="BC32" s="23"/>
      <c r="BD32" s="23">
        <f>BB32+BC32</f>
        <v>0</v>
      </c>
      <c r="BE32" s="23"/>
      <c r="BF32" s="24"/>
      <c r="BG32" s="24">
        <f>BE32+BF32</f>
        <v>0</v>
      </c>
      <c r="BH32" s="26">
        <f t="shared" si="48"/>
        <v>0</v>
      </c>
      <c r="BI32" s="26">
        <f t="shared" si="48"/>
        <v>0</v>
      </c>
      <c r="BJ32" s="26">
        <f t="shared" si="48"/>
        <v>0</v>
      </c>
      <c r="BK32" s="479"/>
      <c r="BL32" s="240"/>
      <c r="BM32" s="240">
        <f>BK32+BL32</f>
        <v>0</v>
      </c>
      <c r="BN32" s="23"/>
      <c r="BO32" s="23"/>
      <c r="BP32" s="23">
        <f>BN32+BO32</f>
        <v>0</v>
      </c>
      <c r="BQ32" s="23"/>
      <c r="BR32" s="24"/>
      <c r="BS32" s="24">
        <f>BQ32+BR32</f>
        <v>0</v>
      </c>
      <c r="BT32" s="26">
        <f t="shared" si="49"/>
        <v>0</v>
      </c>
      <c r="BU32" s="26">
        <f t="shared" si="49"/>
        <v>0</v>
      </c>
      <c r="BV32" s="26">
        <f t="shared" si="49"/>
        <v>0</v>
      </c>
      <c r="BW32" s="260"/>
      <c r="BX32" s="260"/>
      <c r="BY32" s="260">
        <f>BW32+BX32</f>
        <v>0</v>
      </c>
      <c r="BZ32" s="23"/>
      <c r="CA32" s="749"/>
      <c r="CB32" s="23">
        <f>BZ32+CA32</f>
        <v>0</v>
      </c>
      <c r="CC32" s="23"/>
      <c r="CD32" s="749"/>
      <c r="CE32" s="24">
        <f>CC32+CD32</f>
        <v>0</v>
      </c>
      <c r="CF32" s="26">
        <f t="shared" si="50"/>
        <v>0</v>
      </c>
      <c r="CG32" s="26">
        <f t="shared" si="50"/>
        <v>0</v>
      </c>
      <c r="CH32" s="26">
        <f t="shared" si="50"/>
        <v>0</v>
      </c>
      <c r="CI32" s="266"/>
      <c r="CJ32" s="266"/>
      <c r="CK32" s="266">
        <f>CI32+CJ32</f>
        <v>0</v>
      </c>
      <c r="CL32" s="23"/>
      <c r="CM32" s="23"/>
      <c r="CN32" s="23">
        <f>CL32+CM32</f>
        <v>0</v>
      </c>
      <c r="CO32" s="23"/>
      <c r="CP32" s="24"/>
      <c r="CQ32" s="24">
        <f>CO32+CP32</f>
        <v>0</v>
      </c>
      <c r="CR32" s="26">
        <f t="shared" si="51"/>
        <v>0</v>
      </c>
      <c r="CS32" s="26">
        <f t="shared" si="51"/>
        <v>0</v>
      </c>
      <c r="CT32" s="26">
        <f t="shared" si="51"/>
        <v>0</v>
      </c>
      <c r="CU32" s="313"/>
      <c r="CV32" s="313"/>
      <c r="CW32" s="313">
        <f>CU32+CV32</f>
        <v>0</v>
      </c>
      <c r="CX32" s="23"/>
      <c r="CY32" s="23"/>
      <c r="CZ32" s="23">
        <f>CX32+CY32</f>
        <v>0</v>
      </c>
      <c r="DA32" s="23"/>
      <c r="DB32" s="24"/>
      <c r="DC32" s="24">
        <f>DA32+DB32</f>
        <v>0</v>
      </c>
      <c r="DD32" s="26">
        <f>CU32+CX32+DA32</f>
        <v>0</v>
      </c>
      <c r="DE32" s="26">
        <f t="shared" si="52"/>
        <v>0</v>
      </c>
      <c r="DF32" s="26">
        <f t="shared" si="52"/>
        <v>0</v>
      </c>
      <c r="DG32" s="306"/>
      <c r="DH32" s="306"/>
      <c r="DI32" s="306">
        <f>DG32+DH32</f>
        <v>0</v>
      </c>
      <c r="DJ32" s="23"/>
      <c r="DK32" s="23"/>
      <c r="DL32" s="23">
        <f>DJ32+DK32</f>
        <v>0</v>
      </c>
      <c r="DM32" s="23"/>
      <c r="DN32" s="24"/>
      <c r="DO32" s="24">
        <f>DM32+DN32</f>
        <v>0</v>
      </c>
      <c r="DP32" s="26">
        <f t="shared" si="53"/>
        <v>0</v>
      </c>
      <c r="DQ32" s="26">
        <f t="shared" si="53"/>
        <v>0</v>
      </c>
      <c r="DR32" s="26">
        <f t="shared" si="53"/>
        <v>0</v>
      </c>
      <c r="DS32" s="306"/>
      <c r="DT32" s="306"/>
      <c r="DU32" s="306">
        <f>DS32+DT32</f>
        <v>0</v>
      </c>
      <c r="DV32" s="23">
        <v>0</v>
      </c>
      <c r="DW32" s="23">
        <v>0</v>
      </c>
      <c r="DX32" s="23">
        <f>DV32+DW32</f>
        <v>0</v>
      </c>
      <c r="DY32" s="23"/>
      <c r="DZ32" s="24"/>
      <c r="EA32" s="24">
        <f>DY32+DZ32</f>
        <v>0</v>
      </c>
      <c r="EB32" s="26">
        <f t="shared" si="54"/>
        <v>0</v>
      </c>
      <c r="EC32" s="26">
        <f t="shared" si="54"/>
        <v>0</v>
      </c>
      <c r="ED32" s="26">
        <f t="shared" si="54"/>
        <v>0</v>
      </c>
      <c r="EE32" s="306"/>
      <c r="EF32" s="306"/>
      <c r="EG32" s="306">
        <f>EE32+EF32</f>
        <v>0</v>
      </c>
      <c r="EH32" s="23"/>
      <c r="EI32" s="23"/>
      <c r="EJ32" s="23">
        <f>EH32+EI32</f>
        <v>0</v>
      </c>
      <c r="EK32" s="23"/>
      <c r="EL32" s="24"/>
      <c r="EM32" s="24">
        <f>EK32+EL32</f>
        <v>0</v>
      </c>
      <c r="EN32" s="26">
        <f t="shared" si="55"/>
        <v>0</v>
      </c>
      <c r="EO32" s="26">
        <f t="shared" si="55"/>
        <v>0</v>
      </c>
      <c r="EP32" s="26">
        <f t="shared" si="55"/>
        <v>0</v>
      </c>
      <c r="EQ32" s="97">
        <f t="shared" si="56"/>
        <v>0</v>
      </c>
      <c r="ER32" s="97">
        <f t="shared" si="56"/>
        <v>0</v>
      </c>
      <c r="ES32" s="97">
        <f t="shared" si="56"/>
        <v>0</v>
      </c>
      <c r="ET32" s="97">
        <f t="shared" si="56"/>
        <v>0</v>
      </c>
      <c r="EU32" s="97">
        <f t="shared" si="56"/>
        <v>0</v>
      </c>
      <c r="EV32" s="97">
        <f t="shared" si="56"/>
        <v>0</v>
      </c>
      <c r="EW32" s="97">
        <f t="shared" si="56"/>
        <v>0</v>
      </c>
      <c r="EX32" s="97">
        <f t="shared" si="56"/>
        <v>0</v>
      </c>
      <c r="EY32" s="97">
        <f t="shared" si="56"/>
        <v>0</v>
      </c>
      <c r="EZ32" s="97">
        <f t="shared" si="57"/>
        <v>0</v>
      </c>
      <c r="FA32" s="97">
        <f t="shared" si="57"/>
        <v>0</v>
      </c>
      <c r="FB32" s="97">
        <f t="shared" si="57"/>
        <v>0</v>
      </c>
      <c r="FC32" s="97">
        <f t="shared" si="58"/>
        <v>0</v>
      </c>
      <c r="FD32" s="97">
        <f t="shared" si="58"/>
        <v>0</v>
      </c>
      <c r="FE32" s="97">
        <f t="shared" si="58"/>
        <v>0</v>
      </c>
      <c r="FF32" s="97">
        <f t="shared" si="58"/>
        <v>0</v>
      </c>
      <c r="FG32" s="97">
        <f t="shared" si="58"/>
        <v>0</v>
      </c>
      <c r="FH32" s="97">
        <f t="shared" si="58"/>
        <v>0</v>
      </c>
      <c r="FI32" s="97">
        <f t="shared" si="58"/>
        <v>0</v>
      </c>
      <c r="FJ32" s="97">
        <f t="shared" si="58"/>
        <v>0</v>
      </c>
      <c r="FK32" s="97">
        <f t="shared" si="58"/>
        <v>0</v>
      </c>
      <c r="FL32" s="97">
        <f t="shared" si="59"/>
        <v>0</v>
      </c>
      <c r="FM32" s="97">
        <f t="shared" si="59"/>
        <v>0</v>
      </c>
      <c r="FN32" s="97">
        <f t="shared" si="59"/>
        <v>0</v>
      </c>
      <c r="FO32" s="97">
        <f t="shared" si="60"/>
        <v>0</v>
      </c>
      <c r="FP32" s="97">
        <f t="shared" si="60"/>
        <v>0</v>
      </c>
      <c r="FQ32" s="97">
        <f t="shared" si="60"/>
        <v>0</v>
      </c>
      <c r="FR32" s="97">
        <f t="shared" si="60"/>
        <v>0</v>
      </c>
      <c r="FS32" s="97">
        <f t="shared" si="60"/>
        <v>0</v>
      </c>
      <c r="FT32" s="97">
        <f t="shared" si="60"/>
        <v>0</v>
      </c>
      <c r="FU32" s="97">
        <f t="shared" si="60"/>
        <v>0</v>
      </c>
      <c r="FV32" s="97">
        <f t="shared" si="60"/>
        <v>0</v>
      </c>
      <c r="FW32" s="97">
        <f t="shared" si="60"/>
        <v>0</v>
      </c>
      <c r="FX32" s="97">
        <f t="shared" si="61"/>
        <v>0</v>
      </c>
      <c r="FY32" s="97">
        <f t="shared" si="61"/>
        <v>0</v>
      </c>
      <c r="FZ32" s="97">
        <f t="shared" si="61"/>
        <v>0</v>
      </c>
      <c r="GA32" s="97">
        <f t="shared" si="62"/>
        <v>0</v>
      </c>
      <c r="GB32" s="97">
        <f t="shared" si="62"/>
        <v>0</v>
      </c>
      <c r="GC32" s="97">
        <f t="shared" si="62"/>
        <v>0</v>
      </c>
      <c r="GD32" s="97">
        <f t="shared" si="62"/>
        <v>0</v>
      </c>
      <c r="GE32" s="97">
        <f t="shared" si="62"/>
        <v>0</v>
      </c>
      <c r="GF32" s="97">
        <f t="shared" si="62"/>
        <v>0</v>
      </c>
      <c r="GG32" s="97">
        <f t="shared" si="62"/>
        <v>0</v>
      </c>
      <c r="GH32" s="97">
        <f t="shared" si="62"/>
        <v>0</v>
      </c>
      <c r="GI32" s="97">
        <f t="shared" si="62"/>
        <v>0</v>
      </c>
      <c r="GJ32" s="97">
        <f t="shared" si="63"/>
        <v>0</v>
      </c>
      <c r="GK32" s="97">
        <f t="shared" si="63"/>
        <v>0</v>
      </c>
      <c r="GL32" s="97">
        <f t="shared" si="63"/>
        <v>0</v>
      </c>
      <c r="GM32" s="97">
        <f t="shared" si="64"/>
        <v>0</v>
      </c>
      <c r="GN32" s="97">
        <f t="shared" si="64"/>
        <v>0</v>
      </c>
      <c r="GO32" s="97">
        <f t="shared" si="64"/>
        <v>0</v>
      </c>
      <c r="GP32" s="97">
        <f t="shared" si="64"/>
        <v>0</v>
      </c>
      <c r="GQ32" s="97">
        <f t="shared" si="64"/>
        <v>0</v>
      </c>
      <c r="GR32" s="97">
        <f t="shared" si="64"/>
        <v>0</v>
      </c>
      <c r="GS32" s="97">
        <f t="shared" si="64"/>
        <v>0</v>
      </c>
      <c r="GT32" s="97">
        <f t="shared" si="64"/>
        <v>0</v>
      </c>
      <c r="GU32" s="97">
        <f t="shared" si="64"/>
        <v>0</v>
      </c>
      <c r="GV32" s="97">
        <f t="shared" si="65"/>
        <v>0</v>
      </c>
      <c r="GW32" s="97">
        <f t="shared" si="65"/>
        <v>0</v>
      </c>
      <c r="GX32" s="97">
        <f t="shared" si="65"/>
        <v>0</v>
      </c>
      <c r="GY32" s="97">
        <f t="shared" si="66"/>
        <v>0</v>
      </c>
      <c r="GZ32" s="97">
        <f t="shared" si="66"/>
        <v>0</v>
      </c>
      <c r="HA32" s="97">
        <f t="shared" si="66"/>
        <v>0</v>
      </c>
      <c r="HB32" s="97">
        <f t="shared" si="66"/>
        <v>0</v>
      </c>
      <c r="HC32" s="97">
        <f t="shared" si="66"/>
        <v>0</v>
      </c>
      <c r="HD32" s="97">
        <f t="shared" si="66"/>
        <v>0</v>
      </c>
      <c r="HE32" s="97">
        <f t="shared" si="66"/>
        <v>0</v>
      </c>
      <c r="HF32" s="97">
        <f t="shared" si="66"/>
        <v>0</v>
      </c>
      <c r="HG32" s="97">
        <f t="shared" si="66"/>
        <v>0</v>
      </c>
      <c r="HH32" s="97">
        <f t="shared" si="67"/>
        <v>0</v>
      </c>
      <c r="HI32" s="97">
        <f t="shared" si="67"/>
        <v>0</v>
      </c>
      <c r="HJ32" s="97">
        <f t="shared" si="67"/>
        <v>0</v>
      </c>
      <c r="HK32" s="97">
        <f t="shared" si="68"/>
        <v>0</v>
      </c>
      <c r="HL32" s="97">
        <f t="shared" si="68"/>
        <v>0</v>
      </c>
      <c r="HM32" s="97">
        <f t="shared" si="68"/>
        <v>0</v>
      </c>
      <c r="HN32" s="97">
        <f t="shared" si="68"/>
        <v>0</v>
      </c>
      <c r="HO32" s="97">
        <f t="shared" si="68"/>
        <v>0</v>
      </c>
      <c r="HP32" s="97">
        <f t="shared" si="68"/>
        <v>0</v>
      </c>
      <c r="HQ32" s="97">
        <f t="shared" si="68"/>
        <v>0</v>
      </c>
      <c r="HR32" s="97">
        <f t="shared" si="68"/>
        <v>0</v>
      </c>
      <c r="HS32" s="97">
        <f t="shared" si="68"/>
        <v>0</v>
      </c>
      <c r="HT32" s="97">
        <f t="shared" si="69"/>
        <v>0</v>
      </c>
      <c r="HU32" s="97">
        <f t="shared" si="69"/>
        <v>0</v>
      </c>
      <c r="HV32" s="97">
        <f t="shared" si="69"/>
        <v>0</v>
      </c>
    </row>
    <row r="33" spans="1:230" x14ac:dyDescent="0.25">
      <c r="A33" s="5">
        <v>3</v>
      </c>
      <c r="B33" s="8" t="s">
        <v>10</v>
      </c>
      <c r="C33" s="5"/>
      <c r="D33" s="5"/>
      <c r="E33" s="5">
        <f>C33+D33</f>
        <v>0</v>
      </c>
      <c r="F33" s="23">
        <v>0</v>
      </c>
      <c r="G33" s="23">
        <v>0</v>
      </c>
      <c r="H33" s="23">
        <f>F33+G33</f>
        <v>0</v>
      </c>
      <c r="I33" s="23"/>
      <c r="J33" s="24"/>
      <c r="K33" s="24">
        <f>I33+J33</f>
        <v>0</v>
      </c>
      <c r="L33" s="26">
        <f>C33+F33+I33</f>
        <v>0</v>
      </c>
      <c r="M33" s="26">
        <f t="shared" si="44"/>
        <v>0</v>
      </c>
      <c r="N33" s="26">
        <f t="shared" si="44"/>
        <v>0</v>
      </c>
      <c r="O33" s="82"/>
      <c r="P33" s="82"/>
      <c r="Q33" s="82">
        <f>O33+P33</f>
        <v>0</v>
      </c>
      <c r="R33" s="23">
        <v>0</v>
      </c>
      <c r="S33" s="23">
        <v>0</v>
      </c>
      <c r="T33" s="23">
        <f>R33+S33</f>
        <v>0</v>
      </c>
      <c r="U33" s="23"/>
      <c r="V33" s="24"/>
      <c r="W33" s="24">
        <f>U33+V33</f>
        <v>0</v>
      </c>
      <c r="X33" s="26"/>
      <c r="Y33" s="26"/>
      <c r="Z33" s="26">
        <f t="shared" si="45"/>
        <v>0</v>
      </c>
      <c r="AA33" s="163"/>
      <c r="AB33" s="163"/>
      <c r="AC33" s="163">
        <f>AA33+AB33</f>
        <v>0</v>
      </c>
      <c r="AD33" s="23">
        <v>0</v>
      </c>
      <c r="AE33" s="23">
        <v>0</v>
      </c>
      <c r="AF33" s="23">
        <f>AD33+AE33</f>
        <v>0</v>
      </c>
      <c r="AG33" s="23"/>
      <c r="AH33" s="24"/>
      <c r="AI33" s="24">
        <f>AG33+AH33</f>
        <v>0</v>
      </c>
      <c r="AJ33" s="26">
        <f t="shared" si="46"/>
        <v>0</v>
      </c>
      <c r="AK33" s="26">
        <f t="shared" si="46"/>
        <v>0</v>
      </c>
      <c r="AL33" s="26">
        <f t="shared" si="46"/>
        <v>0</v>
      </c>
      <c r="AM33" s="197"/>
      <c r="AN33" s="197"/>
      <c r="AO33" s="197">
        <f>AM33+AN33</f>
        <v>0</v>
      </c>
      <c r="AP33" s="23">
        <v>0</v>
      </c>
      <c r="AQ33" s="23">
        <v>0</v>
      </c>
      <c r="AR33" s="23">
        <f>AP33+AQ33</f>
        <v>0</v>
      </c>
      <c r="AS33" s="23"/>
      <c r="AT33" s="24"/>
      <c r="AU33" s="24">
        <f>AS33+AT33</f>
        <v>0</v>
      </c>
      <c r="AV33" s="26">
        <f t="shared" si="47"/>
        <v>0</v>
      </c>
      <c r="AW33" s="26">
        <f t="shared" si="47"/>
        <v>0</v>
      </c>
      <c r="AX33" s="26">
        <f t="shared" si="47"/>
        <v>0</v>
      </c>
      <c r="AY33" s="217"/>
      <c r="AZ33" s="217"/>
      <c r="BA33" s="217">
        <f>AY33+AZ33</f>
        <v>0</v>
      </c>
      <c r="BB33" s="23"/>
      <c r="BC33" s="23"/>
      <c r="BD33" s="23">
        <f>BB33+BC33</f>
        <v>0</v>
      </c>
      <c r="BE33" s="23"/>
      <c r="BF33" s="24"/>
      <c r="BG33" s="24">
        <f>BE33+BF33</f>
        <v>0</v>
      </c>
      <c r="BH33" s="26">
        <f t="shared" si="48"/>
        <v>0</v>
      </c>
      <c r="BI33" s="26">
        <f t="shared" si="48"/>
        <v>0</v>
      </c>
      <c r="BJ33" s="26">
        <f t="shared" si="48"/>
        <v>0</v>
      </c>
      <c r="BK33" s="240"/>
      <c r="BL33" s="240"/>
      <c r="BM33" s="240">
        <f>BK33+BL33</f>
        <v>0</v>
      </c>
      <c r="BN33" s="23"/>
      <c r="BO33" s="23"/>
      <c r="BP33" s="23">
        <f>BN33+BO33</f>
        <v>0</v>
      </c>
      <c r="BQ33" s="23"/>
      <c r="BR33" s="24"/>
      <c r="BS33" s="24">
        <f>BQ33+BR33</f>
        <v>0</v>
      </c>
      <c r="BT33" s="26">
        <f t="shared" si="49"/>
        <v>0</v>
      </c>
      <c r="BU33" s="26">
        <f t="shared" si="49"/>
        <v>0</v>
      </c>
      <c r="BV33" s="26">
        <f t="shared" si="49"/>
        <v>0</v>
      </c>
      <c r="BW33" s="260"/>
      <c r="BX33" s="260"/>
      <c r="BY33" s="260">
        <f>BW33+BX33</f>
        <v>0</v>
      </c>
      <c r="BZ33" s="23"/>
      <c r="CA33" s="749"/>
      <c r="CB33" s="23">
        <f>BZ33+CA33</f>
        <v>0</v>
      </c>
      <c r="CC33" s="23"/>
      <c r="CD33" s="749"/>
      <c r="CE33" s="24">
        <f>CC33+CD33</f>
        <v>0</v>
      </c>
      <c r="CF33" s="26">
        <f t="shared" si="50"/>
        <v>0</v>
      </c>
      <c r="CG33" s="26">
        <f t="shared" si="50"/>
        <v>0</v>
      </c>
      <c r="CH33" s="26">
        <f t="shared" si="50"/>
        <v>0</v>
      </c>
      <c r="CI33" s="266"/>
      <c r="CJ33" s="266"/>
      <c r="CK33" s="266">
        <f>CI33+CJ33</f>
        <v>0</v>
      </c>
      <c r="CL33" s="23"/>
      <c r="CM33" s="23"/>
      <c r="CN33" s="23">
        <f>CL33+CM33</f>
        <v>0</v>
      </c>
      <c r="CO33" s="23"/>
      <c r="CP33" s="24"/>
      <c r="CQ33" s="24">
        <f>CO33+CP33</f>
        <v>0</v>
      </c>
      <c r="CR33" s="26">
        <f t="shared" si="51"/>
        <v>0</v>
      </c>
      <c r="CS33" s="26">
        <f t="shared" si="51"/>
        <v>0</v>
      </c>
      <c r="CT33" s="26">
        <f t="shared" si="51"/>
        <v>0</v>
      </c>
      <c r="CU33" s="313"/>
      <c r="CV33" s="313"/>
      <c r="CW33" s="313">
        <f>CU33+CV33</f>
        <v>0</v>
      </c>
      <c r="CX33" s="23"/>
      <c r="CY33" s="23"/>
      <c r="CZ33" s="23">
        <f>CX33+CY33</f>
        <v>0</v>
      </c>
      <c r="DA33" s="23"/>
      <c r="DB33" s="24"/>
      <c r="DC33" s="24">
        <f>DA33+DB33</f>
        <v>0</v>
      </c>
      <c r="DD33" s="26">
        <f>CU33+CX33+DA33</f>
        <v>0</v>
      </c>
      <c r="DE33" s="26">
        <f t="shared" si="52"/>
        <v>0</v>
      </c>
      <c r="DF33" s="26">
        <f t="shared" si="52"/>
        <v>0</v>
      </c>
      <c r="DG33" s="306"/>
      <c r="DH33" s="306"/>
      <c r="DI33" s="306">
        <f>DG33+DH33</f>
        <v>0</v>
      </c>
      <c r="DJ33" s="23"/>
      <c r="DK33" s="23"/>
      <c r="DL33" s="23">
        <f>DJ33+DK33</f>
        <v>0</v>
      </c>
      <c r="DM33" s="23"/>
      <c r="DN33" s="24"/>
      <c r="DO33" s="24">
        <f>DM33+DN33</f>
        <v>0</v>
      </c>
      <c r="DP33" s="26">
        <f t="shared" si="53"/>
        <v>0</v>
      </c>
      <c r="DQ33" s="26">
        <f t="shared" si="53"/>
        <v>0</v>
      </c>
      <c r="DR33" s="26">
        <f t="shared" si="53"/>
        <v>0</v>
      </c>
      <c r="DS33" s="306"/>
      <c r="DT33" s="306"/>
      <c r="DU33" s="306">
        <f>DS33+DT33</f>
        <v>0</v>
      </c>
      <c r="DV33" s="23">
        <v>0</v>
      </c>
      <c r="DW33" s="23">
        <v>0</v>
      </c>
      <c r="DX33" s="23">
        <f>DV33+DW33</f>
        <v>0</v>
      </c>
      <c r="DY33" s="23"/>
      <c r="DZ33" s="24"/>
      <c r="EA33" s="24">
        <f>DY33+DZ33</f>
        <v>0</v>
      </c>
      <c r="EB33" s="26">
        <f t="shared" si="54"/>
        <v>0</v>
      </c>
      <c r="EC33" s="26">
        <f t="shared" si="54"/>
        <v>0</v>
      </c>
      <c r="ED33" s="26">
        <f t="shared" si="54"/>
        <v>0</v>
      </c>
      <c r="EE33" s="306"/>
      <c r="EF33" s="306"/>
      <c r="EG33" s="306">
        <f>EE33+EF33</f>
        <v>0</v>
      </c>
      <c r="EH33" s="23"/>
      <c r="EI33" s="23"/>
      <c r="EJ33" s="23">
        <f>EH33+EI33</f>
        <v>0</v>
      </c>
      <c r="EK33" s="23"/>
      <c r="EL33" s="24"/>
      <c r="EM33" s="24">
        <f>EK33+EL33</f>
        <v>0</v>
      </c>
      <c r="EN33" s="26">
        <f t="shared" si="55"/>
        <v>0</v>
      </c>
      <c r="EO33" s="26">
        <f t="shared" si="55"/>
        <v>0</v>
      </c>
      <c r="EP33" s="26">
        <f t="shared" si="55"/>
        <v>0</v>
      </c>
      <c r="EQ33" s="97">
        <f t="shared" si="56"/>
        <v>0</v>
      </c>
      <c r="ER33" s="97">
        <f t="shared" si="56"/>
        <v>0</v>
      </c>
      <c r="ES33" s="97">
        <f t="shared" si="56"/>
        <v>0</v>
      </c>
      <c r="ET33" s="97">
        <f t="shared" si="56"/>
        <v>0</v>
      </c>
      <c r="EU33" s="97">
        <f t="shared" si="56"/>
        <v>0</v>
      </c>
      <c r="EV33" s="97">
        <f t="shared" si="56"/>
        <v>0</v>
      </c>
      <c r="EW33" s="97">
        <f t="shared" si="56"/>
        <v>0</v>
      </c>
      <c r="EX33" s="97">
        <f t="shared" si="56"/>
        <v>0</v>
      </c>
      <c r="EY33" s="97">
        <f t="shared" si="56"/>
        <v>0</v>
      </c>
      <c r="EZ33" s="97">
        <f t="shared" si="57"/>
        <v>0</v>
      </c>
      <c r="FA33" s="97">
        <f t="shared" si="57"/>
        <v>0</v>
      </c>
      <c r="FB33" s="97">
        <f t="shared" si="57"/>
        <v>0</v>
      </c>
      <c r="FC33" s="97">
        <f t="shared" si="58"/>
        <v>0</v>
      </c>
      <c r="FD33" s="97">
        <f t="shared" si="58"/>
        <v>0</v>
      </c>
      <c r="FE33" s="97">
        <f t="shared" si="58"/>
        <v>0</v>
      </c>
      <c r="FF33" s="97">
        <f t="shared" si="58"/>
        <v>0</v>
      </c>
      <c r="FG33" s="97">
        <f t="shared" si="58"/>
        <v>0</v>
      </c>
      <c r="FH33" s="97">
        <f t="shared" si="58"/>
        <v>0</v>
      </c>
      <c r="FI33" s="97">
        <f t="shared" si="58"/>
        <v>0</v>
      </c>
      <c r="FJ33" s="97">
        <f t="shared" si="58"/>
        <v>0</v>
      </c>
      <c r="FK33" s="97">
        <f t="shared" si="58"/>
        <v>0</v>
      </c>
      <c r="FL33" s="97">
        <f t="shared" si="59"/>
        <v>0</v>
      </c>
      <c r="FM33" s="97">
        <f t="shared" si="59"/>
        <v>0</v>
      </c>
      <c r="FN33" s="97">
        <f t="shared" si="59"/>
        <v>0</v>
      </c>
      <c r="FO33" s="97">
        <f t="shared" si="60"/>
        <v>0</v>
      </c>
      <c r="FP33" s="97">
        <f t="shared" si="60"/>
        <v>0</v>
      </c>
      <c r="FQ33" s="97">
        <f t="shared" si="60"/>
        <v>0</v>
      </c>
      <c r="FR33" s="97">
        <f t="shared" si="60"/>
        <v>0</v>
      </c>
      <c r="FS33" s="97">
        <f t="shared" si="60"/>
        <v>0</v>
      </c>
      <c r="FT33" s="97">
        <f t="shared" si="60"/>
        <v>0</v>
      </c>
      <c r="FU33" s="97">
        <f t="shared" si="60"/>
        <v>0</v>
      </c>
      <c r="FV33" s="97">
        <f t="shared" si="60"/>
        <v>0</v>
      </c>
      <c r="FW33" s="97">
        <f t="shared" si="60"/>
        <v>0</v>
      </c>
      <c r="FX33" s="97">
        <f t="shared" si="61"/>
        <v>0</v>
      </c>
      <c r="FY33" s="97">
        <f t="shared" si="61"/>
        <v>0</v>
      </c>
      <c r="FZ33" s="97">
        <f t="shared" si="61"/>
        <v>0</v>
      </c>
      <c r="GA33" s="97">
        <f t="shared" si="62"/>
        <v>0</v>
      </c>
      <c r="GB33" s="97">
        <f t="shared" si="62"/>
        <v>0</v>
      </c>
      <c r="GC33" s="97">
        <f t="shared" si="62"/>
        <v>0</v>
      </c>
      <c r="GD33" s="97">
        <f t="shared" si="62"/>
        <v>0</v>
      </c>
      <c r="GE33" s="97">
        <f t="shared" si="62"/>
        <v>0</v>
      </c>
      <c r="GF33" s="97">
        <f t="shared" si="62"/>
        <v>0</v>
      </c>
      <c r="GG33" s="97">
        <f t="shared" si="62"/>
        <v>0</v>
      </c>
      <c r="GH33" s="97">
        <f t="shared" si="62"/>
        <v>0</v>
      </c>
      <c r="GI33" s="97">
        <f t="shared" si="62"/>
        <v>0</v>
      </c>
      <c r="GJ33" s="97">
        <f t="shared" si="63"/>
        <v>0</v>
      </c>
      <c r="GK33" s="97">
        <f t="shared" si="63"/>
        <v>0</v>
      </c>
      <c r="GL33" s="97">
        <f t="shared" si="63"/>
        <v>0</v>
      </c>
      <c r="GM33" s="97">
        <f t="shared" si="64"/>
        <v>0</v>
      </c>
      <c r="GN33" s="97">
        <f t="shared" si="64"/>
        <v>0</v>
      </c>
      <c r="GO33" s="97">
        <f t="shared" si="64"/>
        <v>0</v>
      </c>
      <c r="GP33" s="97">
        <f t="shared" si="64"/>
        <v>0</v>
      </c>
      <c r="GQ33" s="97">
        <f t="shared" si="64"/>
        <v>0</v>
      </c>
      <c r="GR33" s="97">
        <f t="shared" si="64"/>
        <v>0</v>
      </c>
      <c r="GS33" s="97">
        <f t="shared" si="64"/>
        <v>0</v>
      </c>
      <c r="GT33" s="97">
        <f t="shared" si="64"/>
        <v>0</v>
      </c>
      <c r="GU33" s="97">
        <f t="shared" si="64"/>
        <v>0</v>
      </c>
      <c r="GV33" s="97">
        <f t="shared" si="65"/>
        <v>0</v>
      </c>
      <c r="GW33" s="97">
        <f t="shared" si="65"/>
        <v>0</v>
      </c>
      <c r="GX33" s="97">
        <f t="shared" si="65"/>
        <v>0</v>
      </c>
      <c r="GY33" s="97">
        <f t="shared" si="66"/>
        <v>0</v>
      </c>
      <c r="GZ33" s="97">
        <f t="shared" si="66"/>
        <v>0</v>
      </c>
      <c r="HA33" s="97">
        <f t="shared" si="66"/>
        <v>0</v>
      </c>
      <c r="HB33" s="97">
        <f t="shared" si="66"/>
        <v>0</v>
      </c>
      <c r="HC33" s="97">
        <f t="shared" si="66"/>
        <v>0</v>
      </c>
      <c r="HD33" s="97">
        <f t="shared" si="66"/>
        <v>0</v>
      </c>
      <c r="HE33" s="97">
        <f t="shared" si="66"/>
        <v>0</v>
      </c>
      <c r="HF33" s="97">
        <f t="shared" si="66"/>
        <v>0</v>
      </c>
      <c r="HG33" s="97">
        <f t="shared" si="66"/>
        <v>0</v>
      </c>
      <c r="HH33" s="97">
        <f t="shared" si="67"/>
        <v>0</v>
      </c>
      <c r="HI33" s="97">
        <f t="shared" si="67"/>
        <v>0</v>
      </c>
      <c r="HJ33" s="97">
        <f t="shared" si="67"/>
        <v>0</v>
      </c>
      <c r="HK33" s="97">
        <f t="shared" si="68"/>
        <v>0</v>
      </c>
      <c r="HL33" s="97">
        <f t="shared" si="68"/>
        <v>0</v>
      </c>
      <c r="HM33" s="97">
        <f t="shared" si="68"/>
        <v>0</v>
      </c>
      <c r="HN33" s="97">
        <f t="shared" si="68"/>
        <v>0</v>
      </c>
      <c r="HO33" s="97">
        <f t="shared" si="68"/>
        <v>0</v>
      </c>
      <c r="HP33" s="97">
        <f t="shared" si="68"/>
        <v>0</v>
      </c>
      <c r="HQ33" s="97">
        <f t="shared" si="68"/>
        <v>0</v>
      </c>
      <c r="HR33" s="97">
        <f t="shared" si="68"/>
        <v>0</v>
      </c>
      <c r="HS33" s="97">
        <f t="shared" si="68"/>
        <v>0</v>
      </c>
      <c r="HT33" s="97">
        <f t="shared" si="69"/>
        <v>0</v>
      </c>
      <c r="HU33" s="97">
        <f t="shared" si="69"/>
        <v>0</v>
      </c>
      <c r="HV33" s="97">
        <f t="shared" si="69"/>
        <v>0</v>
      </c>
    </row>
    <row r="34" spans="1:230" x14ac:dyDescent="0.25">
      <c r="A34" s="5">
        <v>4</v>
      </c>
      <c r="B34" s="17" t="s">
        <v>11</v>
      </c>
      <c r="C34" s="5"/>
      <c r="D34" s="5"/>
      <c r="E34" s="5">
        <f>C34+D34</f>
        <v>0</v>
      </c>
      <c r="F34" s="23">
        <v>0</v>
      </c>
      <c r="G34" s="23">
        <v>0</v>
      </c>
      <c r="H34" s="23">
        <f>F34+G34</f>
        <v>0</v>
      </c>
      <c r="I34" s="23"/>
      <c r="J34" s="24"/>
      <c r="K34" s="24">
        <f>I34+J34</f>
        <v>0</v>
      </c>
      <c r="L34" s="26">
        <f>C34+F34+I34</f>
        <v>0</v>
      </c>
      <c r="M34" s="26">
        <f t="shared" si="44"/>
        <v>0</v>
      </c>
      <c r="N34" s="26">
        <f t="shared" si="44"/>
        <v>0</v>
      </c>
      <c r="O34" s="82"/>
      <c r="P34" s="82"/>
      <c r="Q34" s="82">
        <f>O34+P34</f>
        <v>0</v>
      </c>
      <c r="R34" s="23">
        <v>1</v>
      </c>
      <c r="S34" s="23">
        <v>0</v>
      </c>
      <c r="T34" s="23">
        <f>R34+S34</f>
        <v>1</v>
      </c>
      <c r="U34" s="23"/>
      <c r="V34" s="24"/>
      <c r="W34" s="24">
        <f>U34+V34</f>
        <v>0</v>
      </c>
      <c r="X34" s="26"/>
      <c r="Y34" s="26"/>
      <c r="Z34" s="26">
        <f t="shared" si="45"/>
        <v>1</v>
      </c>
      <c r="AA34" s="163"/>
      <c r="AB34" s="163"/>
      <c r="AC34" s="163">
        <f>AA34+AB34</f>
        <v>0</v>
      </c>
      <c r="AD34" s="23">
        <v>0</v>
      </c>
      <c r="AE34" s="23">
        <v>0</v>
      </c>
      <c r="AF34" s="23">
        <f>AD34+AE34</f>
        <v>0</v>
      </c>
      <c r="AG34" s="23"/>
      <c r="AH34" s="24"/>
      <c r="AI34" s="24">
        <f>AG34+AH34</f>
        <v>0</v>
      </c>
      <c r="AJ34" s="26">
        <f t="shared" si="46"/>
        <v>0</v>
      </c>
      <c r="AK34" s="26">
        <f t="shared" si="46"/>
        <v>0</v>
      </c>
      <c r="AL34" s="26">
        <f t="shared" si="46"/>
        <v>0</v>
      </c>
      <c r="AM34" s="197"/>
      <c r="AN34" s="197"/>
      <c r="AO34" s="197">
        <f>AM34+AN34</f>
        <v>0</v>
      </c>
      <c r="AP34" s="23">
        <v>0</v>
      </c>
      <c r="AQ34" s="23">
        <v>0</v>
      </c>
      <c r="AR34" s="23">
        <f>AP34+AQ34</f>
        <v>0</v>
      </c>
      <c r="AS34" s="23"/>
      <c r="AT34" s="24"/>
      <c r="AU34" s="24">
        <f>AS34+AT34</f>
        <v>0</v>
      </c>
      <c r="AV34" s="26">
        <f t="shared" si="47"/>
        <v>0</v>
      </c>
      <c r="AW34" s="26">
        <f t="shared" si="47"/>
        <v>0</v>
      </c>
      <c r="AX34" s="26">
        <f t="shared" si="47"/>
        <v>0</v>
      </c>
      <c r="AY34" s="217"/>
      <c r="AZ34" s="217"/>
      <c r="BA34" s="217">
        <f>AY34+AZ34</f>
        <v>0</v>
      </c>
      <c r="BB34" s="23"/>
      <c r="BC34" s="23"/>
      <c r="BD34" s="23">
        <f>BB34+BC34</f>
        <v>0</v>
      </c>
      <c r="BE34" s="23"/>
      <c r="BF34" s="24"/>
      <c r="BG34" s="24">
        <f>BE34+BF34</f>
        <v>0</v>
      </c>
      <c r="BH34" s="26">
        <f t="shared" si="48"/>
        <v>0</v>
      </c>
      <c r="BI34" s="26">
        <f t="shared" si="48"/>
        <v>0</v>
      </c>
      <c r="BJ34" s="26">
        <f t="shared" si="48"/>
        <v>0</v>
      </c>
      <c r="BK34" s="240"/>
      <c r="BL34" s="240"/>
      <c r="BM34" s="240">
        <f>BK34+BL34</f>
        <v>0</v>
      </c>
      <c r="BN34" s="23"/>
      <c r="BO34" s="23"/>
      <c r="BP34" s="23">
        <f>BN34+BO34</f>
        <v>0</v>
      </c>
      <c r="BQ34" s="23"/>
      <c r="BR34" s="24"/>
      <c r="BS34" s="24">
        <f>BQ34+BR34</f>
        <v>0</v>
      </c>
      <c r="BT34" s="26">
        <f t="shared" si="49"/>
        <v>0</v>
      </c>
      <c r="BU34" s="26">
        <f t="shared" si="49"/>
        <v>0</v>
      </c>
      <c r="BV34" s="26">
        <f t="shared" si="49"/>
        <v>0</v>
      </c>
      <c r="BW34" s="260"/>
      <c r="BX34" s="260"/>
      <c r="BY34" s="260">
        <f>BW34+BX34</f>
        <v>0</v>
      </c>
      <c r="BZ34" s="23"/>
      <c r="CA34" s="749"/>
      <c r="CB34" s="23">
        <f>BZ34+CA34</f>
        <v>0</v>
      </c>
      <c r="CC34" s="23"/>
      <c r="CD34" s="749"/>
      <c r="CE34" s="24">
        <f>CC34+CD34</f>
        <v>0</v>
      </c>
      <c r="CF34" s="26">
        <f t="shared" si="50"/>
        <v>0</v>
      </c>
      <c r="CG34" s="26">
        <f t="shared" si="50"/>
        <v>0</v>
      </c>
      <c r="CH34" s="26">
        <f t="shared" si="50"/>
        <v>0</v>
      </c>
      <c r="CI34" s="266"/>
      <c r="CJ34" s="266"/>
      <c r="CK34" s="266">
        <f>CI34+CJ34</f>
        <v>0</v>
      </c>
      <c r="CL34" s="23"/>
      <c r="CM34" s="23"/>
      <c r="CN34" s="23">
        <f>CL34+CM34</f>
        <v>0</v>
      </c>
      <c r="CO34" s="23"/>
      <c r="CP34" s="24"/>
      <c r="CQ34" s="24">
        <f>CO34+CP34</f>
        <v>0</v>
      </c>
      <c r="CR34" s="26">
        <f t="shared" si="51"/>
        <v>0</v>
      </c>
      <c r="CS34" s="26">
        <f t="shared" si="51"/>
        <v>0</v>
      </c>
      <c r="CT34" s="26">
        <f t="shared" si="51"/>
        <v>0</v>
      </c>
      <c r="CU34" s="313"/>
      <c r="CV34" s="313"/>
      <c r="CW34" s="313">
        <f>CU34+CV34</f>
        <v>0</v>
      </c>
      <c r="CX34" s="23"/>
      <c r="CY34" s="23"/>
      <c r="CZ34" s="23">
        <f>CX34+CY34</f>
        <v>0</v>
      </c>
      <c r="DA34" s="23"/>
      <c r="DB34" s="24"/>
      <c r="DC34" s="24">
        <f>DA34+DB34</f>
        <v>0</v>
      </c>
      <c r="DD34" s="26">
        <f>CU34+CX34+DA34</f>
        <v>0</v>
      </c>
      <c r="DE34" s="26">
        <f t="shared" si="52"/>
        <v>0</v>
      </c>
      <c r="DF34" s="26">
        <f t="shared" si="52"/>
        <v>0</v>
      </c>
      <c r="DG34" s="306"/>
      <c r="DH34" s="306"/>
      <c r="DI34" s="306">
        <f>DG34+DH34</f>
        <v>0</v>
      </c>
      <c r="DJ34" s="23"/>
      <c r="DK34" s="23"/>
      <c r="DL34" s="23">
        <f>DJ34+DK34</f>
        <v>0</v>
      </c>
      <c r="DM34" s="23"/>
      <c r="DN34" s="24"/>
      <c r="DO34" s="24">
        <f>DM34+DN34</f>
        <v>0</v>
      </c>
      <c r="DP34" s="26">
        <f t="shared" si="53"/>
        <v>0</v>
      </c>
      <c r="DQ34" s="26">
        <f t="shared" si="53"/>
        <v>0</v>
      </c>
      <c r="DR34" s="26">
        <f t="shared" si="53"/>
        <v>0</v>
      </c>
      <c r="DS34" s="306"/>
      <c r="DT34" s="306"/>
      <c r="DU34" s="306">
        <f>DS34+DT34</f>
        <v>0</v>
      </c>
      <c r="DV34" s="23">
        <v>0</v>
      </c>
      <c r="DW34" s="23">
        <v>0</v>
      </c>
      <c r="DX34" s="23">
        <f>DV34+DW34</f>
        <v>0</v>
      </c>
      <c r="DY34" s="23"/>
      <c r="DZ34" s="24"/>
      <c r="EA34" s="24">
        <f>DY34+DZ34</f>
        <v>0</v>
      </c>
      <c r="EB34" s="26">
        <f t="shared" si="54"/>
        <v>0</v>
      </c>
      <c r="EC34" s="26">
        <f t="shared" si="54"/>
        <v>0</v>
      </c>
      <c r="ED34" s="26">
        <f t="shared" si="54"/>
        <v>0</v>
      </c>
      <c r="EE34" s="306"/>
      <c r="EF34" s="306"/>
      <c r="EG34" s="306">
        <f>EE34+EF34</f>
        <v>0</v>
      </c>
      <c r="EH34" s="23"/>
      <c r="EI34" s="23"/>
      <c r="EJ34" s="23">
        <f>EH34+EI34</f>
        <v>0</v>
      </c>
      <c r="EK34" s="23"/>
      <c r="EL34" s="24"/>
      <c r="EM34" s="24">
        <f>EK34+EL34</f>
        <v>0</v>
      </c>
      <c r="EN34" s="26">
        <f t="shared" si="55"/>
        <v>0</v>
      </c>
      <c r="EO34" s="26">
        <f t="shared" si="55"/>
        <v>0</v>
      </c>
      <c r="EP34" s="26">
        <f t="shared" si="55"/>
        <v>0</v>
      </c>
      <c r="EQ34" s="97">
        <f t="shared" si="56"/>
        <v>0</v>
      </c>
      <c r="ER34" s="97">
        <f t="shared" si="56"/>
        <v>0</v>
      </c>
      <c r="ES34" s="97">
        <f t="shared" si="56"/>
        <v>0</v>
      </c>
      <c r="ET34" s="97">
        <f t="shared" si="56"/>
        <v>1</v>
      </c>
      <c r="EU34" s="97">
        <f t="shared" si="56"/>
        <v>0</v>
      </c>
      <c r="EV34" s="97">
        <f t="shared" si="56"/>
        <v>1</v>
      </c>
      <c r="EW34" s="97">
        <f t="shared" si="56"/>
        <v>0</v>
      </c>
      <c r="EX34" s="97">
        <f t="shared" si="56"/>
        <v>0</v>
      </c>
      <c r="EY34" s="97">
        <f t="shared" si="56"/>
        <v>0</v>
      </c>
      <c r="EZ34" s="97">
        <f t="shared" si="57"/>
        <v>1</v>
      </c>
      <c r="FA34" s="97">
        <f t="shared" si="57"/>
        <v>0</v>
      </c>
      <c r="FB34" s="97">
        <f t="shared" si="57"/>
        <v>1</v>
      </c>
      <c r="FC34" s="97">
        <f t="shared" si="58"/>
        <v>0</v>
      </c>
      <c r="FD34" s="97">
        <f t="shared" si="58"/>
        <v>0</v>
      </c>
      <c r="FE34" s="97">
        <f t="shared" si="58"/>
        <v>0</v>
      </c>
      <c r="FF34" s="97">
        <f t="shared" si="58"/>
        <v>0</v>
      </c>
      <c r="FG34" s="97">
        <f t="shared" si="58"/>
        <v>0</v>
      </c>
      <c r="FH34" s="97">
        <f t="shared" si="58"/>
        <v>0</v>
      </c>
      <c r="FI34" s="97">
        <f t="shared" si="58"/>
        <v>0</v>
      </c>
      <c r="FJ34" s="97">
        <f t="shared" si="58"/>
        <v>0</v>
      </c>
      <c r="FK34" s="97">
        <f t="shared" si="58"/>
        <v>0</v>
      </c>
      <c r="FL34" s="97">
        <f t="shared" si="59"/>
        <v>0</v>
      </c>
      <c r="FM34" s="97">
        <f t="shared" si="59"/>
        <v>0</v>
      </c>
      <c r="FN34" s="97">
        <f t="shared" si="59"/>
        <v>0</v>
      </c>
      <c r="FO34" s="97">
        <f t="shared" si="60"/>
        <v>0</v>
      </c>
      <c r="FP34" s="97">
        <f t="shared" si="60"/>
        <v>0</v>
      </c>
      <c r="FQ34" s="97">
        <f t="shared" si="60"/>
        <v>0</v>
      </c>
      <c r="FR34" s="97">
        <f t="shared" si="60"/>
        <v>0</v>
      </c>
      <c r="FS34" s="97">
        <f t="shared" si="60"/>
        <v>0</v>
      </c>
      <c r="FT34" s="97">
        <f t="shared" si="60"/>
        <v>0</v>
      </c>
      <c r="FU34" s="97">
        <f t="shared" si="60"/>
        <v>0</v>
      </c>
      <c r="FV34" s="97">
        <f t="shared" si="60"/>
        <v>0</v>
      </c>
      <c r="FW34" s="97">
        <f t="shared" si="60"/>
        <v>0</v>
      </c>
      <c r="FX34" s="97">
        <f t="shared" si="61"/>
        <v>0</v>
      </c>
      <c r="FY34" s="97">
        <f t="shared" si="61"/>
        <v>0</v>
      </c>
      <c r="FZ34" s="97">
        <f t="shared" si="61"/>
        <v>0</v>
      </c>
      <c r="GA34" s="97">
        <f t="shared" si="62"/>
        <v>0</v>
      </c>
      <c r="GB34" s="97">
        <f t="shared" si="62"/>
        <v>0</v>
      </c>
      <c r="GC34" s="97">
        <f t="shared" si="62"/>
        <v>0</v>
      </c>
      <c r="GD34" s="97">
        <f t="shared" si="62"/>
        <v>0</v>
      </c>
      <c r="GE34" s="97">
        <f t="shared" si="62"/>
        <v>0</v>
      </c>
      <c r="GF34" s="97">
        <f t="shared" si="62"/>
        <v>0</v>
      </c>
      <c r="GG34" s="97">
        <f t="shared" si="62"/>
        <v>0</v>
      </c>
      <c r="GH34" s="97">
        <f t="shared" si="62"/>
        <v>0</v>
      </c>
      <c r="GI34" s="97">
        <f t="shared" si="62"/>
        <v>0</v>
      </c>
      <c r="GJ34" s="97">
        <f t="shared" si="63"/>
        <v>0</v>
      </c>
      <c r="GK34" s="97">
        <f t="shared" si="63"/>
        <v>0</v>
      </c>
      <c r="GL34" s="97">
        <f t="shared" si="63"/>
        <v>0</v>
      </c>
      <c r="GM34" s="97">
        <f t="shared" si="64"/>
        <v>0</v>
      </c>
      <c r="GN34" s="97">
        <f t="shared" si="64"/>
        <v>0</v>
      </c>
      <c r="GO34" s="97">
        <f t="shared" si="64"/>
        <v>0</v>
      </c>
      <c r="GP34" s="97">
        <f t="shared" si="64"/>
        <v>1</v>
      </c>
      <c r="GQ34" s="97">
        <f t="shared" si="64"/>
        <v>0</v>
      </c>
      <c r="GR34" s="97">
        <f t="shared" si="64"/>
        <v>1</v>
      </c>
      <c r="GS34" s="97">
        <f t="shared" si="64"/>
        <v>0</v>
      </c>
      <c r="GT34" s="97">
        <f t="shared" si="64"/>
        <v>0</v>
      </c>
      <c r="GU34" s="97">
        <f t="shared" si="64"/>
        <v>0</v>
      </c>
      <c r="GV34" s="97">
        <f t="shared" si="65"/>
        <v>1</v>
      </c>
      <c r="GW34" s="97">
        <f t="shared" si="65"/>
        <v>0</v>
      </c>
      <c r="GX34" s="97">
        <f t="shared" si="65"/>
        <v>1</v>
      </c>
      <c r="GY34" s="97">
        <f t="shared" si="66"/>
        <v>0</v>
      </c>
      <c r="GZ34" s="97">
        <f t="shared" si="66"/>
        <v>0</v>
      </c>
      <c r="HA34" s="97">
        <f t="shared" si="66"/>
        <v>0</v>
      </c>
      <c r="HB34" s="97">
        <f t="shared" si="66"/>
        <v>0</v>
      </c>
      <c r="HC34" s="97">
        <f t="shared" si="66"/>
        <v>0</v>
      </c>
      <c r="HD34" s="97">
        <f t="shared" si="66"/>
        <v>0</v>
      </c>
      <c r="HE34" s="97">
        <f t="shared" si="66"/>
        <v>0</v>
      </c>
      <c r="HF34" s="97">
        <f t="shared" si="66"/>
        <v>0</v>
      </c>
      <c r="HG34" s="97">
        <f t="shared" si="66"/>
        <v>0</v>
      </c>
      <c r="HH34" s="97">
        <f t="shared" si="67"/>
        <v>0</v>
      </c>
      <c r="HI34" s="97">
        <f t="shared" si="67"/>
        <v>0</v>
      </c>
      <c r="HJ34" s="97">
        <f t="shared" si="67"/>
        <v>0</v>
      </c>
      <c r="HK34" s="97">
        <f t="shared" si="68"/>
        <v>0</v>
      </c>
      <c r="HL34" s="97">
        <f t="shared" si="68"/>
        <v>0</v>
      </c>
      <c r="HM34" s="97">
        <f t="shared" si="68"/>
        <v>0</v>
      </c>
      <c r="HN34" s="97">
        <f t="shared" si="68"/>
        <v>1</v>
      </c>
      <c r="HO34" s="97">
        <f t="shared" si="68"/>
        <v>0</v>
      </c>
      <c r="HP34" s="97">
        <f t="shared" si="68"/>
        <v>1</v>
      </c>
      <c r="HQ34" s="97">
        <f t="shared" si="68"/>
        <v>0</v>
      </c>
      <c r="HR34" s="97">
        <f t="shared" si="68"/>
        <v>0</v>
      </c>
      <c r="HS34" s="97">
        <f t="shared" si="68"/>
        <v>0</v>
      </c>
      <c r="HT34" s="97">
        <f t="shared" si="69"/>
        <v>1</v>
      </c>
      <c r="HU34" s="97">
        <f t="shared" si="69"/>
        <v>0</v>
      </c>
      <c r="HV34" s="97">
        <f t="shared" si="69"/>
        <v>1</v>
      </c>
    </row>
    <row r="35" spans="1:230" s="1" customFormat="1" x14ac:dyDescent="0.25">
      <c r="A35" s="9"/>
      <c r="B35" s="9" t="s">
        <v>2</v>
      </c>
      <c r="C35" s="14">
        <f t="shared" ref="C35:O35" si="70">SUM(C31:C34)</f>
        <v>0</v>
      </c>
      <c r="D35" s="14">
        <f t="shared" si="70"/>
        <v>0</v>
      </c>
      <c r="E35" s="14">
        <f t="shared" si="70"/>
        <v>0</v>
      </c>
      <c r="F35" s="14">
        <f t="shared" si="70"/>
        <v>2</v>
      </c>
      <c r="G35" s="14">
        <f t="shared" si="70"/>
        <v>0</v>
      </c>
      <c r="H35" s="14">
        <f t="shared" si="70"/>
        <v>2</v>
      </c>
      <c r="I35" s="14">
        <f t="shared" si="70"/>
        <v>0</v>
      </c>
      <c r="J35" s="14">
        <f t="shared" si="70"/>
        <v>0</v>
      </c>
      <c r="K35" s="14">
        <f t="shared" si="70"/>
        <v>0</v>
      </c>
      <c r="L35" s="14">
        <f t="shared" si="70"/>
        <v>2</v>
      </c>
      <c r="M35" s="14">
        <f t="shared" si="70"/>
        <v>0</v>
      </c>
      <c r="N35" s="14">
        <f t="shared" si="70"/>
        <v>2</v>
      </c>
      <c r="O35" s="92">
        <f t="shared" si="70"/>
        <v>0</v>
      </c>
      <c r="P35" s="92">
        <f t="shared" ref="P35:Z35" si="71">SUM(P31:P34)</f>
        <v>0</v>
      </c>
      <c r="Q35" s="92">
        <f t="shared" si="71"/>
        <v>0</v>
      </c>
      <c r="R35" s="92">
        <f t="shared" si="71"/>
        <v>5</v>
      </c>
      <c r="S35" s="92">
        <f t="shared" si="71"/>
        <v>0</v>
      </c>
      <c r="T35" s="92">
        <f t="shared" si="71"/>
        <v>5</v>
      </c>
      <c r="U35" s="92">
        <f t="shared" si="71"/>
        <v>0</v>
      </c>
      <c r="V35" s="92">
        <f t="shared" si="71"/>
        <v>0</v>
      </c>
      <c r="W35" s="92">
        <f t="shared" si="71"/>
        <v>0</v>
      </c>
      <c r="X35" s="92">
        <f t="shared" si="71"/>
        <v>0</v>
      </c>
      <c r="Y35" s="92">
        <f t="shared" si="71"/>
        <v>0</v>
      </c>
      <c r="Z35" s="92">
        <f t="shared" si="71"/>
        <v>5</v>
      </c>
      <c r="AA35" s="169">
        <f>SUM(AA31:AA34)</f>
        <v>0</v>
      </c>
      <c r="AB35" s="169">
        <f t="shared" ref="AB35:AL35" si="72">SUM(AB31:AB34)</f>
        <v>0</v>
      </c>
      <c r="AC35" s="169">
        <f t="shared" si="72"/>
        <v>0</v>
      </c>
      <c r="AD35" s="169">
        <f t="shared" si="72"/>
        <v>1</v>
      </c>
      <c r="AE35" s="169">
        <f t="shared" si="72"/>
        <v>0</v>
      </c>
      <c r="AF35" s="169">
        <f t="shared" si="72"/>
        <v>1</v>
      </c>
      <c r="AG35" s="169">
        <f t="shared" si="72"/>
        <v>0</v>
      </c>
      <c r="AH35" s="169">
        <f t="shared" si="72"/>
        <v>0</v>
      </c>
      <c r="AI35" s="169">
        <f t="shared" si="72"/>
        <v>0</v>
      </c>
      <c r="AJ35" s="169">
        <f t="shared" si="72"/>
        <v>1</v>
      </c>
      <c r="AK35" s="169">
        <f t="shared" si="72"/>
        <v>0</v>
      </c>
      <c r="AL35" s="169">
        <f t="shared" si="72"/>
        <v>1</v>
      </c>
      <c r="AM35" s="207">
        <f>SUM(AM31:AM34)</f>
        <v>0</v>
      </c>
      <c r="AN35" s="207">
        <f t="shared" ref="AN35:AX35" si="73">SUM(AN31:AN34)</f>
        <v>0</v>
      </c>
      <c r="AO35" s="207">
        <f t="shared" si="73"/>
        <v>0</v>
      </c>
      <c r="AP35" s="207">
        <f t="shared" si="73"/>
        <v>0</v>
      </c>
      <c r="AQ35" s="207">
        <f t="shared" si="73"/>
        <v>0</v>
      </c>
      <c r="AR35" s="207">
        <f t="shared" si="73"/>
        <v>0</v>
      </c>
      <c r="AS35" s="207">
        <f t="shared" si="73"/>
        <v>0</v>
      </c>
      <c r="AT35" s="207">
        <f t="shared" si="73"/>
        <v>0</v>
      </c>
      <c r="AU35" s="207">
        <f t="shared" si="73"/>
        <v>0</v>
      </c>
      <c r="AV35" s="207">
        <f t="shared" si="73"/>
        <v>0</v>
      </c>
      <c r="AW35" s="207">
        <f t="shared" si="73"/>
        <v>0</v>
      </c>
      <c r="AX35" s="207">
        <f t="shared" si="73"/>
        <v>0</v>
      </c>
      <c r="AY35" s="230">
        <f>SUM(AY31:AY34)</f>
        <v>0</v>
      </c>
      <c r="AZ35" s="230">
        <f t="shared" ref="AZ35:BJ35" si="74">SUM(AZ31:AZ34)</f>
        <v>0</v>
      </c>
      <c r="BA35" s="230">
        <f t="shared" si="74"/>
        <v>0</v>
      </c>
      <c r="BB35" s="230">
        <f t="shared" si="74"/>
        <v>0</v>
      </c>
      <c r="BC35" s="230">
        <f t="shared" si="74"/>
        <v>0</v>
      </c>
      <c r="BD35" s="230">
        <f t="shared" si="74"/>
        <v>0</v>
      </c>
      <c r="BE35" s="230">
        <f t="shared" si="74"/>
        <v>0</v>
      </c>
      <c r="BF35" s="230">
        <f t="shared" si="74"/>
        <v>0</v>
      </c>
      <c r="BG35" s="230">
        <f t="shared" si="74"/>
        <v>0</v>
      </c>
      <c r="BH35" s="230">
        <f t="shared" si="74"/>
        <v>0</v>
      </c>
      <c r="BI35" s="230">
        <f t="shared" si="74"/>
        <v>0</v>
      </c>
      <c r="BJ35" s="230">
        <f t="shared" si="74"/>
        <v>0</v>
      </c>
      <c r="BK35" s="252">
        <f>SUM(BK31:BK34)</f>
        <v>0</v>
      </c>
      <c r="BL35" s="252">
        <f t="shared" ref="BL35:BV35" si="75">SUM(BL31:BL34)</f>
        <v>0</v>
      </c>
      <c r="BM35" s="252">
        <f t="shared" si="75"/>
        <v>0</v>
      </c>
      <c r="BN35" s="252">
        <f t="shared" si="75"/>
        <v>0</v>
      </c>
      <c r="BO35" s="252">
        <f t="shared" si="75"/>
        <v>0</v>
      </c>
      <c r="BP35" s="252">
        <f t="shared" si="75"/>
        <v>0</v>
      </c>
      <c r="BQ35" s="252">
        <f t="shared" si="75"/>
        <v>0</v>
      </c>
      <c r="BR35" s="252">
        <f t="shared" si="75"/>
        <v>0</v>
      </c>
      <c r="BS35" s="252">
        <f t="shared" si="75"/>
        <v>0</v>
      </c>
      <c r="BT35" s="252">
        <f t="shared" si="75"/>
        <v>0</v>
      </c>
      <c r="BU35" s="252">
        <f t="shared" si="75"/>
        <v>0</v>
      </c>
      <c r="BV35" s="252">
        <f t="shared" si="75"/>
        <v>0</v>
      </c>
      <c r="BW35" s="261">
        <f>SUM(BW31:BW34)</f>
        <v>0</v>
      </c>
      <c r="BX35" s="261">
        <f t="shared" ref="BX35:CH35" si="76">SUM(BX31:BX34)</f>
        <v>0</v>
      </c>
      <c r="BY35" s="261">
        <f t="shared" si="76"/>
        <v>0</v>
      </c>
      <c r="BZ35" s="261">
        <f t="shared" si="76"/>
        <v>0</v>
      </c>
      <c r="CA35" s="750">
        <f t="shared" si="76"/>
        <v>0</v>
      </c>
      <c r="CB35" s="261">
        <f t="shared" si="76"/>
        <v>0</v>
      </c>
      <c r="CC35" s="261">
        <f t="shared" si="76"/>
        <v>0</v>
      </c>
      <c r="CD35" s="261">
        <f t="shared" si="76"/>
        <v>0</v>
      </c>
      <c r="CE35" s="261">
        <f t="shared" si="76"/>
        <v>0</v>
      </c>
      <c r="CF35" s="261">
        <f t="shared" si="76"/>
        <v>0</v>
      </c>
      <c r="CG35" s="261">
        <f t="shared" si="76"/>
        <v>0</v>
      </c>
      <c r="CH35" s="261">
        <f t="shared" si="76"/>
        <v>0</v>
      </c>
      <c r="CI35" s="275">
        <f>SUM(CI31:CI34)</f>
        <v>0</v>
      </c>
      <c r="CJ35" s="275">
        <f t="shared" ref="CJ35:CT35" si="77">SUM(CJ31:CJ34)</f>
        <v>0</v>
      </c>
      <c r="CK35" s="275">
        <f t="shared" si="77"/>
        <v>0</v>
      </c>
      <c r="CL35" s="275">
        <f t="shared" si="77"/>
        <v>0</v>
      </c>
      <c r="CM35" s="275">
        <f t="shared" si="77"/>
        <v>0</v>
      </c>
      <c r="CN35" s="275">
        <f t="shared" si="77"/>
        <v>0</v>
      </c>
      <c r="CO35" s="275">
        <f t="shared" si="77"/>
        <v>0</v>
      </c>
      <c r="CP35" s="275">
        <f t="shared" si="77"/>
        <v>0</v>
      </c>
      <c r="CQ35" s="275">
        <f t="shared" si="77"/>
        <v>0</v>
      </c>
      <c r="CR35" s="275">
        <f t="shared" si="77"/>
        <v>0</v>
      </c>
      <c r="CS35" s="275">
        <f t="shared" si="77"/>
        <v>0</v>
      </c>
      <c r="CT35" s="275">
        <f t="shared" si="77"/>
        <v>0</v>
      </c>
      <c r="CU35" s="325">
        <f>SUM(CU31:CU34)</f>
        <v>0</v>
      </c>
      <c r="CV35" s="325">
        <f t="shared" ref="CV35:DF35" si="78">SUM(CV31:CV34)</f>
        <v>0</v>
      </c>
      <c r="CW35" s="325">
        <f t="shared" si="78"/>
        <v>0</v>
      </c>
      <c r="CX35" s="325">
        <f t="shared" si="78"/>
        <v>0</v>
      </c>
      <c r="CY35" s="325">
        <f t="shared" si="78"/>
        <v>0</v>
      </c>
      <c r="CZ35" s="325">
        <f t="shared" si="78"/>
        <v>0</v>
      </c>
      <c r="DA35" s="325">
        <f t="shared" si="78"/>
        <v>0</v>
      </c>
      <c r="DB35" s="325">
        <f t="shared" si="78"/>
        <v>0</v>
      </c>
      <c r="DC35" s="325">
        <f t="shared" si="78"/>
        <v>0</v>
      </c>
      <c r="DD35" s="325">
        <f t="shared" si="78"/>
        <v>0</v>
      </c>
      <c r="DE35" s="325">
        <f t="shared" si="78"/>
        <v>0</v>
      </c>
      <c r="DF35" s="325">
        <f t="shared" si="78"/>
        <v>0</v>
      </c>
      <c r="DG35" s="307">
        <f>SUM(DG31:DG34)</f>
        <v>0</v>
      </c>
      <c r="DH35" s="307">
        <f t="shared" ref="DH35:DR35" si="79">SUM(DH31:DH34)</f>
        <v>0</v>
      </c>
      <c r="DI35" s="307">
        <f t="shared" si="79"/>
        <v>0</v>
      </c>
      <c r="DJ35" s="307">
        <f t="shared" si="79"/>
        <v>0</v>
      </c>
      <c r="DK35" s="307">
        <f t="shared" si="79"/>
        <v>0</v>
      </c>
      <c r="DL35" s="307">
        <f t="shared" si="79"/>
        <v>0</v>
      </c>
      <c r="DM35" s="307">
        <f t="shared" si="79"/>
        <v>0</v>
      </c>
      <c r="DN35" s="307">
        <f t="shared" si="79"/>
        <v>0</v>
      </c>
      <c r="DO35" s="307">
        <f t="shared" si="79"/>
        <v>0</v>
      </c>
      <c r="DP35" s="307">
        <f t="shared" si="79"/>
        <v>0</v>
      </c>
      <c r="DQ35" s="307">
        <f t="shared" si="79"/>
        <v>0</v>
      </c>
      <c r="DR35" s="307">
        <f t="shared" si="79"/>
        <v>0</v>
      </c>
      <c r="DS35" s="307">
        <f>SUM(DS31:DS34)</f>
        <v>0</v>
      </c>
      <c r="DT35" s="307">
        <f t="shared" ref="DT35:ED35" si="80">SUM(DT31:DT34)</f>
        <v>0</v>
      </c>
      <c r="DU35" s="307">
        <f t="shared" si="80"/>
        <v>0</v>
      </c>
      <c r="DV35" s="307">
        <f t="shared" si="80"/>
        <v>0</v>
      </c>
      <c r="DW35" s="307">
        <f t="shared" si="80"/>
        <v>0</v>
      </c>
      <c r="DX35" s="307">
        <f t="shared" si="80"/>
        <v>0</v>
      </c>
      <c r="DY35" s="307">
        <f t="shared" si="80"/>
        <v>0</v>
      </c>
      <c r="DZ35" s="307">
        <f t="shared" si="80"/>
        <v>0</v>
      </c>
      <c r="EA35" s="307">
        <f t="shared" si="80"/>
        <v>0</v>
      </c>
      <c r="EB35" s="307">
        <f t="shared" si="80"/>
        <v>0</v>
      </c>
      <c r="EC35" s="307">
        <f t="shared" si="80"/>
        <v>0</v>
      </c>
      <c r="ED35" s="307">
        <f t="shared" si="80"/>
        <v>0</v>
      </c>
      <c r="EE35" s="307">
        <f>SUM(EE31:EE34)</f>
        <v>0</v>
      </c>
      <c r="EF35" s="307">
        <f t="shared" ref="EF35:EP35" si="81">SUM(EF31:EF34)</f>
        <v>0</v>
      </c>
      <c r="EG35" s="307">
        <f t="shared" si="81"/>
        <v>0</v>
      </c>
      <c r="EH35" s="307">
        <f t="shared" si="81"/>
        <v>0</v>
      </c>
      <c r="EI35" s="307">
        <f t="shared" si="81"/>
        <v>0</v>
      </c>
      <c r="EJ35" s="307">
        <f t="shared" si="81"/>
        <v>0</v>
      </c>
      <c r="EK35" s="307">
        <f t="shared" si="81"/>
        <v>0</v>
      </c>
      <c r="EL35" s="307">
        <f t="shared" si="81"/>
        <v>0</v>
      </c>
      <c r="EM35" s="307">
        <f t="shared" si="81"/>
        <v>0</v>
      </c>
      <c r="EN35" s="307">
        <f t="shared" si="81"/>
        <v>0</v>
      </c>
      <c r="EO35" s="307">
        <f t="shared" si="81"/>
        <v>0</v>
      </c>
      <c r="EP35" s="307">
        <f t="shared" si="81"/>
        <v>0</v>
      </c>
      <c r="EQ35" s="107">
        <f t="shared" si="56"/>
        <v>0</v>
      </c>
      <c r="ER35" s="107">
        <f t="shared" si="56"/>
        <v>0</v>
      </c>
      <c r="ES35" s="107">
        <f t="shared" si="56"/>
        <v>0</v>
      </c>
      <c r="ET35" s="107">
        <f t="shared" si="56"/>
        <v>8</v>
      </c>
      <c r="EU35" s="107">
        <f t="shared" si="56"/>
        <v>0</v>
      </c>
      <c r="EV35" s="107">
        <f t="shared" si="56"/>
        <v>8</v>
      </c>
      <c r="EW35" s="107">
        <f t="shared" si="56"/>
        <v>0</v>
      </c>
      <c r="EX35" s="107">
        <f t="shared" si="56"/>
        <v>0</v>
      </c>
      <c r="EY35" s="107">
        <f t="shared" si="56"/>
        <v>0</v>
      </c>
      <c r="EZ35" s="107">
        <f>SUM(EZ31:EZ34)</f>
        <v>8</v>
      </c>
      <c r="FA35" s="107">
        <f>SUM(FA31:FA34)</f>
        <v>0</v>
      </c>
      <c r="FB35" s="107">
        <f>SUM(FB31:FB34)</f>
        <v>8</v>
      </c>
      <c r="FC35" s="107">
        <f t="shared" si="58"/>
        <v>0</v>
      </c>
      <c r="FD35" s="107">
        <f t="shared" si="58"/>
        <v>0</v>
      </c>
      <c r="FE35" s="107">
        <f t="shared" si="58"/>
        <v>0</v>
      </c>
      <c r="FF35" s="107">
        <f t="shared" si="58"/>
        <v>0</v>
      </c>
      <c r="FG35" s="107">
        <f t="shared" si="58"/>
        <v>0</v>
      </c>
      <c r="FH35" s="107">
        <f t="shared" si="58"/>
        <v>0</v>
      </c>
      <c r="FI35" s="107">
        <f t="shared" si="58"/>
        <v>0</v>
      </c>
      <c r="FJ35" s="107">
        <f t="shared" si="58"/>
        <v>0</v>
      </c>
      <c r="FK35" s="107">
        <f t="shared" si="58"/>
        <v>0</v>
      </c>
      <c r="FL35" s="107">
        <f>SUM(FL31:FL34)</f>
        <v>0</v>
      </c>
      <c r="FM35" s="107">
        <f>SUM(FM31:FM34)</f>
        <v>0</v>
      </c>
      <c r="FN35" s="107">
        <f>SUM(FN31:FN34)</f>
        <v>0</v>
      </c>
      <c r="FO35" s="107">
        <f t="shared" si="60"/>
        <v>0</v>
      </c>
      <c r="FP35" s="107">
        <f t="shared" si="60"/>
        <v>0</v>
      </c>
      <c r="FQ35" s="107">
        <f t="shared" si="60"/>
        <v>0</v>
      </c>
      <c r="FR35" s="107">
        <f t="shared" si="60"/>
        <v>0</v>
      </c>
      <c r="FS35" s="107">
        <f t="shared" si="60"/>
        <v>0</v>
      </c>
      <c r="FT35" s="107">
        <f t="shared" si="60"/>
        <v>0</v>
      </c>
      <c r="FU35" s="107">
        <f t="shared" si="60"/>
        <v>0</v>
      </c>
      <c r="FV35" s="107">
        <f t="shared" si="60"/>
        <v>0</v>
      </c>
      <c r="FW35" s="107">
        <f t="shared" si="60"/>
        <v>0</v>
      </c>
      <c r="FX35" s="107">
        <f>SUM(FX31:FX34)</f>
        <v>0</v>
      </c>
      <c r="FY35" s="107">
        <f>SUM(FY31:FY34)</f>
        <v>0</v>
      </c>
      <c r="FZ35" s="107">
        <f>SUM(FZ31:FZ34)</f>
        <v>0</v>
      </c>
      <c r="GA35" s="97">
        <f t="shared" si="62"/>
        <v>0</v>
      </c>
      <c r="GB35" s="97">
        <f t="shared" si="62"/>
        <v>0</v>
      </c>
      <c r="GC35" s="97">
        <f t="shared" si="62"/>
        <v>0</v>
      </c>
      <c r="GD35" s="97">
        <f t="shared" si="62"/>
        <v>0</v>
      </c>
      <c r="GE35" s="97">
        <f t="shared" si="62"/>
        <v>0</v>
      </c>
      <c r="GF35" s="97">
        <f t="shared" si="62"/>
        <v>0</v>
      </c>
      <c r="GG35" s="97">
        <f t="shared" si="62"/>
        <v>0</v>
      </c>
      <c r="GH35" s="97">
        <f t="shared" si="62"/>
        <v>0</v>
      </c>
      <c r="GI35" s="97">
        <f t="shared" si="62"/>
        <v>0</v>
      </c>
      <c r="GJ35" s="107">
        <f>SUM(GJ31:GJ34)</f>
        <v>0</v>
      </c>
      <c r="GK35" s="107">
        <f>SUM(GK31:GK34)</f>
        <v>0</v>
      </c>
      <c r="GL35" s="107">
        <f>SUM(GL31:GL34)</f>
        <v>0</v>
      </c>
      <c r="GM35" s="97">
        <f t="shared" si="64"/>
        <v>0</v>
      </c>
      <c r="GN35" s="97">
        <f t="shared" si="64"/>
        <v>0</v>
      </c>
      <c r="GO35" s="97">
        <f t="shared" si="64"/>
        <v>0</v>
      </c>
      <c r="GP35" s="97">
        <f t="shared" si="64"/>
        <v>8</v>
      </c>
      <c r="GQ35" s="97">
        <f t="shared" si="64"/>
        <v>0</v>
      </c>
      <c r="GR35" s="97">
        <f t="shared" si="64"/>
        <v>8</v>
      </c>
      <c r="GS35" s="97">
        <f t="shared" si="64"/>
        <v>0</v>
      </c>
      <c r="GT35" s="97">
        <f t="shared" si="64"/>
        <v>0</v>
      </c>
      <c r="GU35" s="97">
        <f t="shared" si="64"/>
        <v>0</v>
      </c>
      <c r="GV35" s="107">
        <f>SUM(GV31:GV34)</f>
        <v>8</v>
      </c>
      <c r="GW35" s="107">
        <f>SUM(GW31:GW34)</f>
        <v>0</v>
      </c>
      <c r="GX35" s="107">
        <f>SUM(GX31:GX34)</f>
        <v>8</v>
      </c>
      <c r="GY35" s="97">
        <f t="shared" si="66"/>
        <v>0</v>
      </c>
      <c r="GZ35" s="97">
        <f t="shared" si="66"/>
        <v>0</v>
      </c>
      <c r="HA35" s="97">
        <f t="shared" si="66"/>
        <v>0</v>
      </c>
      <c r="HB35" s="97">
        <f t="shared" si="66"/>
        <v>0</v>
      </c>
      <c r="HC35" s="97">
        <f t="shared" si="66"/>
        <v>0</v>
      </c>
      <c r="HD35" s="97">
        <f t="shared" si="66"/>
        <v>0</v>
      </c>
      <c r="HE35" s="97">
        <f t="shared" si="66"/>
        <v>0</v>
      </c>
      <c r="HF35" s="97">
        <f t="shared" si="66"/>
        <v>0</v>
      </c>
      <c r="HG35" s="97">
        <f t="shared" si="66"/>
        <v>0</v>
      </c>
      <c r="HH35" s="107">
        <f>SUM(HH31:HH34)</f>
        <v>0</v>
      </c>
      <c r="HI35" s="107">
        <f>SUM(HI31:HI34)</f>
        <v>0</v>
      </c>
      <c r="HJ35" s="107">
        <f>SUM(HJ31:HJ34)</f>
        <v>0</v>
      </c>
      <c r="HK35" s="97">
        <f t="shared" si="68"/>
        <v>0</v>
      </c>
      <c r="HL35" s="97">
        <f t="shared" si="68"/>
        <v>0</v>
      </c>
      <c r="HM35" s="97">
        <f t="shared" si="68"/>
        <v>0</v>
      </c>
      <c r="HN35" s="97">
        <f t="shared" si="68"/>
        <v>8</v>
      </c>
      <c r="HO35" s="97">
        <f t="shared" si="68"/>
        <v>0</v>
      </c>
      <c r="HP35" s="97">
        <f t="shared" si="68"/>
        <v>8</v>
      </c>
      <c r="HQ35" s="97">
        <f t="shared" si="68"/>
        <v>0</v>
      </c>
      <c r="HR35" s="97">
        <f t="shared" si="68"/>
        <v>0</v>
      </c>
      <c r="HS35" s="97">
        <f t="shared" si="68"/>
        <v>0</v>
      </c>
      <c r="HT35" s="107">
        <f>SUM(HT31:HT34)</f>
        <v>8</v>
      </c>
      <c r="HU35" s="107">
        <f>SUM(HU31:HU34)</f>
        <v>0</v>
      </c>
      <c r="HV35" s="107">
        <f>SUM(HV31:HV34)</f>
        <v>8</v>
      </c>
    </row>
    <row r="37" spans="1:230" ht="15.75" x14ac:dyDescent="0.25">
      <c r="A37" s="18" t="s">
        <v>25</v>
      </c>
    </row>
    <row r="38" spans="1:230" x14ac:dyDescent="0.25">
      <c r="A38" s="2" t="s">
        <v>36</v>
      </c>
    </row>
    <row r="39" spans="1:230" x14ac:dyDescent="0.25">
      <c r="A39" s="15" t="s">
        <v>19</v>
      </c>
      <c r="B39" s="3" t="s">
        <v>35</v>
      </c>
      <c r="C39" s="3" t="s">
        <v>254</v>
      </c>
      <c r="D39" s="3" t="s">
        <v>255</v>
      </c>
      <c r="E39" s="3" t="s">
        <v>256</v>
      </c>
      <c r="F39" s="3" t="s">
        <v>257</v>
      </c>
      <c r="G39" s="3" t="s">
        <v>34</v>
      </c>
      <c r="H39" s="3" t="s">
        <v>258</v>
      </c>
      <c r="I39" s="3" t="s">
        <v>287</v>
      </c>
      <c r="J39" s="3" t="s">
        <v>259</v>
      </c>
      <c r="K39" s="3" t="s">
        <v>260</v>
      </c>
      <c r="L39" s="3" t="s">
        <v>261</v>
      </c>
      <c r="M39" s="3" t="s">
        <v>262</v>
      </c>
      <c r="N39" s="3" t="s">
        <v>263</v>
      </c>
      <c r="O39" s="342" t="s">
        <v>305</v>
      </c>
      <c r="P39" s="342" t="s">
        <v>306</v>
      </c>
      <c r="Q39" s="342" t="s">
        <v>307</v>
      </c>
      <c r="R39" s="342" t="s">
        <v>308</v>
      </c>
      <c r="S39" s="342" t="s">
        <v>309</v>
      </c>
      <c r="T39" s="342" t="s">
        <v>310</v>
      </c>
      <c r="U39" s="342" t="s">
        <v>324</v>
      </c>
    </row>
    <row r="40" spans="1:230" x14ac:dyDescent="0.25">
      <c r="A40" s="661">
        <v>1</v>
      </c>
      <c r="B40" s="6" t="s">
        <v>3</v>
      </c>
      <c r="C40" s="517"/>
      <c r="D40" s="450"/>
      <c r="E40" s="450"/>
      <c r="F40" s="450"/>
      <c r="G40" s="450"/>
      <c r="H40" s="450"/>
      <c r="I40" s="450"/>
      <c r="J40" s="450"/>
      <c r="K40" s="667"/>
      <c r="L40" s="517"/>
      <c r="M40" s="450"/>
      <c r="N40" s="24"/>
      <c r="O40" s="24">
        <f t="shared" ref="O40:O46" si="82">C40+D40+E40</f>
        <v>0</v>
      </c>
      <c r="P40" s="24">
        <f t="shared" ref="P40:P46" si="83">F40+G40+H40</f>
        <v>0</v>
      </c>
      <c r="Q40" s="24">
        <f t="shared" ref="Q40:Q46" si="84">I40+J40+K40</f>
        <v>0</v>
      </c>
      <c r="R40" s="24">
        <f t="shared" ref="R40:R46" si="85">L40+M40+N40</f>
        <v>0</v>
      </c>
      <c r="S40" s="24">
        <f t="shared" ref="S40:S46" si="86">O40+P40</f>
        <v>0</v>
      </c>
      <c r="T40" s="24">
        <f t="shared" ref="T40:T46" si="87">Q40+R40</f>
        <v>0</v>
      </c>
      <c r="U40" s="24">
        <f t="shared" ref="U40:U46" si="88">SUM(C40:N40)</f>
        <v>0</v>
      </c>
    </row>
    <row r="41" spans="1:230" x14ac:dyDescent="0.25">
      <c r="A41" s="661">
        <v>2</v>
      </c>
      <c r="B41" s="8" t="s">
        <v>4</v>
      </c>
      <c r="C41" s="517"/>
      <c r="D41" s="450"/>
      <c r="E41" s="450"/>
      <c r="F41" s="450"/>
      <c r="G41" s="450"/>
      <c r="H41" s="450"/>
      <c r="I41" s="450"/>
      <c r="J41" s="450"/>
      <c r="K41" s="667"/>
      <c r="L41" s="517"/>
      <c r="M41" s="450"/>
      <c r="N41" s="24"/>
      <c r="O41" s="24">
        <f t="shared" si="82"/>
        <v>0</v>
      </c>
      <c r="P41" s="24">
        <f t="shared" si="83"/>
        <v>0</v>
      </c>
      <c r="Q41" s="24">
        <f t="shared" si="84"/>
        <v>0</v>
      </c>
      <c r="R41" s="24">
        <f t="shared" si="85"/>
        <v>0</v>
      </c>
      <c r="S41" s="24">
        <f t="shared" si="86"/>
        <v>0</v>
      </c>
      <c r="T41" s="24">
        <f t="shared" si="87"/>
        <v>0</v>
      </c>
      <c r="U41" s="24">
        <f t="shared" si="88"/>
        <v>0</v>
      </c>
      <c r="Y41" s="490"/>
    </row>
    <row r="42" spans="1:230" s="1" customFormat="1" x14ac:dyDescent="0.25">
      <c r="A42" s="27"/>
      <c r="B42" s="27" t="s">
        <v>2</v>
      </c>
      <c r="C42" s="451"/>
      <c r="D42" s="451"/>
      <c r="E42" s="451"/>
      <c r="F42" s="451"/>
      <c r="G42" s="451"/>
      <c r="H42" s="451"/>
      <c r="I42" s="451"/>
      <c r="J42" s="451"/>
      <c r="K42" s="766"/>
      <c r="L42" s="451"/>
      <c r="M42" s="451"/>
      <c r="N42" s="28"/>
      <c r="O42" s="28">
        <f t="shared" si="82"/>
        <v>0</v>
      </c>
      <c r="P42" s="28">
        <f t="shared" si="83"/>
        <v>0</v>
      </c>
      <c r="Q42" s="28">
        <f t="shared" si="84"/>
        <v>0</v>
      </c>
      <c r="R42" s="28">
        <f t="shared" si="85"/>
        <v>0</v>
      </c>
      <c r="S42" s="28">
        <f t="shared" si="86"/>
        <v>0</v>
      </c>
      <c r="T42" s="28">
        <f t="shared" si="87"/>
        <v>0</v>
      </c>
      <c r="U42" s="28">
        <f t="shared" si="88"/>
        <v>0</v>
      </c>
      <c r="Y42" s="491"/>
      <c r="CA42" s="746"/>
    </row>
    <row r="43" spans="1:230" x14ac:dyDescent="0.25">
      <c r="A43" s="3">
        <v>1</v>
      </c>
      <c r="B43" s="15" t="s">
        <v>26</v>
      </c>
      <c r="C43" s="667"/>
      <c r="D43" s="450"/>
      <c r="E43" s="450"/>
      <c r="F43" s="450"/>
      <c r="G43" s="450"/>
      <c r="H43" s="450"/>
      <c r="I43" s="450"/>
      <c r="J43" s="450"/>
      <c r="K43" s="450"/>
      <c r="L43" s="517"/>
      <c r="M43" s="450"/>
      <c r="N43" s="24"/>
      <c r="O43" s="24">
        <f t="shared" si="82"/>
        <v>0</v>
      </c>
      <c r="P43" s="24">
        <f t="shared" si="83"/>
        <v>0</v>
      </c>
      <c r="Q43" s="24">
        <f t="shared" si="84"/>
        <v>0</v>
      </c>
      <c r="R43" s="24">
        <f t="shared" si="85"/>
        <v>0</v>
      </c>
      <c r="S43" s="24">
        <f t="shared" si="86"/>
        <v>0</v>
      </c>
      <c r="T43" s="24">
        <f t="shared" si="87"/>
        <v>0</v>
      </c>
      <c r="U43" s="24">
        <f t="shared" si="88"/>
        <v>0</v>
      </c>
      <c r="V43" s="745"/>
    </row>
    <row r="44" spans="1:230" x14ac:dyDescent="0.25">
      <c r="A44" s="3">
        <v>2</v>
      </c>
      <c r="B44" s="15" t="s">
        <v>27</v>
      </c>
      <c r="C44" s="667"/>
      <c r="D44" s="450"/>
      <c r="E44" s="450"/>
      <c r="F44" s="450"/>
      <c r="G44" s="450"/>
      <c r="H44" s="450"/>
      <c r="I44" s="450"/>
      <c r="J44" s="450"/>
      <c r="K44" s="450"/>
      <c r="L44" s="517"/>
      <c r="M44" s="450"/>
      <c r="N44" s="24"/>
      <c r="O44" s="24">
        <f t="shared" si="82"/>
        <v>0</v>
      </c>
      <c r="P44" s="24">
        <f t="shared" si="83"/>
        <v>0</v>
      </c>
      <c r="Q44" s="24">
        <f t="shared" si="84"/>
        <v>0</v>
      </c>
      <c r="R44" s="24">
        <f t="shared" si="85"/>
        <v>0</v>
      </c>
      <c r="S44" s="24">
        <f t="shared" si="86"/>
        <v>0</v>
      </c>
      <c r="T44" s="24">
        <f t="shared" si="87"/>
        <v>0</v>
      </c>
      <c r="U44" s="24">
        <f t="shared" si="88"/>
        <v>0</v>
      </c>
      <c r="V44" s="745"/>
      <c r="Y44" s="490"/>
    </row>
    <row r="45" spans="1:230" x14ac:dyDescent="0.25">
      <c r="A45" s="3">
        <v>3</v>
      </c>
      <c r="B45" s="15" t="s">
        <v>84</v>
      </c>
      <c r="C45" s="450"/>
      <c r="D45" s="450"/>
      <c r="E45" s="450"/>
      <c r="F45" s="450"/>
      <c r="G45" s="450"/>
      <c r="H45" s="450"/>
      <c r="I45" s="450"/>
      <c r="J45" s="450"/>
      <c r="K45" s="450"/>
      <c r="L45" s="517"/>
      <c r="M45" s="450"/>
      <c r="N45" s="24"/>
      <c r="O45" s="24">
        <f t="shared" si="82"/>
        <v>0</v>
      </c>
      <c r="P45" s="24">
        <f t="shared" si="83"/>
        <v>0</v>
      </c>
      <c r="Q45" s="24">
        <f t="shared" si="84"/>
        <v>0</v>
      </c>
      <c r="R45" s="24">
        <f t="shared" si="85"/>
        <v>0</v>
      </c>
      <c r="S45" s="24">
        <f t="shared" si="86"/>
        <v>0</v>
      </c>
      <c r="T45" s="24">
        <f t="shared" si="87"/>
        <v>0</v>
      </c>
      <c r="U45" s="24">
        <f t="shared" si="88"/>
        <v>0</v>
      </c>
    </row>
    <row r="46" spans="1:230" s="1" customFormat="1" x14ac:dyDescent="0.25">
      <c r="A46" s="27"/>
      <c r="B46" s="27" t="s">
        <v>2</v>
      </c>
      <c r="C46" s="451">
        <f t="shared" ref="C46:N46" si="89">SUM(C43:C45)</f>
        <v>0</v>
      </c>
      <c r="D46" s="451">
        <f t="shared" si="89"/>
        <v>0</v>
      </c>
      <c r="E46" s="451">
        <f t="shared" si="89"/>
        <v>0</v>
      </c>
      <c r="F46" s="451">
        <f t="shared" si="89"/>
        <v>0</v>
      </c>
      <c r="G46" s="451">
        <f t="shared" si="89"/>
        <v>0</v>
      </c>
      <c r="H46" s="451">
        <f t="shared" si="89"/>
        <v>0</v>
      </c>
      <c r="I46" s="451">
        <f t="shared" si="89"/>
        <v>0</v>
      </c>
      <c r="J46" s="451">
        <f t="shared" si="89"/>
        <v>0</v>
      </c>
      <c r="K46" s="451">
        <f t="shared" si="89"/>
        <v>0</v>
      </c>
      <c r="L46" s="451">
        <f t="shared" si="89"/>
        <v>0</v>
      </c>
      <c r="M46" s="451">
        <f t="shared" si="89"/>
        <v>0</v>
      </c>
      <c r="N46" s="28">
        <f t="shared" si="89"/>
        <v>0</v>
      </c>
      <c r="O46" s="28">
        <f t="shared" si="82"/>
        <v>0</v>
      </c>
      <c r="P46" s="28">
        <f t="shared" si="83"/>
        <v>0</v>
      </c>
      <c r="Q46" s="28">
        <f t="shared" si="84"/>
        <v>0</v>
      </c>
      <c r="R46" s="28">
        <f t="shared" si="85"/>
        <v>0</v>
      </c>
      <c r="S46" s="28">
        <f t="shared" si="86"/>
        <v>0</v>
      </c>
      <c r="T46" s="28">
        <f t="shared" si="87"/>
        <v>0</v>
      </c>
      <c r="U46" s="28">
        <f t="shared" si="88"/>
        <v>0</v>
      </c>
      <c r="Y46" s="491"/>
      <c r="CA46" s="746"/>
    </row>
    <row r="47" spans="1:230" x14ac:dyDescent="0.25">
      <c r="O47" s="452"/>
      <c r="P47" s="452"/>
      <c r="Q47" s="452"/>
      <c r="R47" s="452"/>
      <c r="S47" s="452"/>
      <c r="T47" s="452"/>
      <c r="U47" s="452"/>
    </row>
    <row r="48" spans="1:230" x14ac:dyDescent="0.25">
      <c r="A48" s="9"/>
      <c r="B48" s="9" t="s">
        <v>374</v>
      </c>
      <c r="C48" s="15">
        <v>31</v>
      </c>
      <c r="D48" s="15">
        <v>29</v>
      </c>
      <c r="E48" s="15">
        <v>31</v>
      </c>
      <c r="F48" s="15">
        <v>30</v>
      </c>
      <c r="G48" s="15">
        <v>31</v>
      </c>
      <c r="H48" s="15">
        <v>30</v>
      </c>
      <c r="I48" s="15">
        <v>31</v>
      </c>
      <c r="J48" s="15">
        <v>31</v>
      </c>
      <c r="K48" s="15">
        <v>30</v>
      </c>
      <c r="L48" s="15">
        <v>31</v>
      </c>
      <c r="M48" s="15">
        <v>30</v>
      </c>
      <c r="N48" s="15">
        <v>31</v>
      </c>
      <c r="O48" s="24">
        <f>C48+D48+E48</f>
        <v>91</v>
      </c>
      <c r="P48" s="24">
        <f>F48+G48+H48</f>
        <v>91</v>
      </c>
      <c r="Q48" s="24">
        <f>I48+J48+K48</f>
        <v>92</v>
      </c>
      <c r="R48" s="24">
        <f>L48+M48+N48</f>
        <v>92</v>
      </c>
      <c r="S48" s="24">
        <f>O48+P48</f>
        <v>182</v>
      </c>
      <c r="T48" s="24">
        <f>Q48+R48</f>
        <v>184</v>
      </c>
      <c r="U48" s="24">
        <f>SUM(C48:N48)</f>
        <v>366</v>
      </c>
    </row>
    <row r="49" spans="1:22" x14ac:dyDescent="0.25">
      <c r="A49" s="9"/>
      <c r="B49" s="9" t="s">
        <v>372</v>
      </c>
      <c r="C49" s="15">
        <f>31-2-3-4</f>
        <v>22</v>
      </c>
      <c r="D49" s="15">
        <f>29-9</f>
        <v>20</v>
      </c>
      <c r="E49" s="15">
        <f>31-9-1</f>
        <v>21</v>
      </c>
      <c r="F49" s="15">
        <f>30-8-1</f>
        <v>21</v>
      </c>
      <c r="G49" s="15">
        <f>31-10-1-1-2-1</f>
        <v>16</v>
      </c>
      <c r="H49" s="15">
        <f>30-9</f>
        <v>21</v>
      </c>
      <c r="I49" s="15">
        <f>31-9</f>
        <v>22</v>
      </c>
      <c r="J49" s="15">
        <f>31-10-2-1</f>
        <v>18</v>
      </c>
      <c r="K49" s="15">
        <f>30-9</f>
        <v>21</v>
      </c>
      <c r="L49" s="15">
        <f>31-10+2</f>
        <v>23</v>
      </c>
      <c r="M49" s="15">
        <f>30-9</f>
        <v>21</v>
      </c>
      <c r="N49" s="864" t="s">
        <v>510</v>
      </c>
      <c r="O49" s="24">
        <f>C49+D49+E49</f>
        <v>63</v>
      </c>
      <c r="P49" s="24">
        <f>F49+G49+H49</f>
        <v>58</v>
      </c>
      <c r="Q49" s="24">
        <f>I49+J49+K49</f>
        <v>61</v>
      </c>
      <c r="R49" s="24" t="e">
        <f>L49+M49+N49</f>
        <v>#VALUE!</v>
      </c>
      <c r="S49" s="24">
        <f>O49+P49</f>
        <v>121</v>
      </c>
      <c r="T49" s="24" t="e">
        <f>Q49+R49</f>
        <v>#VALUE!</v>
      </c>
      <c r="U49" s="24">
        <f>SUM(C49:N49)</f>
        <v>226</v>
      </c>
    </row>
    <row r="50" spans="1:22" x14ac:dyDescent="0.25">
      <c r="A50" s="508"/>
      <c r="B50" s="9" t="s">
        <v>373</v>
      </c>
      <c r="C50" s="510">
        <f>C46/C49</f>
        <v>0</v>
      </c>
      <c r="D50" s="510">
        <f t="shared" ref="D50:I50" si="90">D46/D49</f>
        <v>0</v>
      </c>
      <c r="E50" s="510">
        <f t="shared" si="90"/>
        <v>0</v>
      </c>
      <c r="F50" s="510">
        <f t="shared" si="90"/>
        <v>0</v>
      </c>
      <c r="G50" s="510">
        <f t="shared" si="90"/>
        <v>0</v>
      </c>
      <c r="H50" s="510">
        <f t="shared" si="90"/>
        <v>0</v>
      </c>
      <c r="I50" s="510">
        <f t="shared" si="90"/>
        <v>0</v>
      </c>
      <c r="J50" s="510">
        <f t="shared" ref="J50:U50" si="91">J46/J49</f>
        <v>0</v>
      </c>
      <c r="K50" s="510">
        <f t="shared" si="91"/>
        <v>0</v>
      </c>
      <c r="L50" s="510">
        <f t="shared" si="91"/>
        <v>0</v>
      </c>
      <c r="M50" s="510">
        <f t="shared" si="91"/>
        <v>0</v>
      </c>
      <c r="N50" s="510" t="e">
        <f t="shared" si="91"/>
        <v>#VALUE!</v>
      </c>
      <c r="O50" s="510">
        <f t="shared" si="91"/>
        <v>0</v>
      </c>
      <c r="P50" s="510">
        <f t="shared" si="91"/>
        <v>0</v>
      </c>
      <c r="Q50" s="510">
        <f t="shared" si="91"/>
        <v>0</v>
      </c>
      <c r="R50" s="510" t="e">
        <f t="shared" si="91"/>
        <v>#VALUE!</v>
      </c>
      <c r="S50" s="510">
        <f t="shared" si="91"/>
        <v>0</v>
      </c>
      <c r="T50" s="510" t="e">
        <f t="shared" si="91"/>
        <v>#VALUE!</v>
      </c>
      <c r="U50" s="510">
        <f t="shared" si="91"/>
        <v>0</v>
      </c>
    </row>
    <row r="51" spans="1:22" x14ac:dyDescent="0.25">
      <c r="A51" s="660"/>
      <c r="B51" s="9" t="s">
        <v>491</v>
      </c>
      <c r="C51" s="668">
        <v>12</v>
      </c>
      <c r="D51" s="668">
        <v>12</v>
      </c>
      <c r="E51" s="668">
        <v>12</v>
      </c>
      <c r="F51" s="668">
        <v>12</v>
      </c>
      <c r="G51" s="668">
        <v>12</v>
      </c>
      <c r="H51" s="668">
        <v>12</v>
      </c>
      <c r="I51" s="668">
        <v>12</v>
      </c>
      <c r="J51" s="668">
        <v>12</v>
      </c>
      <c r="K51" s="668">
        <v>12</v>
      </c>
      <c r="L51" s="668">
        <v>12</v>
      </c>
      <c r="M51" s="668">
        <v>12</v>
      </c>
      <c r="N51" s="668">
        <v>12</v>
      </c>
      <c r="O51" s="510">
        <v>12</v>
      </c>
      <c r="P51" s="510">
        <v>12</v>
      </c>
      <c r="Q51" s="510">
        <v>12</v>
      </c>
      <c r="R51" s="510">
        <v>12</v>
      </c>
      <c r="S51" s="510">
        <v>12</v>
      </c>
      <c r="T51" s="510">
        <v>12</v>
      </c>
      <c r="U51" s="510">
        <v>12</v>
      </c>
    </row>
    <row r="52" spans="1:22" x14ac:dyDescent="0.25">
      <c r="A52" s="660"/>
      <c r="B52" s="9" t="s">
        <v>492</v>
      </c>
      <c r="C52" s="668"/>
      <c r="D52" s="668"/>
      <c r="E52" s="668"/>
      <c r="F52" s="668"/>
      <c r="G52" s="668"/>
      <c r="H52" s="668"/>
      <c r="I52" s="668"/>
      <c r="J52" s="668"/>
      <c r="K52" s="668"/>
      <c r="L52" s="668"/>
      <c r="M52" s="668"/>
      <c r="N52" s="668"/>
      <c r="O52" s="24">
        <f>C52+D52+E52</f>
        <v>0</v>
      </c>
      <c r="P52" s="24">
        <f>F52+G52+H52</f>
        <v>0</v>
      </c>
      <c r="Q52" s="24">
        <f>I52+J52+K52</f>
        <v>0</v>
      </c>
      <c r="R52" s="24">
        <f>L52+M52+N52</f>
        <v>0</v>
      </c>
      <c r="S52" s="24">
        <f>O52+P52</f>
        <v>0</v>
      </c>
      <c r="T52" s="24">
        <f>Q52+R52</f>
        <v>0</v>
      </c>
      <c r="U52" s="24">
        <f>SUM(C52:N52)</f>
        <v>0</v>
      </c>
    </row>
    <row r="53" spans="1:22" x14ac:dyDescent="0.25">
      <c r="A53" s="660"/>
      <c r="B53" s="9" t="s">
        <v>493</v>
      </c>
      <c r="C53" s="668"/>
      <c r="D53" s="668"/>
      <c r="E53" s="668"/>
      <c r="F53" s="668"/>
      <c r="G53" s="668"/>
      <c r="H53" s="668"/>
      <c r="I53" s="668"/>
      <c r="J53" s="668"/>
      <c r="K53" s="668"/>
      <c r="L53" s="668"/>
      <c r="M53" s="668"/>
      <c r="N53" s="668"/>
      <c r="O53" s="24">
        <f>C53+D53+E53</f>
        <v>0</v>
      </c>
      <c r="P53" s="24">
        <f>F53+G53+H53</f>
        <v>0</v>
      </c>
      <c r="Q53" s="24">
        <f>I53+J53+K53</f>
        <v>0</v>
      </c>
      <c r="R53" s="24">
        <f>L53+M53+N53</f>
        <v>0</v>
      </c>
      <c r="S53" s="24">
        <f>O53+P53</f>
        <v>0</v>
      </c>
      <c r="T53" s="24">
        <f>Q53+R53</f>
        <v>0</v>
      </c>
      <c r="U53" s="24">
        <f>SUM(C53:N53)</f>
        <v>0</v>
      </c>
    </row>
    <row r="54" spans="1:22" x14ac:dyDescent="0.25">
      <c r="A54" s="660"/>
      <c r="B54" s="9" t="s">
        <v>494</v>
      </c>
      <c r="C54" s="668"/>
      <c r="D54" s="668"/>
      <c r="E54" s="668"/>
      <c r="F54" s="668"/>
      <c r="G54" s="668"/>
      <c r="H54" s="668"/>
      <c r="I54" s="668"/>
      <c r="J54" s="668"/>
      <c r="K54" s="668"/>
      <c r="L54" s="668"/>
      <c r="M54" s="668"/>
      <c r="N54" s="668"/>
      <c r="O54" s="24">
        <f>C54+D54+E54</f>
        <v>0</v>
      </c>
      <c r="P54" s="24">
        <f>F54+G54+H54</f>
        <v>0</v>
      </c>
      <c r="Q54" s="24">
        <f>I54+J54+K54</f>
        <v>0</v>
      </c>
      <c r="R54" s="24">
        <f>L54+M54+N54</f>
        <v>0</v>
      </c>
      <c r="S54" s="24">
        <f>O54+P54</f>
        <v>0</v>
      </c>
      <c r="T54" s="24">
        <f>Q54+R54</f>
        <v>0</v>
      </c>
      <c r="U54" s="24">
        <f>SUM(C54:N54)</f>
        <v>0</v>
      </c>
    </row>
    <row r="55" spans="1:22" x14ac:dyDescent="0.25">
      <c r="A55" s="660"/>
      <c r="B55" s="9" t="s">
        <v>495</v>
      </c>
      <c r="C55" s="669">
        <f>IFERROR((C52/(C51*C48)),0)</f>
        <v>0</v>
      </c>
      <c r="D55" s="669">
        <f t="shared" ref="D55:U55" si="92">IFERROR((D52/(D51*D48)),0)</f>
        <v>0</v>
      </c>
      <c r="E55" s="669">
        <f t="shared" si="92"/>
        <v>0</v>
      </c>
      <c r="F55" s="669">
        <f t="shared" si="92"/>
        <v>0</v>
      </c>
      <c r="G55" s="669">
        <f t="shared" si="92"/>
        <v>0</v>
      </c>
      <c r="H55" s="669">
        <f t="shared" si="92"/>
        <v>0</v>
      </c>
      <c r="I55" s="669">
        <f t="shared" si="92"/>
        <v>0</v>
      </c>
      <c r="J55" s="669">
        <f t="shared" si="92"/>
        <v>0</v>
      </c>
      <c r="K55" s="669">
        <f t="shared" si="92"/>
        <v>0</v>
      </c>
      <c r="L55" s="669">
        <f>IFERROR((L52/(L51*L48)),0)</f>
        <v>0</v>
      </c>
      <c r="M55" s="669">
        <f t="shared" si="92"/>
        <v>0</v>
      </c>
      <c r="N55" s="669">
        <f t="shared" si="92"/>
        <v>0</v>
      </c>
      <c r="O55" s="669">
        <f t="shared" si="92"/>
        <v>0</v>
      </c>
      <c r="P55" s="669">
        <f t="shared" si="92"/>
        <v>0</v>
      </c>
      <c r="Q55" s="669">
        <f t="shared" si="92"/>
        <v>0</v>
      </c>
      <c r="R55" s="669">
        <f t="shared" si="92"/>
        <v>0</v>
      </c>
      <c r="S55" s="669">
        <f t="shared" si="92"/>
        <v>0</v>
      </c>
      <c r="T55" s="669">
        <f t="shared" si="92"/>
        <v>0</v>
      </c>
      <c r="U55" s="669">
        <f t="shared" si="92"/>
        <v>0</v>
      </c>
      <c r="V55" s="745">
        <f t="shared" ref="V55:V57" si="93">AVERAGE(C55:N55)</f>
        <v>0</v>
      </c>
    </row>
    <row r="56" spans="1:22" x14ac:dyDescent="0.25">
      <c r="A56" s="660"/>
      <c r="B56" s="9" t="s">
        <v>496</v>
      </c>
      <c r="C56" s="510">
        <f>IFERROR(C53/C54,0)</f>
        <v>0</v>
      </c>
      <c r="D56" s="510">
        <f t="shared" ref="D56:N56" si="94">IFERROR(D53/D54,0)</f>
        <v>0</v>
      </c>
      <c r="E56" s="510">
        <f t="shared" si="94"/>
        <v>0</v>
      </c>
      <c r="F56" s="510">
        <f t="shared" si="94"/>
        <v>0</v>
      </c>
      <c r="G56" s="510">
        <f t="shared" si="94"/>
        <v>0</v>
      </c>
      <c r="H56" s="510">
        <f t="shared" si="94"/>
        <v>0</v>
      </c>
      <c r="I56" s="510">
        <f t="shared" si="94"/>
        <v>0</v>
      </c>
      <c r="J56" s="510">
        <f t="shared" si="94"/>
        <v>0</v>
      </c>
      <c r="K56" s="510">
        <f t="shared" si="94"/>
        <v>0</v>
      </c>
      <c r="L56" s="510">
        <f t="shared" si="94"/>
        <v>0</v>
      </c>
      <c r="M56" s="510">
        <f t="shared" si="94"/>
        <v>0</v>
      </c>
      <c r="N56" s="510">
        <f t="shared" si="94"/>
        <v>0</v>
      </c>
      <c r="O56" s="510">
        <f t="shared" ref="O56:U56" si="95">IFERROR(O53/O54,0)</f>
        <v>0</v>
      </c>
      <c r="P56" s="510">
        <f t="shared" si="95"/>
        <v>0</v>
      </c>
      <c r="Q56" s="510">
        <f t="shared" si="95"/>
        <v>0</v>
      </c>
      <c r="R56" s="510">
        <f t="shared" si="95"/>
        <v>0</v>
      </c>
      <c r="S56" s="510">
        <f t="shared" si="95"/>
        <v>0</v>
      </c>
      <c r="T56" s="510">
        <f t="shared" si="95"/>
        <v>0</v>
      </c>
      <c r="U56" s="510">
        <f t="shared" si="95"/>
        <v>0</v>
      </c>
      <c r="V56" s="828">
        <f t="shared" si="93"/>
        <v>0</v>
      </c>
    </row>
    <row r="57" spans="1:22" x14ac:dyDescent="0.25">
      <c r="A57" s="660"/>
      <c r="B57" s="9" t="s">
        <v>497</v>
      </c>
      <c r="C57" s="510">
        <f>IFERROR(((C51*C48)-C52)/C54,0)</f>
        <v>0</v>
      </c>
      <c r="D57" s="510">
        <f t="shared" ref="D57:N57" si="96">IFERROR(((D51*D48)-D52)/D54,0)</f>
        <v>0</v>
      </c>
      <c r="E57" s="510">
        <f t="shared" si="96"/>
        <v>0</v>
      </c>
      <c r="F57" s="510">
        <f t="shared" si="96"/>
        <v>0</v>
      </c>
      <c r="G57" s="510">
        <f t="shared" si="96"/>
        <v>0</v>
      </c>
      <c r="H57" s="510">
        <f t="shared" si="96"/>
        <v>0</v>
      </c>
      <c r="I57" s="510">
        <f t="shared" si="96"/>
        <v>0</v>
      </c>
      <c r="J57" s="510">
        <f t="shared" si="96"/>
        <v>0</v>
      </c>
      <c r="K57" s="510">
        <f t="shared" si="96"/>
        <v>0</v>
      </c>
      <c r="L57" s="510">
        <f t="shared" si="96"/>
        <v>0</v>
      </c>
      <c r="M57" s="510">
        <f t="shared" si="96"/>
        <v>0</v>
      </c>
      <c r="N57" s="510">
        <f t="shared" si="96"/>
        <v>0</v>
      </c>
      <c r="O57" s="510">
        <f t="shared" ref="O57:U57" si="97">IFERROR(((O51*O48)-O52)/O54,0)</f>
        <v>0</v>
      </c>
      <c r="P57" s="510">
        <f t="shared" si="97"/>
        <v>0</v>
      </c>
      <c r="Q57" s="510">
        <f t="shared" si="97"/>
        <v>0</v>
      </c>
      <c r="R57" s="510">
        <f t="shared" si="97"/>
        <v>0</v>
      </c>
      <c r="S57" s="510">
        <f t="shared" si="97"/>
        <v>0</v>
      </c>
      <c r="T57" s="510">
        <f t="shared" si="97"/>
        <v>0</v>
      </c>
      <c r="U57" s="510">
        <f t="shared" si="97"/>
        <v>0</v>
      </c>
      <c r="V57" s="828">
        <f t="shared" si="93"/>
        <v>0</v>
      </c>
    </row>
    <row r="58" spans="1:22" x14ac:dyDescent="0.25">
      <c r="A58" s="660"/>
      <c r="B58" s="9" t="s">
        <v>498</v>
      </c>
      <c r="C58" s="510">
        <f>IFERROR(C54/C51,0)</f>
        <v>0</v>
      </c>
      <c r="D58" s="510">
        <f t="shared" ref="D58:N58" si="98">IFERROR(D54/D51,0)</f>
        <v>0</v>
      </c>
      <c r="E58" s="510">
        <f t="shared" si="98"/>
        <v>0</v>
      </c>
      <c r="F58" s="510">
        <f t="shared" si="98"/>
        <v>0</v>
      </c>
      <c r="G58" s="510">
        <f t="shared" si="98"/>
        <v>0</v>
      </c>
      <c r="H58" s="510">
        <f t="shared" si="98"/>
        <v>0</v>
      </c>
      <c r="I58" s="510">
        <f t="shared" si="98"/>
        <v>0</v>
      </c>
      <c r="J58" s="510">
        <f t="shared" si="98"/>
        <v>0</v>
      </c>
      <c r="K58" s="510">
        <f t="shared" si="98"/>
        <v>0</v>
      </c>
      <c r="L58" s="510">
        <f t="shared" si="98"/>
        <v>0</v>
      </c>
      <c r="M58" s="510">
        <f t="shared" si="98"/>
        <v>0</v>
      </c>
      <c r="N58" s="510">
        <f t="shared" si="98"/>
        <v>0</v>
      </c>
      <c r="O58" s="510">
        <f t="shared" ref="O58:U58" si="99">IFERROR(O54/O51,0)</f>
        <v>0</v>
      </c>
      <c r="P58" s="510">
        <f t="shared" si="99"/>
        <v>0</v>
      </c>
      <c r="Q58" s="510">
        <f t="shared" si="99"/>
        <v>0</v>
      </c>
      <c r="R58" s="510">
        <f t="shared" si="99"/>
        <v>0</v>
      </c>
      <c r="S58" s="510">
        <f t="shared" si="99"/>
        <v>0</v>
      </c>
      <c r="T58" s="510">
        <f t="shared" si="99"/>
        <v>0</v>
      </c>
      <c r="U58" s="510">
        <f t="shared" si="99"/>
        <v>0</v>
      </c>
      <c r="V58" s="828">
        <f>AVERAGE(C58:N58)</f>
        <v>0</v>
      </c>
    </row>
    <row r="59" spans="1:22" x14ac:dyDescent="0.25">
      <c r="O59" s="509"/>
      <c r="P59" s="509"/>
      <c r="Q59" s="509"/>
      <c r="R59" s="509"/>
      <c r="S59" s="509"/>
      <c r="T59" s="509"/>
      <c r="U59" s="509"/>
    </row>
    <row r="60" spans="1:22" x14ac:dyDescent="0.25">
      <c r="K60" s="2">
        <v>3</v>
      </c>
      <c r="O60" s="509"/>
      <c r="P60" s="509"/>
      <c r="Q60" s="509"/>
      <c r="R60" s="509"/>
      <c r="S60" s="509"/>
      <c r="T60" s="509"/>
      <c r="U60" s="509"/>
    </row>
    <row r="61" spans="1:22" x14ac:dyDescent="0.25">
      <c r="K61" s="2">
        <v>16</v>
      </c>
      <c r="O61" s="509"/>
      <c r="P61" s="509"/>
      <c r="Q61" s="509"/>
      <c r="R61" s="509"/>
      <c r="S61" s="509"/>
      <c r="T61" s="509"/>
      <c r="U61" s="509"/>
    </row>
    <row r="62" spans="1:22" x14ac:dyDescent="0.25">
      <c r="A62" s="20" t="s">
        <v>38</v>
      </c>
      <c r="B62" s="11"/>
      <c r="K62" s="2">
        <v>6</v>
      </c>
    </row>
    <row r="63" spans="1:22" x14ac:dyDescent="0.25">
      <c r="A63" s="267" t="s">
        <v>19</v>
      </c>
      <c r="B63" s="267" t="s">
        <v>37</v>
      </c>
      <c r="C63" s="3" t="s">
        <v>254</v>
      </c>
      <c r="D63" s="3" t="s">
        <v>255</v>
      </c>
      <c r="E63" s="3" t="s">
        <v>256</v>
      </c>
      <c r="F63" s="3" t="s">
        <v>257</v>
      </c>
      <c r="G63" s="3" t="s">
        <v>34</v>
      </c>
      <c r="H63" s="3" t="s">
        <v>258</v>
      </c>
      <c r="I63" s="3" t="s">
        <v>287</v>
      </c>
      <c r="J63" s="3" t="s">
        <v>259</v>
      </c>
      <c r="K63" s="3" t="s">
        <v>260</v>
      </c>
      <c r="L63" s="3" t="s">
        <v>261</v>
      </c>
      <c r="M63" s="3" t="s">
        <v>262</v>
      </c>
      <c r="N63" s="3" t="s">
        <v>263</v>
      </c>
      <c r="O63" s="342" t="s">
        <v>305</v>
      </c>
      <c r="P63" s="342" t="s">
        <v>306</v>
      </c>
      <c r="Q63" s="342" t="s">
        <v>307</v>
      </c>
      <c r="R63" s="342" t="s">
        <v>308</v>
      </c>
      <c r="S63" s="342" t="s">
        <v>309</v>
      </c>
      <c r="T63" s="342" t="s">
        <v>310</v>
      </c>
      <c r="U63" s="342" t="s">
        <v>324</v>
      </c>
    </row>
    <row r="64" spans="1:22" x14ac:dyDescent="0.25">
      <c r="A64" s="526">
        <v>1</v>
      </c>
      <c r="B64" s="8" t="s">
        <v>12</v>
      </c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24">
        <f>C64+D64+E64</f>
        <v>0</v>
      </c>
      <c r="P64" s="24">
        <f>F64+G64+H64</f>
        <v>0</v>
      </c>
      <c r="Q64" s="24">
        <f>I64+J64+K64</f>
        <v>0</v>
      </c>
      <c r="R64" s="24">
        <f>L64+M64+N64</f>
        <v>0</v>
      </c>
      <c r="S64" s="24">
        <f>O64+P64</f>
        <v>0</v>
      </c>
      <c r="T64" s="24">
        <f>Q64+R64</f>
        <v>0</v>
      </c>
      <c r="U64" s="24">
        <f>SUM(C64:N64)</f>
        <v>0</v>
      </c>
    </row>
    <row r="65" spans="1:21" x14ac:dyDescent="0.25">
      <c r="A65" s="526">
        <v>2</v>
      </c>
      <c r="B65" s="8" t="s">
        <v>286</v>
      </c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24">
        <f>C65+D65+E65</f>
        <v>0</v>
      </c>
      <c r="P65" s="24">
        <f>F65+G65+H65</f>
        <v>0</v>
      </c>
      <c r="Q65" s="24">
        <f>I65+J65+K65</f>
        <v>0</v>
      </c>
      <c r="R65" s="24">
        <f>L65+M65+N65</f>
        <v>0</v>
      </c>
      <c r="S65" s="24">
        <f>O65+P65</f>
        <v>0</v>
      </c>
      <c r="T65" s="24">
        <f>Q65+R65</f>
        <v>0</v>
      </c>
      <c r="U65" s="24">
        <f>SUM(C65:N65)</f>
        <v>0</v>
      </c>
    </row>
    <row r="66" spans="1:21" x14ac:dyDescent="0.25">
      <c r="A66" s="528">
        <v>3</v>
      </c>
      <c r="B66" s="8" t="s">
        <v>41</v>
      </c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24">
        <f>C66+D66+E66</f>
        <v>0</v>
      </c>
      <c r="P66" s="24">
        <f>F66+G66+H66</f>
        <v>0</v>
      </c>
      <c r="Q66" s="24">
        <f>I66+J66+K66</f>
        <v>0</v>
      </c>
      <c r="R66" s="24">
        <f>L66+M66+N66</f>
        <v>0</v>
      </c>
      <c r="S66" s="24">
        <f>O66+P66</f>
        <v>0</v>
      </c>
      <c r="T66" s="24">
        <f>Q66+R66</f>
        <v>0</v>
      </c>
      <c r="U66" s="24">
        <f>SUM(C66:N66)</f>
        <v>0</v>
      </c>
    </row>
    <row r="67" spans="1:21" x14ac:dyDescent="0.25">
      <c r="A67" s="526">
        <v>4</v>
      </c>
      <c r="B67" s="13" t="s">
        <v>42</v>
      </c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28">
        <f>C67+D67+E67</f>
        <v>0</v>
      </c>
      <c r="P67" s="28">
        <f>F67+G67+H67</f>
        <v>0</v>
      </c>
      <c r="Q67" s="28">
        <f>I67+J67+K67</f>
        <v>0</v>
      </c>
      <c r="R67" s="28">
        <f>L67+M67+N67</f>
        <v>0</v>
      </c>
      <c r="S67" s="28">
        <f>O67+P67</f>
        <v>0</v>
      </c>
      <c r="T67" s="28">
        <f>Q67+R67</f>
        <v>0</v>
      </c>
      <c r="U67" s="28">
        <f>SUM(C67:N67)</f>
        <v>0</v>
      </c>
    </row>
    <row r="68" spans="1:21" x14ac:dyDescent="0.25">
      <c r="A68" s="275"/>
      <c r="B68" s="9" t="s">
        <v>2</v>
      </c>
      <c r="C68" s="447">
        <f>SUM(C64:C67)</f>
        <v>0</v>
      </c>
      <c r="D68" s="271">
        <f t="shared" ref="D68:N68" si="100">SUM(D64:D67)</f>
        <v>0</v>
      </c>
      <c r="E68" s="271">
        <f t="shared" si="100"/>
        <v>0</v>
      </c>
      <c r="F68" s="271">
        <f t="shared" si="100"/>
        <v>0</v>
      </c>
      <c r="G68" s="271">
        <f t="shared" si="100"/>
        <v>0</v>
      </c>
      <c r="H68" s="271">
        <f t="shared" si="100"/>
        <v>0</v>
      </c>
      <c r="I68" s="271">
        <f t="shared" si="100"/>
        <v>0</v>
      </c>
      <c r="J68" s="271">
        <f t="shared" si="100"/>
        <v>0</v>
      </c>
      <c r="K68" s="318">
        <f t="shared" si="100"/>
        <v>0</v>
      </c>
      <c r="L68" s="271">
        <f t="shared" si="100"/>
        <v>0</v>
      </c>
      <c r="M68" s="271">
        <f t="shared" si="100"/>
        <v>0</v>
      </c>
      <c r="N68" s="271">
        <f t="shared" si="100"/>
        <v>0</v>
      </c>
      <c r="O68" s="28">
        <f>C68+D68+E68</f>
        <v>0</v>
      </c>
      <c r="P68" s="28">
        <f>F68+G68+H68</f>
        <v>0</v>
      </c>
      <c r="Q68" s="28">
        <f>I68+J68+K68</f>
        <v>0</v>
      </c>
      <c r="R68" s="28">
        <f>L68+M68+N68</f>
        <v>0</v>
      </c>
      <c r="S68" s="28">
        <f>O68+P68</f>
        <v>0</v>
      </c>
      <c r="T68" s="28">
        <f>Q68+R68</f>
        <v>0</v>
      </c>
      <c r="U68" s="28">
        <f>SUM(C68:N68)</f>
        <v>0</v>
      </c>
    </row>
  </sheetData>
  <mergeCells count="178">
    <mergeCell ref="EE28:EP28"/>
    <mergeCell ref="EE29:EG29"/>
    <mergeCell ref="EH29:EJ29"/>
    <mergeCell ref="EK29:EM29"/>
    <mergeCell ref="EN29:EP29"/>
    <mergeCell ref="DS28:ED28"/>
    <mergeCell ref="DS29:DU29"/>
    <mergeCell ref="DV29:DX29"/>
    <mergeCell ref="DY29:EA29"/>
    <mergeCell ref="EB29:ED29"/>
    <mergeCell ref="DJ29:DL29"/>
    <mergeCell ref="DM29:DO29"/>
    <mergeCell ref="DP29:DR29"/>
    <mergeCell ref="I29:K29"/>
    <mergeCell ref="B28:B30"/>
    <mergeCell ref="AA29:AC29"/>
    <mergeCell ref="AD29:AF29"/>
    <mergeCell ref="AG29:AI29"/>
    <mergeCell ref="AJ29:AL29"/>
    <mergeCell ref="O28:Z28"/>
    <mergeCell ref="O29:Q29"/>
    <mergeCell ref="R29:T29"/>
    <mergeCell ref="U29:W29"/>
    <mergeCell ref="X29:Z29"/>
    <mergeCell ref="BW29:BY29"/>
    <mergeCell ref="BZ29:CB29"/>
    <mergeCell ref="CC29:CE29"/>
    <mergeCell ref="DG28:DR28"/>
    <mergeCell ref="DG29:DI29"/>
    <mergeCell ref="CU28:DF28"/>
    <mergeCell ref="CU29:CW29"/>
    <mergeCell ref="CX29:CZ29"/>
    <mergeCell ref="DA29:DC29"/>
    <mergeCell ref="DD29:DF29"/>
    <mergeCell ref="CI28:CT28"/>
    <mergeCell ref="CI29:CK29"/>
    <mergeCell ref="CL29:CN29"/>
    <mergeCell ref="CO29:CQ29"/>
    <mergeCell ref="CR29:CT29"/>
    <mergeCell ref="K3:N3"/>
    <mergeCell ref="G3:J3"/>
    <mergeCell ref="A28:A30"/>
    <mergeCell ref="S3:V3"/>
    <mergeCell ref="AY28:BJ28"/>
    <mergeCell ref="AY29:BA29"/>
    <mergeCell ref="BB29:BD29"/>
    <mergeCell ref="BE29:BG29"/>
    <mergeCell ref="BH29:BJ29"/>
    <mergeCell ref="C3:F3"/>
    <mergeCell ref="B3:B4"/>
    <mergeCell ref="W3:Z3"/>
    <mergeCell ref="AA3:AD3"/>
    <mergeCell ref="A3:A4"/>
    <mergeCell ref="C29:E29"/>
    <mergeCell ref="F29:H29"/>
    <mergeCell ref="O3:R3"/>
    <mergeCell ref="L29:N29"/>
    <mergeCell ref="C28:N28"/>
    <mergeCell ref="AY3:BB3"/>
    <mergeCell ref="BC3:BF3"/>
    <mergeCell ref="BW28:CH28"/>
    <mergeCell ref="AA28:AL28"/>
    <mergeCell ref="AE3:AH3"/>
    <mergeCell ref="CF29:CH29"/>
    <mergeCell ref="AM28:AX28"/>
    <mergeCell ref="AM29:AO29"/>
    <mergeCell ref="AP29:AR29"/>
    <mergeCell ref="AS29:AU29"/>
    <mergeCell ref="AV29:AX29"/>
    <mergeCell ref="BK28:BV28"/>
    <mergeCell ref="BK29:BM29"/>
    <mergeCell ref="BN29:BP29"/>
    <mergeCell ref="BQ29:BS29"/>
    <mergeCell ref="BT29:BV29"/>
    <mergeCell ref="AI3:AL3"/>
    <mergeCell ref="BG3:BJ3"/>
    <mergeCell ref="BK3:BN3"/>
    <mergeCell ref="BO3:BR3"/>
    <mergeCell ref="BS3:BV3"/>
    <mergeCell ref="BW3:BZ3"/>
    <mergeCell ref="CD3:CG3"/>
    <mergeCell ref="AM3:AP3"/>
    <mergeCell ref="AQ3:AT3"/>
    <mergeCell ref="AU3:AX3"/>
    <mergeCell ref="FO28:FZ28"/>
    <mergeCell ref="FO29:FQ29"/>
    <mergeCell ref="FR29:FT29"/>
    <mergeCell ref="FU29:FW29"/>
    <mergeCell ref="FX29:FZ29"/>
    <mergeCell ref="EQ28:FB28"/>
    <mergeCell ref="EQ29:ES29"/>
    <mergeCell ref="ET29:EV29"/>
    <mergeCell ref="EW29:EY29"/>
    <mergeCell ref="EZ29:FB29"/>
    <mergeCell ref="FC28:FN28"/>
    <mergeCell ref="FC29:FE29"/>
    <mergeCell ref="FF29:FH29"/>
    <mergeCell ref="FI29:FK29"/>
    <mergeCell ref="FL29:FN29"/>
    <mergeCell ref="BO19:BR19"/>
    <mergeCell ref="BS19:BV19"/>
    <mergeCell ref="BW19:BZ19"/>
    <mergeCell ref="AY13:BB13"/>
    <mergeCell ref="BC13:BF13"/>
    <mergeCell ref="BG13:BJ13"/>
    <mergeCell ref="BK13:BN13"/>
    <mergeCell ref="GA28:GL28"/>
    <mergeCell ref="GM28:GX28"/>
    <mergeCell ref="GY28:HJ28"/>
    <mergeCell ref="HK28:HV28"/>
    <mergeCell ref="GA29:GC29"/>
    <mergeCell ref="GD29:GF29"/>
    <mergeCell ref="GG29:GI29"/>
    <mergeCell ref="GJ29:GL29"/>
    <mergeCell ref="GM29:GO29"/>
    <mergeCell ref="GP29:GR29"/>
    <mergeCell ref="GS29:GU29"/>
    <mergeCell ref="GV29:GX29"/>
    <mergeCell ref="GY29:HA29"/>
    <mergeCell ref="HB29:HD29"/>
    <mergeCell ref="HE29:HG29"/>
    <mergeCell ref="HH29:HJ29"/>
    <mergeCell ref="HK29:HM29"/>
    <mergeCell ref="HN29:HP29"/>
    <mergeCell ref="HQ29:HS29"/>
    <mergeCell ref="HT29:HV29"/>
    <mergeCell ref="A19:A20"/>
    <mergeCell ref="B19:B20"/>
    <mergeCell ref="C19:F19"/>
    <mergeCell ref="G19:J19"/>
    <mergeCell ref="K19:N19"/>
    <mergeCell ref="O19:R19"/>
    <mergeCell ref="S19:V19"/>
    <mergeCell ref="W19:Z19"/>
    <mergeCell ref="AA19:AD19"/>
    <mergeCell ref="AE19:AH19"/>
    <mergeCell ref="AI19:AL19"/>
    <mergeCell ref="AM19:AP19"/>
    <mergeCell ref="AQ19:AT19"/>
    <mergeCell ref="AU19:AX19"/>
    <mergeCell ref="AY19:BB19"/>
    <mergeCell ref="BC19:BF19"/>
    <mergeCell ref="BG19:BJ19"/>
    <mergeCell ref="BK19:BN19"/>
    <mergeCell ref="BO13:BR13"/>
    <mergeCell ref="C13:F13"/>
    <mergeCell ref="C14:F14"/>
    <mergeCell ref="G13:J13"/>
    <mergeCell ref="K13:N13"/>
    <mergeCell ref="O13:R13"/>
    <mergeCell ref="S13:V13"/>
    <mergeCell ref="W13:Z13"/>
    <mergeCell ref="AA13:AD13"/>
    <mergeCell ref="AE13:AH13"/>
    <mergeCell ref="BS13:BV13"/>
    <mergeCell ref="BW13:BZ13"/>
    <mergeCell ref="G14:J14"/>
    <mergeCell ref="K14:N14"/>
    <mergeCell ref="O14:R14"/>
    <mergeCell ref="S14:V14"/>
    <mergeCell ref="W14:Z14"/>
    <mergeCell ref="AA14:AD14"/>
    <mergeCell ref="AE14:AH14"/>
    <mergeCell ref="AI14:AL14"/>
    <mergeCell ref="AM14:AP14"/>
    <mergeCell ref="AQ14:AT14"/>
    <mergeCell ref="AU14:AX14"/>
    <mergeCell ref="AY14:BB14"/>
    <mergeCell ref="BC14:BF14"/>
    <mergeCell ref="BG14:BJ14"/>
    <mergeCell ref="BK14:BN14"/>
    <mergeCell ref="BO14:BR14"/>
    <mergeCell ref="BS14:BV14"/>
    <mergeCell ref="BW14:BZ14"/>
    <mergeCell ref="AI13:AL13"/>
    <mergeCell ref="AM13:AP13"/>
    <mergeCell ref="AQ13:AT13"/>
    <mergeCell ref="AU13:AX13"/>
  </mergeCells>
  <pageMargins left="0.7" right="0.7" top="0.75" bottom="0.75" header="0.3" footer="0.3"/>
  <pageSetup orientation="portrait" r:id="rId1"/>
  <ignoredErrors>
    <ignoredError sqref="E31:E35 C35:D35 F35:N35 N31:N34 K32:K34 D46:J46 L46:N46" emptyCellReference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2:AX36"/>
  <sheetViews>
    <sheetView showGridLines="0" topLeftCell="A17" workbookViewId="0">
      <pane xSplit="2" topLeftCell="C1" activePane="topRight" state="frozen"/>
      <selection pane="topRight" activeCell="B41" sqref="B41"/>
    </sheetView>
  </sheetViews>
  <sheetFormatPr defaultRowHeight="12.75" x14ac:dyDescent="0.2"/>
  <cols>
    <col min="1" max="1" width="4.140625" style="142" customWidth="1"/>
    <col min="2" max="2" width="29" style="142" bestFit="1" customWidth="1"/>
    <col min="3" max="3" width="7.7109375" style="142" bestFit="1" customWidth="1"/>
    <col min="4" max="6" width="9" style="142" bestFit="1" customWidth="1"/>
    <col min="7" max="7" width="6.42578125" style="142" bestFit="1" customWidth="1"/>
    <col min="8" max="10" width="9" style="142" bestFit="1" customWidth="1"/>
    <col min="11" max="11" width="9.85546875" style="142" bestFit="1" customWidth="1"/>
    <col min="12" max="12" width="9" style="142" bestFit="1" customWidth="1"/>
    <col min="13" max="14" width="10" style="142" bestFit="1" customWidth="1"/>
    <col min="15" max="15" width="11" style="142" bestFit="1" customWidth="1"/>
    <col min="16" max="18" width="9" style="142" bestFit="1" customWidth="1"/>
    <col min="19" max="16384" width="9.140625" style="142"/>
  </cols>
  <sheetData>
    <row r="2" spans="1:28" x14ac:dyDescent="0.2">
      <c r="A2" s="121"/>
      <c r="B2" s="147"/>
      <c r="C2" s="922" t="s">
        <v>18</v>
      </c>
      <c r="D2" s="924"/>
      <c r="E2" s="925" t="s">
        <v>31</v>
      </c>
      <c r="F2" s="927"/>
      <c r="G2" s="922" t="s">
        <v>32</v>
      </c>
      <c r="H2" s="924"/>
      <c r="I2" s="925" t="s">
        <v>33</v>
      </c>
      <c r="J2" s="927"/>
      <c r="K2" s="922" t="s">
        <v>34</v>
      </c>
      <c r="L2" s="924"/>
      <c r="M2" s="925" t="s">
        <v>284</v>
      </c>
      <c r="N2" s="927"/>
      <c r="O2" s="922" t="s">
        <v>285</v>
      </c>
      <c r="P2" s="924"/>
      <c r="Q2" s="917" t="s">
        <v>288</v>
      </c>
      <c r="R2" s="919"/>
      <c r="S2" s="922" t="s">
        <v>289</v>
      </c>
      <c r="T2" s="924"/>
      <c r="U2" s="917" t="s">
        <v>290</v>
      </c>
      <c r="V2" s="919"/>
      <c r="W2" s="922" t="s">
        <v>291</v>
      </c>
      <c r="X2" s="924"/>
      <c r="Y2" s="917" t="s">
        <v>292</v>
      </c>
      <c r="Z2" s="919"/>
      <c r="AA2" s="917" t="s">
        <v>384</v>
      </c>
      <c r="AB2" s="919"/>
    </row>
    <row r="3" spans="1:28" x14ac:dyDescent="0.2">
      <c r="A3" s="123" t="s">
        <v>19</v>
      </c>
      <c r="B3" s="148" t="s">
        <v>186</v>
      </c>
      <c r="C3" s="198" t="s">
        <v>270</v>
      </c>
      <c r="D3" s="198" t="s">
        <v>272</v>
      </c>
      <c r="E3" s="198" t="s">
        <v>270</v>
      </c>
      <c r="F3" s="198" t="s">
        <v>272</v>
      </c>
      <c r="G3" s="198" t="s">
        <v>270</v>
      </c>
      <c r="H3" s="198" t="s">
        <v>272</v>
      </c>
      <c r="I3" s="198" t="s">
        <v>270</v>
      </c>
      <c r="J3" s="198" t="s">
        <v>272</v>
      </c>
      <c r="K3" s="221" t="s">
        <v>270</v>
      </c>
      <c r="L3" s="221" t="s">
        <v>272</v>
      </c>
      <c r="M3" s="246" t="s">
        <v>270</v>
      </c>
      <c r="N3" s="246" t="s">
        <v>272</v>
      </c>
      <c r="O3" s="271" t="s">
        <v>270</v>
      </c>
      <c r="P3" s="271" t="s">
        <v>272</v>
      </c>
      <c r="Q3" s="290" t="s">
        <v>270</v>
      </c>
      <c r="R3" s="290" t="s">
        <v>272</v>
      </c>
      <c r="S3" s="318" t="s">
        <v>270</v>
      </c>
      <c r="T3" s="318" t="s">
        <v>272</v>
      </c>
      <c r="U3" s="384" t="s">
        <v>270</v>
      </c>
      <c r="V3" s="384" t="s">
        <v>272</v>
      </c>
      <c r="W3" s="417" t="s">
        <v>270</v>
      </c>
      <c r="X3" s="417" t="s">
        <v>272</v>
      </c>
      <c r="Y3" s="440" t="s">
        <v>270</v>
      </c>
      <c r="Z3" s="440" t="s">
        <v>272</v>
      </c>
      <c r="AA3" s="440" t="s">
        <v>270</v>
      </c>
      <c r="AB3" s="440" t="s">
        <v>272</v>
      </c>
    </row>
    <row r="4" spans="1:28" x14ac:dyDescent="0.2">
      <c r="A4" s="145">
        <v>1</v>
      </c>
      <c r="B4" s="149" t="s">
        <v>235</v>
      </c>
      <c r="C4" s="146"/>
      <c r="D4" s="146"/>
      <c r="E4" s="146"/>
      <c r="F4" s="146"/>
      <c r="G4" s="146"/>
      <c r="H4" s="146"/>
      <c r="I4" s="146"/>
      <c r="J4" s="146"/>
      <c r="K4" s="146"/>
      <c r="L4" s="146"/>
      <c r="M4" s="146"/>
      <c r="N4" s="146"/>
      <c r="O4" s="146"/>
      <c r="P4" s="146"/>
      <c r="Q4" s="146"/>
      <c r="R4" s="146"/>
      <c r="S4" s="146"/>
      <c r="T4" s="146"/>
      <c r="U4" s="146"/>
      <c r="V4" s="146"/>
      <c r="W4" s="146"/>
      <c r="X4" s="146"/>
      <c r="Y4" s="146"/>
      <c r="Z4" s="146"/>
      <c r="AA4" s="146">
        <f>C4+E4+G4+I4+K4+M4+O4+Q4+S4+U4+W4+Y4</f>
        <v>0</v>
      </c>
      <c r="AB4" s="146">
        <f>D4+F4+H4+J4+L4+N4+P4+R4+T4+V4+X4+Z4</f>
        <v>0</v>
      </c>
    </row>
    <row r="5" spans="1:28" x14ac:dyDescent="0.2">
      <c r="A5" s="145">
        <v>2</v>
      </c>
      <c r="B5" s="149" t="s">
        <v>236</v>
      </c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  <c r="T5" s="146"/>
      <c r="U5" s="146"/>
      <c r="V5" s="146"/>
      <c r="W5" s="146"/>
      <c r="X5" s="146"/>
      <c r="Y5" s="146"/>
      <c r="Z5" s="146"/>
      <c r="AA5" s="146">
        <f>C5+E5+G5+I5+K5+M5+O5+Q5+S5+U5+W5+Y5</f>
        <v>0</v>
      </c>
      <c r="AB5" s="146">
        <f>D5+F5+H5+J5+L5+N5+P5+R5+T5+V5+X5+Z5</f>
        <v>0</v>
      </c>
    </row>
    <row r="6" spans="1:28" x14ac:dyDescent="0.2">
      <c r="A6" s="125"/>
      <c r="B6" s="150" t="s">
        <v>44</v>
      </c>
      <c r="C6" s="139"/>
      <c r="D6" s="139"/>
      <c r="E6" s="849"/>
      <c r="F6" s="849"/>
      <c r="G6" s="849"/>
      <c r="H6" s="849"/>
      <c r="I6" s="849"/>
      <c r="J6" s="849"/>
      <c r="K6" s="849"/>
      <c r="L6" s="849"/>
      <c r="M6" s="849"/>
      <c r="N6" s="849"/>
      <c r="O6" s="849"/>
      <c r="P6" s="849"/>
      <c r="Q6" s="849"/>
      <c r="R6" s="849"/>
      <c r="S6" s="849"/>
      <c r="T6" s="849"/>
      <c r="U6" s="849"/>
      <c r="V6" s="849"/>
      <c r="W6" s="849"/>
      <c r="X6" s="849"/>
      <c r="Y6" s="849"/>
      <c r="Z6" s="849"/>
      <c r="AA6" s="446">
        <f t="shared" ref="AA6:AB6" si="0">SUM(AA4:AA5)</f>
        <v>0</v>
      </c>
      <c r="AB6" s="446">
        <f t="shared" si="0"/>
        <v>0</v>
      </c>
    </row>
    <row r="7" spans="1:28" x14ac:dyDescent="0.2">
      <c r="A7" s="145">
        <v>1</v>
      </c>
      <c r="B7" s="149" t="s">
        <v>237</v>
      </c>
      <c r="C7" s="146"/>
      <c r="D7" s="146"/>
      <c r="E7" s="146"/>
      <c r="F7" s="146"/>
      <c r="G7" s="146"/>
      <c r="H7" s="146"/>
      <c r="I7" s="146"/>
      <c r="J7" s="146"/>
      <c r="K7" s="146"/>
      <c r="L7" s="146"/>
      <c r="M7" s="146"/>
      <c r="N7" s="146"/>
      <c r="O7" s="146"/>
      <c r="P7" s="146"/>
      <c r="Q7" s="146"/>
      <c r="R7" s="146"/>
      <c r="S7" s="146"/>
      <c r="T7" s="146"/>
      <c r="U7" s="146"/>
      <c r="V7" s="146"/>
      <c r="W7" s="146"/>
      <c r="X7" s="146"/>
      <c r="Y7" s="146"/>
      <c r="Z7" s="146"/>
      <c r="AA7" s="146">
        <f>C7+E7+G7+I7+K7+M7+O7+Q7+S7+U7+W7+Y7</f>
        <v>0</v>
      </c>
      <c r="AB7" s="146">
        <f>D7+F7+H7+J7+L7+N7+P7+R7+T7+V7+X7+Z7</f>
        <v>0</v>
      </c>
    </row>
    <row r="8" spans="1:28" x14ac:dyDescent="0.2">
      <c r="A8" s="145">
        <v>2</v>
      </c>
      <c r="B8" s="149" t="s">
        <v>190</v>
      </c>
      <c r="C8" s="146"/>
      <c r="D8" s="146"/>
      <c r="E8" s="146"/>
      <c r="F8" s="146"/>
      <c r="G8" s="146"/>
      <c r="H8" s="146"/>
      <c r="I8" s="146"/>
      <c r="J8" s="146"/>
      <c r="K8" s="146"/>
      <c r="L8" s="146"/>
      <c r="M8" s="146"/>
      <c r="N8" s="146"/>
      <c r="O8" s="146"/>
      <c r="P8" s="146"/>
      <c r="Q8" s="146"/>
      <c r="R8" s="146"/>
      <c r="S8" s="146"/>
      <c r="T8" s="146"/>
      <c r="U8" s="146"/>
      <c r="V8" s="146"/>
      <c r="W8" s="146"/>
      <c r="X8" s="146"/>
      <c r="Y8" s="146"/>
      <c r="Z8" s="146"/>
      <c r="AA8" s="146">
        <f>C8+E8+G8+I8+K8+M8+O8+Q8+S8+U8+W8+Y8</f>
        <v>0</v>
      </c>
      <c r="AB8" s="146">
        <f>D8+F8+H8+J8+L8+N8+P8+R8+T8+V8+X8+Z8</f>
        <v>0</v>
      </c>
    </row>
    <row r="9" spans="1:28" x14ac:dyDescent="0.2">
      <c r="A9" s="125"/>
      <c r="B9" s="150" t="s">
        <v>44</v>
      </c>
      <c r="C9" s="139">
        <f t="shared" ref="C9:H9" si="1">SUM(C7:C8)</f>
        <v>0</v>
      </c>
      <c r="D9" s="139">
        <f t="shared" si="1"/>
        <v>0</v>
      </c>
      <c r="E9" s="172">
        <f t="shared" si="1"/>
        <v>0</v>
      </c>
      <c r="F9" s="172">
        <f t="shared" si="1"/>
        <v>0</v>
      </c>
      <c r="G9" s="193">
        <f t="shared" si="1"/>
        <v>0</v>
      </c>
      <c r="H9" s="193">
        <f t="shared" si="1"/>
        <v>0</v>
      </c>
      <c r="I9" s="214">
        <f t="shared" ref="I9:AB9" si="2">SUM(I7:I8)</f>
        <v>0</v>
      </c>
      <c r="J9" s="214">
        <f t="shared" si="2"/>
        <v>0</v>
      </c>
      <c r="K9" s="237">
        <f t="shared" si="2"/>
        <v>0</v>
      </c>
      <c r="L9" s="237">
        <f t="shared" si="2"/>
        <v>0</v>
      </c>
      <c r="M9" s="259">
        <f t="shared" si="2"/>
        <v>0</v>
      </c>
      <c r="N9" s="259">
        <f t="shared" si="2"/>
        <v>0</v>
      </c>
      <c r="O9" s="282">
        <f t="shared" si="2"/>
        <v>0</v>
      </c>
      <c r="P9" s="282">
        <f t="shared" si="2"/>
        <v>0</v>
      </c>
      <c r="Q9" s="304">
        <f t="shared" si="2"/>
        <v>0</v>
      </c>
      <c r="R9" s="304">
        <f t="shared" si="2"/>
        <v>0</v>
      </c>
      <c r="S9" s="333">
        <f t="shared" si="2"/>
        <v>0</v>
      </c>
      <c r="T9" s="333">
        <f t="shared" si="2"/>
        <v>0</v>
      </c>
      <c r="U9" s="769">
        <f t="shared" si="2"/>
        <v>0</v>
      </c>
      <c r="V9" s="769">
        <f t="shared" si="2"/>
        <v>0</v>
      </c>
      <c r="W9" s="422">
        <f t="shared" si="2"/>
        <v>0</v>
      </c>
      <c r="X9" s="422">
        <f t="shared" si="2"/>
        <v>0</v>
      </c>
      <c r="Y9" s="446">
        <f t="shared" si="2"/>
        <v>0</v>
      </c>
      <c r="Z9" s="446">
        <f t="shared" si="2"/>
        <v>0</v>
      </c>
      <c r="AA9" s="446">
        <f t="shared" si="2"/>
        <v>0</v>
      </c>
      <c r="AB9" s="446">
        <f t="shared" si="2"/>
        <v>0</v>
      </c>
    </row>
    <row r="10" spans="1:28" x14ac:dyDescent="0.2">
      <c r="C10" s="143"/>
      <c r="D10" s="143"/>
      <c r="E10" s="144"/>
      <c r="F10" s="144"/>
      <c r="G10" s="144"/>
      <c r="H10" s="144"/>
      <c r="I10" s="144"/>
      <c r="J10" s="144"/>
    </row>
    <row r="12" spans="1:28" x14ac:dyDescent="0.2">
      <c r="A12" s="84" t="s">
        <v>19</v>
      </c>
      <c r="B12" s="84" t="s">
        <v>245</v>
      </c>
      <c r="C12" s="272" t="s">
        <v>18</v>
      </c>
      <c r="D12" s="164" t="s">
        <v>31</v>
      </c>
      <c r="E12" s="272" t="s">
        <v>32</v>
      </c>
      <c r="F12" s="198" t="s">
        <v>33</v>
      </c>
      <c r="G12" s="272" t="s">
        <v>34</v>
      </c>
      <c r="H12" s="246" t="s">
        <v>284</v>
      </c>
      <c r="I12" s="272" t="s">
        <v>285</v>
      </c>
      <c r="J12" s="291" t="s">
        <v>288</v>
      </c>
      <c r="K12" s="319" t="s">
        <v>289</v>
      </c>
      <c r="L12" s="385" t="s">
        <v>290</v>
      </c>
      <c r="M12" s="442" t="s">
        <v>291</v>
      </c>
      <c r="N12" s="441" t="s">
        <v>292</v>
      </c>
      <c r="O12" s="441" t="s">
        <v>336</v>
      </c>
    </row>
    <row r="13" spans="1:28" x14ac:dyDescent="0.2">
      <c r="A13" s="85">
        <v>1</v>
      </c>
      <c r="B13" s="151" t="s">
        <v>243</v>
      </c>
      <c r="C13" s="85"/>
      <c r="D13" s="168"/>
      <c r="E13" s="186"/>
      <c r="F13" s="206"/>
      <c r="G13" s="229"/>
      <c r="H13" s="251"/>
      <c r="I13" s="274"/>
      <c r="J13" s="296"/>
      <c r="K13" s="324"/>
      <c r="L13" s="324"/>
      <c r="M13" s="324"/>
      <c r="N13" s="324"/>
      <c r="O13" s="324">
        <f>SUM(C13:N13)</f>
        <v>0</v>
      </c>
    </row>
    <row r="14" spans="1:28" x14ac:dyDescent="0.2">
      <c r="A14" s="85">
        <v>2</v>
      </c>
      <c r="B14" s="151" t="s">
        <v>244</v>
      </c>
      <c r="C14" s="85"/>
      <c r="D14" s="168"/>
      <c r="E14" s="186"/>
      <c r="F14" s="206"/>
      <c r="G14" s="229"/>
      <c r="H14" s="251"/>
      <c r="I14" s="274"/>
      <c r="J14" s="296"/>
      <c r="K14" s="324"/>
      <c r="L14" s="324"/>
      <c r="M14" s="324"/>
      <c r="N14" s="324"/>
      <c r="O14" s="324">
        <f>SUM(C14:N14)</f>
        <v>0</v>
      </c>
    </row>
    <row r="15" spans="1:28" x14ac:dyDescent="0.2">
      <c r="A15" s="84"/>
      <c r="B15" s="27" t="s">
        <v>44</v>
      </c>
      <c r="C15" s="84"/>
      <c r="D15" s="164"/>
      <c r="E15" s="178"/>
      <c r="F15" s="198"/>
      <c r="G15" s="221"/>
      <c r="H15" s="246"/>
      <c r="I15" s="271"/>
      <c r="J15" s="290"/>
      <c r="K15" s="318"/>
      <c r="L15" s="384"/>
      <c r="M15" s="417"/>
      <c r="N15" s="440"/>
      <c r="O15" s="440">
        <f t="shared" ref="O15" si="3">SUM(O13:O14)</f>
        <v>0</v>
      </c>
    </row>
    <row r="16" spans="1:28" x14ac:dyDescent="0.2">
      <c r="A16" s="85">
        <v>1</v>
      </c>
      <c r="B16" s="43" t="s">
        <v>26</v>
      </c>
      <c r="C16" s="85"/>
      <c r="D16" s="168"/>
      <c r="E16" s="186"/>
      <c r="F16" s="206"/>
      <c r="G16" s="229"/>
      <c r="H16" s="251"/>
      <c r="I16" s="274"/>
      <c r="J16" s="296"/>
      <c r="K16" s="324"/>
      <c r="L16" s="324"/>
      <c r="M16" s="324"/>
      <c r="N16" s="324"/>
      <c r="O16" s="324">
        <f>SUM(C16:N16)</f>
        <v>0</v>
      </c>
    </row>
    <row r="17" spans="1:50" x14ac:dyDescent="0.2">
      <c r="A17" s="85">
        <v>2</v>
      </c>
      <c r="B17" s="43" t="s">
        <v>27</v>
      </c>
      <c r="C17" s="85"/>
      <c r="D17" s="168"/>
      <c r="E17" s="186"/>
      <c r="F17" s="206"/>
      <c r="G17" s="229"/>
      <c r="H17" s="251"/>
      <c r="I17" s="274"/>
      <c r="J17" s="296"/>
      <c r="K17" s="324"/>
      <c r="L17" s="324"/>
      <c r="M17" s="324"/>
      <c r="N17" s="324"/>
      <c r="O17" s="324">
        <f>SUM(C17:N17)</f>
        <v>0</v>
      </c>
    </row>
    <row r="18" spans="1:50" x14ac:dyDescent="0.2">
      <c r="A18" s="85">
        <v>3</v>
      </c>
      <c r="B18" s="43" t="s">
        <v>84</v>
      </c>
      <c r="C18" s="85"/>
      <c r="D18" s="168"/>
      <c r="E18" s="186"/>
      <c r="F18" s="206"/>
      <c r="G18" s="229"/>
      <c r="H18" s="251"/>
      <c r="I18" s="274"/>
      <c r="J18" s="296"/>
      <c r="K18" s="324"/>
      <c r="L18" s="324"/>
      <c r="M18" s="324"/>
      <c r="N18" s="324"/>
      <c r="O18" s="324">
        <f>SUM(C18:N18)</f>
        <v>0</v>
      </c>
    </row>
    <row r="19" spans="1:50" x14ac:dyDescent="0.2">
      <c r="A19" s="85">
        <v>4</v>
      </c>
      <c r="B19" s="43" t="s">
        <v>366</v>
      </c>
      <c r="C19" s="85"/>
      <c r="D19" s="168"/>
      <c r="E19" s="186"/>
      <c r="F19" s="206"/>
      <c r="G19" s="229"/>
      <c r="H19" s="251"/>
      <c r="I19" s="274"/>
      <c r="J19" s="296"/>
      <c r="K19" s="324"/>
      <c r="L19" s="324"/>
      <c r="M19" s="324"/>
      <c r="N19" s="324"/>
      <c r="O19" s="324">
        <f>SUM(C19:N19)</f>
        <v>0</v>
      </c>
    </row>
    <row r="20" spans="1:50" x14ac:dyDescent="0.2">
      <c r="A20" s="27"/>
      <c r="B20" s="27" t="s">
        <v>44</v>
      </c>
      <c r="C20" s="84">
        <f t="shared" ref="C20:H20" si="4">SUM(C16:C19)</f>
        <v>0</v>
      </c>
      <c r="D20" s="164">
        <f t="shared" si="4"/>
        <v>0</v>
      </c>
      <c r="E20" s="178">
        <f t="shared" si="4"/>
        <v>0</v>
      </c>
      <c r="F20" s="198">
        <f t="shared" si="4"/>
        <v>0</v>
      </c>
      <c r="G20" s="221">
        <f t="shared" si="4"/>
        <v>0</v>
      </c>
      <c r="H20" s="246">
        <f t="shared" si="4"/>
        <v>0</v>
      </c>
      <c r="I20" s="271">
        <f t="shared" ref="I20:O20" si="5">SUM(I16:I19)</f>
        <v>0</v>
      </c>
      <c r="J20" s="290">
        <f t="shared" si="5"/>
        <v>0</v>
      </c>
      <c r="K20" s="318">
        <f t="shared" si="5"/>
        <v>0</v>
      </c>
      <c r="L20" s="384">
        <f t="shared" si="5"/>
        <v>0</v>
      </c>
      <c r="M20" s="417">
        <f t="shared" si="5"/>
        <v>0</v>
      </c>
      <c r="N20" s="440">
        <f t="shared" si="5"/>
        <v>0</v>
      </c>
      <c r="O20" s="440">
        <f t="shared" si="5"/>
        <v>0</v>
      </c>
    </row>
    <row r="23" spans="1:50" x14ac:dyDescent="0.2">
      <c r="A23" s="142" t="s">
        <v>238</v>
      </c>
    </row>
    <row r="24" spans="1:50" x14ac:dyDescent="0.2">
      <c r="A24" s="151" t="s">
        <v>19</v>
      </c>
      <c r="B24" s="151" t="s">
        <v>182</v>
      </c>
      <c r="C24" s="272" t="s">
        <v>18</v>
      </c>
      <c r="D24" s="164" t="s">
        <v>31</v>
      </c>
      <c r="E24" s="272" t="s">
        <v>32</v>
      </c>
      <c r="F24" s="198" t="s">
        <v>33</v>
      </c>
      <c r="G24" s="272" t="s">
        <v>34</v>
      </c>
      <c r="H24" s="246" t="s">
        <v>284</v>
      </c>
      <c r="I24" s="272" t="s">
        <v>285</v>
      </c>
      <c r="J24" s="291" t="s">
        <v>288</v>
      </c>
      <c r="K24" s="319" t="s">
        <v>289</v>
      </c>
      <c r="L24" s="385" t="s">
        <v>290</v>
      </c>
      <c r="M24" s="442" t="s">
        <v>291</v>
      </c>
      <c r="N24" s="441" t="s">
        <v>292</v>
      </c>
      <c r="O24" s="441" t="s">
        <v>336</v>
      </c>
    </row>
    <row r="25" spans="1:50" x14ac:dyDescent="0.2">
      <c r="A25" s="85">
        <v>1</v>
      </c>
      <c r="B25" s="151" t="s">
        <v>191</v>
      </c>
      <c r="C25" s="168">
        <v>0</v>
      </c>
      <c r="D25" s="168">
        <v>0</v>
      </c>
      <c r="E25" s="186">
        <v>0</v>
      </c>
      <c r="F25" s="206">
        <v>0</v>
      </c>
      <c r="G25" s="229">
        <v>0</v>
      </c>
      <c r="H25" s="251">
        <v>0</v>
      </c>
      <c r="I25" s="274">
        <v>0</v>
      </c>
      <c r="J25" s="296">
        <v>0</v>
      </c>
      <c r="K25" s="324">
        <v>0</v>
      </c>
      <c r="L25" s="324">
        <v>0</v>
      </c>
      <c r="M25" s="324">
        <v>0</v>
      </c>
      <c r="N25" s="324">
        <v>0</v>
      </c>
      <c r="O25" s="324">
        <f>SUM(C25:N25)</f>
        <v>0</v>
      </c>
    </row>
    <row r="26" spans="1:50" x14ac:dyDescent="0.2">
      <c r="A26" s="85">
        <v>2</v>
      </c>
      <c r="B26" s="151" t="s">
        <v>239</v>
      </c>
      <c r="C26" s="168">
        <v>0</v>
      </c>
      <c r="D26" s="168">
        <v>0</v>
      </c>
      <c r="E26" s="186">
        <v>0</v>
      </c>
      <c r="F26" s="206">
        <v>0</v>
      </c>
      <c r="G26" s="229">
        <v>0</v>
      </c>
      <c r="H26" s="251">
        <v>0</v>
      </c>
      <c r="I26" s="274">
        <v>0</v>
      </c>
      <c r="J26" s="296">
        <v>0</v>
      </c>
      <c r="K26" s="324">
        <v>0</v>
      </c>
      <c r="L26" s="324">
        <v>0</v>
      </c>
      <c r="M26" s="324">
        <v>0</v>
      </c>
      <c r="N26" s="324">
        <v>0</v>
      </c>
      <c r="O26" s="324">
        <f>SUM(C26:N26)</f>
        <v>0</v>
      </c>
    </row>
    <row r="27" spans="1:50" x14ac:dyDescent="0.2">
      <c r="A27" s="85">
        <v>3</v>
      </c>
      <c r="B27" s="151" t="s">
        <v>170</v>
      </c>
      <c r="C27" s="168">
        <v>0</v>
      </c>
      <c r="D27" s="168">
        <v>0</v>
      </c>
      <c r="E27" s="186">
        <v>0</v>
      </c>
      <c r="F27" s="206">
        <v>0</v>
      </c>
      <c r="G27" s="229">
        <v>0</v>
      </c>
      <c r="H27" s="251">
        <v>0</v>
      </c>
      <c r="I27" s="274">
        <v>0</v>
      </c>
      <c r="J27" s="296">
        <v>0</v>
      </c>
      <c r="K27" s="324">
        <v>0</v>
      </c>
      <c r="L27" s="324">
        <v>0</v>
      </c>
      <c r="M27" s="324">
        <v>0</v>
      </c>
      <c r="N27" s="324">
        <v>0</v>
      </c>
      <c r="O27" s="324">
        <f>SUM(C27:N27)</f>
        <v>0</v>
      </c>
    </row>
    <row r="28" spans="1:50" x14ac:dyDescent="0.2">
      <c r="A28" s="27"/>
      <c r="B28" s="27" t="s">
        <v>44</v>
      </c>
      <c r="C28" s="164">
        <f t="shared" ref="C28:H28" si="6">SUM(C25:C27)</f>
        <v>0</v>
      </c>
      <c r="D28" s="164">
        <f t="shared" si="6"/>
        <v>0</v>
      </c>
      <c r="E28" s="178">
        <f t="shared" si="6"/>
        <v>0</v>
      </c>
      <c r="F28" s="198">
        <f t="shared" si="6"/>
        <v>0</v>
      </c>
      <c r="G28" s="221">
        <f t="shared" si="6"/>
        <v>0</v>
      </c>
      <c r="H28" s="246">
        <f t="shared" si="6"/>
        <v>0</v>
      </c>
      <c r="I28" s="271">
        <f t="shared" ref="I28:O28" si="7">SUM(I25:I27)</f>
        <v>0</v>
      </c>
      <c r="J28" s="290">
        <f t="shared" si="7"/>
        <v>0</v>
      </c>
      <c r="K28" s="318">
        <f t="shared" si="7"/>
        <v>0</v>
      </c>
      <c r="L28" s="384">
        <f t="shared" si="7"/>
        <v>0</v>
      </c>
      <c r="M28" s="417">
        <f t="shared" si="7"/>
        <v>0</v>
      </c>
      <c r="N28" s="440">
        <f t="shared" si="7"/>
        <v>0</v>
      </c>
      <c r="O28" s="440">
        <f t="shared" si="7"/>
        <v>0</v>
      </c>
    </row>
    <row r="31" spans="1:50" x14ac:dyDescent="0.2">
      <c r="A31" s="142" t="s">
        <v>197</v>
      </c>
    </row>
    <row r="32" spans="1:50" x14ac:dyDescent="0.2">
      <c r="A32" s="153"/>
      <c r="B32" s="153"/>
      <c r="C32" s="1030" t="s">
        <v>18</v>
      </c>
      <c r="D32" s="1030"/>
      <c r="E32" s="1030"/>
      <c r="F32" s="1030"/>
      <c r="G32" s="1031" t="s">
        <v>31</v>
      </c>
      <c r="H32" s="1031"/>
      <c r="I32" s="1031"/>
      <c r="J32" s="1031"/>
      <c r="K32" s="1030" t="s">
        <v>32</v>
      </c>
      <c r="L32" s="1030"/>
      <c r="M32" s="1030"/>
      <c r="N32" s="1030"/>
      <c r="O32" s="1031" t="s">
        <v>33</v>
      </c>
      <c r="P32" s="1031"/>
      <c r="Q32" s="1031"/>
      <c r="R32" s="1031"/>
      <c r="S32" s="1030" t="s">
        <v>34</v>
      </c>
      <c r="T32" s="1030"/>
      <c r="U32" s="1030"/>
      <c r="V32" s="1030"/>
      <c r="W32" s="1031" t="s">
        <v>284</v>
      </c>
      <c r="X32" s="1031"/>
      <c r="Y32" s="1031"/>
      <c r="Z32" s="1031"/>
      <c r="AA32" s="1030" t="s">
        <v>285</v>
      </c>
      <c r="AB32" s="1030"/>
      <c r="AC32" s="1030"/>
      <c r="AD32" s="1030"/>
      <c r="AE32" s="1029" t="s">
        <v>288</v>
      </c>
      <c r="AF32" s="1029"/>
      <c r="AG32" s="1029"/>
      <c r="AH32" s="1029"/>
      <c r="AI32" s="1030" t="s">
        <v>289</v>
      </c>
      <c r="AJ32" s="1030"/>
      <c r="AK32" s="1030"/>
      <c r="AL32" s="1030"/>
      <c r="AM32" s="1029" t="s">
        <v>290</v>
      </c>
      <c r="AN32" s="1029"/>
      <c r="AO32" s="1029"/>
      <c r="AP32" s="1029"/>
      <c r="AQ32" s="1029" t="s">
        <v>291</v>
      </c>
      <c r="AR32" s="1029"/>
      <c r="AS32" s="1029"/>
      <c r="AT32" s="1029"/>
      <c r="AU32" s="1029" t="s">
        <v>292</v>
      </c>
      <c r="AV32" s="1029"/>
      <c r="AW32" s="1029"/>
      <c r="AX32" s="1029"/>
    </row>
    <row r="33" spans="1:50" ht="38.25" x14ac:dyDescent="0.2">
      <c r="A33" s="123" t="s">
        <v>19</v>
      </c>
      <c r="B33" s="123" t="s">
        <v>198</v>
      </c>
      <c r="C33" s="102" t="s">
        <v>221</v>
      </c>
      <c r="D33" s="102" t="s">
        <v>222</v>
      </c>
      <c r="E33" s="102" t="s">
        <v>223</v>
      </c>
      <c r="F33" s="102" t="s">
        <v>224</v>
      </c>
      <c r="G33" s="171" t="s">
        <v>221</v>
      </c>
      <c r="H33" s="171" t="s">
        <v>222</v>
      </c>
      <c r="I33" s="171" t="s">
        <v>223</v>
      </c>
      <c r="J33" s="171" t="s">
        <v>224</v>
      </c>
      <c r="K33" s="188" t="s">
        <v>221</v>
      </c>
      <c r="L33" s="188" t="s">
        <v>222</v>
      </c>
      <c r="M33" s="188" t="s">
        <v>223</v>
      </c>
      <c r="N33" s="188" t="s">
        <v>224</v>
      </c>
      <c r="O33" s="209" t="s">
        <v>221</v>
      </c>
      <c r="P33" s="209" t="s">
        <v>222</v>
      </c>
      <c r="Q33" s="209" t="s">
        <v>223</v>
      </c>
      <c r="R33" s="209" t="s">
        <v>224</v>
      </c>
      <c r="S33" s="231" t="s">
        <v>221</v>
      </c>
      <c r="T33" s="231" t="s">
        <v>222</v>
      </c>
      <c r="U33" s="231" t="s">
        <v>223</v>
      </c>
      <c r="V33" s="231" t="s">
        <v>224</v>
      </c>
      <c r="W33" s="253" t="s">
        <v>221</v>
      </c>
      <c r="X33" s="253" t="s">
        <v>222</v>
      </c>
      <c r="Y33" s="253" t="s">
        <v>223</v>
      </c>
      <c r="Z33" s="253" t="s">
        <v>224</v>
      </c>
      <c r="AA33" s="276" t="s">
        <v>221</v>
      </c>
      <c r="AB33" s="276" t="s">
        <v>222</v>
      </c>
      <c r="AC33" s="276" t="s">
        <v>223</v>
      </c>
      <c r="AD33" s="276" t="s">
        <v>224</v>
      </c>
      <c r="AE33" s="298" t="s">
        <v>221</v>
      </c>
      <c r="AF33" s="298" t="s">
        <v>222</v>
      </c>
      <c r="AG33" s="298" t="s">
        <v>223</v>
      </c>
      <c r="AH33" s="298" t="s">
        <v>224</v>
      </c>
      <c r="AI33" s="326" t="s">
        <v>221</v>
      </c>
      <c r="AJ33" s="326" t="s">
        <v>222</v>
      </c>
      <c r="AK33" s="326" t="s">
        <v>223</v>
      </c>
      <c r="AL33" s="326" t="s">
        <v>224</v>
      </c>
      <c r="AM33" s="389" t="s">
        <v>221</v>
      </c>
      <c r="AN33" s="389" t="s">
        <v>222</v>
      </c>
      <c r="AO33" s="389" t="s">
        <v>223</v>
      </c>
      <c r="AP33" s="389" t="s">
        <v>224</v>
      </c>
      <c r="AQ33" s="421" t="s">
        <v>221</v>
      </c>
      <c r="AR33" s="421" t="s">
        <v>222</v>
      </c>
      <c r="AS33" s="421" t="s">
        <v>223</v>
      </c>
      <c r="AT33" s="421" t="s">
        <v>224</v>
      </c>
      <c r="AU33" s="445" t="s">
        <v>221</v>
      </c>
      <c r="AV33" s="445" t="s">
        <v>222</v>
      </c>
      <c r="AW33" s="445" t="s">
        <v>223</v>
      </c>
      <c r="AX33" s="445" t="s">
        <v>224</v>
      </c>
    </row>
    <row r="34" spans="1:50" x14ac:dyDescent="0.2">
      <c r="A34" s="85">
        <v>1</v>
      </c>
      <c r="B34" s="152" t="s">
        <v>240</v>
      </c>
      <c r="C34" s="85"/>
      <c r="D34" s="85"/>
      <c r="E34" s="85"/>
      <c r="F34" s="85">
        <f>C34+D34-E34</f>
        <v>0</v>
      </c>
      <c r="G34" s="168">
        <f>F34</f>
        <v>0</v>
      </c>
      <c r="H34" s="168"/>
      <c r="I34" s="168"/>
      <c r="J34" s="168">
        <f>G34+H34-I34</f>
        <v>0</v>
      </c>
      <c r="K34" s="186">
        <f>J34</f>
        <v>0</v>
      </c>
      <c r="L34" s="186"/>
      <c r="M34" s="186"/>
      <c r="N34" s="186">
        <f>K34+L34-M34</f>
        <v>0</v>
      </c>
      <c r="O34" s="206">
        <f>N34</f>
        <v>0</v>
      </c>
      <c r="P34" s="566"/>
      <c r="Q34" s="206"/>
      <c r="R34" s="206">
        <f>O34+P34-Q34</f>
        <v>0</v>
      </c>
      <c r="S34" s="229">
        <f>R34</f>
        <v>0</v>
      </c>
      <c r="T34" s="229">
        <v>0</v>
      </c>
      <c r="U34" s="229"/>
      <c r="V34" s="229">
        <f>S34+T34-U34</f>
        <v>0</v>
      </c>
      <c r="W34" s="251">
        <f>V34</f>
        <v>0</v>
      </c>
      <c r="X34" s="251">
        <v>0</v>
      </c>
      <c r="Y34" s="251"/>
      <c r="Z34" s="251">
        <f>W34+X34-Y34</f>
        <v>0</v>
      </c>
      <c r="AA34" s="274">
        <f>Z34</f>
        <v>0</v>
      </c>
      <c r="AB34" s="274">
        <v>0</v>
      </c>
      <c r="AC34" s="274"/>
      <c r="AD34" s="274">
        <f>AA34+AB34-AC34</f>
        <v>0</v>
      </c>
      <c r="AE34" s="296">
        <f>AD34</f>
        <v>0</v>
      </c>
      <c r="AF34" s="296">
        <v>0</v>
      </c>
      <c r="AG34" s="296"/>
      <c r="AH34" s="296">
        <f>AE34+AF34-AG34</f>
        <v>0</v>
      </c>
      <c r="AI34" s="324">
        <f>AH34</f>
        <v>0</v>
      </c>
      <c r="AJ34" s="324"/>
      <c r="AK34" s="324"/>
      <c r="AL34" s="324">
        <f>AI34+AJ34-AK34</f>
        <v>0</v>
      </c>
      <c r="AM34" s="324">
        <f>AL34</f>
        <v>0</v>
      </c>
      <c r="AN34" s="324"/>
      <c r="AO34" s="324"/>
      <c r="AP34" s="324">
        <f>AM34+AN34-AO34</f>
        <v>0</v>
      </c>
      <c r="AQ34" s="324"/>
      <c r="AR34" s="324"/>
      <c r="AS34" s="324"/>
      <c r="AT34" s="324">
        <f>AQ34+AR34-AS34</f>
        <v>0</v>
      </c>
      <c r="AU34" s="324"/>
      <c r="AV34" s="324"/>
      <c r="AW34" s="324"/>
      <c r="AX34" s="324">
        <f>AU34+AV34-AW34</f>
        <v>0</v>
      </c>
    </row>
    <row r="35" spans="1:50" x14ac:dyDescent="0.2">
      <c r="A35" s="85">
        <v>2</v>
      </c>
      <c r="B35" s="152" t="s">
        <v>241</v>
      </c>
      <c r="C35" s="85"/>
      <c r="D35" s="85"/>
      <c r="E35" s="85"/>
      <c r="F35" s="85">
        <f>C35+D35-E35</f>
        <v>0</v>
      </c>
      <c r="G35" s="168">
        <f>F35</f>
        <v>0</v>
      </c>
      <c r="H35" s="168"/>
      <c r="I35" s="168"/>
      <c r="J35" s="168">
        <f>G35+H35-I35</f>
        <v>0</v>
      </c>
      <c r="K35" s="186">
        <f>J35</f>
        <v>0</v>
      </c>
      <c r="L35" s="186"/>
      <c r="M35" s="186"/>
      <c r="N35" s="186">
        <f>K35+L35-M35</f>
        <v>0</v>
      </c>
      <c r="O35" s="206">
        <f>N35</f>
        <v>0</v>
      </c>
      <c r="P35" s="566"/>
      <c r="Q35" s="206"/>
      <c r="R35" s="206">
        <f>O35+P35-Q35</f>
        <v>0</v>
      </c>
      <c r="S35" s="229">
        <f>R35</f>
        <v>0</v>
      </c>
      <c r="T35" s="229">
        <v>0</v>
      </c>
      <c r="U35" s="229"/>
      <c r="V35" s="229">
        <f>S35+T35-U35</f>
        <v>0</v>
      </c>
      <c r="W35" s="251">
        <f>V35</f>
        <v>0</v>
      </c>
      <c r="X35" s="251">
        <v>0</v>
      </c>
      <c r="Y35" s="251"/>
      <c r="Z35" s="251">
        <f>W35+X35-Y35</f>
        <v>0</v>
      </c>
      <c r="AA35" s="274">
        <f>Z35</f>
        <v>0</v>
      </c>
      <c r="AB35" s="274">
        <v>0</v>
      </c>
      <c r="AC35" s="274"/>
      <c r="AD35" s="274">
        <f>AA35+AB35-AC35</f>
        <v>0</v>
      </c>
      <c r="AE35" s="296">
        <f>AD35</f>
        <v>0</v>
      </c>
      <c r="AF35" s="296">
        <v>0</v>
      </c>
      <c r="AG35" s="296"/>
      <c r="AH35" s="296">
        <f>AE35+AF35-AG35</f>
        <v>0</v>
      </c>
      <c r="AI35" s="324">
        <f>AH35</f>
        <v>0</v>
      </c>
      <c r="AJ35" s="324"/>
      <c r="AK35" s="324"/>
      <c r="AL35" s="324">
        <f>AI35+AJ35-AK35</f>
        <v>0</v>
      </c>
      <c r="AM35" s="324">
        <f>AL35</f>
        <v>0</v>
      </c>
      <c r="AN35" s="324"/>
      <c r="AO35" s="324"/>
      <c r="AP35" s="324">
        <f>AM35+AN35-AO35</f>
        <v>0</v>
      </c>
      <c r="AQ35" s="324"/>
      <c r="AR35" s="324"/>
      <c r="AS35" s="324"/>
      <c r="AT35" s="324">
        <f>AQ35+AR35-AS35</f>
        <v>0</v>
      </c>
      <c r="AU35" s="324"/>
      <c r="AV35" s="324"/>
      <c r="AW35" s="324"/>
      <c r="AX35" s="324">
        <f>AU35+AV35-AW35</f>
        <v>0</v>
      </c>
    </row>
    <row r="36" spans="1:50" x14ac:dyDescent="0.2">
      <c r="A36" s="85">
        <v>3</v>
      </c>
      <c r="B36" s="152" t="s">
        <v>242</v>
      </c>
      <c r="C36" s="85"/>
      <c r="D36" s="85"/>
      <c r="E36" s="85"/>
      <c r="F36" s="85">
        <f>C36+D36-E36</f>
        <v>0</v>
      </c>
      <c r="G36" s="168">
        <f>F36</f>
        <v>0</v>
      </c>
      <c r="H36" s="168"/>
      <c r="I36" s="168"/>
      <c r="J36" s="168">
        <f>G36+H36-I36</f>
        <v>0</v>
      </c>
      <c r="K36" s="186">
        <f>J36</f>
        <v>0</v>
      </c>
      <c r="L36" s="186"/>
      <c r="M36" s="186"/>
      <c r="N36" s="186">
        <f>K36+L36-M36</f>
        <v>0</v>
      </c>
      <c r="O36" s="206">
        <f>N36</f>
        <v>0</v>
      </c>
      <c r="P36" s="566"/>
      <c r="Q36" s="206"/>
      <c r="R36" s="206">
        <f>O36+P36-Q36</f>
        <v>0</v>
      </c>
      <c r="S36" s="229">
        <f>R36</f>
        <v>0</v>
      </c>
      <c r="T36" s="229">
        <v>0</v>
      </c>
      <c r="U36" s="229"/>
      <c r="V36" s="229">
        <f>S36+T36-U36</f>
        <v>0</v>
      </c>
      <c r="W36" s="251">
        <f>V36</f>
        <v>0</v>
      </c>
      <c r="X36" s="251">
        <v>0</v>
      </c>
      <c r="Y36" s="251"/>
      <c r="Z36" s="251">
        <f>W36+X36-Y36</f>
        <v>0</v>
      </c>
      <c r="AA36" s="274">
        <f>Z36</f>
        <v>0</v>
      </c>
      <c r="AB36" s="274">
        <v>0</v>
      </c>
      <c r="AC36" s="274"/>
      <c r="AD36" s="274">
        <f>AA36+AB36-AC36</f>
        <v>0</v>
      </c>
      <c r="AE36" s="296">
        <f>AD36</f>
        <v>0</v>
      </c>
      <c r="AF36" s="296">
        <v>0</v>
      </c>
      <c r="AG36" s="296"/>
      <c r="AH36" s="296">
        <f>AE36+AF36-AG36</f>
        <v>0</v>
      </c>
      <c r="AI36" s="324">
        <f>AH36</f>
        <v>0</v>
      </c>
      <c r="AJ36" s="324"/>
      <c r="AK36" s="324"/>
      <c r="AL36" s="324">
        <f>AI36+AJ36-AK36</f>
        <v>0</v>
      </c>
      <c r="AM36" s="324">
        <f>AL36</f>
        <v>0</v>
      </c>
      <c r="AN36" s="324"/>
      <c r="AO36" s="324"/>
      <c r="AP36" s="324">
        <f>AM36+AN36-AO36</f>
        <v>0</v>
      </c>
      <c r="AQ36" s="324"/>
      <c r="AR36" s="324"/>
      <c r="AS36" s="324"/>
      <c r="AT36" s="324">
        <f>AQ36+AR36-AS36</f>
        <v>0</v>
      </c>
      <c r="AU36" s="324"/>
      <c r="AV36" s="324"/>
      <c r="AW36" s="324"/>
      <c r="AX36" s="324">
        <f>AU36+AV36-AW36</f>
        <v>0</v>
      </c>
    </row>
  </sheetData>
  <mergeCells count="25">
    <mergeCell ref="K32:N32"/>
    <mergeCell ref="C32:F32"/>
    <mergeCell ref="K2:L2"/>
    <mergeCell ref="M2:N2"/>
    <mergeCell ref="C2:D2"/>
    <mergeCell ref="E2:F2"/>
    <mergeCell ref="G32:J32"/>
    <mergeCell ref="G2:H2"/>
    <mergeCell ref="I2:J2"/>
    <mergeCell ref="AU32:AX32"/>
    <mergeCell ref="AA2:AB2"/>
    <mergeCell ref="AE32:AH32"/>
    <mergeCell ref="O2:P2"/>
    <mergeCell ref="AA32:AD32"/>
    <mergeCell ref="W32:Z32"/>
    <mergeCell ref="S32:V32"/>
    <mergeCell ref="U2:V2"/>
    <mergeCell ref="Y2:Z2"/>
    <mergeCell ref="AM32:AP32"/>
    <mergeCell ref="W2:X2"/>
    <mergeCell ref="AQ32:AT32"/>
    <mergeCell ref="O32:R32"/>
    <mergeCell ref="Q2:R2"/>
    <mergeCell ref="S2:T2"/>
    <mergeCell ref="AI32:AL32"/>
  </mergeCells>
  <pageMargins left="0.7" right="0.7" top="0.75" bottom="0.75" header="0.3" footer="0.3"/>
  <pageSetup orientation="portrait" horizontalDpi="120" verticalDpi="144" r:id="rId1"/>
  <ignoredErrors>
    <ignoredError sqref="C20" emptyCellReference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2:HV11"/>
  <sheetViews>
    <sheetView showGridLines="0" zoomScale="85" zoomScaleNormal="85" workbookViewId="0">
      <pane xSplit="2" topLeftCell="HA1" activePane="topRight" state="frozen"/>
      <selection pane="topRight" activeCell="HS4" sqref="HS4"/>
    </sheetView>
  </sheetViews>
  <sheetFormatPr defaultRowHeight="12.75" x14ac:dyDescent="0.2"/>
  <cols>
    <col min="1" max="1" width="3.5703125" style="142" bestFit="1" customWidth="1"/>
    <col min="2" max="2" width="23.5703125" style="142" customWidth="1"/>
    <col min="3" max="3" width="6.85546875" style="142" customWidth="1"/>
    <col min="4" max="4" width="6.7109375" style="142" bestFit="1" customWidth="1"/>
    <col min="5" max="5" width="4" style="142" bestFit="1" customWidth="1"/>
    <col min="6" max="6" width="6.7109375" style="142" bestFit="1" customWidth="1"/>
    <col min="7" max="7" width="6.85546875" style="142" customWidth="1"/>
    <col min="8" max="8" width="5.140625" style="142" bestFit="1" customWidth="1"/>
    <col min="9" max="9" width="4" style="142" bestFit="1" customWidth="1"/>
    <col min="10" max="10" width="7" style="142" customWidth="1"/>
    <col min="11" max="11" width="6.85546875" style="142" customWidth="1"/>
    <col min="12" max="12" width="5.140625" style="142" bestFit="1" customWidth="1"/>
    <col min="13" max="13" width="4" style="142" bestFit="1" customWidth="1"/>
    <col min="14" max="14" width="6" style="142" bestFit="1" customWidth="1"/>
    <col min="15" max="15" width="6.85546875" style="142" customWidth="1"/>
    <col min="16" max="16" width="6.7109375" style="142" bestFit="1" customWidth="1"/>
    <col min="17" max="17" width="4" style="142" bestFit="1" customWidth="1"/>
    <col min="18" max="18" width="6.7109375" style="142" bestFit="1" customWidth="1"/>
    <col min="19" max="19" width="6.85546875" style="142" bestFit="1" customWidth="1"/>
    <col min="20" max="20" width="6.7109375" style="142" bestFit="1" customWidth="1"/>
    <col min="21" max="21" width="4" style="142" bestFit="1" customWidth="1"/>
    <col min="22" max="22" width="6.7109375" style="142" bestFit="1" customWidth="1"/>
    <col min="23" max="23" width="6.85546875" style="142" bestFit="1" customWidth="1"/>
    <col min="24" max="24" width="5.140625" style="142" bestFit="1" customWidth="1"/>
    <col min="25" max="25" width="4" style="142" bestFit="1" customWidth="1"/>
    <col min="26" max="26" width="6" style="142" bestFit="1" customWidth="1"/>
    <col min="27" max="27" width="6.85546875" style="142" bestFit="1" customWidth="1"/>
    <col min="28" max="28" width="5.85546875" style="142" customWidth="1"/>
    <col min="29" max="29" width="4" style="142" bestFit="1" customWidth="1"/>
    <col min="30" max="30" width="6" style="142" bestFit="1" customWidth="1"/>
    <col min="31" max="31" width="6.85546875" style="142" bestFit="1" customWidth="1"/>
    <col min="32" max="32" width="6.7109375" style="142" bestFit="1" customWidth="1"/>
    <col min="33" max="33" width="4" style="142" bestFit="1" customWidth="1"/>
    <col min="34" max="34" width="6.7109375" style="142" bestFit="1" customWidth="1"/>
    <col min="35" max="35" width="6.85546875" style="142" bestFit="1" customWidth="1"/>
    <col min="36" max="36" width="6.7109375" style="142" bestFit="1" customWidth="1"/>
    <col min="37" max="37" width="4" style="142" bestFit="1" customWidth="1"/>
    <col min="38" max="38" width="6.7109375" style="142" bestFit="1" customWidth="1"/>
    <col min="39" max="39" width="6.85546875" style="142" bestFit="1" customWidth="1"/>
    <col min="40" max="40" width="5.140625" style="142" bestFit="1" customWidth="1"/>
    <col min="41" max="41" width="4" style="142" bestFit="1" customWidth="1"/>
    <col min="42" max="42" width="6" style="142" bestFit="1" customWidth="1"/>
    <col min="43" max="43" width="6.85546875" style="142" bestFit="1" customWidth="1"/>
    <col min="44" max="44" width="5.140625" style="142" bestFit="1" customWidth="1"/>
    <col min="45" max="45" width="4" style="142" bestFit="1" customWidth="1"/>
    <col min="46" max="46" width="6" style="142" bestFit="1" customWidth="1"/>
    <col min="47" max="47" width="6.85546875" style="142" bestFit="1" customWidth="1"/>
    <col min="48" max="48" width="6.7109375" style="142" bestFit="1" customWidth="1"/>
    <col min="49" max="49" width="4" style="142" bestFit="1" customWidth="1"/>
    <col min="50" max="50" width="6.7109375" style="142" bestFit="1" customWidth="1"/>
    <col min="51" max="51" width="6.85546875" style="142" bestFit="1" customWidth="1"/>
    <col min="52" max="52" width="6.7109375" style="142" bestFit="1" customWidth="1"/>
    <col min="53" max="53" width="4" style="142" bestFit="1" customWidth="1"/>
    <col min="54" max="54" width="6.7109375" style="142" bestFit="1" customWidth="1"/>
    <col min="55" max="55" width="6.85546875" style="142" bestFit="1" customWidth="1"/>
    <col min="56" max="56" width="5.140625" style="142" bestFit="1" customWidth="1"/>
    <col min="57" max="57" width="4" style="142" bestFit="1" customWidth="1"/>
    <col min="58" max="58" width="6" style="142" bestFit="1" customWidth="1"/>
    <col min="59" max="59" width="6.85546875" style="142" bestFit="1" customWidth="1"/>
    <col min="60" max="60" width="5.140625" style="142" bestFit="1" customWidth="1"/>
    <col min="61" max="61" width="4" style="142" bestFit="1" customWidth="1"/>
    <col min="62" max="62" width="6" style="142" bestFit="1" customWidth="1"/>
    <col min="63" max="63" width="6.85546875" style="142" bestFit="1" customWidth="1"/>
    <col min="64" max="64" width="6.7109375" style="142" bestFit="1" customWidth="1"/>
    <col min="65" max="65" width="4" style="142" bestFit="1" customWidth="1"/>
    <col min="66" max="66" width="6.7109375" style="142" bestFit="1" customWidth="1"/>
    <col min="67" max="67" width="6.85546875" style="142" bestFit="1" customWidth="1"/>
    <col min="68" max="68" width="6.7109375" style="142" bestFit="1" customWidth="1"/>
    <col min="69" max="69" width="4" style="142" bestFit="1" customWidth="1"/>
    <col min="70" max="70" width="6.7109375" style="142" bestFit="1" customWidth="1"/>
    <col min="71" max="71" width="6.85546875" style="142" bestFit="1" customWidth="1"/>
    <col min="72" max="72" width="6.7109375" style="142" bestFit="1" customWidth="1"/>
    <col min="73" max="73" width="4" style="142" bestFit="1" customWidth="1"/>
    <col min="74" max="74" width="6" style="142" bestFit="1" customWidth="1"/>
    <col min="75" max="75" width="6.85546875" style="142" bestFit="1" customWidth="1"/>
    <col min="76" max="76" width="5.140625" style="142" bestFit="1" customWidth="1"/>
    <col min="77" max="77" width="4" style="142" bestFit="1" customWidth="1"/>
    <col min="78" max="78" width="6" style="142" bestFit="1" customWidth="1"/>
    <col min="79" max="79" width="6.85546875" style="142" bestFit="1" customWidth="1"/>
    <col min="80" max="80" width="6.7109375" style="142" bestFit="1" customWidth="1"/>
    <col min="81" max="81" width="4" style="142" bestFit="1" customWidth="1"/>
    <col min="82" max="82" width="6.7109375" style="142" bestFit="1" customWidth="1"/>
    <col min="83" max="83" width="6.85546875" style="142" bestFit="1" customWidth="1"/>
    <col min="84" max="84" width="6.7109375" style="142" bestFit="1" customWidth="1"/>
    <col min="85" max="85" width="4" style="142" bestFit="1" customWidth="1"/>
    <col min="86" max="86" width="6.7109375" style="142" bestFit="1" customWidth="1"/>
    <col min="87" max="87" width="6.85546875" style="142" bestFit="1" customWidth="1"/>
    <col min="88" max="88" width="5.140625" style="142" bestFit="1" customWidth="1"/>
    <col min="89" max="89" width="4" style="142" bestFit="1" customWidth="1"/>
    <col min="90" max="90" width="6" style="142" bestFit="1" customWidth="1"/>
    <col min="91" max="91" width="6.85546875" style="142" bestFit="1" customWidth="1"/>
    <col min="92" max="92" width="5.140625" style="142" bestFit="1" customWidth="1"/>
    <col min="93" max="93" width="4" style="142" bestFit="1" customWidth="1"/>
    <col min="94" max="94" width="6" style="142" bestFit="1" customWidth="1"/>
    <col min="95" max="95" width="6.85546875" style="142" bestFit="1" customWidth="1"/>
    <col min="96" max="96" width="7.85546875" style="142" bestFit="1" customWidth="1"/>
    <col min="97" max="97" width="4" style="142" bestFit="1" customWidth="1"/>
    <col min="98" max="98" width="6.7109375" style="142" bestFit="1" customWidth="1"/>
    <col min="99" max="99" width="6.85546875" style="142" bestFit="1" customWidth="1"/>
    <col min="100" max="100" width="6.7109375" style="142" bestFit="1" customWidth="1"/>
    <col min="101" max="101" width="4" style="142" bestFit="1" customWidth="1"/>
    <col min="102" max="102" width="6.7109375" style="142" bestFit="1" customWidth="1"/>
    <col min="103" max="103" width="6.85546875" style="142" bestFit="1" customWidth="1"/>
    <col min="104" max="104" width="5.140625" style="142" bestFit="1" customWidth="1"/>
    <col min="105" max="105" width="4" style="142" bestFit="1" customWidth="1"/>
    <col min="106" max="106" width="6" style="142" bestFit="1" customWidth="1"/>
    <col min="107" max="107" width="6.85546875" style="142" bestFit="1" customWidth="1"/>
    <col min="108" max="108" width="5.140625" style="142" bestFit="1" customWidth="1"/>
    <col min="109" max="109" width="4" style="142" bestFit="1" customWidth="1"/>
    <col min="110" max="110" width="6" style="142" bestFit="1" customWidth="1"/>
    <col min="111" max="111" width="6.85546875" style="142" bestFit="1" customWidth="1"/>
    <col min="112" max="112" width="6.7109375" style="142" bestFit="1" customWidth="1"/>
    <col min="113" max="113" width="4" style="142" bestFit="1" customWidth="1"/>
    <col min="114" max="114" width="6.7109375" style="142" bestFit="1" customWidth="1"/>
    <col min="115" max="115" width="6.85546875" style="142" bestFit="1" customWidth="1"/>
    <col min="116" max="116" width="6.7109375" style="142" bestFit="1" customWidth="1"/>
    <col min="117" max="117" width="5.7109375" style="142" customWidth="1"/>
    <col min="118" max="118" width="6.7109375" style="142" bestFit="1" customWidth="1"/>
    <col min="119" max="119" width="6.85546875" style="142" bestFit="1" customWidth="1"/>
    <col min="120" max="120" width="5.140625" style="142" bestFit="1" customWidth="1"/>
    <col min="121" max="121" width="4" style="142" bestFit="1" customWidth="1"/>
    <col min="122" max="122" width="6" style="142" bestFit="1" customWidth="1"/>
    <col min="123" max="123" width="6.85546875" style="142" bestFit="1" customWidth="1"/>
    <col min="124" max="124" width="5.140625" style="142" bestFit="1" customWidth="1"/>
    <col min="125" max="125" width="4" style="142" bestFit="1" customWidth="1"/>
    <col min="126" max="126" width="6" style="142" bestFit="1" customWidth="1"/>
    <col min="127" max="127" width="6.85546875" style="142" bestFit="1" customWidth="1"/>
    <col min="128" max="128" width="6.7109375" style="142" bestFit="1" customWidth="1"/>
    <col min="129" max="129" width="4" style="142" bestFit="1" customWidth="1"/>
    <col min="130" max="130" width="6.7109375" style="142" bestFit="1" customWidth="1"/>
    <col min="131" max="131" width="6.85546875" style="142" bestFit="1" customWidth="1"/>
    <col min="132" max="132" width="6.7109375" style="142" bestFit="1" customWidth="1"/>
    <col min="133" max="133" width="4" style="142" bestFit="1" customWidth="1"/>
    <col min="134" max="134" width="6.7109375" style="142" bestFit="1" customWidth="1"/>
    <col min="135" max="135" width="6.85546875" style="142" bestFit="1" customWidth="1"/>
    <col min="136" max="136" width="5.140625" style="142" bestFit="1" customWidth="1"/>
    <col min="137" max="137" width="4" style="142" bestFit="1" customWidth="1"/>
    <col min="138" max="138" width="6" style="142" bestFit="1" customWidth="1"/>
    <col min="139" max="139" width="6.85546875" style="142" bestFit="1" customWidth="1"/>
    <col min="140" max="140" width="5.140625" style="142" bestFit="1" customWidth="1"/>
    <col min="141" max="141" width="4" style="142" bestFit="1" customWidth="1"/>
    <col min="142" max="142" width="6" style="142" bestFit="1" customWidth="1"/>
    <col min="143" max="143" width="6.85546875" style="142" bestFit="1" customWidth="1"/>
    <col min="144" max="144" width="6.7109375" style="142" bestFit="1" customWidth="1"/>
    <col min="145" max="145" width="4" style="142" bestFit="1" customWidth="1"/>
    <col min="146" max="146" width="6.7109375" style="142" bestFit="1" customWidth="1"/>
    <col min="147" max="147" width="6.85546875" style="142" bestFit="1" customWidth="1"/>
    <col min="148" max="148" width="6.7109375" style="142" bestFit="1" customWidth="1"/>
    <col min="149" max="149" width="4" style="142" bestFit="1" customWidth="1"/>
    <col min="150" max="150" width="6.7109375" style="142" bestFit="1" customWidth="1"/>
    <col min="151" max="151" width="6.85546875" style="142" bestFit="1" customWidth="1"/>
    <col min="152" max="152" width="5.140625" style="142" bestFit="1" customWidth="1"/>
    <col min="153" max="153" width="4" style="142" bestFit="1" customWidth="1"/>
    <col min="154" max="154" width="6.7109375" style="142" bestFit="1" customWidth="1"/>
    <col min="155" max="155" width="6.85546875" style="142" bestFit="1" customWidth="1"/>
    <col min="156" max="156" width="5.140625" style="142" bestFit="1" customWidth="1"/>
    <col min="157" max="157" width="4" style="142" bestFit="1" customWidth="1"/>
    <col min="158" max="158" width="6" style="142" bestFit="1" customWidth="1"/>
    <col min="159" max="159" width="6.85546875" style="142" bestFit="1" customWidth="1"/>
    <col min="160" max="160" width="6.7109375" style="142" bestFit="1" customWidth="1"/>
    <col min="161" max="161" width="4" style="142" bestFit="1" customWidth="1"/>
    <col min="162" max="162" width="6.7109375" style="142" bestFit="1" customWidth="1"/>
    <col min="163" max="163" width="6.85546875" style="142" bestFit="1" customWidth="1"/>
    <col min="164" max="164" width="6.7109375" style="142" bestFit="1" customWidth="1"/>
    <col min="165" max="165" width="4" style="142" bestFit="1" customWidth="1"/>
    <col min="166" max="166" width="6.7109375" style="142" bestFit="1" customWidth="1"/>
    <col min="167" max="167" width="6.85546875" style="142" bestFit="1" customWidth="1"/>
    <col min="168" max="168" width="5.140625" style="142" bestFit="1" customWidth="1"/>
    <col min="169" max="169" width="4" style="142" bestFit="1" customWidth="1"/>
    <col min="170" max="170" width="6.7109375" style="142" bestFit="1" customWidth="1"/>
    <col min="171" max="171" width="6.85546875" style="142" bestFit="1" customWidth="1"/>
    <col min="172" max="172" width="5.140625" style="142" bestFit="1" customWidth="1"/>
    <col min="173" max="173" width="4" style="142" bestFit="1" customWidth="1"/>
    <col min="174" max="174" width="6" style="142" bestFit="1" customWidth="1"/>
    <col min="175" max="175" width="6.85546875" style="142" bestFit="1" customWidth="1"/>
    <col min="176" max="176" width="6.7109375" style="142" bestFit="1" customWidth="1"/>
    <col min="177" max="177" width="4" style="142" bestFit="1" customWidth="1"/>
    <col min="178" max="178" width="6.7109375" style="142" bestFit="1" customWidth="1"/>
    <col min="179" max="179" width="6.85546875" style="142" bestFit="1" customWidth="1"/>
    <col min="180" max="180" width="6.7109375" style="142" bestFit="1" customWidth="1"/>
    <col min="181" max="181" width="5.5703125" style="142" customWidth="1"/>
    <col min="182" max="182" width="6.7109375" style="142" bestFit="1" customWidth="1"/>
    <col min="183" max="183" width="6.85546875" style="142" bestFit="1" customWidth="1"/>
    <col min="184" max="184" width="5.140625" style="142" bestFit="1" customWidth="1"/>
    <col min="185" max="185" width="4" style="142" bestFit="1" customWidth="1"/>
    <col min="186" max="186" width="6" style="142" bestFit="1" customWidth="1"/>
    <col min="187" max="187" width="6.85546875" style="142" bestFit="1" customWidth="1"/>
    <col min="188" max="188" width="5.140625" style="142" bestFit="1" customWidth="1"/>
    <col min="189" max="189" width="4" style="142" bestFit="1" customWidth="1"/>
    <col min="190" max="190" width="6" style="142" bestFit="1" customWidth="1"/>
    <col min="191" max="191" width="6.85546875" style="142" bestFit="1" customWidth="1"/>
    <col min="192" max="192" width="6.7109375" style="142" bestFit="1" customWidth="1"/>
    <col min="193" max="193" width="4" style="142" bestFit="1" customWidth="1"/>
    <col min="194" max="194" width="6.7109375" style="142" bestFit="1" customWidth="1"/>
    <col min="195" max="195" width="6.85546875" style="142" bestFit="1" customWidth="1"/>
    <col min="196" max="196" width="7.7109375" style="142" bestFit="1" customWidth="1"/>
    <col min="197" max="197" width="4" style="142" bestFit="1" customWidth="1"/>
    <col min="198" max="198" width="7.7109375" style="142" bestFit="1" customWidth="1"/>
    <col min="199" max="199" width="6.85546875" style="142" bestFit="1" customWidth="1"/>
    <col min="200" max="200" width="6.7109375" style="142" bestFit="1" customWidth="1"/>
    <col min="201" max="201" width="4" style="142" bestFit="1" customWidth="1"/>
    <col min="202" max="202" width="6.7109375" style="142" bestFit="1" customWidth="1"/>
    <col min="203" max="203" width="6.85546875" style="142" bestFit="1" customWidth="1"/>
    <col min="204" max="204" width="6.7109375" style="142" bestFit="1" customWidth="1"/>
    <col min="205" max="205" width="4" style="142" bestFit="1" customWidth="1"/>
    <col min="206" max="206" width="6.7109375" style="142" bestFit="1" customWidth="1"/>
    <col min="207" max="208" width="7.7109375" style="142" bestFit="1" customWidth="1"/>
    <col min="209" max="209" width="4" style="142" bestFit="1" customWidth="1"/>
    <col min="210" max="210" width="7.7109375" style="142" bestFit="1" customWidth="1"/>
    <col min="211" max="226" width="8.28515625" style="142" customWidth="1"/>
    <col min="227" max="16384" width="9.140625" style="142"/>
  </cols>
  <sheetData>
    <row r="2" spans="1:230" x14ac:dyDescent="0.2">
      <c r="A2" s="154"/>
      <c r="B2" s="154"/>
      <c r="C2" s="920" t="s">
        <v>18</v>
      </c>
      <c r="D2" s="920"/>
      <c r="E2" s="920"/>
      <c r="F2" s="920"/>
      <c r="G2" s="920"/>
      <c r="H2" s="920"/>
      <c r="I2" s="920"/>
      <c r="J2" s="920"/>
      <c r="K2" s="920"/>
      <c r="L2" s="920"/>
      <c r="M2" s="920"/>
      <c r="N2" s="920"/>
      <c r="O2" s="920"/>
      <c r="P2" s="920"/>
      <c r="Q2" s="920"/>
      <c r="R2" s="920"/>
      <c r="S2" s="913" t="s">
        <v>31</v>
      </c>
      <c r="T2" s="913"/>
      <c r="U2" s="913"/>
      <c r="V2" s="913"/>
      <c r="W2" s="913"/>
      <c r="X2" s="913"/>
      <c r="Y2" s="913"/>
      <c r="Z2" s="913"/>
      <c r="AA2" s="913"/>
      <c r="AB2" s="913"/>
      <c r="AC2" s="913"/>
      <c r="AD2" s="913"/>
      <c r="AE2" s="913"/>
      <c r="AF2" s="913"/>
      <c r="AG2" s="913"/>
      <c r="AH2" s="913"/>
      <c r="AI2" s="920" t="s">
        <v>32</v>
      </c>
      <c r="AJ2" s="920"/>
      <c r="AK2" s="920"/>
      <c r="AL2" s="920"/>
      <c r="AM2" s="920"/>
      <c r="AN2" s="920"/>
      <c r="AO2" s="920"/>
      <c r="AP2" s="920"/>
      <c r="AQ2" s="920"/>
      <c r="AR2" s="920"/>
      <c r="AS2" s="920"/>
      <c r="AT2" s="920"/>
      <c r="AU2" s="920"/>
      <c r="AV2" s="920"/>
      <c r="AW2" s="920"/>
      <c r="AX2" s="920"/>
      <c r="AY2" s="913" t="s">
        <v>33</v>
      </c>
      <c r="AZ2" s="913"/>
      <c r="BA2" s="913"/>
      <c r="BB2" s="913"/>
      <c r="BC2" s="913"/>
      <c r="BD2" s="913"/>
      <c r="BE2" s="913"/>
      <c r="BF2" s="913"/>
      <c r="BG2" s="913"/>
      <c r="BH2" s="913"/>
      <c r="BI2" s="913"/>
      <c r="BJ2" s="913"/>
      <c r="BK2" s="913"/>
      <c r="BL2" s="913"/>
      <c r="BM2" s="913"/>
      <c r="BN2" s="913"/>
      <c r="BO2" s="920" t="s">
        <v>34</v>
      </c>
      <c r="BP2" s="920"/>
      <c r="BQ2" s="920"/>
      <c r="BR2" s="920"/>
      <c r="BS2" s="920"/>
      <c r="BT2" s="920"/>
      <c r="BU2" s="920"/>
      <c r="BV2" s="920"/>
      <c r="BW2" s="920"/>
      <c r="BX2" s="920"/>
      <c r="BY2" s="920"/>
      <c r="BZ2" s="920"/>
      <c r="CA2" s="920"/>
      <c r="CB2" s="920"/>
      <c r="CC2" s="920"/>
      <c r="CD2" s="920"/>
      <c r="CE2" s="913" t="s">
        <v>284</v>
      </c>
      <c r="CF2" s="913"/>
      <c r="CG2" s="913"/>
      <c r="CH2" s="913"/>
      <c r="CI2" s="913"/>
      <c r="CJ2" s="913"/>
      <c r="CK2" s="913"/>
      <c r="CL2" s="913"/>
      <c r="CM2" s="913"/>
      <c r="CN2" s="913"/>
      <c r="CO2" s="913"/>
      <c r="CP2" s="913"/>
      <c r="CQ2" s="913"/>
      <c r="CR2" s="913"/>
      <c r="CS2" s="913"/>
      <c r="CT2" s="913"/>
      <c r="CU2" s="920" t="s">
        <v>285</v>
      </c>
      <c r="CV2" s="920"/>
      <c r="CW2" s="920"/>
      <c r="CX2" s="920"/>
      <c r="CY2" s="920"/>
      <c r="CZ2" s="920"/>
      <c r="DA2" s="920"/>
      <c r="DB2" s="920"/>
      <c r="DC2" s="920"/>
      <c r="DD2" s="920"/>
      <c r="DE2" s="920"/>
      <c r="DF2" s="920"/>
      <c r="DG2" s="920"/>
      <c r="DH2" s="920"/>
      <c r="DI2" s="920"/>
      <c r="DJ2" s="920"/>
      <c r="DK2" s="896" t="s">
        <v>288</v>
      </c>
      <c r="DL2" s="896"/>
      <c r="DM2" s="896"/>
      <c r="DN2" s="896"/>
      <c r="DO2" s="896"/>
      <c r="DP2" s="896"/>
      <c r="DQ2" s="896"/>
      <c r="DR2" s="896"/>
      <c r="DS2" s="896"/>
      <c r="DT2" s="896"/>
      <c r="DU2" s="896"/>
      <c r="DV2" s="896"/>
      <c r="DW2" s="896"/>
      <c r="DX2" s="896"/>
      <c r="DY2" s="896"/>
      <c r="DZ2" s="896"/>
      <c r="EA2" s="896" t="s">
        <v>289</v>
      </c>
      <c r="EB2" s="896"/>
      <c r="EC2" s="896"/>
      <c r="ED2" s="896"/>
      <c r="EE2" s="896"/>
      <c r="EF2" s="896"/>
      <c r="EG2" s="896"/>
      <c r="EH2" s="896"/>
      <c r="EI2" s="896"/>
      <c r="EJ2" s="896"/>
      <c r="EK2" s="896"/>
      <c r="EL2" s="896"/>
      <c r="EM2" s="896"/>
      <c r="EN2" s="896"/>
      <c r="EO2" s="896"/>
      <c r="EP2" s="896"/>
      <c r="EQ2" s="896" t="s">
        <v>290</v>
      </c>
      <c r="ER2" s="896"/>
      <c r="ES2" s="896"/>
      <c r="ET2" s="896"/>
      <c r="EU2" s="896"/>
      <c r="EV2" s="896"/>
      <c r="EW2" s="896"/>
      <c r="EX2" s="896"/>
      <c r="EY2" s="896"/>
      <c r="EZ2" s="896"/>
      <c r="FA2" s="896"/>
      <c r="FB2" s="896"/>
      <c r="FC2" s="896"/>
      <c r="FD2" s="896"/>
      <c r="FE2" s="896"/>
      <c r="FF2" s="896"/>
      <c r="FG2" s="896" t="s">
        <v>291</v>
      </c>
      <c r="FH2" s="896"/>
      <c r="FI2" s="896"/>
      <c r="FJ2" s="896"/>
      <c r="FK2" s="896"/>
      <c r="FL2" s="896"/>
      <c r="FM2" s="896"/>
      <c r="FN2" s="896"/>
      <c r="FO2" s="896"/>
      <c r="FP2" s="896"/>
      <c r="FQ2" s="896"/>
      <c r="FR2" s="896"/>
      <c r="FS2" s="896"/>
      <c r="FT2" s="896"/>
      <c r="FU2" s="896"/>
      <c r="FV2" s="896"/>
      <c r="FW2" s="896" t="s">
        <v>292</v>
      </c>
      <c r="FX2" s="896"/>
      <c r="FY2" s="896"/>
      <c r="FZ2" s="896"/>
      <c r="GA2" s="896"/>
      <c r="GB2" s="896"/>
      <c r="GC2" s="896"/>
      <c r="GD2" s="896"/>
      <c r="GE2" s="896"/>
      <c r="GF2" s="896"/>
      <c r="GG2" s="896"/>
      <c r="GH2" s="896"/>
      <c r="GI2" s="896"/>
      <c r="GJ2" s="896"/>
      <c r="GK2" s="896"/>
      <c r="GL2" s="896"/>
      <c r="GM2" s="896" t="s">
        <v>573</v>
      </c>
      <c r="GN2" s="896"/>
      <c r="GO2" s="896"/>
      <c r="GP2" s="896"/>
      <c r="GQ2" s="896"/>
      <c r="GR2" s="896"/>
      <c r="GS2" s="896"/>
      <c r="GT2" s="896"/>
      <c r="GU2" s="896"/>
      <c r="GV2" s="896"/>
      <c r="GW2" s="896"/>
      <c r="GX2" s="896"/>
      <c r="GY2" s="896"/>
      <c r="GZ2" s="896"/>
      <c r="HA2" s="896"/>
      <c r="HB2" s="896"/>
      <c r="HC2" s="52" t="s">
        <v>573</v>
      </c>
      <c r="HD2" s="52"/>
      <c r="HE2" s="52"/>
      <c r="HF2" s="52"/>
      <c r="HG2" s="52"/>
      <c r="HH2" s="52"/>
      <c r="HI2" s="52"/>
      <c r="HJ2" s="52"/>
      <c r="HK2" s="52"/>
      <c r="HL2" s="52"/>
      <c r="HM2" s="52"/>
      <c r="HN2" s="52"/>
      <c r="HO2" s="52"/>
      <c r="HP2" s="52"/>
      <c r="HQ2" s="52"/>
      <c r="HR2" s="52"/>
      <c r="HS2" s="52"/>
      <c r="HT2" s="52"/>
      <c r="HU2" s="52"/>
      <c r="HV2" s="52"/>
    </row>
    <row r="3" spans="1:230" x14ac:dyDescent="0.2">
      <c r="A3" s="122"/>
      <c r="B3" s="122"/>
      <c r="C3" s="910" t="s">
        <v>14</v>
      </c>
      <c r="D3" s="910"/>
      <c r="E3" s="910"/>
      <c r="F3" s="910"/>
      <c r="G3" s="911" t="s">
        <v>15</v>
      </c>
      <c r="H3" s="911"/>
      <c r="I3" s="911"/>
      <c r="J3" s="911"/>
      <c r="K3" s="912" t="s">
        <v>16</v>
      </c>
      <c r="L3" s="912"/>
      <c r="M3" s="912"/>
      <c r="N3" s="912"/>
      <c r="O3" s="913" t="s">
        <v>17</v>
      </c>
      <c r="P3" s="913"/>
      <c r="Q3" s="913"/>
      <c r="R3" s="913"/>
      <c r="S3" s="910" t="s">
        <v>14</v>
      </c>
      <c r="T3" s="910"/>
      <c r="U3" s="910"/>
      <c r="V3" s="910"/>
      <c r="W3" s="911" t="s">
        <v>15</v>
      </c>
      <c r="X3" s="911"/>
      <c r="Y3" s="911"/>
      <c r="Z3" s="911"/>
      <c r="AA3" s="912" t="s">
        <v>16</v>
      </c>
      <c r="AB3" s="912"/>
      <c r="AC3" s="912"/>
      <c r="AD3" s="912"/>
      <c r="AE3" s="913" t="s">
        <v>17</v>
      </c>
      <c r="AF3" s="913"/>
      <c r="AG3" s="913"/>
      <c r="AH3" s="913"/>
      <c r="AI3" s="910" t="s">
        <v>14</v>
      </c>
      <c r="AJ3" s="910"/>
      <c r="AK3" s="910"/>
      <c r="AL3" s="910"/>
      <c r="AM3" s="911" t="s">
        <v>15</v>
      </c>
      <c r="AN3" s="911"/>
      <c r="AO3" s="911"/>
      <c r="AP3" s="911"/>
      <c r="AQ3" s="912" t="s">
        <v>16</v>
      </c>
      <c r="AR3" s="912"/>
      <c r="AS3" s="912"/>
      <c r="AT3" s="912"/>
      <c r="AU3" s="913" t="s">
        <v>17</v>
      </c>
      <c r="AV3" s="913"/>
      <c r="AW3" s="913"/>
      <c r="AX3" s="913"/>
      <c r="AY3" s="910" t="s">
        <v>14</v>
      </c>
      <c r="AZ3" s="910"/>
      <c r="BA3" s="910"/>
      <c r="BB3" s="910"/>
      <c r="BC3" s="911" t="s">
        <v>15</v>
      </c>
      <c r="BD3" s="911"/>
      <c r="BE3" s="911"/>
      <c r="BF3" s="911"/>
      <c r="BG3" s="912" t="s">
        <v>16</v>
      </c>
      <c r="BH3" s="912"/>
      <c r="BI3" s="912"/>
      <c r="BJ3" s="912"/>
      <c r="BK3" s="913" t="s">
        <v>17</v>
      </c>
      <c r="BL3" s="913"/>
      <c r="BM3" s="913"/>
      <c r="BN3" s="913"/>
      <c r="BO3" s="910" t="s">
        <v>14</v>
      </c>
      <c r="BP3" s="910"/>
      <c r="BQ3" s="910"/>
      <c r="BR3" s="910"/>
      <c r="BS3" s="911" t="s">
        <v>15</v>
      </c>
      <c r="BT3" s="911"/>
      <c r="BU3" s="911"/>
      <c r="BV3" s="911"/>
      <c r="BW3" s="912" t="s">
        <v>16</v>
      </c>
      <c r="BX3" s="912"/>
      <c r="BY3" s="912"/>
      <c r="BZ3" s="912"/>
      <c r="CA3" s="913" t="s">
        <v>17</v>
      </c>
      <c r="CB3" s="913"/>
      <c r="CC3" s="913"/>
      <c r="CD3" s="913"/>
      <c r="CE3" s="910" t="s">
        <v>14</v>
      </c>
      <c r="CF3" s="910"/>
      <c r="CG3" s="910"/>
      <c r="CH3" s="910"/>
      <c r="CI3" s="911" t="s">
        <v>15</v>
      </c>
      <c r="CJ3" s="911"/>
      <c r="CK3" s="911"/>
      <c r="CL3" s="911"/>
      <c r="CM3" s="912" t="s">
        <v>16</v>
      </c>
      <c r="CN3" s="912"/>
      <c r="CO3" s="912"/>
      <c r="CP3" s="912"/>
      <c r="CQ3" s="913" t="s">
        <v>17</v>
      </c>
      <c r="CR3" s="913"/>
      <c r="CS3" s="913"/>
      <c r="CT3" s="913"/>
      <c r="CU3" s="910" t="s">
        <v>14</v>
      </c>
      <c r="CV3" s="910"/>
      <c r="CW3" s="910"/>
      <c r="CX3" s="910"/>
      <c r="CY3" s="911" t="s">
        <v>15</v>
      </c>
      <c r="CZ3" s="911"/>
      <c r="DA3" s="911"/>
      <c r="DB3" s="911"/>
      <c r="DC3" s="912" t="s">
        <v>16</v>
      </c>
      <c r="DD3" s="912"/>
      <c r="DE3" s="912"/>
      <c r="DF3" s="912"/>
      <c r="DG3" s="913" t="s">
        <v>17</v>
      </c>
      <c r="DH3" s="913"/>
      <c r="DI3" s="913"/>
      <c r="DJ3" s="913"/>
      <c r="DK3" s="910" t="s">
        <v>14</v>
      </c>
      <c r="DL3" s="910"/>
      <c r="DM3" s="910"/>
      <c r="DN3" s="910"/>
      <c r="DO3" s="911" t="s">
        <v>15</v>
      </c>
      <c r="DP3" s="911"/>
      <c r="DQ3" s="911"/>
      <c r="DR3" s="911"/>
      <c r="DS3" s="912" t="s">
        <v>16</v>
      </c>
      <c r="DT3" s="912"/>
      <c r="DU3" s="912"/>
      <c r="DV3" s="912"/>
      <c r="DW3" s="913" t="s">
        <v>17</v>
      </c>
      <c r="DX3" s="913"/>
      <c r="DY3" s="913"/>
      <c r="DZ3" s="913"/>
      <c r="EA3" s="910" t="s">
        <v>14</v>
      </c>
      <c r="EB3" s="910"/>
      <c r="EC3" s="910"/>
      <c r="ED3" s="910"/>
      <c r="EE3" s="911" t="s">
        <v>15</v>
      </c>
      <c r="EF3" s="911"/>
      <c r="EG3" s="911"/>
      <c r="EH3" s="911"/>
      <c r="EI3" s="912" t="s">
        <v>16</v>
      </c>
      <c r="EJ3" s="912"/>
      <c r="EK3" s="912"/>
      <c r="EL3" s="912"/>
      <c r="EM3" s="913" t="s">
        <v>17</v>
      </c>
      <c r="EN3" s="913"/>
      <c r="EO3" s="913"/>
      <c r="EP3" s="913"/>
      <c r="EQ3" s="910" t="s">
        <v>14</v>
      </c>
      <c r="ER3" s="910"/>
      <c r="ES3" s="910"/>
      <c r="ET3" s="910"/>
      <c r="EU3" s="911" t="s">
        <v>15</v>
      </c>
      <c r="EV3" s="911"/>
      <c r="EW3" s="911"/>
      <c r="EX3" s="911"/>
      <c r="EY3" s="912" t="s">
        <v>16</v>
      </c>
      <c r="EZ3" s="912"/>
      <c r="FA3" s="912"/>
      <c r="FB3" s="912"/>
      <c r="FC3" s="913" t="s">
        <v>17</v>
      </c>
      <c r="FD3" s="913"/>
      <c r="FE3" s="913"/>
      <c r="FF3" s="913"/>
      <c r="FG3" s="910" t="s">
        <v>14</v>
      </c>
      <c r="FH3" s="910"/>
      <c r="FI3" s="910"/>
      <c r="FJ3" s="910"/>
      <c r="FK3" s="911" t="s">
        <v>15</v>
      </c>
      <c r="FL3" s="911"/>
      <c r="FM3" s="911"/>
      <c r="FN3" s="911"/>
      <c r="FO3" s="912" t="s">
        <v>16</v>
      </c>
      <c r="FP3" s="912"/>
      <c r="FQ3" s="912"/>
      <c r="FR3" s="912"/>
      <c r="FS3" s="913" t="s">
        <v>17</v>
      </c>
      <c r="FT3" s="913"/>
      <c r="FU3" s="913"/>
      <c r="FV3" s="913"/>
      <c r="FW3" s="910" t="s">
        <v>14</v>
      </c>
      <c r="FX3" s="910"/>
      <c r="FY3" s="910"/>
      <c r="FZ3" s="910"/>
      <c r="GA3" s="911" t="s">
        <v>15</v>
      </c>
      <c r="GB3" s="911"/>
      <c r="GC3" s="911"/>
      <c r="GD3" s="911"/>
      <c r="GE3" s="912" t="s">
        <v>16</v>
      </c>
      <c r="GF3" s="912"/>
      <c r="GG3" s="912"/>
      <c r="GH3" s="912"/>
      <c r="GI3" s="913" t="s">
        <v>17</v>
      </c>
      <c r="GJ3" s="913"/>
      <c r="GK3" s="913"/>
      <c r="GL3" s="913"/>
      <c r="GM3" s="910" t="s">
        <v>14</v>
      </c>
      <c r="GN3" s="910"/>
      <c r="GO3" s="910"/>
      <c r="GP3" s="910"/>
      <c r="GQ3" s="911" t="s">
        <v>15</v>
      </c>
      <c r="GR3" s="911"/>
      <c r="GS3" s="911"/>
      <c r="GT3" s="911"/>
      <c r="GU3" s="912" t="s">
        <v>16</v>
      </c>
      <c r="GV3" s="912"/>
      <c r="GW3" s="912"/>
      <c r="GX3" s="912"/>
      <c r="GY3" s="913" t="s">
        <v>17</v>
      </c>
      <c r="GZ3" s="913"/>
      <c r="HA3" s="913"/>
      <c r="HB3" s="913"/>
      <c r="HC3" s="910" t="s">
        <v>305</v>
      </c>
      <c r="HD3" s="910"/>
      <c r="HE3" s="910"/>
      <c r="HF3" s="910"/>
      <c r="HG3" s="911" t="s">
        <v>306</v>
      </c>
      <c r="HH3" s="911"/>
      <c r="HI3" s="911"/>
      <c r="HJ3" s="911"/>
      <c r="HK3" s="1032" t="s">
        <v>383</v>
      </c>
      <c r="HL3" s="1032"/>
      <c r="HM3" s="1032"/>
      <c r="HN3" s="1032"/>
      <c r="HO3" s="1033" t="s">
        <v>308</v>
      </c>
      <c r="HP3" s="1033"/>
      <c r="HQ3" s="1033"/>
      <c r="HR3" s="1033"/>
      <c r="HS3" s="1034">
        <v>2020</v>
      </c>
      <c r="HT3" s="1034"/>
      <c r="HU3" s="1034"/>
      <c r="HV3" s="1034"/>
    </row>
    <row r="4" spans="1:230" x14ac:dyDescent="0.2">
      <c r="A4" s="123" t="s">
        <v>19</v>
      </c>
      <c r="B4" s="123" t="s">
        <v>246</v>
      </c>
      <c r="C4" s="102" t="s">
        <v>26</v>
      </c>
      <c r="D4" s="102" t="s">
        <v>27</v>
      </c>
      <c r="E4" s="188" t="s">
        <v>253</v>
      </c>
      <c r="F4" s="102" t="s">
        <v>17</v>
      </c>
      <c r="G4" s="102" t="s">
        <v>26</v>
      </c>
      <c r="H4" s="102" t="s">
        <v>27</v>
      </c>
      <c r="I4" s="188" t="s">
        <v>253</v>
      </c>
      <c r="J4" s="102" t="s">
        <v>17</v>
      </c>
      <c r="K4" s="102" t="s">
        <v>26</v>
      </c>
      <c r="L4" s="102" t="s">
        <v>27</v>
      </c>
      <c r="M4" s="188" t="s">
        <v>253</v>
      </c>
      <c r="N4" s="102" t="s">
        <v>17</v>
      </c>
      <c r="O4" s="102" t="s">
        <v>26</v>
      </c>
      <c r="P4" s="102" t="s">
        <v>27</v>
      </c>
      <c r="Q4" s="188" t="s">
        <v>253</v>
      </c>
      <c r="R4" s="102" t="s">
        <v>17</v>
      </c>
      <c r="S4" s="102" t="s">
        <v>26</v>
      </c>
      <c r="T4" s="102" t="s">
        <v>27</v>
      </c>
      <c r="U4" s="188" t="s">
        <v>253</v>
      </c>
      <c r="V4" s="102" t="s">
        <v>17</v>
      </c>
      <c r="W4" s="102" t="s">
        <v>26</v>
      </c>
      <c r="X4" s="102" t="s">
        <v>27</v>
      </c>
      <c r="Y4" s="188" t="s">
        <v>253</v>
      </c>
      <c r="Z4" s="102" t="s">
        <v>17</v>
      </c>
      <c r="AA4" s="102" t="s">
        <v>26</v>
      </c>
      <c r="AB4" s="102" t="s">
        <v>27</v>
      </c>
      <c r="AC4" s="188" t="s">
        <v>253</v>
      </c>
      <c r="AD4" s="102" t="s">
        <v>17</v>
      </c>
      <c r="AE4" s="102" t="s">
        <v>26</v>
      </c>
      <c r="AF4" s="102" t="s">
        <v>27</v>
      </c>
      <c r="AG4" s="188" t="s">
        <v>253</v>
      </c>
      <c r="AH4" s="102" t="s">
        <v>17</v>
      </c>
      <c r="AI4" s="188" t="s">
        <v>26</v>
      </c>
      <c r="AJ4" s="188" t="s">
        <v>27</v>
      </c>
      <c r="AK4" s="188" t="s">
        <v>253</v>
      </c>
      <c r="AL4" s="188" t="s">
        <v>17</v>
      </c>
      <c r="AM4" s="188" t="s">
        <v>26</v>
      </c>
      <c r="AN4" s="188" t="s">
        <v>27</v>
      </c>
      <c r="AO4" s="188" t="s">
        <v>253</v>
      </c>
      <c r="AP4" s="188" t="s">
        <v>17</v>
      </c>
      <c r="AQ4" s="188" t="s">
        <v>26</v>
      </c>
      <c r="AR4" s="188" t="s">
        <v>27</v>
      </c>
      <c r="AS4" s="188" t="s">
        <v>253</v>
      </c>
      <c r="AT4" s="188" t="s">
        <v>17</v>
      </c>
      <c r="AU4" s="188" t="s">
        <v>26</v>
      </c>
      <c r="AV4" s="188" t="s">
        <v>27</v>
      </c>
      <c r="AW4" s="188" t="s">
        <v>253</v>
      </c>
      <c r="AX4" s="188" t="s">
        <v>17</v>
      </c>
      <c r="AY4" s="209" t="s">
        <v>26</v>
      </c>
      <c r="AZ4" s="209" t="s">
        <v>27</v>
      </c>
      <c r="BA4" s="209" t="s">
        <v>253</v>
      </c>
      <c r="BB4" s="209" t="s">
        <v>17</v>
      </c>
      <c r="BC4" s="209" t="s">
        <v>26</v>
      </c>
      <c r="BD4" s="209" t="s">
        <v>27</v>
      </c>
      <c r="BE4" s="209" t="s">
        <v>253</v>
      </c>
      <c r="BF4" s="209" t="s">
        <v>17</v>
      </c>
      <c r="BG4" s="209" t="s">
        <v>26</v>
      </c>
      <c r="BH4" s="209" t="s">
        <v>27</v>
      </c>
      <c r="BI4" s="209" t="s">
        <v>253</v>
      </c>
      <c r="BJ4" s="209" t="s">
        <v>17</v>
      </c>
      <c r="BK4" s="209" t="s">
        <v>26</v>
      </c>
      <c r="BL4" s="209" t="s">
        <v>27</v>
      </c>
      <c r="BM4" s="209" t="s">
        <v>253</v>
      </c>
      <c r="BN4" s="209" t="s">
        <v>17</v>
      </c>
      <c r="BO4" s="231" t="s">
        <v>26</v>
      </c>
      <c r="BP4" s="231" t="s">
        <v>27</v>
      </c>
      <c r="BQ4" s="231" t="s">
        <v>253</v>
      </c>
      <c r="BR4" s="231" t="s">
        <v>17</v>
      </c>
      <c r="BS4" s="231" t="s">
        <v>26</v>
      </c>
      <c r="BT4" s="231" t="s">
        <v>27</v>
      </c>
      <c r="BU4" s="231" t="s">
        <v>253</v>
      </c>
      <c r="BV4" s="231" t="s">
        <v>17</v>
      </c>
      <c r="BW4" s="231" t="s">
        <v>26</v>
      </c>
      <c r="BX4" s="231" t="s">
        <v>27</v>
      </c>
      <c r="BY4" s="231" t="s">
        <v>253</v>
      </c>
      <c r="BZ4" s="231" t="s">
        <v>17</v>
      </c>
      <c r="CA4" s="231" t="s">
        <v>26</v>
      </c>
      <c r="CB4" s="231" t="s">
        <v>27</v>
      </c>
      <c r="CC4" s="231" t="s">
        <v>253</v>
      </c>
      <c r="CD4" s="231" t="s">
        <v>17</v>
      </c>
      <c r="CE4" s="262" t="s">
        <v>26</v>
      </c>
      <c r="CF4" s="262" t="s">
        <v>27</v>
      </c>
      <c r="CG4" s="262" t="s">
        <v>253</v>
      </c>
      <c r="CH4" s="262" t="s">
        <v>17</v>
      </c>
      <c r="CI4" s="262" t="s">
        <v>26</v>
      </c>
      <c r="CJ4" s="262" t="s">
        <v>27</v>
      </c>
      <c r="CK4" s="262" t="s">
        <v>253</v>
      </c>
      <c r="CL4" s="262" t="s">
        <v>17</v>
      </c>
      <c r="CM4" s="262" t="s">
        <v>26</v>
      </c>
      <c r="CN4" s="262" t="s">
        <v>27</v>
      </c>
      <c r="CO4" s="262" t="s">
        <v>253</v>
      </c>
      <c r="CP4" s="262" t="s">
        <v>17</v>
      </c>
      <c r="CQ4" s="262" t="s">
        <v>26</v>
      </c>
      <c r="CR4" s="262" t="s">
        <v>27</v>
      </c>
      <c r="CS4" s="262" t="s">
        <v>253</v>
      </c>
      <c r="CT4" s="262" t="s">
        <v>17</v>
      </c>
      <c r="CU4" s="262" t="s">
        <v>26</v>
      </c>
      <c r="CV4" s="262" t="s">
        <v>27</v>
      </c>
      <c r="CW4" s="262" t="s">
        <v>253</v>
      </c>
      <c r="CX4" s="262" t="s">
        <v>17</v>
      </c>
      <c r="CY4" s="262" t="s">
        <v>26</v>
      </c>
      <c r="CZ4" s="262" t="s">
        <v>27</v>
      </c>
      <c r="DA4" s="262" t="s">
        <v>253</v>
      </c>
      <c r="DB4" s="262" t="s">
        <v>17</v>
      </c>
      <c r="DC4" s="262" t="s">
        <v>26</v>
      </c>
      <c r="DD4" s="262" t="s">
        <v>27</v>
      </c>
      <c r="DE4" s="262" t="s">
        <v>253</v>
      </c>
      <c r="DF4" s="262" t="s">
        <v>17</v>
      </c>
      <c r="DG4" s="262" t="s">
        <v>26</v>
      </c>
      <c r="DH4" s="262" t="s">
        <v>27</v>
      </c>
      <c r="DI4" s="262" t="s">
        <v>253</v>
      </c>
      <c r="DJ4" s="262" t="s">
        <v>17</v>
      </c>
      <c r="DK4" s="309" t="s">
        <v>26</v>
      </c>
      <c r="DL4" s="309" t="s">
        <v>27</v>
      </c>
      <c r="DM4" s="309" t="s">
        <v>253</v>
      </c>
      <c r="DN4" s="309" t="s">
        <v>17</v>
      </c>
      <c r="DO4" s="309" t="s">
        <v>26</v>
      </c>
      <c r="DP4" s="309" t="s">
        <v>27</v>
      </c>
      <c r="DQ4" s="309" t="s">
        <v>253</v>
      </c>
      <c r="DR4" s="309" t="s">
        <v>17</v>
      </c>
      <c r="DS4" s="309" t="s">
        <v>26</v>
      </c>
      <c r="DT4" s="309" t="s">
        <v>27</v>
      </c>
      <c r="DU4" s="309" t="s">
        <v>253</v>
      </c>
      <c r="DV4" s="309" t="s">
        <v>17</v>
      </c>
      <c r="DW4" s="309" t="s">
        <v>26</v>
      </c>
      <c r="DX4" s="309" t="s">
        <v>27</v>
      </c>
      <c r="DY4" s="309" t="s">
        <v>253</v>
      </c>
      <c r="DZ4" s="309" t="s">
        <v>17</v>
      </c>
      <c r="EA4" s="326" t="s">
        <v>26</v>
      </c>
      <c r="EB4" s="326" t="s">
        <v>27</v>
      </c>
      <c r="EC4" s="326" t="s">
        <v>253</v>
      </c>
      <c r="ED4" s="326" t="s">
        <v>17</v>
      </c>
      <c r="EE4" s="326" t="s">
        <v>26</v>
      </c>
      <c r="EF4" s="326" t="s">
        <v>27</v>
      </c>
      <c r="EG4" s="326" t="s">
        <v>253</v>
      </c>
      <c r="EH4" s="326" t="s">
        <v>17</v>
      </c>
      <c r="EI4" s="326" t="s">
        <v>26</v>
      </c>
      <c r="EJ4" s="326" t="s">
        <v>27</v>
      </c>
      <c r="EK4" s="326" t="s">
        <v>253</v>
      </c>
      <c r="EL4" s="326" t="s">
        <v>17</v>
      </c>
      <c r="EM4" s="326" t="s">
        <v>26</v>
      </c>
      <c r="EN4" s="326" t="s">
        <v>27</v>
      </c>
      <c r="EO4" s="326" t="s">
        <v>253</v>
      </c>
      <c r="EP4" s="326" t="s">
        <v>17</v>
      </c>
      <c r="EQ4" s="346" t="s">
        <v>26</v>
      </c>
      <c r="ER4" s="346" t="s">
        <v>27</v>
      </c>
      <c r="ES4" s="346" t="s">
        <v>253</v>
      </c>
      <c r="ET4" s="346" t="s">
        <v>17</v>
      </c>
      <c r="EU4" s="346" t="s">
        <v>26</v>
      </c>
      <c r="EV4" s="346" t="s">
        <v>27</v>
      </c>
      <c r="EW4" s="346" t="s">
        <v>253</v>
      </c>
      <c r="EX4" s="346" t="s">
        <v>17</v>
      </c>
      <c r="EY4" s="346" t="s">
        <v>26</v>
      </c>
      <c r="EZ4" s="346" t="s">
        <v>27</v>
      </c>
      <c r="FA4" s="346" t="s">
        <v>253</v>
      </c>
      <c r="FB4" s="346" t="s">
        <v>17</v>
      </c>
      <c r="FC4" s="346" t="s">
        <v>26</v>
      </c>
      <c r="FD4" s="346" t="s">
        <v>27</v>
      </c>
      <c r="FE4" s="346" t="s">
        <v>253</v>
      </c>
      <c r="FF4" s="346" t="s">
        <v>17</v>
      </c>
      <c r="FG4" s="421" t="s">
        <v>26</v>
      </c>
      <c r="FH4" s="421" t="s">
        <v>27</v>
      </c>
      <c r="FI4" s="421" t="s">
        <v>253</v>
      </c>
      <c r="FJ4" s="421" t="s">
        <v>17</v>
      </c>
      <c r="FK4" s="421" t="s">
        <v>26</v>
      </c>
      <c r="FL4" s="421" t="s">
        <v>27</v>
      </c>
      <c r="FM4" s="421" t="s">
        <v>253</v>
      </c>
      <c r="FN4" s="421" t="s">
        <v>17</v>
      </c>
      <c r="FO4" s="421" t="s">
        <v>26</v>
      </c>
      <c r="FP4" s="421" t="s">
        <v>27</v>
      </c>
      <c r="FQ4" s="421" t="s">
        <v>253</v>
      </c>
      <c r="FR4" s="421" t="s">
        <v>17</v>
      </c>
      <c r="FS4" s="421" t="s">
        <v>26</v>
      </c>
      <c r="FT4" s="421" t="s">
        <v>27</v>
      </c>
      <c r="FU4" s="421" t="s">
        <v>253</v>
      </c>
      <c r="FV4" s="421" t="s">
        <v>17</v>
      </c>
      <c r="FW4" s="445" t="s">
        <v>26</v>
      </c>
      <c r="FX4" s="445" t="s">
        <v>27</v>
      </c>
      <c r="FY4" s="445" t="s">
        <v>253</v>
      </c>
      <c r="FZ4" s="445" t="s">
        <v>17</v>
      </c>
      <c r="GA4" s="445" t="s">
        <v>26</v>
      </c>
      <c r="GB4" s="445" t="s">
        <v>27</v>
      </c>
      <c r="GC4" s="445" t="s">
        <v>253</v>
      </c>
      <c r="GD4" s="445" t="s">
        <v>17</v>
      </c>
      <c r="GE4" s="445" t="s">
        <v>26</v>
      </c>
      <c r="GF4" s="445" t="s">
        <v>27</v>
      </c>
      <c r="GG4" s="445" t="s">
        <v>253</v>
      </c>
      <c r="GH4" s="445" t="s">
        <v>17</v>
      </c>
      <c r="GI4" s="445" t="s">
        <v>26</v>
      </c>
      <c r="GJ4" s="445" t="s">
        <v>27</v>
      </c>
      <c r="GK4" s="445" t="s">
        <v>253</v>
      </c>
      <c r="GL4" s="445" t="s">
        <v>17</v>
      </c>
      <c r="GM4" s="540" t="s">
        <v>26</v>
      </c>
      <c r="GN4" s="540" t="s">
        <v>27</v>
      </c>
      <c r="GO4" s="540" t="s">
        <v>253</v>
      </c>
      <c r="GP4" s="540" t="s">
        <v>17</v>
      </c>
      <c r="GQ4" s="540" t="s">
        <v>26</v>
      </c>
      <c r="GR4" s="540" t="s">
        <v>27</v>
      </c>
      <c r="GS4" s="540" t="s">
        <v>253</v>
      </c>
      <c r="GT4" s="540" t="s">
        <v>17</v>
      </c>
      <c r="GU4" s="540" t="s">
        <v>26</v>
      </c>
      <c r="GV4" s="540" t="s">
        <v>27</v>
      </c>
      <c r="GW4" s="540" t="s">
        <v>253</v>
      </c>
      <c r="GX4" s="540" t="s">
        <v>17</v>
      </c>
      <c r="GY4" s="540" t="s">
        <v>26</v>
      </c>
      <c r="GZ4" s="540" t="s">
        <v>27</v>
      </c>
      <c r="HA4" s="540" t="s">
        <v>253</v>
      </c>
      <c r="HB4" s="540" t="s">
        <v>17</v>
      </c>
      <c r="HC4" s="830" t="s">
        <v>28</v>
      </c>
      <c r="HD4" s="830" t="s">
        <v>29</v>
      </c>
      <c r="HE4" s="830" t="s">
        <v>30</v>
      </c>
      <c r="HF4" s="830" t="s">
        <v>17</v>
      </c>
      <c r="HG4" s="830" t="s">
        <v>28</v>
      </c>
      <c r="HH4" s="830" t="s">
        <v>29</v>
      </c>
      <c r="HI4" s="830" t="s">
        <v>30</v>
      </c>
      <c r="HJ4" s="830" t="s">
        <v>17</v>
      </c>
      <c r="HK4" s="830" t="s">
        <v>28</v>
      </c>
      <c r="HL4" s="830" t="s">
        <v>29</v>
      </c>
      <c r="HM4" s="830" t="s">
        <v>30</v>
      </c>
      <c r="HN4" s="830" t="s">
        <v>17</v>
      </c>
      <c r="HO4" s="830" t="s">
        <v>28</v>
      </c>
      <c r="HP4" s="830" t="s">
        <v>29</v>
      </c>
      <c r="HQ4" s="830" t="s">
        <v>30</v>
      </c>
      <c r="HR4" s="830" t="s">
        <v>17</v>
      </c>
      <c r="HS4" s="830" t="s">
        <v>28</v>
      </c>
      <c r="HT4" s="830" t="s">
        <v>29</v>
      </c>
      <c r="HU4" s="830" t="s">
        <v>30</v>
      </c>
      <c r="HV4" s="830" t="s">
        <v>17</v>
      </c>
    </row>
    <row r="5" spans="1:230" x14ac:dyDescent="0.2">
      <c r="A5" s="85">
        <v>1</v>
      </c>
      <c r="B5" s="152" t="s">
        <v>247</v>
      </c>
      <c r="C5" s="155"/>
      <c r="D5" s="155"/>
      <c r="E5" s="155">
        <v>0</v>
      </c>
      <c r="F5" s="155">
        <f>SUM(C5:E5)</f>
        <v>0</v>
      </c>
      <c r="G5" s="844">
        <v>318</v>
      </c>
      <c r="H5" s="844">
        <v>726</v>
      </c>
      <c r="I5" s="155">
        <v>0</v>
      </c>
      <c r="J5" s="155">
        <f>SUM(G5:I5)</f>
        <v>1044</v>
      </c>
      <c r="K5" s="844"/>
      <c r="L5" s="844"/>
      <c r="M5" s="155">
        <v>0</v>
      </c>
      <c r="N5" s="155">
        <f>SUM(K5:M5)</f>
        <v>0</v>
      </c>
      <c r="O5" s="155">
        <f t="shared" ref="O5:R6" si="0">C5+G5+K5</f>
        <v>318</v>
      </c>
      <c r="P5" s="155">
        <f t="shared" si="0"/>
        <v>726</v>
      </c>
      <c r="Q5" s="155">
        <f t="shared" si="0"/>
        <v>0</v>
      </c>
      <c r="R5" s="155">
        <f t="shared" si="0"/>
        <v>1044</v>
      </c>
      <c r="S5" s="844"/>
      <c r="T5" s="844"/>
      <c r="U5" s="155"/>
      <c r="V5" s="155">
        <f>SUM(S5:U5)</f>
        <v>0</v>
      </c>
      <c r="W5" s="844">
        <v>306</v>
      </c>
      <c r="X5" s="844">
        <v>661</v>
      </c>
      <c r="Y5" s="155">
        <v>0</v>
      </c>
      <c r="Z5" s="155">
        <f>SUM(W5:Y5)</f>
        <v>967</v>
      </c>
      <c r="AA5" s="844"/>
      <c r="AB5" s="844"/>
      <c r="AC5" s="216"/>
      <c r="AD5" s="155">
        <f>SUM(AA5:AC5)</f>
        <v>0</v>
      </c>
      <c r="AE5" s="155">
        <f t="shared" ref="AE5:AH6" si="1">S5+W5+AA5</f>
        <v>306</v>
      </c>
      <c r="AF5" s="155">
        <f t="shared" si="1"/>
        <v>661</v>
      </c>
      <c r="AG5" s="155">
        <f t="shared" si="1"/>
        <v>0</v>
      </c>
      <c r="AH5" s="155">
        <f t="shared" si="1"/>
        <v>967</v>
      </c>
      <c r="AI5" s="844"/>
      <c r="AJ5" s="155"/>
      <c r="AK5" s="155"/>
      <c r="AL5" s="155">
        <f>SUM(AI5:AK5)</f>
        <v>0</v>
      </c>
      <c r="AM5" s="844">
        <v>281</v>
      </c>
      <c r="AN5" s="844">
        <v>689</v>
      </c>
      <c r="AO5" s="844">
        <v>0</v>
      </c>
      <c r="AP5" s="155">
        <f>SUM(AM5:AO5)</f>
        <v>970</v>
      </c>
      <c r="AQ5" s="844"/>
      <c r="AR5" s="844"/>
      <c r="AS5" s="844"/>
      <c r="AT5" s="155">
        <f>SUM(AQ5:AS5)</f>
        <v>0</v>
      </c>
      <c r="AU5" s="155">
        <f t="shared" ref="AU5:AX6" si="2">AI5+AM5+AQ5</f>
        <v>281</v>
      </c>
      <c r="AV5" s="155">
        <f t="shared" si="2"/>
        <v>689</v>
      </c>
      <c r="AW5" s="155">
        <f t="shared" si="2"/>
        <v>0</v>
      </c>
      <c r="AX5" s="155">
        <f t="shared" si="2"/>
        <v>970</v>
      </c>
      <c r="AY5" s="844"/>
      <c r="AZ5" s="844"/>
      <c r="BA5" s="844"/>
      <c r="BB5" s="155">
        <f>SUM(AY5:BA5)</f>
        <v>0</v>
      </c>
      <c r="BC5" s="844">
        <v>196</v>
      </c>
      <c r="BD5" s="844">
        <v>381</v>
      </c>
      <c r="BE5" s="844">
        <v>0</v>
      </c>
      <c r="BF5" s="459">
        <f>SUM(BC5:BE5)</f>
        <v>577</v>
      </c>
      <c r="BG5" s="216"/>
      <c r="BH5" s="216"/>
      <c r="BI5" s="216"/>
      <c r="BJ5" s="466">
        <f>SUM(BG5:BI5)</f>
        <v>0</v>
      </c>
      <c r="BK5" s="155">
        <f t="shared" ref="BK5:BN6" si="3">AY5+BC5+BG5</f>
        <v>196</v>
      </c>
      <c r="BL5" s="155">
        <f t="shared" si="3"/>
        <v>381</v>
      </c>
      <c r="BM5" s="155">
        <f t="shared" si="3"/>
        <v>0</v>
      </c>
      <c r="BN5" s="155">
        <f t="shared" si="3"/>
        <v>577</v>
      </c>
      <c r="BO5" s="155"/>
      <c r="BP5" s="155"/>
      <c r="BQ5" s="155"/>
      <c r="BR5" s="155">
        <f>SUM(BO5:BQ5)</f>
        <v>0</v>
      </c>
      <c r="BS5" s="844"/>
      <c r="BT5" s="844"/>
      <c r="BU5" s="844"/>
      <c r="BV5" s="155">
        <f>SUM(BS5:BU5)</f>
        <v>0</v>
      </c>
      <c r="BW5" s="844"/>
      <c r="BX5" s="844"/>
      <c r="BY5" s="844"/>
      <c r="BZ5" s="693">
        <f>SUM(BW5:BY5)</f>
        <v>0</v>
      </c>
      <c r="CA5" s="155">
        <f t="shared" ref="CA5:CD6" si="4">BO5+BS5+BW5</f>
        <v>0</v>
      </c>
      <c r="CB5" s="155">
        <f t="shared" si="4"/>
        <v>0</v>
      </c>
      <c r="CC5" s="155">
        <f t="shared" si="4"/>
        <v>0</v>
      </c>
      <c r="CD5" s="155">
        <f t="shared" si="4"/>
        <v>0</v>
      </c>
      <c r="CE5" s="844"/>
      <c r="CF5" s="844"/>
      <c r="CG5" s="844"/>
      <c r="CH5" s="155">
        <f>SUM(CE5:CG5)</f>
        <v>0</v>
      </c>
      <c r="CI5" s="844"/>
      <c r="CJ5" s="844"/>
      <c r="CK5" s="844"/>
      <c r="CL5" s="155">
        <f>SUM(CI5:CK5)</f>
        <v>0</v>
      </c>
      <c r="CM5" s="844"/>
      <c r="CN5" s="844"/>
      <c r="CO5" s="844"/>
      <c r="CP5" s="155">
        <f>SUM(CM5:CO5)</f>
        <v>0</v>
      </c>
      <c r="CQ5" s="155">
        <f t="shared" ref="CQ5:CT6" si="5">CE5+CI5+CM5</f>
        <v>0</v>
      </c>
      <c r="CR5" s="155">
        <f t="shared" si="5"/>
        <v>0</v>
      </c>
      <c r="CS5" s="155">
        <f t="shared" si="5"/>
        <v>0</v>
      </c>
      <c r="CT5" s="155">
        <f t="shared" si="5"/>
        <v>0</v>
      </c>
      <c r="CU5" s="844"/>
      <c r="CV5" s="844"/>
      <c r="CW5" s="844"/>
      <c r="CX5" s="155">
        <f>SUM(CU5:CW5)</f>
        <v>0</v>
      </c>
      <c r="CY5" s="844"/>
      <c r="CZ5" s="844"/>
      <c r="DA5" s="844"/>
      <c r="DB5" s="155">
        <f>SUM(CY5:DA5)</f>
        <v>0</v>
      </c>
      <c r="DC5" s="844"/>
      <c r="DD5" s="844"/>
      <c r="DE5" s="844"/>
      <c r="DF5" s="155">
        <f>SUM(DC5:DE5)</f>
        <v>0</v>
      </c>
      <c r="DG5" s="155">
        <f t="shared" ref="DG5:DJ6" si="6">CU5+CY5+DC5</f>
        <v>0</v>
      </c>
      <c r="DH5" s="155">
        <f t="shared" si="6"/>
        <v>0</v>
      </c>
      <c r="DI5" s="155">
        <f t="shared" si="6"/>
        <v>0</v>
      </c>
      <c r="DJ5" s="155">
        <f t="shared" si="6"/>
        <v>0</v>
      </c>
      <c r="DK5" s="844"/>
      <c r="DL5" s="844"/>
      <c r="DM5" s="844"/>
      <c r="DN5" s="155">
        <f>SUM(DK5:DM5)</f>
        <v>0</v>
      </c>
      <c r="DO5" s="844"/>
      <c r="DP5" s="844"/>
      <c r="DQ5" s="844"/>
      <c r="DR5" s="155">
        <f>SUM(DO5:DQ5)</f>
        <v>0</v>
      </c>
      <c r="DS5" s="844"/>
      <c r="DT5" s="844"/>
      <c r="DU5" s="844"/>
      <c r="DV5" s="155">
        <f>SUM(DS5:DU5)</f>
        <v>0</v>
      </c>
      <c r="DW5" s="155">
        <f t="shared" ref="DW5:DZ6" si="7">DK5+DO5+DS5</f>
        <v>0</v>
      </c>
      <c r="DX5" s="155">
        <f t="shared" si="7"/>
        <v>0</v>
      </c>
      <c r="DY5" s="155">
        <f t="shared" si="7"/>
        <v>0</v>
      </c>
      <c r="DZ5" s="155">
        <f t="shared" si="7"/>
        <v>0</v>
      </c>
      <c r="EA5" s="844"/>
      <c r="EB5" s="844"/>
      <c r="EC5" s="844"/>
      <c r="ED5" s="155">
        <f>SUM(EA5:EC5)</f>
        <v>0</v>
      </c>
      <c r="EE5" s="844"/>
      <c r="EF5" s="844"/>
      <c r="EG5" s="844"/>
      <c r="EH5" s="155">
        <f>SUM(EE5:EG5)</f>
        <v>0</v>
      </c>
      <c r="EI5" s="844"/>
      <c r="EJ5" s="844"/>
      <c r="EK5" s="844"/>
      <c r="EL5" s="155">
        <f>SUM(EI5:EK5)</f>
        <v>0</v>
      </c>
      <c r="EM5" s="155">
        <f t="shared" ref="EM5:EP6" si="8">EA5+EE5+EI5</f>
        <v>0</v>
      </c>
      <c r="EN5" s="155">
        <f t="shared" si="8"/>
        <v>0</v>
      </c>
      <c r="EO5" s="155">
        <f t="shared" si="8"/>
        <v>0</v>
      </c>
      <c r="EP5" s="155">
        <f t="shared" si="8"/>
        <v>0</v>
      </c>
      <c r="EQ5" s="40"/>
      <c r="ER5" s="40"/>
      <c r="ES5" s="40"/>
      <c r="ET5" s="155">
        <f>SUM(EQ5:ES5)</f>
        <v>0</v>
      </c>
      <c r="EU5" s="40"/>
      <c r="EV5" s="40"/>
      <c r="EW5" s="40"/>
      <c r="EX5" s="155">
        <f>SUM(EU5:EW5)</f>
        <v>0</v>
      </c>
      <c r="EY5" s="40"/>
      <c r="EZ5" s="40"/>
      <c r="FA5" s="40"/>
      <c r="FB5" s="155">
        <f>SUM(EY5:FA5)</f>
        <v>0</v>
      </c>
      <c r="FC5" s="155">
        <f t="shared" ref="FC5:FF6" si="9">EQ5+EU5+EY5</f>
        <v>0</v>
      </c>
      <c r="FD5" s="155">
        <f t="shared" si="9"/>
        <v>0</v>
      </c>
      <c r="FE5" s="155">
        <f t="shared" si="9"/>
        <v>0</v>
      </c>
      <c r="FF5" s="155">
        <f t="shared" si="9"/>
        <v>0</v>
      </c>
      <c r="FG5" s="419"/>
      <c r="FH5" s="419"/>
      <c r="FI5" s="419"/>
      <c r="FJ5" s="419">
        <f>SUM(FG5:FI5)</f>
        <v>0</v>
      </c>
      <c r="FK5" s="844"/>
      <c r="FL5" s="844"/>
      <c r="FM5" s="844"/>
      <c r="FN5" s="419">
        <f>SUM(FK5:FM5)</f>
        <v>0</v>
      </c>
      <c r="FO5" s="844"/>
      <c r="FP5" s="844"/>
      <c r="FQ5" s="844"/>
      <c r="FR5" s="419">
        <f>SUM(FO5:FQ5)</f>
        <v>0</v>
      </c>
      <c r="FS5" s="419">
        <f t="shared" ref="FS5:FV6" si="10">FG5+FK5+FO5</f>
        <v>0</v>
      </c>
      <c r="FT5" s="419">
        <f t="shared" si="10"/>
        <v>0</v>
      </c>
      <c r="FU5" s="419">
        <f t="shared" si="10"/>
        <v>0</v>
      </c>
      <c r="FV5" s="419">
        <f t="shared" si="10"/>
        <v>0</v>
      </c>
      <c r="FW5" s="844"/>
      <c r="FX5" s="844"/>
      <c r="FY5" s="844"/>
      <c r="FZ5" s="443">
        <f>SUM(FW5:FY5)</f>
        <v>0</v>
      </c>
      <c r="GA5" s="844"/>
      <c r="GB5" s="844"/>
      <c r="GC5" s="844"/>
      <c r="GD5" s="443">
        <f>SUM(GA5:GC5)</f>
        <v>0</v>
      </c>
      <c r="GE5" s="844"/>
      <c r="GF5" s="844"/>
      <c r="GG5" s="844"/>
      <c r="GH5" s="443">
        <f>SUM(GE5:GG5)</f>
        <v>0</v>
      </c>
      <c r="GI5" s="443">
        <f t="shared" ref="GI5:GL6" si="11">FW5+GA5+GE5</f>
        <v>0</v>
      </c>
      <c r="GJ5" s="443">
        <f t="shared" si="11"/>
        <v>0</v>
      </c>
      <c r="GK5" s="443">
        <f t="shared" si="11"/>
        <v>0</v>
      </c>
      <c r="GL5" s="443">
        <f t="shared" si="11"/>
        <v>0</v>
      </c>
      <c r="GM5" s="538">
        <f>C5+S5+AI5+AY5+BO5+CE5+CU5+DK5+EA5+EQ5+FG5+FW5</f>
        <v>0</v>
      </c>
      <c r="GN5" s="538">
        <f t="shared" ref="GN5:GX5" si="12">D5+T5+AJ5+AZ5+BP5+CF5+CV5+DL5+EB5+ER5+FH5+FX5</f>
        <v>0</v>
      </c>
      <c r="GO5" s="538">
        <f t="shared" si="12"/>
        <v>0</v>
      </c>
      <c r="GP5" s="538">
        <f t="shared" si="12"/>
        <v>0</v>
      </c>
      <c r="GQ5" s="538">
        <f t="shared" si="12"/>
        <v>1101</v>
      </c>
      <c r="GR5" s="538">
        <f t="shared" si="12"/>
        <v>2457</v>
      </c>
      <c r="GS5" s="538">
        <f t="shared" si="12"/>
        <v>0</v>
      </c>
      <c r="GT5" s="538">
        <f t="shared" si="12"/>
        <v>3558</v>
      </c>
      <c r="GU5" s="538">
        <f t="shared" si="12"/>
        <v>0</v>
      </c>
      <c r="GV5" s="538">
        <f t="shared" si="12"/>
        <v>0</v>
      </c>
      <c r="GW5" s="538">
        <f t="shared" si="12"/>
        <v>0</v>
      </c>
      <c r="GX5" s="538">
        <f t="shared" si="12"/>
        <v>0</v>
      </c>
      <c r="GY5" s="538">
        <f t="shared" ref="GY5:HB6" si="13">GM5+GQ5+GU5</f>
        <v>1101</v>
      </c>
      <c r="GZ5" s="538">
        <f t="shared" si="13"/>
        <v>2457</v>
      </c>
      <c r="HA5" s="538">
        <f t="shared" si="13"/>
        <v>0</v>
      </c>
      <c r="HB5" s="538">
        <f t="shared" si="13"/>
        <v>3558</v>
      </c>
      <c r="HC5" s="829">
        <f>F5+V5+AL5</f>
        <v>0</v>
      </c>
      <c r="HD5" s="829">
        <f>J5+Z5+AP5</f>
        <v>2981</v>
      </c>
      <c r="HE5" s="829">
        <f>N5+AD5+AT5</f>
        <v>0</v>
      </c>
      <c r="HF5" s="829">
        <f>HC5+HD5+HE5</f>
        <v>2981</v>
      </c>
      <c r="HG5" s="829">
        <f>BB5+BR5+CH5</f>
        <v>0</v>
      </c>
      <c r="HH5" s="829">
        <f>BF5+BV5+CL5</f>
        <v>577</v>
      </c>
      <c r="HI5" s="829">
        <f>BJ5+BZ5+CP5</f>
        <v>0</v>
      </c>
      <c r="HJ5" s="829">
        <f>HG5+HH5+HI5</f>
        <v>577</v>
      </c>
      <c r="HK5" s="829">
        <f>CX5+DN5+ED5</f>
        <v>0</v>
      </c>
      <c r="HL5" s="829">
        <f>DB5+DR5+EH5</f>
        <v>0</v>
      </c>
      <c r="HM5" s="829">
        <f>DF5+DV5+EL5</f>
        <v>0</v>
      </c>
      <c r="HN5" s="829">
        <f>HK5+HL5+HM5</f>
        <v>0</v>
      </c>
      <c r="HO5" s="829">
        <f>ET5+FJ5+FZ5</f>
        <v>0</v>
      </c>
      <c r="HP5" s="829">
        <f>EX5+FN5+GD5</f>
        <v>0</v>
      </c>
      <c r="HQ5" s="829">
        <f>FB5+FR5+GH5</f>
        <v>0</v>
      </c>
      <c r="HR5" s="829">
        <f>HO5+HP5+HQ5</f>
        <v>0</v>
      </c>
      <c r="HS5" s="829">
        <f>HC5+HG5+HK5+HO5</f>
        <v>0</v>
      </c>
      <c r="HT5" s="829">
        <f t="shared" ref="HT5:HV7" si="14">HD5+HH5+HL5+HP5</f>
        <v>3558</v>
      </c>
      <c r="HU5" s="829">
        <f t="shared" si="14"/>
        <v>0</v>
      </c>
      <c r="HV5" s="829">
        <f t="shared" si="14"/>
        <v>3558</v>
      </c>
    </row>
    <row r="6" spans="1:230" x14ac:dyDescent="0.2">
      <c r="A6" s="85">
        <v>2</v>
      </c>
      <c r="B6" s="152" t="s">
        <v>248</v>
      </c>
      <c r="C6" s="155">
        <v>0</v>
      </c>
      <c r="D6" s="155">
        <v>0</v>
      </c>
      <c r="E6" s="155">
        <v>0</v>
      </c>
      <c r="F6" s="565">
        <f>SUM(C6:E6)</f>
        <v>0</v>
      </c>
      <c r="G6" s="155">
        <v>0</v>
      </c>
      <c r="H6" s="155">
        <v>0</v>
      </c>
      <c r="I6" s="155">
        <v>0</v>
      </c>
      <c r="J6" s="155">
        <f>SUM(G6:I6)</f>
        <v>0</v>
      </c>
      <c r="K6" s="155">
        <v>0</v>
      </c>
      <c r="L6" s="155">
        <v>0</v>
      </c>
      <c r="M6" s="155">
        <v>0</v>
      </c>
      <c r="N6" s="155">
        <f>SUM(K6:M6)</f>
        <v>0</v>
      </c>
      <c r="O6" s="155">
        <f t="shared" si="0"/>
        <v>0</v>
      </c>
      <c r="P6" s="155">
        <f t="shared" si="0"/>
        <v>0</v>
      </c>
      <c r="Q6" s="155">
        <f t="shared" si="0"/>
        <v>0</v>
      </c>
      <c r="R6" s="155">
        <f t="shared" si="0"/>
        <v>0</v>
      </c>
      <c r="S6" s="155"/>
      <c r="T6" s="155"/>
      <c r="U6" s="155"/>
      <c r="V6" s="155">
        <f>SUM(S6:U6)</f>
        <v>0</v>
      </c>
      <c r="W6" s="155">
        <v>0</v>
      </c>
      <c r="X6" s="155">
        <v>0</v>
      </c>
      <c r="Y6" s="155">
        <v>0</v>
      </c>
      <c r="Z6" s="155">
        <f>SUM(W6:Y6)</f>
        <v>0</v>
      </c>
      <c r="AA6" s="216">
        <v>0</v>
      </c>
      <c r="AB6" s="216">
        <v>0</v>
      </c>
      <c r="AC6" s="216"/>
      <c r="AD6" s="155">
        <f>SUM(AA6:AC6)</f>
        <v>0</v>
      </c>
      <c r="AE6" s="155">
        <f t="shared" si="1"/>
        <v>0</v>
      </c>
      <c r="AF6" s="155">
        <f t="shared" si="1"/>
        <v>0</v>
      </c>
      <c r="AG6" s="155">
        <f t="shared" si="1"/>
        <v>0</v>
      </c>
      <c r="AH6" s="155">
        <f t="shared" si="1"/>
        <v>0</v>
      </c>
      <c r="AI6" s="155"/>
      <c r="AJ6" s="155"/>
      <c r="AK6" s="155"/>
      <c r="AL6" s="155">
        <f>SUM(AI6:AK6)</f>
        <v>0</v>
      </c>
      <c r="AM6" s="155">
        <v>0</v>
      </c>
      <c r="AN6" s="155">
        <v>0</v>
      </c>
      <c r="AO6" s="155"/>
      <c r="AP6" s="155">
        <f>SUM(AM6:AO6)</f>
        <v>0</v>
      </c>
      <c r="AQ6" s="216"/>
      <c r="AR6" s="216"/>
      <c r="AS6" s="216"/>
      <c r="AT6" s="155">
        <f>SUM(AQ6:AS6)</f>
        <v>0</v>
      </c>
      <c r="AU6" s="155">
        <f t="shared" si="2"/>
        <v>0</v>
      </c>
      <c r="AV6" s="155">
        <f t="shared" si="2"/>
        <v>0</v>
      </c>
      <c r="AW6" s="155">
        <f t="shared" si="2"/>
        <v>0</v>
      </c>
      <c r="AX6" s="155">
        <f t="shared" si="2"/>
        <v>0</v>
      </c>
      <c r="AY6" s="155"/>
      <c r="AZ6" s="155"/>
      <c r="BA6" s="155"/>
      <c r="BB6" s="155">
        <f>SUM(AY6:BA6)</f>
        <v>0</v>
      </c>
      <c r="BC6" s="155">
        <v>0</v>
      </c>
      <c r="BD6" s="155">
        <v>0</v>
      </c>
      <c r="BE6" s="155">
        <v>0</v>
      </c>
      <c r="BF6" s="459">
        <f>SUM(BC6:BE6)</f>
        <v>0</v>
      </c>
      <c r="BG6" s="216"/>
      <c r="BH6" s="216"/>
      <c r="BI6" s="216"/>
      <c r="BJ6" s="466">
        <f>SUM(BG6:BI6)</f>
        <v>0</v>
      </c>
      <c r="BK6" s="155">
        <f t="shared" si="3"/>
        <v>0</v>
      </c>
      <c r="BL6" s="155">
        <f t="shared" si="3"/>
        <v>0</v>
      </c>
      <c r="BM6" s="155">
        <f t="shared" si="3"/>
        <v>0</v>
      </c>
      <c r="BN6" s="155">
        <f t="shared" si="3"/>
        <v>0</v>
      </c>
      <c r="BO6" s="155"/>
      <c r="BP6" s="155"/>
      <c r="BQ6" s="155"/>
      <c r="BR6" s="155">
        <f>SUM(BO6:BQ6)</f>
        <v>0</v>
      </c>
      <c r="BS6" s="844"/>
      <c r="BT6" s="844"/>
      <c r="BU6" s="844"/>
      <c r="BV6" s="155">
        <f>SUM(BS6:BU6)</f>
        <v>0</v>
      </c>
      <c r="BW6" s="844"/>
      <c r="BX6" s="844"/>
      <c r="BY6" s="844"/>
      <c r="BZ6" s="155">
        <f>SUM(BW6:BY6)</f>
        <v>0</v>
      </c>
      <c r="CA6" s="155">
        <f t="shared" si="4"/>
        <v>0</v>
      </c>
      <c r="CB6" s="155">
        <f t="shared" si="4"/>
        <v>0</v>
      </c>
      <c r="CC6" s="155">
        <f t="shared" si="4"/>
        <v>0</v>
      </c>
      <c r="CD6" s="155">
        <f t="shared" si="4"/>
        <v>0</v>
      </c>
      <c r="CE6" s="844"/>
      <c r="CF6" s="844"/>
      <c r="CG6" s="844"/>
      <c r="CH6" s="155">
        <f>SUM(CE6:CG6)</f>
        <v>0</v>
      </c>
      <c r="CI6" s="844"/>
      <c r="CJ6" s="844"/>
      <c r="CK6" s="844"/>
      <c r="CL6" s="155">
        <f>SUM(CI6:CK6)</f>
        <v>0</v>
      </c>
      <c r="CM6" s="844"/>
      <c r="CN6" s="844"/>
      <c r="CO6" s="844"/>
      <c r="CP6" s="155">
        <f>SUM(CM6:CO6)</f>
        <v>0</v>
      </c>
      <c r="CQ6" s="155">
        <f t="shared" si="5"/>
        <v>0</v>
      </c>
      <c r="CR6" s="155">
        <f t="shared" si="5"/>
        <v>0</v>
      </c>
      <c r="CS6" s="155">
        <f t="shared" si="5"/>
        <v>0</v>
      </c>
      <c r="CT6" s="155">
        <f t="shared" si="5"/>
        <v>0</v>
      </c>
      <c r="CU6" s="844"/>
      <c r="CV6" s="844"/>
      <c r="CW6" s="844"/>
      <c r="CX6" s="155">
        <f>SUM(CU6:CW6)</f>
        <v>0</v>
      </c>
      <c r="CY6" s="844"/>
      <c r="CZ6" s="844"/>
      <c r="DA6" s="844"/>
      <c r="DB6" s="155">
        <f>SUM(CY6:DA6)</f>
        <v>0</v>
      </c>
      <c r="DC6" s="844"/>
      <c r="DD6" s="844"/>
      <c r="DE6" s="844"/>
      <c r="DF6" s="155">
        <f>SUM(DC6:DE6)</f>
        <v>0</v>
      </c>
      <c r="DG6" s="155">
        <f t="shared" si="6"/>
        <v>0</v>
      </c>
      <c r="DH6" s="155">
        <f t="shared" si="6"/>
        <v>0</v>
      </c>
      <c r="DI6" s="155">
        <f t="shared" si="6"/>
        <v>0</v>
      </c>
      <c r="DJ6" s="155">
        <f t="shared" si="6"/>
        <v>0</v>
      </c>
      <c r="DK6" s="844"/>
      <c r="DL6" s="844"/>
      <c r="DM6" s="844"/>
      <c r="DN6" s="155">
        <f>SUM(DK6:DM6)</f>
        <v>0</v>
      </c>
      <c r="DO6" s="844"/>
      <c r="DP6" s="844"/>
      <c r="DQ6" s="844"/>
      <c r="DR6" s="155">
        <f>SUM(DO6:DQ6)</f>
        <v>0</v>
      </c>
      <c r="DS6" s="844"/>
      <c r="DT6" s="844"/>
      <c r="DU6" s="844"/>
      <c r="DV6" s="155">
        <f>SUM(DS6:DU6)</f>
        <v>0</v>
      </c>
      <c r="DW6" s="155">
        <f t="shared" si="7"/>
        <v>0</v>
      </c>
      <c r="DX6" s="155">
        <f t="shared" si="7"/>
        <v>0</v>
      </c>
      <c r="DY6" s="155">
        <f t="shared" si="7"/>
        <v>0</v>
      </c>
      <c r="DZ6" s="155">
        <f t="shared" si="7"/>
        <v>0</v>
      </c>
      <c r="EA6" s="844"/>
      <c r="EB6" s="844"/>
      <c r="EC6" s="844"/>
      <c r="ED6" s="155">
        <f>SUM(EA6:EC6)</f>
        <v>0</v>
      </c>
      <c r="EE6" s="844"/>
      <c r="EF6" s="844"/>
      <c r="EG6" s="844"/>
      <c r="EH6" s="155">
        <f>SUM(EE6:EG6)</f>
        <v>0</v>
      </c>
      <c r="EI6" s="844"/>
      <c r="EJ6" s="844"/>
      <c r="EK6" s="844"/>
      <c r="EL6" s="155">
        <f>SUM(EI6:EK6)</f>
        <v>0</v>
      </c>
      <c r="EM6" s="155">
        <f t="shared" si="8"/>
        <v>0</v>
      </c>
      <c r="EN6" s="155">
        <f t="shared" si="8"/>
        <v>0</v>
      </c>
      <c r="EO6" s="155">
        <f t="shared" si="8"/>
        <v>0</v>
      </c>
      <c r="EP6" s="155">
        <f t="shared" si="8"/>
        <v>0</v>
      </c>
      <c r="EQ6" s="40"/>
      <c r="ER6" s="40"/>
      <c r="ES6" s="40"/>
      <c r="ET6" s="155">
        <f>SUM(EQ6:ES6)</f>
        <v>0</v>
      </c>
      <c r="EU6" s="40"/>
      <c r="EV6" s="40"/>
      <c r="EW6" s="40"/>
      <c r="EX6" s="155">
        <f>SUM(EU6:EW6)</f>
        <v>0</v>
      </c>
      <c r="EY6" s="40"/>
      <c r="EZ6" s="40"/>
      <c r="FA6" s="40"/>
      <c r="FB6" s="155">
        <f>SUM(EY6:FA6)</f>
        <v>0</v>
      </c>
      <c r="FC6" s="155">
        <f t="shared" si="9"/>
        <v>0</v>
      </c>
      <c r="FD6" s="155">
        <f t="shared" si="9"/>
        <v>0</v>
      </c>
      <c r="FE6" s="155">
        <f t="shared" si="9"/>
        <v>0</v>
      </c>
      <c r="FF6" s="155">
        <f t="shared" si="9"/>
        <v>0</v>
      </c>
      <c r="FG6" s="419"/>
      <c r="FH6" s="419"/>
      <c r="FI6" s="419"/>
      <c r="FJ6" s="419">
        <f>SUM(FG6:FI6)</f>
        <v>0</v>
      </c>
      <c r="FK6" s="844"/>
      <c r="FL6" s="844"/>
      <c r="FM6" s="844"/>
      <c r="FN6" s="419">
        <f>SUM(FK6:FM6)</f>
        <v>0</v>
      </c>
      <c r="FO6" s="844"/>
      <c r="FP6" s="844"/>
      <c r="FQ6" s="844"/>
      <c r="FR6" s="419">
        <f>SUM(FO6:FQ6)</f>
        <v>0</v>
      </c>
      <c r="FS6" s="419">
        <f t="shared" si="10"/>
        <v>0</v>
      </c>
      <c r="FT6" s="419">
        <f t="shared" si="10"/>
        <v>0</v>
      </c>
      <c r="FU6" s="419">
        <f t="shared" si="10"/>
        <v>0</v>
      </c>
      <c r="FV6" s="419">
        <f t="shared" si="10"/>
        <v>0</v>
      </c>
      <c r="FW6" s="844"/>
      <c r="FX6" s="844"/>
      <c r="FY6" s="844"/>
      <c r="FZ6" s="443">
        <f>SUM(FW6:FY6)</f>
        <v>0</v>
      </c>
      <c r="GA6" s="844"/>
      <c r="GB6" s="844"/>
      <c r="GC6" s="844"/>
      <c r="GD6" s="443">
        <f>SUM(GA6:GC6)</f>
        <v>0</v>
      </c>
      <c r="GE6" s="844"/>
      <c r="GF6" s="844"/>
      <c r="GG6" s="844"/>
      <c r="GH6" s="443">
        <f>SUM(GE6:GG6)</f>
        <v>0</v>
      </c>
      <c r="GI6" s="443">
        <f t="shared" si="11"/>
        <v>0</v>
      </c>
      <c r="GJ6" s="443">
        <f t="shared" si="11"/>
        <v>0</v>
      </c>
      <c r="GK6" s="443">
        <f t="shared" si="11"/>
        <v>0</v>
      </c>
      <c r="GL6" s="443">
        <f t="shared" si="11"/>
        <v>0</v>
      </c>
      <c r="GM6" s="538">
        <f>C6+S6+AI6+AY6+BO6+CE6+CU6+DK6+EA6+EQ6+FG6+FW6</f>
        <v>0</v>
      </c>
      <c r="GN6" s="538">
        <f t="shared" ref="GN6:GX7" si="15">D6+T6+AJ6+AZ6+BP6+CF6+CV6+DL6+EB6+ER6+FH6+FX6</f>
        <v>0</v>
      </c>
      <c r="GO6" s="538">
        <f t="shared" si="15"/>
        <v>0</v>
      </c>
      <c r="GP6" s="538">
        <f t="shared" si="15"/>
        <v>0</v>
      </c>
      <c r="GQ6" s="538">
        <f t="shared" si="15"/>
        <v>0</v>
      </c>
      <c r="GR6" s="538">
        <f t="shared" si="15"/>
        <v>0</v>
      </c>
      <c r="GS6" s="538">
        <f t="shared" si="15"/>
        <v>0</v>
      </c>
      <c r="GT6" s="538">
        <f t="shared" si="15"/>
        <v>0</v>
      </c>
      <c r="GU6" s="538">
        <f t="shared" si="15"/>
        <v>0</v>
      </c>
      <c r="GV6" s="538">
        <f t="shared" si="15"/>
        <v>0</v>
      </c>
      <c r="GW6" s="538">
        <f t="shared" si="15"/>
        <v>0</v>
      </c>
      <c r="GX6" s="538">
        <f t="shared" si="15"/>
        <v>0</v>
      </c>
      <c r="GY6" s="538">
        <f t="shared" si="13"/>
        <v>0</v>
      </c>
      <c r="GZ6" s="538">
        <f t="shared" si="13"/>
        <v>0</v>
      </c>
      <c r="HA6" s="538">
        <f t="shared" si="13"/>
        <v>0</v>
      </c>
      <c r="HB6" s="538">
        <f t="shared" si="13"/>
        <v>0</v>
      </c>
      <c r="HC6" s="829">
        <f t="shared" ref="HC6:HC7" si="16">F6+V6+AL6</f>
        <v>0</v>
      </c>
      <c r="HD6" s="829">
        <f t="shared" ref="HD6:HD7" si="17">J6+Z6+AP6</f>
        <v>0</v>
      </c>
      <c r="HE6" s="829">
        <f t="shared" ref="HE6:HE7" si="18">N6+AD6+AT6</f>
        <v>0</v>
      </c>
      <c r="HF6" s="829">
        <f t="shared" ref="HF6:HF7" si="19">HC6+HD6+HE6</f>
        <v>0</v>
      </c>
      <c r="HG6" s="829">
        <f t="shared" ref="HG6:HG7" si="20">BB6+BR6+CH6</f>
        <v>0</v>
      </c>
      <c r="HH6" s="829">
        <f t="shared" ref="HH6:HH7" si="21">BF6+BV6+CL6</f>
        <v>0</v>
      </c>
      <c r="HI6" s="829">
        <f t="shared" ref="HI6:HI7" si="22">BJ6+BZ6+CP6</f>
        <v>0</v>
      </c>
      <c r="HJ6" s="829">
        <f t="shared" ref="HJ6:HJ7" si="23">HG6+HH6+HI6</f>
        <v>0</v>
      </c>
      <c r="HK6" s="829">
        <f t="shared" ref="HK6:HK7" si="24">CX6+DN6+ED6</f>
        <v>0</v>
      </c>
      <c r="HL6" s="829">
        <f t="shared" ref="HL6:HL7" si="25">DB6+DR6+EH6</f>
        <v>0</v>
      </c>
      <c r="HM6" s="829">
        <f t="shared" ref="HM6:HM7" si="26">DF6+DV6+EL6</f>
        <v>0</v>
      </c>
      <c r="HN6" s="829">
        <f t="shared" ref="HN6:HN7" si="27">HK6+HL6+HM6</f>
        <v>0</v>
      </c>
      <c r="HO6" s="829">
        <f t="shared" ref="HO6:HO7" si="28">ET6+FJ6+FZ6</f>
        <v>0</v>
      </c>
      <c r="HP6" s="829">
        <f t="shared" ref="HP6:HP7" si="29">EX6+FN6+GD6</f>
        <v>0</v>
      </c>
      <c r="HQ6" s="829">
        <f t="shared" ref="HQ6:HQ7" si="30">FB6+FR6+GH6</f>
        <v>0</v>
      </c>
      <c r="HR6" s="829">
        <f t="shared" ref="HR6:HR7" si="31">HO6+HP6+HQ6</f>
        <v>0</v>
      </c>
      <c r="HS6" s="829">
        <f t="shared" ref="HS6:HS7" si="32">HC6+HG6+HK6+HO6</f>
        <v>0</v>
      </c>
      <c r="HT6" s="829">
        <f t="shared" si="14"/>
        <v>0</v>
      </c>
      <c r="HU6" s="829">
        <f t="shared" si="14"/>
        <v>0</v>
      </c>
      <c r="HV6" s="829">
        <f t="shared" si="14"/>
        <v>0</v>
      </c>
    </row>
    <row r="7" spans="1:230" s="124" customFormat="1" x14ac:dyDescent="0.2">
      <c r="A7" s="84"/>
      <c r="B7" s="84" t="s">
        <v>2</v>
      </c>
      <c r="C7" s="59">
        <f>SUM(C5:C6)</f>
        <v>0</v>
      </c>
      <c r="D7" s="59">
        <f>SUM(D5:D6)</f>
        <v>0</v>
      </c>
      <c r="E7" s="59">
        <f>SUM(E5:E6)</f>
        <v>0</v>
      </c>
      <c r="F7" s="59">
        <f>SUM(C7:E7)</f>
        <v>0</v>
      </c>
      <c r="G7" s="59">
        <f>SUM(G5:G6)</f>
        <v>318</v>
      </c>
      <c r="H7" s="59">
        <f>SUM(H5:H6)</f>
        <v>726</v>
      </c>
      <c r="I7" s="59">
        <f>SUM(I5:I6)</f>
        <v>0</v>
      </c>
      <c r="J7" s="59">
        <f>SUM(G7:I7)</f>
        <v>1044</v>
      </c>
      <c r="K7" s="59">
        <f>SUM(K5:K6)</f>
        <v>0</v>
      </c>
      <c r="L7" s="59">
        <f>SUM(L5:L6)</f>
        <v>0</v>
      </c>
      <c r="M7" s="59">
        <f>SUM(M5:M6)</f>
        <v>0</v>
      </c>
      <c r="N7" s="59">
        <f>SUM(K7:M7)</f>
        <v>0</v>
      </c>
      <c r="O7" s="59">
        <f>SUM(O5:O6)</f>
        <v>318</v>
      </c>
      <c r="P7" s="59">
        <f>SUM(P5:P6)</f>
        <v>726</v>
      </c>
      <c r="Q7" s="59">
        <f>SUM(Q5:Q6)</f>
        <v>0</v>
      </c>
      <c r="R7" s="59">
        <f>SUM(O7:Q7)</f>
        <v>1044</v>
      </c>
      <c r="S7" s="59">
        <f>SUM(S5:S6)</f>
        <v>0</v>
      </c>
      <c r="T7" s="59">
        <f>SUM(T5:T6)</f>
        <v>0</v>
      </c>
      <c r="U7" s="59">
        <f>SUM(U5:U6)</f>
        <v>0</v>
      </c>
      <c r="V7" s="59">
        <f>SUM(S7:U7)</f>
        <v>0</v>
      </c>
      <c r="W7" s="59">
        <f>SUM(W5:W6)</f>
        <v>306</v>
      </c>
      <c r="X7" s="59">
        <f>SUM(X5:X6)</f>
        <v>661</v>
      </c>
      <c r="Y7" s="59">
        <f>SUM(Y5:Y6)</f>
        <v>0</v>
      </c>
      <c r="Z7" s="59">
        <f>SUM(W7:Y7)</f>
        <v>967</v>
      </c>
      <c r="AA7" s="59">
        <f>SUM(AA5:AA6)</f>
        <v>0</v>
      </c>
      <c r="AB7" s="59">
        <f>SUM(AB5:AB6)</f>
        <v>0</v>
      </c>
      <c r="AC7" s="59">
        <f>SUM(AC5:AC6)</f>
        <v>0</v>
      </c>
      <c r="AD7" s="59">
        <f>SUM(AA7:AC7)</f>
        <v>0</v>
      </c>
      <c r="AE7" s="59">
        <f>SUM(AE5:AE6)</f>
        <v>306</v>
      </c>
      <c r="AF7" s="59">
        <f>SUM(AF5:AF6)</f>
        <v>661</v>
      </c>
      <c r="AG7" s="59">
        <f>SUM(AG5:AG6)</f>
        <v>0</v>
      </c>
      <c r="AH7" s="59">
        <f>SUM(AE7:AG7)</f>
        <v>967</v>
      </c>
      <c r="AI7" s="59">
        <f>SUM(AI5:AI6)</f>
        <v>0</v>
      </c>
      <c r="AJ7" s="59">
        <f>SUM(AJ5:AJ6)</f>
        <v>0</v>
      </c>
      <c r="AK7" s="59">
        <f>SUM(AK5:AK6)</f>
        <v>0</v>
      </c>
      <c r="AL7" s="59">
        <f>SUM(AI7:AK7)</f>
        <v>0</v>
      </c>
      <c r="AM7" s="59">
        <f>SUM(AM5:AM6)</f>
        <v>281</v>
      </c>
      <c r="AN7" s="59">
        <f>SUM(AN5:AN6)</f>
        <v>689</v>
      </c>
      <c r="AO7" s="59">
        <f>SUM(AO5:AO6)</f>
        <v>0</v>
      </c>
      <c r="AP7" s="59">
        <f>SUM(AM7:AO7)</f>
        <v>970</v>
      </c>
      <c r="AQ7" s="59">
        <f>SUM(AQ5:AQ6)</f>
        <v>0</v>
      </c>
      <c r="AR7" s="59">
        <f>SUM(AR5:AR6)</f>
        <v>0</v>
      </c>
      <c r="AS7" s="59">
        <f>SUM(AS5:AS6)</f>
        <v>0</v>
      </c>
      <c r="AT7" s="59">
        <f>SUM(AQ7:AS7)</f>
        <v>0</v>
      </c>
      <c r="AU7" s="59">
        <f>SUM(AU5:AU6)</f>
        <v>281</v>
      </c>
      <c r="AV7" s="59">
        <f>SUM(AV5:AV6)</f>
        <v>689</v>
      </c>
      <c r="AW7" s="59">
        <f>SUM(AW5:AW6)</f>
        <v>0</v>
      </c>
      <c r="AX7" s="59">
        <f>SUM(AU7:AW7)</f>
        <v>970</v>
      </c>
      <c r="AY7" s="59">
        <f>SUM(AY5:AY6)</f>
        <v>0</v>
      </c>
      <c r="AZ7" s="59">
        <f>SUM(AZ5:AZ6)</f>
        <v>0</v>
      </c>
      <c r="BA7" s="59">
        <f>SUM(BA5:BA6)</f>
        <v>0</v>
      </c>
      <c r="BB7" s="59">
        <f>SUM(AY7:BA7)</f>
        <v>0</v>
      </c>
      <c r="BC7" s="59">
        <f>SUM(BC5:BC6)</f>
        <v>196</v>
      </c>
      <c r="BD7" s="59">
        <f>SUM(BD5:BD6)</f>
        <v>381</v>
      </c>
      <c r="BE7" s="59">
        <f>SUM(BE5:BE6)</f>
        <v>0</v>
      </c>
      <c r="BF7" s="59">
        <f>SUM(BC7:BE7)</f>
        <v>577</v>
      </c>
      <c r="BG7" s="59">
        <f>SUM(BG5:BG6)</f>
        <v>0</v>
      </c>
      <c r="BH7" s="59">
        <f>SUM(BH5:BH6)</f>
        <v>0</v>
      </c>
      <c r="BI7" s="59">
        <f>SUM(BI5:BI6)</f>
        <v>0</v>
      </c>
      <c r="BJ7" s="59">
        <f>SUM(BG7:BI7)</f>
        <v>0</v>
      </c>
      <c r="BK7" s="59">
        <f>SUM(BK5:BK6)</f>
        <v>196</v>
      </c>
      <c r="BL7" s="59">
        <f>SUM(BL5:BL6)</f>
        <v>381</v>
      </c>
      <c r="BM7" s="59">
        <f>SUM(BM5:BM6)</f>
        <v>0</v>
      </c>
      <c r="BN7" s="59">
        <f>SUM(BK7:BM7)</f>
        <v>577</v>
      </c>
      <c r="BO7" s="59">
        <f>SUM(BO5:BO6)</f>
        <v>0</v>
      </c>
      <c r="BP7" s="59">
        <f>SUM(BP5:BP6)</f>
        <v>0</v>
      </c>
      <c r="BQ7" s="59">
        <f>SUM(BQ5:BQ6)</f>
        <v>0</v>
      </c>
      <c r="BR7" s="59">
        <f>SUM(BO7:BQ7)</f>
        <v>0</v>
      </c>
      <c r="BS7" s="59">
        <f>SUM(BS5:BS6)</f>
        <v>0</v>
      </c>
      <c r="BT7" s="59">
        <f>SUM(BT5:BT6)</f>
        <v>0</v>
      </c>
      <c r="BU7" s="59">
        <f>SUM(BU5:BU6)</f>
        <v>0</v>
      </c>
      <c r="BV7" s="59">
        <f>SUM(BS7:BU7)</f>
        <v>0</v>
      </c>
      <c r="BW7" s="59">
        <f>SUM(BW5:BW6)</f>
        <v>0</v>
      </c>
      <c r="BX7" s="59">
        <f>SUM(BX5:BX6)</f>
        <v>0</v>
      </c>
      <c r="BY7" s="59">
        <f>SUM(BY5:BY6)</f>
        <v>0</v>
      </c>
      <c r="BZ7" s="59">
        <f>SUM(BW7:BY7)</f>
        <v>0</v>
      </c>
      <c r="CA7" s="59">
        <f>SUM(CA5:CA6)</f>
        <v>0</v>
      </c>
      <c r="CB7" s="59">
        <f>SUM(CB5:CB6)</f>
        <v>0</v>
      </c>
      <c r="CC7" s="59">
        <f>SUM(CC5:CC6)</f>
        <v>0</v>
      </c>
      <c r="CD7" s="59">
        <f>SUM(CA7:CC7)</f>
        <v>0</v>
      </c>
      <c r="CE7" s="59">
        <f>SUM(CE5:CE6)</f>
        <v>0</v>
      </c>
      <c r="CF7" s="59">
        <f>SUM(CF5:CF6)</f>
        <v>0</v>
      </c>
      <c r="CG7" s="59">
        <f>SUM(CG5:CG6)</f>
        <v>0</v>
      </c>
      <c r="CH7" s="59">
        <f>SUM(CE7:CG7)</f>
        <v>0</v>
      </c>
      <c r="CI7" s="59">
        <f>SUM(CI5:CI6)</f>
        <v>0</v>
      </c>
      <c r="CJ7" s="59">
        <f>SUM(CJ5:CJ6)</f>
        <v>0</v>
      </c>
      <c r="CK7" s="59">
        <f>SUM(CK5:CK6)</f>
        <v>0</v>
      </c>
      <c r="CL7" s="59">
        <f>SUM(CI7:CK7)</f>
        <v>0</v>
      </c>
      <c r="CM7" s="59">
        <f>SUM(CM5:CM6)</f>
        <v>0</v>
      </c>
      <c r="CN7" s="59">
        <f>SUM(CN5:CN6)</f>
        <v>0</v>
      </c>
      <c r="CO7" s="59">
        <f>SUM(CO5:CO6)</f>
        <v>0</v>
      </c>
      <c r="CP7" s="59">
        <f>SUM(CM7:CO7)</f>
        <v>0</v>
      </c>
      <c r="CQ7" s="59">
        <f>SUM(CQ5:CQ6)</f>
        <v>0</v>
      </c>
      <c r="CR7" s="59">
        <f>SUM(CR5:CR6)</f>
        <v>0</v>
      </c>
      <c r="CS7" s="59">
        <f>SUM(CS5:CS6)</f>
        <v>0</v>
      </c>
      <c r="CT7" s="59">
        <f>SUM(CQ7:CS7)</f>
        <v>0</v>
      </c>
      <c r="CU7" s="59">
        <f>SUM(CU5:CU6)</f>
        <v>0</v>
      </c>
      <c r="CV7" s="59">
        <f>SUM(CV5:CV6)</f>
        <v>0</v>
      </c>
      <c r="CW7" s="59">
        <f>SUM(CW5:CW6)</f>
        <v>0</v>
      </c>
      <c r="CX7" s="59">
        <f>SUM(CU7:CW7)</f>
        <v>0</v>
      </c>
      <c r="CY7" s="59">
        <f>SUM(CY5:CY6)</f>
        <v>0</v>
      </c>
      <c r="CZ7" s="59">
        <f>SUM(CZ5:CZ6)</f>
        <v>0</v>
      </c>
      <c r="DA7" s="59">
        <f>SUM(DA5:DA6)</f>
        <v>0</v>
      </c>
      <c r="DB7" s="59">
        <f>SUM(CY7:DA7)</f>
        <v>0</v>
      </c>
      <c r="DC7" s="59">
        <f>SUM(DC5:DC6)</f>
        <v>0</v>
      </c>
      <c r="DD7" s="59">
        <f>SUM(DD5:DD6)</f>
        <v>0</v>
      </c>
      <c r="DE7" s="59">
        <f>SUM(DE5:DE6)</f>
        <v>0</v>
      </c>
      <c r="DF7" s="59">
        <f>SUM(DC7:DE7)</f>
        <v>0</v>
      </c>
      <c r="DG7" s="59">
        <f>SUM(DG5:DG6)</f>
        <v>0</v>
      </c>
      <c r="DH7" s="59">
        <f>SUM(DH5:DH6)</f>
        <v>0</v>
      </c>
      <c r="DI7" s="59">
        <f>SUM(DI5:DI6)</f>
        <v>0</v>
      </c>
      <c r="DJ7" s="59">
        <f>SUM(DG7:DI7)</f>
        <v>0</v>
      </c>
      <c r="DK7" s="59">
        <f>SUM(DK5:DK6)</f>
        <v>0</v>
      </c>
      <c r="DL7" s="59">
        <f>SUM(DL5:DL6)</f>
        <v>0</v>
      </c>
      <c r="DM7" s="59">
        <f>SUM(DM5:DM6)</f>
        <v>0</v>
      </c>
      <c r="DN7" s="59">
        <f>SUM(DK7:DM7)</f>
        <v>0</v>
      </c>
      <c r="DO7" s="59">
        <f>SUM(DO5:DO6)</f>
        <v>0</v>
      </c>
      <c r="DP7" s="59">
        <f>SUM(DP5:DP6)</f>
        <v>0</v>
      </c>
      <c r="DQ7" s="59">
        <f>SUM(DQ5:DQ6)</f>
        <v>0</v>
      </c>
      <c r="DR7" s="59">
        <f>SUM(DO7:DQ7)</f>
        <v>0</v>
      </c>
      <c r="DS7" s="59">
        <f>SUM(DS5:DS6)</f>
        <v>0</v>
      </c>
      <c r="DT7" s="59">
        <f>SUM(DT5:DT6)</f>
        <v>0</v>
      </c>
      <c r="DU7" s="59">
        <f>SUM(DU5:DU6)</f>
        <v>0</v>
      </c>
      <c r="DV7" s="59">
        <f>SUM(DS7:DU7)</f>
        <v>0</v>
      </c>
      <c r="DW7" s="59">
        <f>SUM(DW5:DW6)</f>
        <v>0</v>
      </c>
      <c r="DX7" s="59">
        <f>SUM(DX5:DX6)</f>
        <v>0</v>
      </c>
      <c r="DY7" s="59">
        <f>SUM(DY5:DY6)</f>
        <v>0</v>
      </c>
      <c r="DZ7" s="59">
        <f>SUM(DW7:DY7)</f>
        <v>0</v>
      </c>
      <c r="EA7" s="59">
        <f>SUM(EA5:EA6)</f>
        <v>0</v>
      </c>
      <c r="EB7" s="59">
        <f>SUM(EB5:EB6)</f>
        <v>0</v>
      </c>
      <c r="EC7" s="59">
        <f>SUM(EC5:EC6)</f>
        <v>0</v>
      </c>
      <c r="ED7" s="59">
        <f>SUM(EA7:EC7)</f>
        <v>0</v>
      </c>
      <c r="EE7" s="59">
        <f>SUM(EE5:EE6)</f>
        <v>0</v>
      </c>
      <c r="EF7" s="59">
        <f>SUM(EF5:EF6)</f>
        <v>0</v>
      </c>
      <c r="EG7" s="59">
        <f>SUM(EG5:EG6)</f>
        <v>0</v>
      </c>
      <c r="EH7" s="59">
        <f>SUM(EE7:EG7)</f>
        <v>0</v>
      </c>
      <c r="EI7" s="59">
        <f>SUM(EI5:EI6)</f>
        <v>0</v>
      </c>
      <c r="EJ7" s="59">
        <f>SUM(EJ5:EJ6)</f>
        <v>0</v>
      </c>
      <c r="EK7" s="59">
        <f>SUM(EK5:EK6)</f>
        <v>0</v>
      </c>
      <c r="EL7" s="59">
        <f>SUM(EI7:EK7)</f>
        <v>0</v>
      </c>
      <c r="EM7" s="59">
        <f>SUM(EM5:EM6)</f>
        <v>0</v>
      </c>
      <c r="EN7" s="59">
        <f>SUM(EN5:EN6)</f>
        <v>0</v>
      </c>
      <c r="EO7" s="59">
        <f>SUM(EO5:EO6)</f>
        <v>0</v>
      </c>
      <c r="EP7" s="59">
        <f>SUM(EM7:EO7)</f>
        <v>0</v>
      </c>
      <c r="EQ7" s="59">
        <f>SUM(EQ5:EQ6)</f>
        <v>0</v>
      </c>
      <c r="ER7" s="59">
        <f>SUM(ER5:ER6)</f>
        <v>0</v>
      </c>
      <c r="ES7" s="59">
        <f>SUM(ES5:ES6)</f>
        <v>0</v>
      </c>
      <c r="ET7" s="59">
        <f>SUM(EQ7:ES7)</f>
        <v>0</v>
      </c>
      <c r="EU7" s="59">
        <f>SUM(EU5:EU6)</f>
        <v>0</v>
      </c>
      <c r="EV7" s="59">
        <f>SUM(EV5:EV6)</f>
        <v>0</v>
      </c>
      <c r="EW7" s="59">
        <f>SUM(EW5:EW6)</f>
        <v>0</v>
      </c>
      <c r="EX7" s="59">
        <f>SUM(EU7:EW7)</f>
        <v>0</v>
      </c>
      <c r="EY7" s="59">
        <f>SUM(EY5:EY6)</f>
        <v>0</v>
      </c>
      <c r="EZ7" s="59">
        <f>SUM(EZ5:EZ6)</f>
        <v>0</v>
      </c>
      <c r="FA7" s="59">
        <f>SUM(FA5:FA6)</f>
        <v>0</v>
      </c>
      <c r="FB7" s="59">
        <f>SUM(EY7:FA7)</f>
        <v>0</v>
      </c>
      <c r="FC7" s="59">
        <f>SUM(FC5:FC6)</f>
        <v>0</v>
      </c>
      <c r="FD7" s="59">
        <f>SUM(FD5:FD6)</f>
        <v>0</v>
      </c>
      <c r="FE7" s="59">
        <f>SUM(FE5:FE6)</f>
        <v>0</v>
      </c>
      <c r="FF7" s="59">
        <f>SUM(FC7:FE7)</f>
        <v>0</v>
      </c>
      <c r="FG7" s="59">
        <f>SUM(FG5:FG6)</f>
        <v>0</v>
      </c>
      <c r="FH7" s="59">
        <f>SUM(FH5:FH6)</f>
        <v>0</v>
      </c>
      <c r="FI7" s="59">
        <f>SUM(FI5:FI6)</f>
        <v>0</v>
      </c>
      <c r="FJ7" s="59">
        <f>SUM(FG7:FI7)</f>
        <v>0</v>
      </c>
      <c r="FK7" s="59">
        <f>SUM(FK5:FK6)</f>
        <v>0</v>
      </c>
      <c r="FL7" s="59">
        <f>SUM(FL5:FL6)</f>
        <v>0</v>
      </c>
      <c r="FM7" s="59">
        <f>SUM(FM5:FM6)</f>
        <v>0</v>
      </c>
      <c r="FN7" s="59">
        <f>SUM(FK7:FM7)</f>
        <v>0</v>
      </c>
      <c r="FO7" s="59">
        <f>SUM(FO5:FO6)</f>
        <v>0</v>
      </c>
      <c r="FP7" s="59">
        <f>SUM(FP5:FP6)</f>
        <v>0</v>
      </c>
      <c r="FQ7" s="59">
        <f>SUM(FQ5:FQ6)</f>
        <v>0</v>
      </c>
      <c r="FR7" s="59">
        <f>SUM(FO7:FQ7)</f>
        <v>0</v>
      </c>
      <c r="FS7" s="59">
        <f>SUM(FS5:FS6)</f>
        <v>0</v>
      </c>
      <c r="FT7" s="59">
        <f>SUM(FT5:FT6)</f>
        <v>0</v>
      </c>
      <c r="FU7" s="59">
        <f>SUM(FU5:FU6)</f>
        <v>0</v>
      </c>
      <c r="FV7" s="59">
        <f>SUM(FS7:FU7)</f>
        <v>0</v>
      </c>
      <c r="FW7" s="59">
        <f>SUM(FW5:FW6)</f>
        <v>0</v>
      </c>
      <c r="FX7" s="59">
        <f>SUM(FX5:FX6)</f>
        <v>0</v>
      </c>
      <c r="FY7" s="59">
        <f>SUM(FY5:FY6)</f>
        <v>0</v>
      </c>
      <c r="FZ7" s="59">
        <f>SUM(FW7:FY7)</f>
        <v>0</v>
      </c>
      <c r="GA7" s="59">
        <f>SUM(GA5:GA6)</f>
        <v>0</v>
      </c>
      <c r="GB7" s="59">
        <f>SUM(GB5:GB6)</f>
        <v>0</v>
      </c>
      <c r="GC7" s="59">
        <f>SUM(GC5:GC6)</f>
        <v>0</v>
      </c>
      <c r="GD7" s="59">
        <f>SUM(GA7:GC7)</f>
        <v>0</v>
      </c>
      <c r="GE7" s="59">
        <f>SUM(GE5:GE6)</f>
        <v>0</v>
      </c>
      <c r="GF7" s="59">
        <f>SUM(GF5:GF6)</f>
        <v>0</v>
      </c>
      <c r="GG7" s="59">
        <f>SUM(GG5:GG6)</f>
        <v>0</v>
      </c>
      <c r="GH7" s="59">
        <f>SUM(GE7:GG7)</f>
        <v>0</v>
      </c>
      <c r="GI7" s="59">
        <f>SUM(GI5:GI6)</f>
        <v>0</v>
      </c>
      <c r="GJ7" s="59">
        <f>SUM(GJ5:GJ6)</f>
        <v>0</v>
      </c>
      <c r="GK7" s="59">
        <f>SUM(GK5:GK6)</f>
        <v>0</v>
      </c>
      <c r="GL7" s="59">
        <f>SUM(GI7:GK7)</f>
        <v>0</v>
      </c>
      <c r="GM7" s="538">
        <f>C7+S7+AI7+AY7+BO7+CE7+CU7+DK7+EA7+EQ7+FG7+FW7</f>
        <v>0</v>
      </c>
      <c r="GN7" s="538">
        <f t="shared" si="15"/>
        <v>0</v>
      </c>
      <c r="GO7" s="538">
        <f t="shared" si="15"/>
        <v>0</v>
      </c>
      <c r="GP7" s="538">
        <f t="shared" si="15"/>
        <v>0</v>
      </c>
      <c r="GQ7" s="538">
        <f t="shared" si="15"/>
        <v>1101</v>
      </c>
      <c r="GR7" s="538">
        <f t="shared" si="15"/>
        <v>2457</v>
      </c>
      <c r="GS7" s="538">
        <f t="shared" si="15"/>
        <v>0</v>
      </c>
      <c r="GT7" s="538">
        <f t="shared" si="15"/>
        <v>3558</v>
      </c>
      <c r="GU7" s="538">
        <f t="shared" si="15"/>
        <v>0</v>
      </c>
      <c r="GV7" s="538">
        <f t="shared" si="15"/>
        <v>0</v>
      </c>
      <c r="GW7" s="538">
        <f t="shared" si="15"/>
        <v>0</v>
      </c>
      <c r="GX7" s="538">
        <f t="shared" si="15"/>
        <v>0</v>
      </c>
      <c r="GY7" s="59">
        <f>SUM(GY5:GY6)</f>
        <v>1101</v>
      </c>
      <c r="GZ7" s="59">
        <f>SUM(GZ5:GZ6)</f>
        <v>2457</v>
      </c>
      <c r="HA7" s="59">
        <f>SUM(HA5:HA6)</f>
        <v>0</v>
      </c>
      <c r="HB7" s="59">
        <f>SUM(GY7:HA7)</f>
        <v>3558</v>
      </c>
      <c r="HC7" s="829">
        <f t="shared" si="16"/>
        <v>0</v>
      </c>
      <c r="HD7" s="829">
        <f t="shared" si="17"/>
        <v>2981</v>
      </c>
      <c r="HE7" s="829">
        <f t="shared" si="18"/>
        <v>0</v>
      </c>
      <c r="HF7" s="829">
        <f t="shared" si="19"/>
        <v>2981</v>
      </c>
      <c r="HG7" s="829">
        <f t="shared" si="20"/>
        <v>0</v>
      </c>
      <c r="HH7" s="829">
        <f t="shared" si="21"/>
        <v>577</v>
      </c>
      <c r="HI7" s="829">
        <f t="shared" si="22"/>
        <v>0</v>
      </c>
      <c r="HJ7" s="829">
        <f t="shared" si="23"/>
        <v>577</v>
      </c>
      <c r="HK7" s="829">
        <f t="shared" si="24"/>
        <v>0</v>
      </c>
      <c r="HL7" s="829">
        <f t="shared" si="25"/>
        <v>0</v>
      </c>
      <c r="HM7" s="829">
        <f t="shared" si="26"/>
        <v>0</v>
      </c>
      <c r="HN7" s="829">
        <f t="shared" si="27"/>
        <v>0</v>
      </c>
      <c r="HO7" s="829">
        <f t="shared" si="28"/>
        <v>0</v>
      </c>
      <c r="HP7" s="829">
        <f t="shared" si="29"/>
        <v>0</v>
      </c>
      <c r="HQ7" s="829">
        <f t="shared" si="30"/>
        <v>0</v>
      </c>
      <c r="HR7" s="829">
        <f t="shared" si="31"/>
        <v>0</v>
      </c>
      <c r="HS7" s="829">
        <f t="shared" si="32"/>
        <v>0</v>
      </c>
      <c r="HT7" s="829">
        <f t="shared" si="14"/>
        <v>3558</v>
      </c>
      <c r="HU7" s="829">
        <f t="shared" si="14"/>
        <v>0</v>
      </c>
      <c r="HV7" s="829">
        <f t="shared" si="14"/>
        <v>3558</v>
      </c>
    </row>
    <row r="9" spans="1:230" s="1" customFormat="1" x14ac:dyDescent="0.25">
      <c r="A9" s="9"/>
      <c r="B9" s="67" t="s">
        <v>374</v>
      </c>
      <c r="C9" s="997">
        <f>+REGISTRASI!C13</f>
        <v>31</v>
      </c>
      <c r="D9" s="998"/>
      <c r="E9" s="998"/>
      <c r="F9" s="998"/>
      <c r="G9" s="998"/>
      <c r="H9" s="998"/>
      <c r="I9" s="998"/>
      <c r="J9" s="998"/>
      <c r="K9" s="998"/>
      <c r="L9" s="998"/>
      <c r="M9" s="998"/>
      <c r="N9" s="998"/>
      <c r="O9" s="998"/>
      <c r="P9" s="998"/>
      <c r="Q9" s="998"/>
      <c r="R9" s="999"/>
      <c r="S9" s="997">
        <f>REGISTRASI!G13</f>
        <v>29</v>
      </c>
      <c r="T9" s="998"/>
      <c r="U9" s="998"/>
      <c r="V9" s="998"/>
      <c r="W9" s="998"/>
      <c r="X9" s="998"/>
      <c r="Y9" s="998"/>
      <c r="Z9" s="998"/>
      <c r="AA9" s="998"/>
      <c r="AB9" s="998"/>
      <c r="AC9" s="998"/>
      <c r="AD9" s="998"/>
      <c r="AE9" s="998"/>
      <c r="AF9" s="998"/>
      <c r="AG9" s="998"/>
      <c r="AH9" s="999"/>
      <c r="AI9" s="997">
        <f>+REGISTRASI!K13</f>
        <v>31</v>
      </c>
      <c r="AJ9" s="998"/>
      <c r="AK9" s="998"/>
      <c r="AL9" s="998"/>
      <c r="AM9" s="998"/>
      <c r="AN9" s="998"/>
      <c r="AO9" s="998"/>
      <c r="AP9" s="998"/>
      <c r="AQ9" s="998"/>
      <c r="AR9" s="998"/>
      <c r="AS9" s="998"/>
      <c r="AT9" s="998"/>
      <c r="AU9" s="998"/>
      <c r="AV9" s="998"/>
      <c r="AW9" s="998"/>
      <c r="AX9" s="999"/>
      <c r="AY9" s="997">
        <f>REGISTRASI!O13</f>
        <v>30</v>
      </c>
      <c r="AZ9" s="998"/>
      <c r="BA9" s="998"/>
      <c r="BB9" s="998"/>
      <c r="BC9" s="998"/>
      <c r="BD9" s="998"/>
      <c r="BE9" s="998"/>
      <c r="BF9" s="998"/>
      <c r="BG9" s="998"/>
      <c r="BH9" s="998"/>
      <c r="BI9" s="998"/>
      <c r="BJ9" s="998"/>
      <c r="BK9" s="998"/>
      <c r="BL9" s="998"/>
      <c r="BM9" s="998"/>
      <c r="BN9" s="999"/>
      <c r="BO9" s="997">
        <f>REGISTRASI!S13</f>
        <v>31</v>
      </c>
      <c r="BP9" s="998"/>
      <c r="BQ9" s="998"/>
      <c r="BR9" s="998"/>
      <c r="BS9" s="998"/>
      <c r="BT9" s="998"/>
      <c r="BU9" s="998"/>
      <c r="BV9" s="998"/>
      <c r="BW9" s="998"/>
      <c r="BX9" s="998"/>
      <c r="BY9" s="998"/>
      <c r="BZ9" s="998"/>
      <c r="CA9" s="998"/>
      <c r="CB9" s="998"/>
      <c r="CC9" s="998"/>
      <c r="CD9" s="999"/>
      <c r="CE9" s="997">
        <f>REGISTRASI!W13</f>
        <v>30</v>
      </c>
      <c r="CF9" s="998"/>
      <c r="CG9" s="998"/>
      <c r="CH9" s="998"/>
      <c r="CI9" s="998"/>
      <c r="CJ9" s="998"/>
      <c r="CK9" s="998"/>
      <c r="CL9" s="998"/>
      <c r="CM9" s="998"/>
      <c r="CN9" s="998"/>
      <c r="CO9" s="998"/>
      <c r="CP9" s="998"/>
      <c r="CQ9" s="998"/>
      <c r="CR9" s="998"/>
      <c r="CS9" s="998"/>
      <c r="CT9" s="999"/>
      <c r="CU9" s="997">
        <f>REGISTRASI!AA13</f>
        <v>31</v>
      </c>
      <c r="CV9" s="998"/>
      <c r="CW9" s="998"/>
      <c r="CX9" s="998"/>
      <c r="CY9" s="998"/>
      <c r="CZ9" s="998"/>
      <c r="DA9" s="998"/>
      <c r="DB9" s="998"/>
      <c r="DC9" s="998"/>
      <c r="DD9" s="998"/>
      <c r="DE9" s="998"/>
      <c r="DF9" s="998"/>
      <c r="DG9" s="998"/>
      <c r="DH9" s="998"/>
      <c r="DI9" s="998"/>
      <c r="DJ9" s="999"/>
      <c r="DK9" s="997">
        <f>REGISTRASI!AE13</f>
        <v>31</v>
      </c>
      <c r="DL9" s="998"/>
      <c r="DM9" s="998"/>
      <c r="DN9" s="998"/>
      <c r="DO9" s="998"/>
      <c r="DP9" s="998"/>
      <c r="DQ9" s="998"/>
      <c r="DR9" s="998"/>
      <c r="DS9" s="998"/>
      <c r="DT9" s="998"/>
      <c r="DU9" s="998"/>
      <c r="DV9" s="998"/>
      <c r="DW9" s="998"/>
      <c r="DX9" s="998"/>
      <c r="DY9" s="998"/>
      <c r="DZ9" s="999"/>
      <c r="EA9" s="997">
        <f>REGISTRASI!AI13</f>
        <v>30</v>
      </c>
      <c r="EB9" s="998"/>
      <c r="EC9" s="998"/>
      <c r="ED9" s="998"/>
      <c r="EE9" s="998"/>
      <c r="EF9" s="998"/>
      <c r="EG9" s="998"/>
      <c r="EH9" s="998"/>
      <c r="EI9" s="998"/>
      <c r="EJ9" s="998"/>
      <c r="EK9" s="998"/>
      <c r="EL9" s="998"/>
      <c r="EM9" s="998"/>
      <c r="EN9" s="998"/>
      <c r="EO9" s="998"/>
      <c r="EP9" s="999"/>
      <c r="EQ9" s="997">
        <f>REGISTRASI!AM13</f>
        <v>31</v>
      </c>
      <c r="ER9" s="998"/>
      <c r="ES9" s="998"/>
      <c r="ET9" s="998"/>
      <c r="EU9" s="998"/>
      <c r="EV9" s="998"/>
      <c r="EW9" s="998"/>
      <c r="EX9" s="998"/>
      <c r="EY9" s="998"/>
      <c r="EZ9" s="998"/>
      <c r="FA9" s="998"/>
      <c r="FB9" s="998"/>
      <c r="FC9" s="998"/>
      <c r="FD9" s="998"/>
      <c r="FE9" s="998"/>
      <c r="FF9" s="999"/>
      <c r="FG9" s="997">
        <f>REGISTRASI!AQ13</f>
        <v>30</v>
      </c>
      <c r="FH9" s="998"/>
      <c r="FI9" s="998"/>
      <c r="FJ9" s="998"/>
      <c r="FK9" s="998"/>
      <c r="FL9" s="998"/>
      <c r="FM9" s="998"/>
      <c r="FN9" s="998"/>
      <c r="FO9" s="998"/>
      <c r="FP9" s="998"/>
      <c r="FQ9" s="998"/>
      <c r="FR9" s="998"/>
      <c r="FS9" s="998"/>
      <c r="FT9" s="998"/>
      <c r="FU9" s="998"/>
      <c r="FV9" s="999"/>
      <c r="FW9" s="997">
        <f>REGISTRASI!AU13</f>
        <v>31</v>
      </c>
      <c r="FX9" s="998"/>
      <c r="FY9" s="998"/>
      <c r="FZ9" s="998"/>
      <c r="GA9" s="998"/>
      <c r="GB9" s="998"/>
      <c r="GC9" s="998"/>
      <c r="GD9" s="998"/>
      <c r="GE9" s="998"/>
      <c r="GF9" s="998"/>
      <c r="GG9" s="998"/>
      <c r="GH9" s="998"/>
      <c r="GI9" s="998"/>
      <c r="GJ9" s="998"/>
      <c r="GK9" s="998"/>
      <c r="GL9" s="999"/>
      <c r="GM9" s="997">
        <f>SUM(C9:GL9)</f>
        <v>366</v>
      </c>
      <c r="GN9" s="998"/>
      <c r="GO9" s="998"/>
      <c r="GP9" s="998"/>
      <c r="GQ9" s="998"/>
      <c r="GR9" s="998"/>
      <c r="GS9" s="998"/>
      <c r="GT9" s="998"/>
      <c r="GU9" s="998"/>
      <c r="GV9" s="998"/>
      <c r="GW9" s="998"/>
      <c r="GX9" s="998"/>
      <c r="GY9" s="998"/>
      <c r="GZ9" s="998"/>
      <c r="HA9" s="998"/>
      <c r="HB9" s="999"/>
    </row>
    <row r="10" spans="1:230" s="1" customFormat="1" x14ac:dyDescent="0.25">
      <c r="A10" s="9"/>
      <c r="B10" s="67" t="s">
        <v>372</v>
      </c>
      <c r="C10" s="997">
        <f>+REGISTRASI!C14</f>
        <v>22</v>
      </c>
      <c r="D10" s="998"/>
      <c r="E10" s="998"/>
      <c r="F10" s="998"/>
      <c r="G10" s="998"/>
      <c r="H10" s="998"/>
      <c r="I10" s="998"/>
      <c r="J10" s="998"/>
      <c r="K10" s="998"/>
      <c r="L10" s="998"/>
      <c r="M10" s="998"/>
      <c r="N10" s="998"/>
      <c r="O10" s="998"/>
      <c r="P10" s="998"/>
      <c r="Q10" s="998"/>
      <c r="R10" s="999"/>
      <c r="S10" s="997">
        <f>REGISTRASI!G14</f>
        <v>20</v>
      </c>
      <c r="T10" s="998"/>
      <c r="U10" s="998"/>
      <c r="V10" s="998"/>
      <c r="W10" s="998"/>
      <c r="X10" s="998"/>
      <c r="Y10" s="998"/>
      <c r="Z10" s="998"/>
      <c r="AA10" s="998"/>
      <c r="AB10" s="998"/>
      <c r="AC10" s="998"/>
      <c r="AD10" s="998"/>
      <c r="AE10" s="998"/>
      <c r="AF10" s="998"/>
      <c r="AG10" s="998"/>
      <c r="AH10" s="999"/>
      <c r="AI10" s="997">
        <f>+REGISTRASI!K14</f>
        <v>21</v>
      </c>
      <c r="AJ10" s="998"/>
      <c r="AK10" s="998"/>
      <c r="AL10" s="998"/>
      <c r="AM10" s="998"/>
      <c r="AN10" s="998"/>
      <c r="AO10" s="998"/>
      <c r="AP10" s="998"/>
      <c r="AQ10" s="998"/>
      <c r="AR10" s="998"/>
      <c r="AS10" s="998"/>
      <c r="AT10" s="998"/>
      <c r="AU10" s="998"/>
      <c r="AV10" s="998"/>
      <c r="AW10" s="998"/>
      <c r="AX10" s="999"/>
      <c r="AY10" s="997">
        <f>REGISTRASI!O14</f>
        <v>21</v>
      </c>
      <c r="AZ10" s="998"/>
      <c r="BA10" s="998"/>
      <c r="BB10" s="998"/>
      <c r="BC10" s="998"/>
      <c r="BD10" s="998"/>
      <c r="BE10" s="998"/>
      <c r="BF10" s="998"/>
      <c r="BG10" s="998"/>
      <c r="BH10" s="998"/>
      <c r="BI10" s="998"/>
      <c r="BJ10" s="998"/>
      <c r="BK10" s="998"/>
      <c r="BL10" s="998"/>
      <c r="BM10" s="998"/>
      <c r="BN10" s="999"/>
      <c r="BO10" s="997">
        <f>REGISTRASI!S14</f>
        <v>16</v>
      </c>
      <c r="BP10" s="998"/>
      <c r="BQ10" s="998"/>
      <c r="BR10" s="998"/>
      <c r="BS10" s="998"/>
      <c r="BT10" s="998"/>
      <c r="BU10" s="998"/>
      <c r="BV10" s="998"/>
      <c r="BW10" s="998"/>
      <c r="BX10" s="998"/>
      <c r="BY10" s="998"/>
      <c r="BZ10" s="998"/>
      <c r="CA10" s="998"/>
      <c r="CB10" s="998"/>
      <c r="CC10" s="998"/>
      <c r="CD10" s="999"/>
      <c r="CE10" s="997">
        <f>REGISTRASI!W14</f>
        <v>21</v>
      </c>
      <c r="CF10" s="998"/>
      <c r="CG10" s="998"/>
      <c r="CH10" s="998"/>
      <c r="CI10" s="998"/>
      <c r="CJ10" s="998"/>
      <c r="CK10" s="998"/>
      <c r="CL10" s="998"/>
      <c r="CM10" s="998"/>
      <c r="CN10" s="998"/>
      <c r="CO10" s="998"/>
      <c r="CP10" s="998"/>
      <c r="CQ10" s="998"/>
      <c r="CR10" s="998"/>
      <c r="CS10" s="998"/>
      <c r="CT10" s="999"/>
      <c r="CU10" s="997">
        <f>REGISTRASI!AA14</f>
        <v>22</v>
      </c>
      <c r="CV10" s="998"/>
      <c r="CW10" s="998"/>
      <c r="CX10" s="998"/>
      <c r="CY10" s="998"/>
      <c r="CZ10" s="998"/>
      <c r="DA10" s="998"/>
      <c r="DB10" s="998"/>
      <c r="DC10" s="998"/>
      <c r="DD10" s="998"/>
      <c r="DE10" s="998"/>
      <c r="DF10" s="998"/>
      <c r="DG10" s="998"/>
      <c r="DH10" s="998"/>
      <c r="DI10" s="998"/>
      <c r="DJ10" s="999"/>
      <c r="DK10" s="997">
        <f>REGISTRASI!AE14</f>
        <v>19</v>
      </c>
      <c r="DL10" s="998"/>
      <c r="DM10" s="998"/>
      <c r="DN10" s="998"/>
      <c r="DO10" s="998"/>
      <c r="DP10" s="998"/>
      <c r="DQ10" s="998"/>
      <c r="DR10" s="998"/>
      <c r="DS10" s="998"/>
      <c r="DT10" s="998"/>
      <c r="DU10" s="998"/>
      <c r="DV10" s="998"/>
      <c r="DW10" s="998"/>
      <c r="DX10" s="998"/>
      <c r="DY10" s="998"/>
      <c r="DZ10" s="999"/>
      <c r="EA10" s="997">
        <f>REGISTRASI!AI14</f>
        <v>22</v>
      </c>
      <c r="EB10" s="998"/>
      <c r="EC10" s="998"/>
      <c r="ED10" s="998"/>
      <c r="EE10" s="998"/>
      <c r="EF10" s="998"/>
      <c r="EG10" s="998"/>
      <c r="EH10" s="998"/>
      <c r="EI10" s="998"/>
      <c r="EJ10" s="998"/>
      <c r="EK10" s="998"/>
      <c r="EL10" s="998"/>
      <c r="EM10" s="998"/>
      <c r="EN10" s="998"/>
      <c r="EO10" s="998"/>
      <c r="EP10" s="999"/>
      <c r="EQ10" s="997">
        <f>REGISTRASI!AM14</f>
        <v>21</v>
      </c>
      <c r="ER10" s="998"/>
      <c r="ES10" s="998"/>
      <c r="ET10" s="998"/>
      <c r="EU10" s="998"/>
      <c r="EV10" s="998"/>
      <c r="EW10" s="998"/>
      <c r="EX10" s="998"/>
      <c r="EY10" s="998"/>
      <c r="EZ10" s="998"/>
      <c r="FA10" s="998"/>
      <c r="FB10" s="998"/>
      <c r="FC10" s="998"/>
      <c r="FD10" s="998"/>
      <c r="FE10" s="998"/>
      <c r="FF10" s="999"/>
      <c r="FG10" s="997">
        <f>REGISTRASI!AQ14</f>
        <v>21</v>
      </c>
      <c r="FH10" s="998"/>
      <c r="FI10" s="998"/>
      <c r="FJ10" s="998"/>
      <c r="FK10" s="998"/>
      <c r="FL10" s="998"/>
      <c r="FM10" s="998"/>
      <c r="FN10" s="998"/>
      <c r="FO10" s="998"/>
      <c r="FP10" s="998"/>
      <c r="FQ10" s="998"/>
      <c r="FR10" s="998"/>
      <c r="FS10" s="998"/>
      <c r="FT10" s="998"/>
      <c r="FU10" s="998"/>
      <c r="FV10" s="999"/>
      <c r="FW10" s="997">
        <f>REGISTRASI!AU14</f>
        <v>21</v>
      </c>
      <c r="FX10" s="998"/>
      <c r="FY10" s="998"/>
      <c r="FZ10" s="998"/>
      <c r="GA10" s="998"/>
      <c r="GB10" s="998"/>
      <c r="GC10" s="998"/>
      <c r="GD10" s="998"/>
      <c r="GE10" s="998"/>
      <c r="GF10" s="998"/>
      <c r="GG10" s="998"/>
      <c r="GH10" s="998"/>
      <c r="GI10" s="998"/>
      <c r="GJ10" s="998"/>
      <c r="GK10" s="998"/>
      <c r="GL10" s="999"/>
      <c r="GM10" s="997">
        <f>SUM(C10:GL10)</f>
        <v>247</v>
      </c>
      <c r="GN10" s="998"/>
      <c r="GO10" s="998"/>
      <c r="GP10" s="998"/>
      <c r="GQ10" s="998"/>
      <c r="GR10" s="998"/>
      <c r="GS10" s="998"/>
      <c r="GT10" s="998"/>
      <c r="GU10" s="998"/>
      <c r="GV10" s="998"/>
      <c r="GW10" s="998"/>
      <c r="GX10" s="998"/>
      <c r="GY10" s="998"/>
      <c r="GZ10" s="998"/>
      <c r="HA10" s="998"/>
      <c r="HB10" s="999"/>
    </row>
    <row r="11" spans="1:230" s="1" customFormat="1" x14ac:dyDescent="0.25">
      <c r="A11" s="539"/>
      <c r="B11" s="67" t="s">
        <v>373</v>
      </c>
      <c r="C11" s="1044">
        <f>F7/C10</f>
        <v>0</v>
      </c>
      <c r="D11" s="1045"/>
      <c r="E11" s="1045"/>
      <c r="F11" s="1046"/>
      <c r="G11" s="1047">
        <f>J7/C10</f>
        <v>47.454545454545453</v>
      </c>
      <c r="H11" s="1048"/>
      <c r="I11" s="1048"/>
      <c r="J11" s="1049"/>
      <c r="K11" s="1035">
        <f>N7/C10</f>
        <v>0</v>
      </c>
      <c r="L11" s="1036"/>
      <c r="M11" s="1036"/>
      <c r="N11" s="1037"/>
      <c r="O11" s="1035">
        <f>R7/C10</f>
        <v>47.454545454545453</v>
      </c>
      <c r="P11" s="1036"/>
      <c r="Q11" s="1036"/>
      <c r="R11" s="1037"/>
      <c r="S11" s="1035">
        <f>V7/S10</f>
        <v>0</v>
      </c>
      <c r="T11" s="1036"/>
      <c r="U11" s="1036"/>
      <c r="V11" s="1037"/>
      <c r="W11" s="1035">
        <f>Z7/S10</f>
        <v>48.35</v>
      </c>
      <c r="X11" s="1036"/>
      <c r="Y11" s="1036"/>
      <c r="Z11" s="1037"/>
      <c r="AA11" s="1035">
        <f>AD7/S10</f>
        <v>0</v>
      </c>
      <c r="AB11" s="1036"/>
      <c r="AC11" s="1036"/>
      <c r="AD11" s="1037"/>
      <c r="AE11" s="1035">
        <f>AH7/S10</f>
        <v>48.35</v>
      </c>
      <c r="AF11" s="1036"/>
      <c r="AG11" s="1036"/>
      <c r="AH11" s="1037"/>
      <c r="AI11" s="1035">
        <f>AL7/AI10</f>
        <v>0</v>
      </c>
      <c r="AJ11" s="1036"/>
      <c r="AK11" s="1036"/>
      <c r="AL11" s="1037"/>
      <c r="AM11" s="1038">
        <f>AP7/AI10</f>
        <v>46.19047619047619</v>
      </c>
      <c r="AN11" s="1039"/>
      <c r="AO11" s="1039"/>
      <c r="AP11" s="1040"/>
      <c r="AQ11" s="1038">
        <f>AT7/AI10</f>
        <v>0</v>
      </c>
      <c r="AR11" s="1039"/>
      <c r="AS11" s="1039"/>
      <c r="AT11" s="1040"/>
      <c r="AU11" s="1035">
        <f>AX7/AI10</f>
        <v>46.19047619047619</v>
      </c>
      <c r="AV11" s="1036"/>
      <c r="AW11" s="1036"/>
      <c r="AX11" s="1037"/>
      <c r="AY11" s="1035">
        <f>BB7/AY10</f>
        <v>0</v>
      </c>
      <c r="AZ11" s="1036"/>
      <c r="BA11" s="1036"/>
      <c r="BB11" s="1037"/>
      <c r="BC11" s="1038">
        <f>BF7/AY10</f>
        <v>27.476190476190474</v>
      </c>
      <c r="BD11" s="1039"/>
      <c r="BE11" s="1039"/>
      <c r="BF11" s="1040"/>
      <c r="BG11" s="1038">
        <f>BJ7/AY10</f>
        <v>0</v>
      </c>
      <c r="BH11" s="1039"/>
      <c r="BI11" s="1039"/>
      <c r="BJ11" s="1040"/>
      <c r="BK11" s="1035">
        <f>BN7/AY10</f>
        <v>27.476190476190474</v>
      </c>
      <c r="BL11" s="1036"/>
      <c r="BM11" s="1036"/>
      <c r="BN11" s="1037"/>
      <c r="BO11" s="1035">
        <f>BR7/BO10</f>
        <v>0</v>
      </c>
      <c r="BP11" s="1036"/>
      <c r="BQ11" s="1036"/>
      <c r="BR11" s="1037"/>
      <c r="BS11" s="1038">
        <f>BV7/BO10</f>
        <v>0</v>
      </c>
      <c r="BT11" s="1039"/>
      <c r="BU11" s="1039"/>
      <c r="BV11" s="1040"/>
      <c r="BW11" s="1038">
        <f>BZ7/BO10</f>
        <v>0</v>
      </c>
      <c r="BX11" s="1039"/>
      <c r="BY11" s="1039"/>
      <c r="BZ11" s="1040"/>
      <c r="CA11" s="1035">
        <f>CD7/BO10</f>
        <v>0</v>
      </c>
      <c r="CB11" s="1036"/>
      <c r="CC11" s="1036"/>
      <c r="CD11" s="1037"/>
      <c r="CE11" s="1035">
        <f>CH7/CE10</f>
        <v>0</v>
      </c>
      <c r="CF11" s="1036"/>
      <c r="CG11" s="1036"/>
      <c r="CH11" s="1037"/>
      <c r="CI11" s="1038">
        <f>CL7/CE10</f>
        <v>0</v>
      </c>
      <c r="CJ11" s="1039"/>
      <c r="CK11" s="1039"/>
      <c r="CL11" s="1040"/>
      <c r="CM11" s="1038">
        <f>CP7/CE10</f>
        <v>0</v>
      </c>
      <c r="CN11" s="1039"/>
      <c r="CO11" s="1039"/>
      <c r="CP11" s="1040"/>
      <c r="CQ11" s="1035">
        <f>CT7/CE10</f>
        <v>0</v>
      </c>
      <c r="CR11" s="1036"/>
      <c r="CS11" s="1036"/>
      <c r="CT11" s="1037"/>
      <c r="CU11" s="1035">
        <f>CX7/CU10</f>
        <v>0</v>
      </c>
      <c r="CV11" s="1036"/>
      <c r="CW11" s="1036"/>
      <c r="CX11" s="1037"/>
      <c r="CY11" s="1038">
        <f>DB7/CU10</f>
        <v>0</v>
      </c>
      <c r="CZ11" s="1039"/>
      <c r="DA11" s="1039"/>
      <c r="DB11" s="1040"/>
      <c r="DC11" s="1038">
        <f>DF7/CU10</f>
        <v>0</v>
      </c>
      <c r="DD11" s="1039"/>
      <c r="DE11" s="1039"/>
      <c r="DF11" s="1040"/>
      <c r="DG11" s="1035">
        <f>DJ7/CU10</f>
        <v>0</v>
      </c>
      <c r="DH11" s="1036"/>
      <c r="DI11" s="1036"/>
      <c r="DJ11" s="1037"/>
      <c r="DK11" s="1035">
        <f>DN7/DK10</f>
        <v>0</v>
      </c>
      <c r="DL11" s="1036"/>
      <c r="DM11" s="1036"/>
      <c r="DN11" s="1037"/>
      <c r="DO11" s="1038">
        <f>DR7/DK10</f>
        <v>0</v>
      </c>
      <c r="DP11" s="1039"/>
      <c r="DQ11" s="1039"/>
      <c r="DR11" s="1040"/>
      <c r="DS11" s="1038">
        <f>DV7/DK10</f>
        <v>0</v>
      </c>
      <c r="DT11" s="1039"/>
      <c r="DU11" s="1039"/>
      <c r="DV11" s="1040"/>
      <c r="DW11" s="1035">
        <f>DZ7/DK10</f>
        <v>0</v>
      </c>
      <c r="DX11" s="1036"/>
      <c r="DY11" s="1036"/>
      <c r="DZ11" s="1037"/>
      <c r="EA11" s="1035">
        <f>ED7/EA10</f>
        <v>0</v>
      </c>
      <c r="EB11" s="1036"/>
      <c r="EC11" s="1036"/>
      <c r="ED11" s="1037"/>
      <c r="EE11" s="1038">
        <f>EH7/EA10</f>
        <v>0</v>
      </c>
      <c r="EF11" s="1039"/>
      <c r="EG11" s="1039"/>
      <c r="EH11" s="1040"/>
      <c r="EI11" s="1038">
        <f>EL7/EA10</f>
        <v>0</v>
      </c>
      <c r="EJ11" s="1039"/>
      <c r="EK11" s="1039"/>
      <c r="EL11" s="1040"/>
      <c r="EM11" s="1035">
        <f>EP7/EA10</f>
        <v>0</v>
      </c>
      <c r="EN11" s="1036"/>
      <c r="EO11" s="1036"/>
      <c r="EP11" s="1037"/>
      <c r="EQ11" s="1035">
        <f>ET7/EQ10</f>
        <v>0</v>
      </c>
      <c r="ER11" s="1036"/>
      <c r="ES11" s="1036"/>
      <c r="ET11" s="1037"/>
      <c r="EU11" s="1038">
        <f>EX7/EQ10</f>
        <v>0</v>
      </c>
      <c r="EV11" s="1039"/>
      <c r="EW11" s="1039"/>
      <c r="EX11" s="1040"/>
      <c r="EY11" s="1038">
        <f>FB7/EQ10</f>
        <v>0</v>
      </c>
      <c r="EZ11" s="1039"/>
      <c r="FA11" s="1039"/>
      <c r="FB11" s="1040"/>
      <c r="FC11" s="1035">
        <f>FF7/EQ10</f>
        <v>0</v>
      </c>
      <c r="FD11" s="1036"/>
      <c r="FE11" s="1036"/>
      <c r="FF11" s="1037"/>
      <c r="FG11" s="1035">
        <f>FJ7/FG10</f>
        <v>0</v>
      </c>
      <c r="FH11" s="1036"/>
      <c r="FI11" s="1036"/>
      <c r="FJ11" s="1037"/>
      <c r="FK11" s="1038">
        <f>FN7/FG10</f>
        <v>0</v>
      </c>
      <c r="FL11" s="1039"/>
      <c r="FM11" s="1039"/>
      <c r="FN11" s="1040"/>
      <c r="FO11" s="1038">
        <f>FR7/FG10</f>
        <v>0</v>
      </c>
      <c r="FP11" s="1039"/>
      <c r="FQ11" s="1039"/>
      <c r="FR11" s="1040"/>
      <c r="FS11" s="1035">
        <f>FV7/FG10</f>
        <v>0</v>
      </c>
      <c r="FT11" s="1036"/>
      <c r="FU11" s="1036"/>
      <c r="FV11" s="1037"/>
      <c r="FW11" s="1035">
        <f>FZ7/FW10</f>
        <v>0</v>
      </c>
      <c r="FX11" s="1036"/>
      <c r="FY11" s="1036"/>
      <c r="FZ11" s="1037"/>
      <c r="GA11" s="1038">
        <f>GD7/FW10</f>
        <v>0</v>
      </c>
      <c r="GB11" s="1039"/>
      <c r="GC11" s="1039"/>
      <c r="GD11" s="1040"/>
      <c r="GE11" s="1038">
        <f>GH7/FW10</f>
        <v>0</v>
      </c>
      <c r="GF11" s="1039"/>
      <c r="GG11" s="1039"/>
      <c r="GH11" s="1040"/>
      <c r="GI11" s="1035">
        <f>GL7/FW10</f>
        <v>0</v>
      </c>
      <c r="GJ11" s="1036"/>
      <c r="GK11" s="1036"/>
      <c r="GL11" s="1037"/>
      <c r="GM11" s="1035">
        <f>GP7/GM10</f>
        <v>0</v>
      </c>
      <c r="GN11" s="1036"/>
      <c r="GO11" s="1036"/>
      <c r="GP11" s="1037"/>
      <c r="GQ11" s="1038">
        <f>GT7/GM10</f>
        <v>14.404858299595142</v>
      </c>
      <c r="GR11" s="1039"/>
      <c r="GS11" s="1039"/>
      <c r="GT11" s="1040"/>
      <c r="GU11" s="1038">
        <f>GX7/GM10</f>
        <v>0</v>
      </c>
      <c r="GV11" s="1039"/>
      <c r="GW11" s="1039"/>
      <c r="GX11" s="1040"/>
      <c r="GY11" s="1035">
        <f>HB7/GM10</f>
        <v>14.404858299595142</v>
      </c>
      <c r="GZ11" s="1036"/>
      <c r="HA11" s="1036"/>
      <c r="HB11" s="1037"/>
    </row>
  </sheetData>
  <mergeCells count="148">
    <mergeCell ref="EA9:EP9"/>
    <mergeCell ref="EA10:EP10"/>
    <mergeCell ref="EA11:ED11"/>
    <mergeCell ref="EE11:EH11"/>
    <mergeCell ref="EI11:EL11"/>
    <mergeCell ref="EM11:EP11"/>
    <mergeCell ref="EQ9:FF9"/>
    <mergeCell ref="EQ10:FF10"/>
    <mergeCell ref="EQ11:ET11"/>
    <mergeCell ref="EU11:EX11"/>
    <mergeCell ref="EY11:FB11"/>
    <mergeCell ref="FC11:FF11"/>
    <mergeCell ref="CU9:DJ9"/>
    <mergeCell ref="CU10:DJ10"/>
    <mergeCell ref="CU11:CX11"/>
    <mergeCell ref="CY11:DB11"/>
    <mergeCell ref="DC11:DF11"/>
    <mergeCell ref="DG11:DJ11"/>
    <mergeCell ref="DK9:DZ9"/>
    <mergeCell ref="DK10:DZ10"/>
    <mergeCell ref="DK11:DN11"/>
    <mergeCell ref="DO11:DR11"/>
    <mergeCell ref="DS11:DV11"/>
    <mergeCell ref="DW11:DZ11"/>
    <mergeCell ref="CE9:CT9"/>
    <mergeCell ref="CE10:CT10"/>
    <mergeCell ref="CE11:CH11"/>
    <mergeCell ref="CI11:CL11"/>
    <mergeCell ref="CM11:CP11"/>
    <mergeCell ref="CQ11:CT11"/>
    <mergeCell ref="BO9:CD9"/>
    <mergeCell ref="BO10:CD10"/>
    <mergeCell ref="BO11:BR11"/>
    <mergeCell ref="BS11:BV11"/>
    <mergeCell ref="BW11:BZ11"/>
    <mergeCell ref="CA11:CD11"/>
    <mergeCell ref="AI9:AX9"/>
    <mergeCell ref="AI10:AX10"/>
    <mergeCell ref="AI11:AL11"/>
    <mergeCell ref="AM11:AP11"/>
    <mergeCell ref="AQ11:AT11"/>
    <mergeCell ref="AU11:AX11"/>
    <mergeCell ref="FG2:FV2"/>
    <mergeCell ref="FG3:FJ3"/>
    <mergeCell ref="FK3:FN3"/>
    <mergeCell ref="FO3:FR3"/>
    <mergeCell ref="FS3:FV3"/>
    <mergeCell ref="EA2:EP2"/>
    <mergeCell ref="EA3:ED3"/>
    <mergeCell ref="EE3:EH3"/>
    <mergeCell ref="EI3:EL3"/>
    <mergeCell ref="EM3:EP3"/>
    <mergeCell ref="DK2:DZ2"/>
    <mergeCell ref="DK3:DN3"/>
    <mergeCell ref="DO3:DR3"/>
    <mergeCell ref="DS3:DV3"/>
    <mergeCell ref="DW3:DZ3"/>
    <mergeCell ref="BO2:CD2"/>
    <mergeCell ref="BO3:BR3"/>
    <mergeCell ref="BS3:BV3"/>
    <mergeCell ref="BW3:BZ3"/>
    <mergeCell ref="CA3:CD3"/>
    <mergeCell ref="AI2:AX2"/>
    <mergeCell ref="AI3:AL3"/>
    <mergeCell ref="AM3:AP3"/>
    <mergeCell ref="AQ3:AT3"/>
    <mergeCell ref="AU3:AX3"/>
    <mergeCell ref="O3:R3"/>
    <mergeCell ref="C2:R2"/>
    <mergeCell ref="S2:AH2"/>
    <mergeCell ref="S3:V3"/>
    <mergeCell ref="W3:Z3"/>
    <mergeCell ref="AA3:AD3"/>
    <mergeCell ref="AE3:AH3"/>
    <mergeCell ref="C3:F3"/>
    <mergeCell ref="G3:J3"/>
    <mergeCell ref="K3:N3"/>
    <mergeCell ref="AY2:BN2"/>
    <mergeCell ref="AY3:BB3"/>
    <mergeCell ref="BC3:BF3"/>
    <mergeCell ref="BG3:BJ3"/>
    <mergeCell ref="BK3:BN3"/>
    <mergeCell ref="CE2:CT2"/>
    <mergeCell ref="CE3:CH3"/>
    <mergeCell ref="CI3:CL3"/>
    <mergeCell ref="CM3:CP3"/>
    <mergeCell ref="CQ3:CT3"/>
    <mergeCell ref="CU2:DJ2"/>
    <mergeCell ref="CU3:CX3"/>
    <mergeCell ref="CY3:DB3"/>
    <mergeCell ref="DC3:DF3"/>
    <mergeCell ref="DG3:DJ3"/>
    <mergeCell ref="EQ3:ET3"/>
    <mergeCell ref="EU3:EX3"/>
    <mergeCell ref="EY3:FB3"/>
    <mergeCell ref="FC3:FF3"/>
    <mergeCell ref="FW2:GL2"/>
    <mergeCell ref="FW3:FZ3"/>
    <mergeCell ref="GA3:GD3"/>
    <mergeCell ref="GE3:GH3"/>
    <mergeCell ref="GI3:GL3"/>
    <mergeCell ref="C9:R9"/>
    <mergeCell ref="C10:R10"/>
    <mergeCell ref="C11:F11"/>
    <mergeCell ref="G11:J11"/>
    <mergeCell ref="K11:N11"/>
    <mergeCell ref="O11:R11"/>
    <mergeCell ref="GM2:HB2"/>
    <mergeCell ref="GM3:GP3"/>
    <mergeCell ref="GQ3:GT3"/>
    <mergeCell ref="GU3:GX3"/>
    <mergeCell ref="GY3:HB3"/>
    <mergeCell ref="S9:AH9"/>
    <mergeCell ref="S10:AH10"/>
    <mergeCell ref="S11:V11"/>
    <mergeCell ref="W11:Z11"/>
    <mergeCell ref="AA11:AD11"/>
    <mergeCell ref="AE11:AH11"/>
    <mergeCell ref="AY9:BN9"/>
    <mergeCell ref="AY10:BN10"/>
    <mergeCell ref="AY11:BB11"/>
    <mergeCell ref="BC11:BF11"/>
    <mergeCell ref="BG11:BJ11"/>
    <mergeCell ref="BK11:BN11"/>
    <mergeCell ref="EQ2:FF2"/>
    <mergeCell ref="FG9:FV9"/>
    <mergeCell ref="FG10:FV10"/>
    <mergeCell ref="FG11:FJ11"/>
    <mergeCell ref="FK11:FN11"/>
    <mergeCell ref="FO11:FR11"/>
    <mergeCell ref="FS11:FV11"/>
    <mergeCell ref="FW9:GL9"/>
    <mergeCell ref="FW10:GL10"/>
    <mergeCell ref="FW11:FZ11"/>
    <mergeCell ref="GA11:GD11"/>
    <mergeCell ref="GE11:GH11"/>
    <mergeCell ref="GI11:GL11"/>
    <mergeCell ref="HC3:HF3"/>
    <mergeCell ref="HG3:HJ3"/>
    <mergeCell ref="HK3:HN3"/>
    <mergeCell ref="HO3:HR3"/>
    <mergeCell ref="HS3:HV3"/>
    <mergeCell ref="GM9:HB9"/>
    <mergeCell ref="GM10:HB10"/>
    <mergeCell ref="GM11:GP11"/>
    <mergeCell ref="GQ11:GT11"/>
    <mergeCell ref="GU11:GX11"/>
    <mergeCell ref="GY11:HB11"/>
  </mergeCells>
  <pageMargins left="0.7" right="0.7" top="0.75" bottom="0.75" header="0.3" footer="0.3"/>
  <pageSetup paperSize="258" orientation="portrait" horizontalDpi="120" verticalDpi="144" r:id="rId1"/>
  <ignoredErrors>
    <ignoredError sqref="C7:E7 J5:J6 M7 N5:N6 Q5:Q6" emptyCellReference="1"/>
    <ignoredError sqref="I7:J7 F7 N7" formula="1" emptyCellReference="1"/>
    <ignoredError sqref="G7:H7 R7" formula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495"/>
  <sheetViews>
    <sheetView showGridLines="0" topLeftCell="A311" zoomScale="85" zoomScaleNormal="85" workbookViewId="0">
      <pane xSplit="8" topLeftCell="I1" activePane="topRight" state="frozen"/>
      <selection activeCell="A29" sqref="A29"/>
      <selection pane="topRight" activeCell="J201" sqref="J201"/>
    </sheetView>
  </sheetViews>
  <sheetFormatPr defaultRowHeight="15" x14ac:dyDescent="0.25"/>
  <cols>
    <col min="1" max="1" width="14" style="640" customWidth="1"/>
    <col min="2" max="2" width="31.5703125" style="640" bestFit="1" customWidth="1"/>
    <col min="3" max="4" width="10.7109375" style="640" customWidth="1"/>
    <col min="5" max="5" width="10.42578125" style="640" bestFit="1" customWidth="1"/>
    <col min="6" max="6" width="10.42578125" style="640" customWidth="1"/>
    <col min="7" max="7" width="10.28515625" style="640" customWidth="1"/>
    <col min="8" max="8" width="13.28515625" style="640" customWidth="1"/>
    <col min="9" max="9" width="7.42578125" style="640" customWidth="1"/>
    <col min="10" max="10" width="9.140625" style="640"/>
    <col min="11" max="11" width="10.42578125" style="640" customWidth="1"/>
    <col min="12" max="16384" width="9.140625" style="640"/>
  </cols>
  <sheetData>
    <row r="1" spans="1:9" x14ac:dyDescent="0.25">
      <c r="A1" s="647" t="s">
        <v>12</v>
      </c>
    </row>
    <row r="2" spans="1:9" x14ac:dyDescent="0.25">
      <c r="A2" s="853" t="s">
        <v>468</v>
      </c>
      <c r="B2" s="853" t="s">
        <v>524</v>
      </c>
      <c r="C2" s="853" t="s">
        <v>305</v>
      </c>
      <c r="D2" s="853" t="s">
        <v>306</v>
      </c>
      <c r="E2" s="853" t="s">
        <v>309</v>
      </c>
      <c r="F2" s="853" t="s">
        <v>383</v>
      </c>
      <c r="G2" s="853" t="s">
        <v>308</v>
      </c>
      <c r="H2" s="853" t="s">
        <v>324</v>
      </c>
    </row>
    <row r="3" spans="1:9" x14ac:dyDescent="0.25">
      <c r="A3" s="1064">
        <v>2018</v>
      </c>
      <c r="B3" s="770" t="s">
        <v>525</v>
      </c>
      <c r="C3" s="641"/>
      <c r="D3" s="641"/>
      <c r="E3" s="641"/>
      <c r="F3" s="641"/>
      <c r="G3" s="771"/>
      <c r="H3" s="771"/>
    </row>
    <row r="4" spans="1:9" x14ac:dyDescent="0.25">
      <c r="A4" s="1065"/>
      <c r="B4" s="770" t="s">
        <v>469</v>
      </c>
      <c r="C4" s="641"/>
      <c r="D4" s="641"/>
      <c r="E4" s="641"/>
      <c r="F4" s="641"/>
      <c r="G4" s="641"/>
      <c r="H4" s="771"/>
    </row>
    <row r="5" spans="1:9" x14ac:dyDescent="0.25">
      <c r="A5" s="1066"/>
      <c r="B5" s="770" t="s">
        <v>526</v>
      </c>
      <c r="C5" s="641"/>
      <c r="D5" s="641"/>
      <c r="E5" s="641"/>
      <c r="F5" s="641"/>
      <c r="G5" s="641"/>
      <c r="H5" s="641"/>
    </row>
    <row r="6" spans="1:9" x14ac:dyDescent="0.25">
      <c r="A6" s="1064">
        <v>2019</v>
      </c>
      <c r="B6" s="770" t="s">
        <v>525</v>
      </c>
      <c r="C6" s="641">
        <v>3080</v>
      </c>
      <c r="D6" s="641">
        <v>2963</v>
      </c>
      <c r="E6" s="641">
        <v>6043</v>
      </c>
      <c r="F6" s="641">
        <v>3601</v>
      </c>
      <c r="G6" s="771">
        <v>3633</v>
      </c>
      <c r="H6" s="771">
        <v>13277</v>
      </c>
    </row>
    <row r="7" spans="1:9" x14ac:dyDescent="0.25">
      <c r="A7" s="1065"/>
      <c r="B7" s="770" t="s">
        <v>469</v>
      </c>
      <c r="C7" s="641">
        <v>61</v>
      </c>
      <c r="D7" s="641">
        <v>55</v>
      </c>
      <c r="E7" s="641">
        <v>116</v>
      </c>
      <c r="F7" s="641">
        <v>66</v>
      </c>
      <c r="G7" s="641">
        <v>64</v>
      </c>
      <c r="H7" s="771">
        <v>239</v>
      </c>
    </row>
    <row r="8" spans="1:9" x14ac:dyDescent="0.25">
      <c r="A8" s="1066"/>
      <c r="B8" s="770" t="s">
        <v>526</v>
      </c>
      <c r="C8" s="641">
        <v>50.491803278688522</v>
      </c>
      <c r="D8" s="641">
        <v>53.872727272727275</v>
      </c>
      <c r="E8" s="641">
        <v>52.094827586206897</v>
      </c>
      <c r="F8" s="641">
        <v>54.560606060606062</v>
      </c>
      <c r="G8" s="641">
        <v>56.765625</v>
      </c>
      <c r="H8" s="641">
        <v>55.552301255230127</v>
      </c>
      <c r="I8" s="772"/>
    </row>
    <row r="9" spans="1:9" x14ac:dyDescent="0.25">
      <c r="A9" s="1064">
        <v>2020</v>
      </c>
      <c r="B9" s="770" t="s">
        <v>525</v>
      </c>
      <c r="C9" s="641">
        <f>REGISTRASI!BB7</f>
        <v>3528</v>
      </c>
      <c r="D9" s="641">
        <f>REGISTRASI!BF7</f>
        <v>692</v>
      </c>
      <c r="E9" s="641">
        <f>REGISTRASI!BR7</f>
        <v>4220</v>
      </c>
      <c r="F9" s="641">
        <f>REGISTRASI!BJ7</f>
        <v>0</v>
      </c>
      <c r="G9" s="771">
        <f>REGISTRASI!BN7</f>
        <v>0</v>
      </c>
      <c r="H9" s="771">
        <f>REGISTRASI!BZ7</f>
        <v>4220</v>
      </c>
      <c r="I9" s="772"/>
    </row>
    <row r="10" spans="1:9" x14ac:dyDescent="0.25">
      <c r="A10" s="1065"/>
      <c r="B10" s="770" t="s">
        <v>469</v>
      </c>
      <c r="C10" s="641">
        <f>REGISTRASI!AY14</f>
        <v>63</v>
      </c>
      <c r="D10" s="641">
        <f>REGISTRASI!BC14</f>
        <v>58</v>
      </c>
      <c r="E10" s="641">
        <f>REGISTRASI!BO14</f>
        <v>121</v>
      </c>
      <c r="F10" s="641">
        <f>REGISTRASI!BG14</f>
        <v>63</v>
      </c>
      <c r="G10" s="641">
        <f>REGISTRASI!BK14</f>
        <v>63</v>
      </c>
      <c r="H10" s="771">
        <f>REGISTRASI!BW14</f>
        <v>247</v>
      </c>
      <c r="I10" s="772"/>
    </row>
    <row r="11" spans="1:9" x14ac:dyDescent="0.25">
      <c r="A11" s="1066"/>
      <c r="B11" s="770" t="s">
        <v>526</v>
      </c>
      <c r="C11" s="641">
        <f>+C9/C10</f>
        <v>56</v>
      </c>
      <c r="D11" s="641">
        <f t="shared" ref="D11:H11" si="0">+D9/D10</f>
        <v>11.931034482758621</v>
      </c>
      <c r="E11" s="641">
        <f t="shared" si="0"/>
        <v>34.876033057851238</v>
      </c>
      <c r="F11" s="641">
        <f t="shared" si="0"/>
        <v>0</v>
      </c>
      <c r="G11" s="641">
        <f t="shared" si="0"/>
        <v>0</v>
      </c>
      <c r="H11" s="641">
        <f t="shared" si="0"/>
        <v>17.085020242914979</v>
      </c>
      <c r="I11" s="772"/>
    </row>
    <row r="12" spans="1:9" x14ac:dyDescent="0.25">
      <c r="A12" s="1058" t="s">
        <v>527</v>
      </c>
      <c r="B12" s="1059"/>
      <c r="C12" s="773">
        <f>+C11/C8</f>
        <v>1.1090909090909091</v>
      </c>
      <c r="D12" s="773">
        <f t="shared" ref="D12:H12" si="1">+D11/D8</f>
        <v>0.22146705924796628</v>
      </c>
      <c r="E12" s="773">
        <f t="shared" si="1"/>
        <v>0.66947208914624257</v>
      </c>
      <c r="F12" s="773">
        <f t="shared" si="1"/>
        <v>0</v>
      </c>
      <c r="G12" s="773">
        <f t="shared" si="1"/>
        <v>0</v>
      </c>
      <c r="H12" s="773">
        <f t="shared" si="1"/>
        <v>0.30754837975873162</v>
      </c>
    </row>
    <row r="13" spans="1:9" x14ac:dyDescent="0.25">
      <c r="A13" s="703"/>
      <c r="B13" s="703"/>
      <c r="C13" s="801"/>
      <c r="D13" s="801"/>
      <c r="E13" s="801"/>
      <c r="F13" s="801"/>
      <c r="G13" s="801"/>
      <c r="H13" s="812"/>
    </row>
    <row r="14" spans="1:9" x14ac:dyDescent="0.25">
      <c r="A14" s="850" t="s">
        <v>468</v>
      </c>
      <c r="B14" s="853" t="s">
        <v>468</v>
      </c>
      <c r="C14" s="853" t="s">
        <v>305</v>
      </c>
      <c r="D14" s="853" t="s">
        <v>306</v>
      </c>
      <c r="E14" s="853" t="s">
        <v>309</v>
      </c>
      <c r="F14" s="853" t="s">
        <v>383</v>
      </c>
      <c r="G14" s="853" t="s">
        <v>308</v>
      </c>
      <c r="H14" s="853" t="s">
        <v>2</v>
      </c>
    </row>
    <row r="15" spans="1:9" x14ac:dyDescent="0.25">
      <c r="A15" s="840">
        <v>2018</v>
      </c>
      <c r="B15" s="770">
        <v>2018</v>
      </c>
      <c r="C15" s="641"/>
      <c r="D15" s="641"/>
      <c r="E15" s="641"/>
      <c r="F15" s="641"/>
      <c r="G15" s="771"/>
      <c r="H15" s="771"/>
    </row>
    <row r="16" spans="1:9" x14ac:dyDescent="0.25">
      <c r="A16" s="840">
        <v>2019</v>
      </c>
      <c r="B16" s="770">
        <v>2019</v>
      </c>
      <c r="C16" s="641">
        <v>3080</v>
      </c>
      <c r="D16" s="641">
        <v>2963</v>
      </c>
      <c r="E16" s="641">
        <v>6043</v>
      </c>
      <c r="F16" s="641">
        <v>3601</v>
      </c>
      <c r="G16" s="771">
        <v>3633</v>
      </c>
      <c r="H16" s="771">
        <v>13277</v>
      </c>
    </row>
    <row r="17" spans="1:8" x14ac:dyDescent="0.25">
      <c r="A17" s="840">
        <v>2020</v>
      </c>
      <c r="B17" s="770">
        <v>2020</v>
      </c>
      <c r="C17" s="641">
        <f>+C9</f>
        <v>3528</v>
      </c>
      <c r="D17" s="641">
        <f t="shared" ref="D17:H17" si="2">+D9</f>
        <v>692</v>
      </c>
      <c r="E17" s="641">
        <f t="shared" si="2"/>
        <v>4220</v>
      </c>
      <c r="F17" s="641">
        <f t="shared" si="2"/>
        <v>0</v>
      </c>
      <c r="G17" s="641">
        <f t="shared" si="2"/>
        <v>0</v>
      </c>
      <c r="H17" s="641">
        <f t="shared" si="2"/>
        <v>4220</v>
      </c>
    </row>
    <row r="18" spans="1:8" x14ac:dyDescent="0.25">
      <c r="A18" s="775"/>
      <c r="B18" s="853" t="s">
        <v>571</v>
      </c>
      <c r="C18" s="841">
        <f>+C17-C16</f>
        <v>448</v>
      </c>
      <c r="D18" s="841">
        <f t="shared" ref="D18:H18" si="3">+D17-D16</f>
        <v>-2271</v>
      </c>
      <c r="E18" s="841">
        <f t="shared" si="3"/>
        <v>-1823</v>
      </c>
      <c r="F18" s="841">
        <f t="shared" si="3"/>
        <v>-3601</v>
      </c>
      <c r="G18" s="841">
        <f t="shared" si="3"/>
        <v>-3633</v>
      </c>
      <c r="H18" s="841">
        <f t="shared" si="3"/>
        <v>-9057</v>
      </c>
    </row>
    <row r="19" spans="1:8" x14ac:dyDescent="0.25">
      <c r="A19" s="775"/>
      <c r="B19" s="853" t="s">
        <v>549</v>
      </c>
      <c r="C19" s="777">
        <f>+C18/C17</f>
        <v>0.12698412698412698</v>
      </c>
      <c r="D19" s="777">
        <f t="shared" ref="D19:H19" si="4">+D18/D17</f>
        <v>-3.2817919075144508</v>
      </c>
      <c r="E19" s="777">
        <f t="shared" si="4"/>
        <v>-0.43199052132701421</v>
      </c>
      <c r="F19" s="777" t="e">
        <f t="shared" si="4"/>
        <v>#DIV/0!</v>
      </c>
      <c r="G19" s="777" t="e">
        <f t="shared" si="4"/>
        <v>#DIV/0!</v>
      </c>
      <c r="H19" s="777">
        <f t="shared" si="4"/>
        <v>-2.1462085308056871</v>
      </c>
    </row>
    <row r="21" spans="1:8" customFormat="1" x14ac:dyDescent="0.25">
      <c r="A21" s="853" t="s">
        <v>468</v>
      </c>
      <c r="B21" s="853" t="s">
        <v>1</v>
      </c>
      <c r="C21" s="853" t="s">
        <v>305</v>
      </c>
      <c r="D21" s="853" t="s">
        <v>306</v>
      </c>
      <c r="E21" s="853" t="s">
        <v>309</v>
      </c>
      <c r="F21" s="853" t="s">
        <v>383</v>
      </c>
      <c r="G21" s="853" t="s">
        <v>308</v>
      </c>
      <c r="H21" s="853" t="s">
        <v>2</v>
      </c>
    </row>
    <row r="22" spans="1:8" customFormat="1" x14ac:dyDescent="0.25">
      <c r="A22" s="1081">
        <v>2018</v>
      </c>
      <c r="B22" s="642" t="s">
        <v>470</v>
      </c>
      <c r="C22" s="641"/>
      <c r="D22" s="641"/>
      <c r="E22" s="641"/>
      <c r="F22" s="641"/>
      <c r="G22" s="771"/>
      <c r="H22" s="641"/>
    </row>
    <row r="23" spans="1:8" customFormat="1" x14ac:dyDescent="0.25">
      <c r="A23" s="1082"/>
      <c r="B23" s="642" t="s">
        <v>471</v>
      </c>
      <c r="C23" s="641"/>
      <c r="D23" s="641"/>
      <c r="E23" s="641"/>
      <c r="F23" s="641"/>
      <c r="G23" s="771"/>
      <c r="H23" s="641"/>
    </row>
    <row r="24" spans="1:8" customFormat="1" x14ac:dyDescent="0.25">
      <c r="A24" s="1082"/>
      <c r="B24" s="643" t="s">
        <v>472</v>
      </c>
      <c r="C24" s="644"/>
      <c r="D24" s="644"/>
      <c r="E24" s="644"/>
      <c r="F24" s="644"/>
      <c r="G24" s="644"/>
      <c r="H24" s="644"/>
    </row>
    <row r="25" spans="1:8" customFormat="1" x14ac:dyDescent="0.25">
      <c r="A25" s="1082"/>
      <c r="B25" s="645" t="s">
        <v>469</v>
      </c>
      <c r="C25" s="641"/>
      <c r="D25" s="641"/>
      <c r="E25" s="641"/>
      <c r="F25" s="641"/>
      <c r="G25" s="641"/>
      <c r="H25" s="641"/>
    </row>
    <row r="26" spans="1:8" customFormat="1" x14ac:dyDescent="0.25">
      <c r="A26" s="1083"/>
      <c r="B26" s="645" t="s">
        <v>526</v>
      </c>
      <c r="C26" s="641"/>
      <c r="D26" s="641"/>
      <c r="E26" s="641"/>
      <c r="F26" s="641"/>
      <c r="G26" s="641"/>
      <c r="H26" s="641"/>
    </row>
    <row r="27" spans="1:8" customFormat="1" x14ac:dyDescent="0.25">
      <c r="A27" s="1081">
        <v>2019</v>
      </c>
      <c r="B27" s="642" t="s">
        <v>470</v>
      </c>
      <c r="C27" s="641">
        <v>1080</v>
      </c>
      <c r="D27" s="641">
        <v>998</v>
      </c>
      <c r="E27" s="641">
        <v>2078</v>
      </c>
      <c r="F27" s="641">
        <v>1243</v>
      </c>
      <c r="G27" s="771">
        <v>1289</v>
      </c>
      <c r="H27" s="641">
        <v>4610</v>
      </c>
    </row>
    <row r="28" spans="1:8" customFormat="1" x14ac:dyDescent="0.25">
      <c r="A28" s="1082"/>
      <c r="B28" s="642" t="s">
        <v>471</v>
      </c>
      <c r="C28" s="641">
        <v>2000</v>
      </c>
      <c r="D28" s="641">
        <v>1965</v>
      </c>
      <c r="E28" s="641">
        <v>3965</v>
      </c>
      <c r="F28" s="641">
        <v>2358</v>
      </c>
      <c r="G28" s="771">
        <v>2344</v>
      </c>
      <c r="H28" s="641">
        <v>8667</v>
      </c>
    </row>
    <row r="29" spans="1:8" customFormat="1" x14ac:dyDescent="0.25">
      <c r="A29" s="1082"/>
      <c r="B29" s="643" t="s">
        <v>472</v>
      </c>
      <c r="C29" s="644">
        <v>3080</v>
      </c>
      <c r="D29" s="644">
        <v>2963</v>
      </c>
      <c r="E29" s="644">
        <v>6043</v>
      </c>
      <c r="F29" s="644">
        <v>3601</v>
      </c>
      <c r="G29" s="644">
        <v>3633</v>
      </c>
      <c r="H29" s="644">
        <v>13277</v>
      </c>
    </row>
    <row r="30" spans="1:8" customFormat="1" x14ac:dyDescent="0.25">
      <c r="A30" s="1082"/>
      <c r="B30" s="645" t="s">
        <v>469</v>
      </c>
      <c r="C30" s="641">
        <v>61</v>
      </c>
      <c r="D30" s="641">
        <v>55</v>
      </c>
      <c r="E30" s="641">
        <v>116</v>
      </c>
      <c r="F30" s="641">
        <v>66</v>
      </c>
      <c r="G30" s="641">
        <v>64</v>
      </c>
      <c r="H30" s="641">
        <v>246</v>
      </c>
    </row>
    <row r="31" spans="1:8" customFormat="1" x14ac:dyDescent="0.25">
      <c r="A31" s="1083"/>
      <c r="B31" s="645" t="s">
        <v>526</v>
      </c>
      <c r="C31" s="641">
        <v>50.491803278688522</v>
      </c>
      <c r="D31" s="641">
        <v>53.872727272727275</v>
      </c>
      <c r="E31" s="641">
        <v>52.094827586206897</v>
      </c>
      <c r="F31" s="641">
        <v>54.560606060606062</v>
      </c>
      <c r="G31" s="641">
        <v>56.765625</v>
      </c>
      <c r="H31" s="641">
        <v>53.971544715447152</v>
      </c>
    </row>
    <row r="32" spans="1:8" customFormat="1" x14ac:dyDescent="0.25">
      <c r="A32" s="1081">
        <v>2020</v>
      </c>
      <c r="B32" s="642" t="s">
        <v>470</v>
      </c>
      <c r="C32" s="641">
        <f>REGISTRASI!BB5</f>
        <v>1266</v>
      </c>
      <c r="D32" s="641">
        <f>REGISTRASI!BF5</f>
        <v>254</v>
      </c>
      <c r="E32" s="641">
        <f>REGISTRASI!BR5</f>
        <v>1520</v>
      </c>
      <c r="F32" s="641">
        <f>REGISTRASI!BJ5</f>
        <v>0</v>
      </c>
      <c r="G32" s="771">
        <f>REGISTRASI!BN5</f>
        <v>0</v>
      </c>
      <c r="H32" s="641">
        <f>REGISTRASI!BZ5</f>
        <v>1520</v>
      </c>
    </row>
    <row r="33" spans="1:8" customFormat="1" x14ac:dyDescent="0.25">
      <c r="A33" s="1082"/>
      <c r="B33" s="642" t="s">
        <v>471</v>
      </c>
      <c r="C33" s="641">
        <f>+REGISTRASI!BB6</f>
        <v>2262</v>
      </c>
      <c r="D33" s="641">
        <f>REGISTRASI!BF6</f>
        <v>438</v>
      </c>
      <c r="E33" s="641">
        <f>REGISTRASI!BR6</f>
        <v>2700</v>
      </c>
      <c r="F33" s="641">
        <f>REGISTRASI!BJ6</f>
        <v>0</v>
      </c>
      <c r="G33" s="771">
        <f>REGISTRASI!BN6</f>
        <v>0</v>
      </c>
      <c r="H33" s="641">
        <f>REGISTRASI!BZ6</f>
        <v>2700</v>
      </c>
    </row>
    <row r="34" spans="1:8" customFormat="1" x14ac:dyDescent="0.25">
      <c r="A34" s="1082"/>
      <c r="B34" s="643" t="s">
        <v>472</v>
      </c>
      <c r="C34" s="644">
        <f>REGISTRASI!BB7</f>
        <v>3528</v>
      </c>
      <c r="D34" s="644">
        <f>REGISTRASI!BF7</f>
        <v>692</v>
      </c>
      <c r="E34" s="644">
        <f>REGISTRASI!BR7</f>
        <v>4220</v>
      </c>
      <c r="F34" s="644">
        <f>REGISTRASI!BJ7</f>
        <v>0</v>
      </c>
      <c r="G34" s="1141">
        <f>REGISTRASI!BN7</f>
        <v>0</v>
      </c>
      <c r="H34" s="644">
        <f>REGISTRASI!BZ7</f>
        <v>4220</v>
      </c>
    </row>
    <row r="35" spans="1:8" customFormat="1" x14ac:dyDescent="0.25">
      <c r="A35" s="1082"/>
      <c r="B35" s="645" t="s">
        <v>469</v>
      </c>
      <c r="C35" s="641">
        <f>+C10</f>
        <v>63</v>
      </c>
      <c r="D35" s="641">
        <f t="shared" ref="D35:H35" si="5">+D10</f>
        <v>58</v>
      </c>
      <c r="E35" s="641">
        <f t="shared" si="5"/>
        <v>121</v>
      </c>
      <c r="F35" s="641">
        <f t="shared" si="5"/>
        <v>63</v>
      </c>
      <c r="G35" s="641">
        <f t="shared" si="5"/>
        <v>63</v>
      </c>
      <c r="H35" s="641">
        <f t="shared" si="5"/>
        <v>247</v>
      </c>
    </row>
    <row r="36" spans="1:8" customFormat="1" x14ac:dyDescent="0.25">
      <c r="A36" s="1083"/>
      <c r="B36" s="645" t="s">
        <v>526</v>
      </c>
      <c r="C36" s="641">
        <f>+C34/C35</f>
        <v>56</v>
      </c>
      <c r="D36" s="641">
        <f t="shared" ref="D36:H36" si="6">+D34/D35</f>
        <v>11.931034482758621</v>
      </c>
      <c r="E36" s="641">
        <f t="shared" si="6"/>
        <v>34.876033057851238</v>
      </c>
      <c r="F36" s="641">
        <f t="shared" si="6"/>
        <v>0</v>
      </c>
      <c r="G36" s="641">
        <f t="shared" si="6"/>
        <v>0</v>
      </c>
      <c r="H36" s="641">
        <f t="shared" si="6"/>
        <v>17.085020242914979</v>
      </c>
    </row>
    <row r="37" spans="1:8" customFormat="1" x14ac:dyDescent="0.25">
      <c r="A37" s="1079" t="s">
        <v>528</v>
      </c>
      <c r="B37" s="1080"/>
      <c r="C37" s="1140">
        <f>C36-C31</f>
        <v>5.508196721311478</v>
      </c>
      <c r="D37" s="1140">
        <f t="shared" ref="D37:H37" si="7">D36-D31</f>
        <v>-41.941692789968656</v>
      </c>
      <c r="E37" s="1140">
        <f t="shared" si="7"/>
        <v>-17.218794528355659</v>
      </c>
      <c r="F37" s="1140">
        <f t="shared" si="7"/>
        <v>-54.560606060606062</v>
      </c>
      <c r="G37" s="1140">
        <f t="shared" si="7"/>
        <v>-56.765625</v>
      </c>
      <c r="H37" s="1140">
        <f t="shared" si="7"/>
        <v>-36.886524472532173</v>
      </c>
    </row>
    <row r="38" spans="1:8" customFormat="1" x14ac:dyDescent="0.25">
      <c r="A38" s="1079" t="s">
        <v>551</v>
      </c>
      <c r="B38" s="1080"/>
      <c r="C38" s="646">
        <f>+C37/C36</f>
        <v>9.8360655737704958E-2</v>
      </c>
      <c r="D38" s="646">
        <f t="shared" ref="D38:H38" si="8">+D37/D36</f>
        <v>-3.5153441933788758</v>
      </c>
      <c r="E38" s="646">
        <f t="shared" si="8"/>
        <v>-0.49371425069455799</v>
      </c>
      <c r="F38" s="646" t="e">
        <f t="shared" si="8"/>
        <v>#DIV/0!</v>
      </c>
      <c r="G38" s="646" t="e">
        <f t="shared" si="8"/>
        <v>#DIV/0!</v>
      </c>
      <c r="H38" s="646">
        <f t="shared" si="8"/>
        <v>-2.1589979963780679</v>
      </c>
    </row>
    <row r="39" spans="1:8" customFormat="1" x14ac:dyDescent="0.25">
      <c r="A39" s="811"/>
      <c r="B39" s="811"/>
      <c r="C39" s="708"/>
      <c r="D39" s="708"/>
      <c r="E39" s="708"/>
      <c r="F39" s="708"/>
      <c r="G39" s="708"/>
      <c r="H39" s="708"/>
    </row>
    <row r="40" spans="1:8" customFormat="1" x14ac:dyDescent="0.25">
      <c r="A40" s="811"/>
      <c r="B40" s="811"/>
      <c r="C40" s="708"/>
      <c r="D40" s="708"/>
      <c r="E40" s="708"/>
      <c r="F40" s="708"/>
      <c r="G40" s="708"/>
      <c r="H40" s="708"/>
    </row>
    <row r="41" spans="1:8" customFormat="1" x14ac:dyDescent="0.25">
      <c r="A41" s="811"/>
      <c r="B41" s="811"/>
      <c r="C41" s="708"/>
      <c r="D41" s="708"/>
      <c r="E41" s="708"/>
      <c r="F41" s="708"/>
      <c r="G41" s="708"/>
      <c r="H41" s="708"/>
    </row>
    <row r="42" spans="1:8" customFormat="1" x14ac:dyDescent="0.25">
      <c r="A42" s="853" t="s">
        <v>468</v>
      </c>
      <c r="B42" s="853" t="s">
        <v>1</v>
      </c>
      <c r="C42" s="853" t="s">
        <v>305</v>
      </c>
      <c r="D42" s="853" t="s">
        <v>306</v>
      </c>
      <c r="E42" s="853" t="s">
        <v>309</v>
      </c>
      <c r="F42" s="853" t="s">
        <v>383</v>
      </c>
      <c r="G42" s="853" t="s">
        <v>308</v>
      </c>
      <c r="H42" s="853" t="s">
        <v>324</v>
      </c>
    </row>
    <row r="43" spans="1:8" customFormat="1" x14ac:dyDescent="0.25">
      <c r="A43" s="1081">
        <v>2018</v>
      </c>
      <c r="B43" s="642" t="s">
        <v>552</v>
      </c>
      <c r="C43" s="641"/>
      <c r="D43" s="641"/>
      <c r="E43" s="641"/>
      <c r="F43" s="641"/>
      <c r="G43" s="771"/>
      <c r="H43" s="641"/>
    </row>
    <row r="44" spans="1:8" customFormat="1" x14ac:dyDescent="0.25">
      <c r="A44" s="1082"/>
      <c r="B44" s="642" t="s">
        <v>553</v>
      </c>
      <c r="C44" s="641"/>
      <c r="D44" s="641"/>
      <c r="E44" s="641"/>
      <c r="F44" s="641"/>
      <c r="G44" s="771"/>
      <c r="H44" s="641"/>
    </row>
    <row r="45" spans="1:8" customFormat="1" x14ac:dyDescent="0.25">
      <c r="A45" s="1082"/>
      <c r="B45" s="642" t="s">
        <v>554</v>
      </c>
      <c r="C45" s="641"/>
      <c r="D45" s="641"/>
      <c r="E45" s="641"/>
      <c r="F45" s="641"/>
      <c r="G45" s="771"/>
      <c r="H45" s="641"/>
    </row>
    <row r="46" spans="1:8" customFormat="1" x14ac:dyDescent="0.25">
      <c r="A46" s="1082"/>
      <c r="B46" s="643" t="s">
        <v>472</v>
      </c>
      <c r="C46" s="644"/>
      <c r="D46" s="644"/>
      <c r="E46" s="644"/>
      <c r="F46" s="644"/>
      <c r="G46" s="644"/>
      <c r="H46" s="644"/>
    </row>
    <row r="47" spans="1:8" customFormat="1" x14ac:dyDescent="0.25">
      <c r="A47" s="1081">
        <v>2019</v>
      </c>
      <c r="B47" s="642" t="s">
        <v>552</v>
      </c>
      <c r="C47" s="641">
        <v>992</v>
      </c>
      <c r="D47" s="641">
        <v>970</v>
      </c>
      <c r="E47" s="641">
        <v>1962</v>
      </c>
      <c r="F47" s="641">
        <v>1130</v>
      </c>
      <c r="G47" s="771">
        <v>1277</v>
      </c>
      <c r="H47" s="641">
        <v>4369</v>
      </c>
    </row>
    <row r="48" spans="1:8" customFormat="1" x14ac:dyDescent="0.25">
      <c r="A48" s="1082"/>
      <c r="B48" s="642" t="s">
        <v>553</v>
      </c>
      <c r="C48" s="641">
        <v>2088</v>
      </c>
      <c r="D48" s="641">
        <v>1993</v>
      </c>
      <c r="E48" s="641">
        <v>4081</v>
      </c>
      <c r="F48" s="641">
        <v>2471</v>
      </c>
      <c r="G48" s="771">
        <v>2356</v>
      </c>
      <c r="H48" s="641">
        <v>8908</v>
      </c>
    </row>
    <row r="49" spans="1:8" customFormat="1" x14ac:dyDescent="0.25">
      <c r="A49" s="1082"/>
      <c r="B49" s="642" t="s">
        <v>554</v>
      </c>
      <c r="C49" s="641">
        <v>0</v>
      </c>
      <c r="D49" s="641">
        <v>0</v>
      </c>
      <c r="E49" s="641">
        <v>0</v>
      </c>
      <c r="F49" s="641">
        <v>0</v>
      </c>
      <c r="G49" s="771">
        <v>0</v>
      </c>
      <c r="H49" s="641">
        <v>0</v>
      </c>
    </row>
    <row r="50" spans="1:8" customFormat="1" x14ac:dyDescent="0.25">
      <c r="A50" s="1082"/>
      <c r="B50" s="643" t="s">
        <v>472</v>
      </c>
      <c r="C50" s="644">
        <v>3080</v>
      </c>
      <c r="D50" s="644">
        <v>2963</v>
      </c>
      <c r="E50" s="644">
        <v>6043</v>
      </c>
      <c r="F50" s="644">
        <v>3601</v>
      </c>
      <c r="G50" s="644">
        <v>3633</v>
      </c>
      <c r="H50" s="644">
        <v>13277</v>
      </c>
    </row>
    <row r="51" spans="1:8" customFormat="1" x14ac:dyDescent="0.25">
      <c r="A51" s="1081">
        <v>2020</v>
      </c>
      <c r="B51" s="642" t="s">
        <v>552</v>
      </c>
      <c r="C51" s="641">
        <f>REGISTRASI!BB8</f>
        <v>1245</v>
      </c>
      <c r="D51" s="641">
        <f>REGISTRASI!BF8</f>
        <v>270</v>
      </c>
      <c r="E51" s="641">
        <f>REGISTRASI!BR8</f>
        <v>1515</v>
      </c>
      <c r="F51" s="641">
        <f>REGISTRASI!BJ8</f>
        <v>0</v>
      </c>
      <c r="G51" s="771">
        <f>REGISTRASI!BN8</f>
        <v>0</v>
      </c>
      <c r="H51" s="641">
        <f>REGISTRASI!BZ8</f>
        <v>1515</v>
      </c>
    </row>
    <row r="52" spans="1:8" customFormat="1" x14ac:dyDescent="0.25">
      <c r="A52" s="1082"/>
      <c r="B52" s="642" t="s">
        <v>553</v>
      </c>
      <c r="C52" s="641">
        <f>REGISTRASI!BB9</f>
        <v>2283</v>
      </c>
      <c r="D52" s="641">
        <f>REGISTRASI!BF9</f>
        <v>422</v>
      </c>
      <c r="E52" s="641">
        <f>REGISTRASI!BR9</f>
        <v>2705</v>
      </c>
      <c r="F52" s="641">
        <f>REGISTRASI!BJ9</f>
        <v>0</v>
      </c>
      <c r="G52" s="771">
        <f>REGISTRASI!BN9</f>
        <v>0</v>
      </c>
      <c r="H52" s="641">
        <f>REGISTRASI!BZ9</f>
        <v>2705</v>
      </c>
    </row>
    <row r="53" spans="1:8" customFormat="1" x14ac:dyDescent="0.25">
      <c r="A53" s="1082"/>
      <c r="B53" s="642" t="s">
        <v>554</v>
      </c>
      <c r="C53" s="641">
        <f>REGISTRASI!BB10</f>
        <v>0</v>
      </c>
      <c r="D53" s="641">
        <f>REGISTRASI!BF10</f>
        <v>0</v>
      </c>
      <c r="E53" s="641">
        <f>REGISTRASI!BR10</f>
        <v>0</v>
      </c>
      <c r="F53" s="641">
        <f>REGISTRASI!BJ10</f>
        <v>0</v>
      </c>
      <c r="G53" s="771">
        <f>REGISTRASI!BN10</f>
        <v>0</v>
      </c>
      <c r="H53" s="641">
        <f>REGISTRASI!BZ10</f>
        <v>0</v>
      </c>
    </row>
    <row r="54" spans="1:8" customFormat="1" x14ac:dyDescent="0.25">
      <c r="A54" s="1082"/>
      <c r="B54" s="643" t="s">
        <v>472</v>
      </c>
      <c r="C54" s="644">
        <f>REGISTRASI!BB11</f>
        <v>3528</v>
      </c>
      <c r="D54" s="644">
        <f>REGISTRASI!BF11</f>
        <v>692</v>
      </c>
      <c r="E54" s="644">
        <f>REGISTRASI!BR11</f>
        <v>4220</v>
      </c>
      <c r="F54" s="644">
        <f>REGISTRASI!BJ11</f>
        <v>0</v>
      </c>
      <c r="G54" s="771">
        <f>REGISTRASI!BN11</f>
        <v>0</v>
      </c>
      <c r="H54" s="644">
        <f>REGISTRASI!BZ11</f>
        <v>4220</v>
      </c>
    </row>
    <row r="55" spans="1:8" customFormat="1" x14ac:dyDescent="0.25">
      <c r="A55" s="1079" t="s">
        <v>551</v>
      </c>
      <c r="B55" s="1080"/>
      <c r="C55" s="646">
        <f>(C54-C50)/C54</f>
        <v>0.12698412698412698</v>
      </c>
      <c r="D55" s="646">
        <f t="shared" ref="D55:H55" si="9">(D54-D50)/D54</f>
        <v>-3.2817919075144508</v>
      </c>
      <c r="E55" s="646">
        <f t="shared" si="9"/>
        <v>-0.43199052132701421</v>
      </c>
      <c r="F55" s="646" t="e">
        <f t="shared" si="9"/>
        <v>#DIV/0!</v>
      </c>
      <c r="G55" s="646" t="e">
        <f t="shared" si="9"/>
        <v>#DIV/0!</v>
      </c>
      <c r="H55" s="646">
        <f t="shared" si="9"/>
        <v>-2.1462085308056871</v>
      </c>
    </row>
    <row r="56" spans="1:8" customFormat="1" x14ac:dyDescent="0.25">
      <c r="A56" s="811"/>
      <c r="B56" s="811"/>
      <c r="C56" s="708"/>
      <c r="D56" s="708"/>
      <c r="E56" s="708"/>
      <c r="F56" s="708"/>
      <c r="G56" s="708"/>
      <c r="H56" s="708"/>
    </row>
    <row r="57" spans="1:8" customFormat="1" x14ac:dyDescent="0.25">
      <c r="A57" s="811"/>
      <c r="B57" s="811"/>
      <c r="C57" s="708"/>
      <c r="D57" s="708"/>
      <c r="E57" s="708"/>
      <c r="F57" s="708"/>
      <c r="G57" s="708"/>
      <c r="H57" s="708"/>
    </row>
    <row r="58" spans="1:8" customFormat="1" x14ac:dyDescent="0.25">
      <c r="A58" s="811"/>
      <c r="B58" s="811"/>
      <c r="C58" s="708"/>
      <c r="D58" s="708"/>
      <c r="E58" s="708"/>
      <c r="F58" s="708"/>
      <c r="G58" s="708"/>
      <c r="H58" s="708"/>
    </row>
    <row r="59" spans="1:8" customFormat="1" x14ac:dyDescent="0.25">
      <c r="A59" s="811"/>
      <c r="B59" s="811"/>
      <c r="C59" s="708"/>
      <c r="D59" s="708"/>
      <c r="E59" s="708"/>
      <c r="F59" s="708"/>
      <c r="G59" s="708"/>
      <c r="H59" s="708"/>
    </row>
    <row r="63" spans="1:8" x14ac:dyDescent="0.25">
      <c r="A63" s="853" t="s">
        <v>468</v>
      </c>
      <c r="B63" s="853" t="s">
        <v>37</v>
      </c>
      <c r="C63" s="853" t="s">
        <v>305</v>
      </c>
      <c r="D63" s="853" t="s">
        <v>306</v>
      </c>
      <c r="E63" s="853" t="s">
        <v>309</v>
      </c>
      <c r="F63" s="853" t="s">
        <v>383</v>
      </c>
      <c r="G63" s="853" t="s">
        <v>308</v>
      </c>
      <c r="H63" s="853" t="s">
        <v>324</v>
      </c>
    </row>
    <row r="64" spans="1:8" x14ac:dyDescent="0.25">
      <c r="A64" s="1081">
        <v>2018</v>
      </c>
      <c r="B64" s="642" t="s">
        <v>555</v>
      </c>
      <c r="C64" s="641"/>
      <c r="D64" s="641"/>
      <c r="E64" s="641"/>
      <c r="F64" s="641"/>
      <c r="G64" s="771"/>
      <c r="H64" s="641"/>
    </row>
    <row r="65" spans="1:8" x14ac:dyDescent="0.25">
      <c r="A65" s="1082"/>
      <c r="B65" s="642" t="s">
        <v>556</v>
      </c>
      <c r="C65" s="641"/>
      <c r="D65" s="641"/>
      <c r="E65" s="641"/>
      <c r="F65" s="641"/>
      <c r="G65" s="771"/>
      <c r="H65" s="641"/>
    </row>
    <row r="66" spans="1:8" x14ac:dyDescent="0.25">
      <c r="A66" s="1082"/>
      <c r="B66" s="642" t="s">
        <v>557</v>
      </c>
      <c r="C66" s="641"/>
      <c r="D66" s="641"/>
      <c r="E66" s="641"/>
      <c r="F66" s="641"/>
      <c r="G66" s="771"/>
      <c r="H66" s="641"/>
    </row>
    <row r="67" spans="1:8" x14ac:dyDescent="0.25">
      <c r="A67" s="1082"/>
      <c r="B67" s="642" t="s">
        <v>558</v>
      </c>
      <c r="C67" s="641"/>
      <c r="D67" s="641"/>
      <c r="E67" s="641"/>
      <c r="F67" s="641"/>
      <c r="G67" s="771"/>
      <c r="H67" s="641"/>
    </row>
    <row r="68" spans="1:8" x14ac:dyDescent="0.25">
      <c r="A68" s="1082"/>
      <c r="B68" s="643" t="s">
        <v>547</v>
      </c>
      <c r="C68" s="644"/>
      <c r="D68" s="644"/>
      <c r="E68" s="644"/>
      <c r="F68" s="644"/>
      <c r="G68" s="644"/>
      <c r="H68" s="644"/>
    </row>
    <row r="69" spans="1:8" x14ac:dyDescent="0.25">
      <c r="A69" s="1081">
        <v>2019</v>
      </c>
      <c r="B69" s="642" t="s">
        <v>555</v>
      </c>
      <c r="C69" s="641"/>
      <c r="D69" s="641"/>
      <c r="E69" s="641"/>
      <c r="F69" s="641"/>
      <c r="G69" s="771"/>
      <c r="H69" s="641"/>
    </row>
    <row r="70" spans="1:8" x14ac:dyDescent="0.25">
      <c r="A70" s="1082"/>
      <c r="B70" s="642" t="s">
        <v>556</v>
      </c>
      <c r="C70" s="641"/>
      <c r="D70" s="641"/>
      <c r="E70" s="641"/>
      <c r="F70" s="641"/>
      <c r="G70" s="771"/>
      <c r="H70" s="641"/>
    </row>
    <row r="71" spans="1:8" x14ac:dyDescent="0.25">
      <c r="A71" s="1082"/>
      <c r="B71" s="642" t="s">
        <v>557</v>
      </c>
      <c r="C71" s="641"/>
      <c r="D71" s="641"/>
      <c r="E71" s="641"/>
      <c r="F71" s="641"/>
      <c r="G71" s="771"/>
      <c r="H71" s="641"/>
    </row>
    <row r="72" spans="1:8" x14ac:dyDescent="0.25">
      <c r="A72" s="1082"/>
      <c r="B72" s="642" t="s">
        <v>558</v>
      </c>
      <c r="C72" s="641"/>
      <c r="D72" s="641"/>
      <c r="E72" s="641"/>
      <c r="F72" s="641"/>
      <c r="G72" s="771"/>
      <c r="H72" s="641"/>
    </row>
    <row r="73" spans="1:8" x14ac:dyDescent="0.25">
      <c r="A73" s="1082"/>
      <c r="B73" s="643" t="s">
        <v>547</v>
      </c>
      <c r="C73" s="644"/>
      <c r="D73" s="644"/>
      <c r="E73" s="644"/>
      <c r="F73" s="644"/>
      <c r="G73" s="644"/>
      <c r="H73" s="644"/>
    </row>
    <row r="74" spans="1:8" x14ac:dyDescent="0.25">
      <c r="A74" s="1081">
        <v>2020</v>
      </c>
      <c r="B74" s="642" t="s">
        <v>555</v>
      </c>
      <c r="C74" s="641"/>
      <c r="D74" s="641"/>
      <c r="E74" s="641"/>
      <c r="F74" s="641"/>
      <c r="G74" s="771"/>
      <c r="H74" s="641"/>
    </row>
    <row r="75" spans="1:8" x14ac:dyDescent="0.25">
      <c r="A75" s="1082"/>
      <c r="B75" s="642" t="s">
        <v>556</v>
      </c>
      <c r="C75" s="641"/>
      <c r="D75" s="641"/>
      <c r="E75" s="641"/>
      <c r="F75" s="641"/>
      <c r="G75" s="771"/>
      <c r="H75" s="641"/>
    </row>
    <row r="76" spans="1:8" x14ac:dyDescent="0.25">
      <c r="A76" s="1082"/>
      <c r="B76" s="642" t="s">
        <v>557</v>
      </c>
      <c r="C76" s="641"/>
      <c r="D76" s="641"/>
      <c r="E76" s="641"/>
      <c r="F76" s="641"/>
      <c r="G76" s="771"/>
      <c r="H76" s="641"/>
    </row>
    <row r="77" spans="1:8" x14ac:dyDescent="0.25">
      <c r="A77" s="1082"/>
      <c r="B77" s="642" t="s">
        <v>558</v>
      </c>
      <c r="C77" s="641"/>
      <c r="D77" s="641"/>
      <c r="E77" s="641"/>
      <c r="F77" s="641"/>
      <c r="G77" s="771"/>
      <c r="H77" s="641"/>
    </row>
    <row r="78" spans="1:8" x14ac:dyDescent="0.25">
      <c r="A78" s="1082"/>
      <c r="B78" s="643" t="s">
        <v>547</v>
      </c>
      <c r="C78" s="644"/>
      <c r="D78" s="644"/>
      <c r="E78" s="644"/>
      <c r="F78" s="644"/>
      <c r="G78" s="644"/>
      <c r="H78" s="644"/>
    </row>
    <row r="79" spans="1:8" x14ac:dyDescent="0.2">
      <c r="A79" s="1079" t="s">
        <v>551</v>
      </c>
      <c r="B79" s="1080"/>
      <c r="C79" s="646"/>
      <c r="D79" s="646"/>
      <c r="E79" s="646"/>
      <c r="F79" s="646"/>
      <c r="G79" s="646"/>
      <c r="H79" s="646"/>
    </row>
    <row r="82" spans="1:7" x14ac:dyDescent="0.25">
      <c r="B82" s="1053" t="s">
        <v>539</v>
      </c>
      <c r="C82" s="1053">
        <v>2018</v>
      </c>
      <c r="D82" s="1053">
        <v>2019</v>
      </c>
      <c r="E82" s="1053">
        <v>2020</v>
      </c>
      <c r="F82" s="869" t="s">
        <v>548</v>
      </c>
      <c r="G82" s="870"/>
    </row>
    <row r="83" spans="1:7" x14ac:dyDescent="0.25">
      <c r="B83" s="1054"/>
      <c r="C83" s="1054"/>
      <c r="D83" s="1054"/>
      <c r="E83" s="1054"/>
      <c r="F83" s="860" t="s">
        <v>21</v>
      </c>
      <c r="G83" s="860" t="s">
        <v>545</v>
      </c>
    </row>
    <row r="84" spans="1:7" x14ac:dyDescent="0.25">
      <c r="A84" s="640" t="s">
        <v>568</v>
      </c>
      <c r="B84" s="835" t="s">
        <v>12</v>
      </c>
      <c r="C84" s="836"/>
      <c r="D84" s="836"/>
      <c r="E84" s="836"/>
      <c r="F84" s="836"/>
      <c r="G84" s="837"/>
    </row>
    <row r="85" spans="1:7" x14ac:dyDescent="0.25">
      <c r="A85" s="640" t="s">
        <v>343</v>
      </c>
      <c r="B85" s="835" t="s">
        <v>570</v>
      </c>
      <c r="C85" s="836"/>
      <c r="D85" s="836"/>
      <c r="E85" s="836"/>
      <c r="F85" s="836"/>
      <c r="G85" s="837"/>
    </row>
    <row r="86" spans="1:7" x14ac:dyDescent="0.25">
      <c r="A86" s="640" t="s">
        <v>569</v>
      </c>
      <c r="B86" s="835" t="s">
        <v>25</v>
      </c>
      <c r="C86" s="836"/>
      <c r="D86" s="836"/>
      <c r="E86" s="836"/>
      <c r="F86" s="836"/>
      <c r="G86" s="837"/>
    </row>
    <row r="87" spans="1:7" x14ac:dyDescent="0.25">
      <c r="B87" s="855" t="s">
        <v>2</v>
      </c>
      <c r="C87" s="838"/>
      <c r="D87" s="838"/>
      <c r="E87" s="838"/>
      <c r="F87" s="838"/>
      <c r="G87" s="839"/>
    </row>
    <row r="96" spans="1:7" x14ac:dyDescent="0.25">
      <c r="A96" s="774" t="s">
        <v>344</v>
      </c>
    </row>
    <row r="97" spans="1:8" x14ac:dyDescent="0.25">
      <c r="A97" s="775" t="s">
        <v>468</v>
      </c>
      <c r="B97" s="853" t="s">
        <v>524</v>
      </c>
      <c r="C97" s="853" t="s">
        <v>305</v>
      </c>
      <c r="D97" s="853" t="s">
        <v>306</v>
      </c>
      <c r="E97" s="853" t="s">
        <v>309</v>
      </c>
      <c r="F97" s="853" t="s">
        <v>383</v>
      </c>
      <c r="G97" s="853" t="s">
        <v>308</v>
      </c>
      <c r="H97" s="853" t="s">
        <v>324</v>
      </c>
    </row>
    <row r="98" spans="1:8" x14ac:dyDescent="0.25">
      <c r="A98" s="1064">
        <v>2018</v>
      </c>
      <c r="B98" s="770" t="s">
        <v>525</v>
      </c>
      <c r="C98" s="641"/>
      <c r="D98" s="641"/>
      <c r="E98" s="641"/>
      <c r="F98" s="641"/>
      <c r="G98" s="771"/>
      <c r="H98" s="641"/>
    </row>
    <row r="99" spans="1:8" x14ac:dyDescent="0.25">
      <c r="A99" s="1065"/>
      <c r="B99" s="770" t="s">
        <v>469</v>
      </c>
      <c r="C99" s="641"/>
      <c r="D99" s="641"/>
      <c r="E99" s="641"/>
      <c r="F99" s="641"/>
      <c r="G99" s="641"/>
      <c r="H99" s="641"/>
    </row>
    <row r="100" spans="1:8" x14ac:dyDescent="0.25">
      <c r="A100" s="1066"/>
      <c r="B100" s="770" t="s">
        <v>526</v>
      </c>
      <c r="C100" s="648"/>
      <c r="D100" s="648"/>
      <c r="E100" s="648"/>
      <c r="F100" s="648"/>
      <c r="G100" s="648"/>
      <c r="H100" s="819"/>
    </row>
    <row r="101" spans="1:8" x14ac:dyDescent="0.25">
      <c r="A101" s="1064">
        <v>2019</v>
      </c>
      <c r="B101" s="770" t="s">
        <v>525</v>
      </c>
      <c r="C101" s="641"/>
      <c r="D101" s="641"/>
      <c r="E101" s="641"/>
      <c r="F101" s="641"/>
      <c r="G101" s="771"/>
      <c r="H101" s="641"/>
    </row>
    <row r="102" spans="1:8" x14ac:dyDescent="0.25">
      <c r="A102" s="1065"/>
      <c r="B102" s="770" t="s">
        <v>469</v>
      </c>
      <c r="C102" s="641"/>
      <c r="D102" s="641"/>
      <c r="E102" s="641"/>
      <c r="F102" s="641"/>
      <c r="G102" s="641"/>
      <c r="H102" s="641"/>
    </row>
    <row r="103" spans="1:8" x14ac:dyDescent="0.25">
      <c r="A103" s="1066"/>
      <c r="B103" s="770" t="s">
        <v>526</v>
      </c>
      <c r="C103" s="648"/>
      <c r="D103" s="648"/>
      <c r="E103" s="648"/>
      <c r="F103" s="648"/>
      <c r="G103" s="648"/>
      <c r="H103" s="819"/>
    </row>
    <row r="104" spans="1:8" x14ac:dyDescent="0.25">
      <c r="A104" s="1064">
        <v>2020</v>
      </c>
      <c r="B104" s="770" t="s">
        <v>525</v>
      </c>
      <c r="C104" s="641"/>
      <c r="D104" s="641"/>
      <c r="E104" s="641"/>
      <c r="F104" s="641"/>
      <c r="G104" s="771"/>
      <c r="H104" s="641"/>
    </row>
    <row r="105" spans="1:8" x14ac:dyDescent="0.25">
      <c r="A105" s="1065"/>
      <c r="B105" s="770" t="s">
        <v>469</v>
      </c>
      <c r="C105" s="641"/>
      <c r="D105" s="641"/>
      <c r="E105" s="641"/>
      <c r="F105" s="641"/>
      <c r="G105" s="641"/>
      <c r="H105" s="641"/>
    </row>
    <row r="106" spans="1:8" x14ac:dyDescent="0.25">
      <c r="A106" s="1066"/>
      <c r="B106" s="770" t="s">
        <v>526</v>
      </c>
      <c r="C106" s="648"/>
      <c r="D106" s="648"/>
      <c r="E106" s="648"/>
      <c r="F106" s="648"/>
      <c r="G106" s="648"/>
      <c r="H106" s="819"/>
    </row>
    <row r="107" spans="1:8" x14ac:dyDescent="0.25">
      <c r="A107" s="1058" t="s">
        <v>527</v>
      </c>
      <c r="B107" s="1059"/>
      <c r="C107" s="773"/>
      <c r="D107" s="773"/>
      <c r="E107" s="773"/>
      <c r="F107" s="773"/>
      <c r="G107" s="773"/>
      <c r="H107" s="773"/>
    </row>
    <row r="112" spans="1:8" x14ac:dyDescent="0.25">
      <c r="A112" s="850" t="s">
        <v>468</v>
      </c>
      <c r="B112" s="853" t="s">
        <v>35</v>
      </c>
      <c r="C112" s="853" t="s">
        <v>305</v>
      </c>
      <c r="D112" s="853" t="s">
        <v>306</v>
      </c>
      <c r="E112" s="853" t="s">
        <v>309</v>
      </c>
      <c r="F112" s="853" t="s">
        <v>383</v>
      </c>
      <c r="G112" s="853" t="s">
        <v>308</v>
      </c>
      <c r="H112" s="853" t="s">
        <v>324</v>
      </c>
    </row>
    <row r="113" spans="1:8" x14ac:dyDescent="0.25">
      <c r="A113" s="1055">
        <v>2018</v>
      </c>
      <c r="B113" s="770" t="s">
        <v>563</v>
      </c>
      <c r="C113" s="641"/>
      <c r="D113" s="641"/>
      <c r="E113" s="641"/>
      <c r="F113" s="641"/>
      <c r="G113" s="771"/>
      <c r="H113" s="641"/>
    </row>
    <row r="114" spans="1:8" x14ac:dyDescent="0.25">
      <c r="A114" s="1056"/>
      <c r="B114" s="770" t="s">
        <v>564</v>
      </c>
      <c r="C114" s="641"/>
      <c r="D114" s="641"/>
      <c r="E114" s="641"/>
      <c r="F114" s="641"/>
      <c r="G114" s="771"/>
      <c r="H114" s="641"/>
    </row>
    <row r="115" spans="1:8" x14ac:dyDescent="0.25">
      <c r="A115" s="1056"/>
      <c r="B115" s="770" t="s">
        <v>547</v>
      </c>
      <c r="C115" s="641"/>
      <c r="D115" s="641"/>
      <c r="E115" s="641"/>
      <c r="F115" s="641"/>
      <c r="G115" s="641"/>
      <c r="H115" s="641"/>
    </row>
    <row r="116" spans="1:8" x14ac:dyDescent="0.25">
      <c r="A116" s="1056"/>
      <c r="B116" s="770" t="s">
        <v>469</v>
      </c>
      <c r="C116" s="641"/>
      <c r="D116" s="641"/>
      <c r="E116" s="641"/>
      <c r="F116" s="641"/>
      <c r="G116" s="641"/>
      <c r="H116" s="641"/>
    </row>
    <row r="117" spans="1:8" x14ac:dyDescent="0.25">
      <c r="A117" s="1057"/>
      <c r="B117" s="770" t="s">
        <v>526</v>
      </c>
      <c r="C117" s="648"/>
      <c r="D117" s="648"/>
      <c r="E117" s="648"/>
      <c r="F117" s="648"/>
      <c r="G117" s="648"/>
      <c r="H117" s="648"/>
    </row>
    <row r="118" spans="1:8" x14ac:dyDescent="0.25">
      <c r="A118" s="1055">
        <v>2019</v>
      </c>
      <c r="B118" s="770" t="s">
        <v>563</v>
      </c>
      <c r="C118" s="641"/>
      <c r="D118" s="641"/>
      <c r="E118" s="641"/>
      <c r="F118" s="641"/>
      <c r="G118" s="771"/>
      <c r="H118" s="641"/>
    </row>
    <row r="119" spans="1:8" x14ac:dyDescent="0.25">
      <c r="A119" s="1056"/>
      <c r="B119" s="770" t="s">
        <v>564</v>
      </c>
      <c r="C119" s="641"/>
      <c r="D119" s="641"/>
      <c r="E119" s="641"/>
      <c r="F119" s="641"/>
      <c r="G119" s="771"/>
      <c r="H119" s="641"/>
    </row>
    <row r="120" spans="1:8" x14ac:dyDescent="0.25">
      <c r="A120" s="1056"/>
      <c r="B120" s="770" t="s">
        <v>547</v>
      </c>
      <c r="C120" s="641"/>
      <c r="D120" s="641"/>
      <c r="E120" s="641"/>
      <c r="F120" s="641"/>
      <c r="G120" s="641"/>
      <c r="H120" s="641"/>
    </row>
    <row r="121" spans="1:8" x14ac:dyDescent="0.25">
      <c r="A121" s="1056"/>
      <c r="B121" s="770" t="s">
        <v>469</v>
      </c>
      <c r="C121" s="641"/>
      <c r="D121" s="641"/>
      <c r="E121" s="641"/>
      <c r="F121" s="641"/>
      <c r="G121" s="641"/>
      <c r="H121" s="641"/>
    </row>
    <row r="122" spans="1:8" x14ac:dyDescent="0.25">
      <c r="A122" s="1057"/>
      <c r="B122" s="770" t="s">
        <v>526</v>
      </c>
      <c r="C122" s="648"/>
      <c r="D122" s="648"/>
      <c r="E122" s="648"/>
      <c r="F122" s="648"/>
      <c r="G122" s="648"/>
      <c r="H122" s="648"/>
    </row>
    <row r="123" spans="1:8" x14ac:dyDescent="0.25">
      <c r="A123" s="1055">
        <v>2020</v>
      </c>
      <c r="B123" s="770" t="s">
        <v>563</v>
      </c>
      <c r="C123" s="641"/>
      <c r="D123" s="641"/>
      <c r="E123" s="641"/>
      <c r="F123" s="641"/>
      <c r="G123" s="771"/>
      <c r="H123" s="641"/>
    </row>
    <row r="124" spans="1:8" x14ac:dyDescent="0.25">
      <c r="A124" s="1056"/>
      <c r="B124" s="770" t="s">
        <v>564</v>
      </c>
      <c r="C124" s="641"/>
      <c r="D124" s="641"/>
      <c r="E124" s="641"/>
      <c r="F124" s="641"/>
      <c r="G124" s="771"/>
      <c r="H124" s="641"/>
    </row>
    <row r="125" spans="1:8" x14ac:dyDescent="0.25">
      <c r="A125" s="1056"/>
      <c r="B125" s="770" t="s">
        <v>547</v>
      </c>
      <c r="C125" s="641"/>
      <c r="D125" s="641"/>
      <c r="E125" s="641"/>
      <c r="F125" s="641"/>
      <c r="G125" s="641"/>
      <c r="H125" s="641"/>
    </row>
    <row r="126" spans="1:8" x14ac:dyDescent="0.25">
      <c r="A126" s="1056"/>
      <c r="B126" s="770" t="s">
        <v>469</v>
      </c>
      <c r="C126" s="641"/>
      <c r="D126" s="641"/>
      <c r="E126" s="641"/>
      <c r="F126" s="641"/>
      <c r="G126" s="641"/>
      <c r="H126" s="641"/>
    </row>
    <row r="127" spans="1:8" x14ac:dyDescent="0.25">
      <c r="A127" s="1057"/>
      <c r="B127" s="770" t="s">
        <v>526</v>
      </c>
      <c r="C127" s="648"/>
      <c r="D127" s="648"/>
      <c r="E127" s="648"/>
      <c r="F127" s="648"/>
      <c r="G127" s="648"/>
      <c r="H127" s="648"/>
    </row>
    <row r="128" spans="1:8" x14ac:dyDescent="0.25">
      <c r="A128" s="1058" t="s">
        <v>527</v>
      </c>
      <c r="B128" s="1059"/>
      <c r="C128" s="773"/>
      <c r="D128" s="773"/>
      <c r="E128" s="773"/>
      <c r="F128" s="773"/>
      <c r="G128" s="773"/>
      <c r="H128" s="773"/>
    </row>
    <row r="131" spans="1:8" x14ac:dyDescent="0.25">
      <c r="A131" s="774" t="s">
        <v>529</v>
      </c>
    </row>
    <row r="132" spans="1:8" x14ac:dyDescent="0.25">
      <c r="A132" s="775" t="s">
        <v>468</v>
      </c>
      <c r="B132" s="853" t="s">
        <v>524</v>
      </c>
      <c r="C132" s="853" t="s">
        <v>305</v>
      </c>
      <c r="D132" s="853" t="s">
        <v>306</v>
      </c>
      <c r="E132" s="853" t="s">
        <v>309</v>
      </c>
      <c r="F132" s="853" t="s">
        <v>383</v>
      </c>
      <c r="G132" s="853" t="s">
        <v>308</v>
      </c>
      <c r="H132" s="853" t="s">
        <v>324</v>
      </c>
    </row>
    <row r="133" spans="1:8" x14ac:dyDescent="0.25">
      <c r="A133" s="1064">
        <v>2018</v>
      </c>
      <c r="B133" s="770" t="s">
        <v>525</v>
      </c>
      <c r="C133" s="641"/>
      <c r="D133" s="641"/>
      <c r="E133" s="641"/>
      <c r="F133" s="641"/>
      <c r="G133" s="771"/>
      <c r="H133" s="771"/>
    </row>
    <row r="134" spans="1:8" x14ac:dyDescent="0.25">
      <c r="A134" s="1065"/>
      <c r="B134" s="770" t="s">
        <v>469</v>
      </c>
      <c r="C134" s="641"/>
      <c r="D134" s="641"/>
      <c r="E134" s="641"/>
      <c r="F134" s="641"/>
      <c r="G134" s="641"/>
      <c r="H134" s="641"/>
    </row>
    <row r="135" spans="1:8" x14ac:dyDescent="0.25">
      <c r="A135" s="1066"/>
      <c r="B135" s="770" t="s">
        <v>526</v>
      </c>
      <c r="C135" s="648"/>
      <c r="D135" s="648"/>
      <c r="E135" s="648"/>
      <c r="F135" s="648"/>
      <c r="G135" s="648"/>
      <c r="H135" s="648"/>
    </row>
    <row r="136" spans="1:8" x14ac:dyDescent="0.25">
      <c r="A136" s="1064">
        <v>2019</v>
      </c>
      <c r="B136" s="770" t="s">
        <v>525</v>
      </c>
      <c r="C136" s="641"/>
      <c r="D136" s="641"/>
      <c r="E136" s="641"/>
      <c r="F136" s="641"/>
      <c r="G136" s="771"/>
      <c r="H136" s="771"/>
    </row>
    <row r="137" spans="1:8" x14ac:dyDescent="0.25">
      <c r="A137" s="1065"/>
      <c r="B137" s="770" t="s">
        <v>469</v>
      </c>
      <c r="C137" s="641"/>
      <c r="D137" s="641"/>
      <c r="E137" s="641"/>
      <c r="F137" s="641"/>
      <c r="G137" s="641"/>
      <c r="H137" s="641"/>
    </row>
    <row r="138" spans="1:8" x14ac:dyDescent="0.25">
      <c r="A138" s="1066"/>
      <c r="B138" s="770" t="s">
        <v>526</v>
      </c>
      <c r="C138" s="648"/>
      <c r="D138" s="648"/>
      <c r="E138" s="648"/>
      <c r="F138" s="648"/>
      <c r="G138" s="648"/>
      <c r="H138" s="648"/>
    </row>
    <row r="139" spans="1:8" x14ac:dyDescent="0.25">
      <c r="A139" s="1064">
        <v>2020</v>
      </c>
      <c r="B139" s="770" t="s">
        <v>525</v>
      </c>
      <c r="C139" s="641"/>
      <c r="D139" s="641"/>
      <c r="E139" s="641"/>
      <c r="F139" s="641"/>
      <c r="G139" s="771"/>
      <c r="H139" s="771"/>
    </row>
    <row r="140" spans="1:8" x14ac:dyDescent="0.25">
      <c r="A140" s="1065"/>
      <c r="B140" s="770" t="s">
        <v>469</v>
      </c>
      <c r="C140" s="641"/>
      <c r="D140" s="641"/>
      <c r="E140" s="641"/>
      <c r="F140" s="641"/>
      <c r="G140" s="641"/>
      <c r="H140" s="641"/>
    </row>
    <row r="141" spans="1:8" x14ac:dyDescent="0.25">
      <c r="A141" s="1066"/>
      <c r="B141" s="770" t="s">
        <v>526</v>
      </c>
      <c r="C141" s="648"/>
      <c r="D141" s="648"/>
      <c r="E141" s="648"/>
      <c r="F141" s="648"/>
      <c r="G141" s="648"/>
      <c r="H141" s="648"/>
    </row>
    <row r="142" spans="1:8" x14ac:dyDescent="0.25">
      <c r="A142" s="1058" t="s">
        <v>527</v>
      </c>
      <c r="B142" s="1059"/>
      <c r="C142" s="773"/>
      <c r="D142" s="773"/>
      <c r="E142" s="773"/>
      <c r="F142" s="773"/>
      <c r="G142" s="773"/>
      <c r="H142" s="818"/>
    </row>
    <row r="146" spans="1:9" x14ac:dyDescent="0.25">
      <c r="A146" s="640" t="s">
        <v>530</v>
      </c>
    </row>
    <row r="147" spans="1:9" x14ac:dyDescent="0.25">
      <c r="A147" s="775" t="s">
        <v>468</v>
      </c>
      <c r="B147" s="853" t="s">
        <v>524</v>
      </c>
      <c r="C147" s="853" t="s">
        <v>305</v>
      </c>
      <c r="D147" s="853" t="s">
        <v>306</v>
      </c>
      <c r="E147" s="853" t="s">
        <v>309</v>
      </c>
      <c r="F147" s="853" t="s">
        <v>383</v>
      </c>
      <c r="G147" s="853" t="s">
        <v>308</v>
      </c>
      <c r="H147" s="853" t="s">
        <v>324</v>
      </c>
    </row>
    <row r="148" spans="1:9" x14ac:dyDescent="0.25">
      <c r="A148" s="1064">
        <v>2018</v>
      </c>
      <c r="B148" s="770" t="s">
        <v>525</v>
      </c>
      <c r="C148" s="641"/>
      <c r="D148" s="641"/>
      <c r="E148" s="641"/>
      <c r="F148" s="641"/>
      <c r="G148" s="771"/>
      <c r="H148" s="771"/>
    </row>
    <row r="149" spans="1:9" x14ac:dyDescent="0.25">
      <c r="A149" s="1065"/>
      <c r="B149" s="770" t="s">
        <v>469</v>
      </c>
      <c r="C149" s="641"/>
      <c r="D149" s="641"/>
      <c r="E149" s="641"/>
      <c r="F149" s="641"/>
      <c r="G149" s="641"/>
      <c r="H149" s="641"/>
    </row>
    <row r="150" spans="1:9" x14ac:dyDescent="0.25">
      <c r="A150" s="1066"/>
      <c r="B150" s="770" t="s">
        <v>526</v>
      </c>
      <c r="C150" s="648"/>
      <c r="D150" s="648"/>
      <c r="E150" s="648"/>
      <c r="F150" s="648"/>
      <c r="G150" s="648"/>
      <c r="H150" s="648"/>
    </row>
    <row r="151" spans="1:9" x14ac:dyDescent="0.25">
      <c r="A151" s="1064">
        <v>2019</v>
      </c>
      <c r="B151" s="770" t="s">
        <v>525</v>
      </c>
      <c r="C151" s="641"/>
      <c r="D151" s="641"/>
      <c r="E151" s="641"/>
      <c r="F151" s="641"/>
      <c r="G151" s="771"/>
      <c r="H151" s="771"/>
    </row>
    <row r="152" spans="1:9" x14ac:dyDescent="0.25">
      <c r="A152" s="1065"/>
      <c r="B152" s="770" t="s">
        <v>469</v>
      </c>
      <c r="C152" s="641"/>
      <c r="D152" s="641"/>
      <c r="E152" s="641"/>
      <c r="F152" s="641"/>
      <c r="G152" s="641"/>
      <c r="H152" s="641"/>
    </row>
    <row r="153" spans="1:9" x14ac:dyDescent="0.25">
      <c r="A153" s="1066"/>
      <c r="B153" s="770" t="s">
        <v>526</v>
      </c>
      <c r="C153" s="648"/>
      <c r="D153" s="648"/>
      <c r="E153" s="648"/>
      <c r="F153" s="648"/>
      <c r="G153" s="648"/>
      <c r="H153" s="648"/>
    </row>
    <row r="154" spans="1:9" x14ac:dyDescent="0.25">
      <c r="A154" s="1064">
        <v>2019</v>
      </c>
      <c r="B154" s="770" t="s">
        <v>525</v>
      </c>
      <c r="C154" s="641"/>
      <c r="D154" s="641"/>
      <c r="E154" s="641"/>
      <c r="F154" s="641"/>
      <c r="G154" s="771"/>
      <c r="H154" s="771"/>
    </row>
    <row r="155" spans="1:9" x14ac:dyDescent="0.25">
      <c r="A155" s="1065"/>
      <c r="B155" s="770" t="s">
        <v>469</v>
      </c>
      <c r="C155" s="641"/>
      <c r="D155" s="641"/>
      <c r="E155" s="641"/>
      <c r="F155" s="641"/>
      <c r="G155" s="641"/>
      <c r="H155" s="641"/>
    </row>
    <row r="156" spans="1:9" x14ac:dyDescent="0.25">
      <c r="A156" s="1066"/>
      <c r="B156" s="770" t="s">
        <v>526</v>
      </c>
      <c r="C156" s="648"/>
      <c r="D156" s="648"/>
      <c r="E156" s="648"/>
      <c r="F156" s="648"/>
      <c r="G156" s="648"/>
      <c r="H156" s="648"/>
    </row>
    <row r="157" spans="1:9" x14ac:dyDescent="0.25">
      <c r="A157" s="1058" t="s">
        <v>527</v>
      </c>
      <c r="B157" s="1059"/>
      <c r="C157" s="773"/>
      <c r="D157" s="773"/>
      <c r="E157" s="773"/>
      <c r="F157" s="773"/>
      <c r="G157" s="773"/>
      <c r="H157" s="818"/>
      <c r="I157" s="779"/>
    </row>
    <row r="158" spans="1:9" x14ac:dyDescent="0.25">
      <c r="H158" s="779"/>
      <c r="I158" s="779"/>
    </row>
    <row r="163" spans="1:9" x14ac:dyDescent="0.25">
      <c r="A163" s="640" t="s">
        <v>25</v>
      </c>
    </row>
    <row r="164" spans="1:9" x14ac:dyDescent="0.25">
      <c r="A164" s="775" t="s">
        <v>468</v>
      </c>
      <c r="B164" s="853" t="s">
        <v>524</v>
      </c>
      <c r="C164" s="853" t="s">
        <v>305</v>
      </c>
      <c r="D164" s="853" t="s">
        <v>306</v>
      </c>
      <c r="E164" s="853" t="s">
        <v>309</v>
      </c>
      <c r="F164" s="853" t="s">
        <v>383</v>
      </c>
      <c r="G164" s="853" t="s">
        <v>308</v>
      </c>
      <c r="H164" s="853" t="s">
        <v>324</v>
      </c>
    </row>
    <row r="165" spans="1:9" x14ac:dyDescent="0.25">
      <c r="A165" s="1064">
        <v>2018</v>
      </c>
      <c r="B165" s="770" t="s">
        <v>525</v>
      </c>
      <c r="C165" s="641"/>
      <c r="D165" s="641"/>
      <c r="E165" s="641"/>
      <c r="F165" s="641"/>
      <c r="G165" s="771"/>
      <c r="H165" s="641"/>
    </row>
    <row r="166" spans="1:9" x14ac:dyDescent="0.25">
      <c r="A166" s="1065"/>
      <c r="B166" s="770" t="s">
        <v>469</v>
      </c>
      <c r="C166" s="641"/>
      <c r="D166" s="641"/>
      <c r="E166" s="641"/>
      <c r="F166" s="641"/>
      <c r="G166" s="641"/>
      <c r="H166" s="641"/>
    </row>
    <row r="167" spans="1:9" x14ac:dyDescent="0.25">
      <c r="A167" s="1066"/>
      <c r="B167" s="770" t="s">
        <v>526</v>
      </c>
      <c r="C167" s="648"/>
      <c r="D167" s="648"/>
      <c r="E167" s="648"/>
      <c r="F167" s="648"/>
      <c r="G167" s="648"/>
      <c r="H167" s="648"/>
    </row>
    <row r="168" spans="1:9" x14ac:dyDescent="0.25">
      <c r="A168" s="1064">
        <v>2019</v>
      </c>
      <c r="B168" s="770" t="s">
        <v>525</v>
      </c>
      <c r="C168" s="641"/>
      <c r="D168" s="641"/>
      <c r="E168" s="641"/>
      <c r="F168" s="641"/>
      <c r="G168" s="771"/>
      <c r="H168" s="641"/>
    </row>
    <row r="169" spans="1:9" x14ac:dyDescent="0.25">
      <c r="A169" s="1065"/>
      <c r="B169" s="770" t="s">
        <v>469</v>
      </c>
      <c r="C169" s="641"/>
      <c r="D169" s="641"/>
      <c r="E169" s="641"/>
      <c r="F169" s="641"/>
      <c r="G169" s="641"/>
      <c r="H169" s="641"/>
      <c r="I169" s="772">
        <f>H168-H165</f>
        <v>0</v>
      </c>
    </row>
    <row r="170" spans="1:9" x14ac:dyDescent="0.25">
      <c r="A170" s="1066"/>
      <c r="B170" s="770" t="s">
        <v>526</v>
      </c>
      <c r="C170" s="648"/>
      <c r="D170" s="648"/>
      <c r="E170" s="648"/>
      <c r="F170" s="648"/>
      <c r="G170" s="648"/>
      <c r="H170" s="648"/>
    </row>
    <row r="171" spans="1:9" x14ac:dyDescent="0.25">
      <c r="A171" s="1064">
        <v>2020</v>
      </c>
      <c r="B171" s="770" t="s">
        <v>525</v>
      </c>
      <c r="C171" s="641"/>
      <c r="D171" s="641"/>
      <c r="E171" s="641"/>
      <c r="F171" s="641"/>
      <c r="G171" s="771"/>
      <c r="H171" s="641"/>
    </row>
    <row r="172" spans="1:9" x14ac:dyDescent="0.25">
      <c r="A172" s="1065"/>
      <c r="B172" s="770" t="s">
        <v>469</v>
      </c>
      <c r="C172" s="641"/>
      <c r="D172" s="641"/>
      <c r="E172" s="641"/>
      <c r="F172" s="641"/>
      <c r="G172" s="641"/>
      <c r="H172" s="641"/>
      <c r="I172" s="772">
        <f>H171-H168</f>
        <v>0</v>
      </c>
    </row>
    <row r="173" spans="1:9" x14ac:dyDescent="0.25">
      <c r="A173" s="1066"/>
      <c r="B173" s="770" t="s">
        <v>526</v>
      </c>
      <c r="C173" s="648"/>
      <c r="D173" s="648"/>
      <c r="E173" s="648"/>
      <c r="F173" s="648"/>
      <c r="G173" s="648"/>
      <c r="H173" s="648"/>
    </row>
    <row r="174" spans="1:9" x14ac:dyDescent="0.25">
      <c r="A174" s="1058" t="s">
        <v>527</v>
      </c>
      <c r="B174" s="1059"/>
      <c r="C174" s="773"/>
      <c r="D174" s="773"/>
      <c r="E174" s="773"/>
      <c r="F174" s="773"/>
      <c r="G174" s="773"/>
      <c r="H174" s="818"/>
    </row>
    <row r="177" spans="1:8" x14ac:dyDescent="0.25">
      <c r="A177" s="776"/>
      <c r="B177" s="853" t="s">
        <v>468</v>
      </c>
      <c r="C177" s="853" t="s">
        <v>305</v>
      </c>
      <c r="D177" s="853" t="s">
        <v>306</v>
      </c>
      <c r="E177" s="853" t="s">
        <v>309</v>
      </c>
      <c r="F177" s="853" t="s">
        <v>383</v>
      </c>
      <c r="G177" s="853" t="s">
        <v>308</v>
      </c>
      <c r="H177" s="853" t="s">
        <v>324</v>
      </c>
    </row>
    <row r="178" spans="1:8" x14ac:dyDescent="0.25">
      <c r="A178" s="854"/>
      <c r="B178" s="770">
        <v>2018</v>
      </c>
      <c r="C178" s="641">
        <v>59</v>
      </c>
      <c r="D178" s="641">
        <v>36</v>
      </c>
      <c r="E178" s="641">
        <v>95</v>
      </c>
      <c r="F178" s="641">
        <v>72</v>
      </c>
      <c r="G178" s="641">
        <v>68</v>
      </c>
      <c r="H178" s="641">
        <v>235</v>
      </c>
    </row>
    <row r="179" spans="1:8" x14ac:dyDescent="0.25">
      <c r="A179" s="854"/>
      <c r="B179" s="770">
        <v>2019</v>
      </c>
      <c r="C179" s="641"/>
      <c r="D179" s="641"/>
      <c r="E179" s="641"/>
      <c r="F179" s="641"/>
      <c r="G179" s="641"/>
      <c r="H179" s="641"/>
    </row>
    <row r="180" spans="1:8" x14ac:dyDescent="0.25">
      <c r="A180" s="859"/>
      <c r="B180" s="770">
        <v>2020</v>
      </c>
      <c r="C180" s="641"/>
      <c r="D180" s="641"/>
      <c r="E180" s="641"/>
      <c r="F180" s="641"/>
      <c r="G180" s="641"/>
      <c r="H180" s="641"/>
    </row>
    <row r="181" spans="1:8" x14ac:dyDescent="0.25">
      <c r="A181" s="854"/>
      <c r="B181" s="770" t="s">
        <v>531</v>
      </c>
      <c r="C181" s="641"/>
      <c r="D181" s="641"/>
      <c r="E181" s="641"/>
      <c r="F181" s="641"/>
      <c r="G181" s="641"/>
      <c r="H181" s="641"/>
    </row>
    <row r="182" spans="1:8" x14ac:dyDescent="0.25">
      <c r="B182" s="853" t="s">
        <v>532</v>
      </c>
      <c r="C182" s="777"/>
      <c r="D182" s="777"/>
      <c r="E182" s="777"/>
      <c r="F182" s="777"/>
      <c r="G182" s="777"/>
      <c r="H182" s="777"/>
    </row>
    <row r="185" spans="1:8" x14ac:dyDescent="0.25">
      <c r="A185" s="640" t="s">
        <v>533</v>
      </c>
    </row>
    <row r="186" spans="1:8" x14ac:dyDescent="0.25">
      <c r="A186" s="853" t="s">
        <v>468</v>
      </c>
      <c r="B186" s="853"/>
      <c r="C186" s="853" t="s">
        <v>305</v>
      </c>
      <c r="D186" s="853" t="s">
        <v>306</v>
      </c>
      <c r="E186" s="853" t="s">
        <v>309</v>
      </c>
      <c r="F186" s="853" t="s">
        <v>383</v>
      </c>
      <c r="G186" s="853" t="s">
        <v>308</v>
      </c>
      <c r="H186" s="853" t="s">
        <v>324</v>
      </c>
    </row>
    <row r="187" spans="1:8" x14ac:dyDescent="0.25">
      <c r="A187" s="1064">
        <v>2018</v>
      </c>
      <c r="B187" s="770" t="s">
        <v>534</v>
      </c>
      <c r="C187" s="641"/>
      <c r="D187" s="641"/>
      <c r="E187" s="641"/>
      <c r="F187" s="641"/>
      <c r="G187" s="641"/>
      <c r="H187" s="641"/>
    </row>
    <row r="188" spans="1:8" x14ac:dyDescent="0.25">
      <c r="A188" s="1065"/>
      <c r="B188" s="770" t="s">
        <v>469</v>
      </c>
      <c r="C188" s="641"/>
      <c r="D188" s="641"/>
      <c r="E188" s="641"/>
      <c r="F188" s="641"/>
      <c r="G188" s="641"/>
      <c r="H188" s="641"/>
    </row>
    <row r="189" spans="1:8" x14ac:dyDescent="0.25">
      <c r="A189" s="1066"/>
      <c r="B189" s="770" t="s">
        <v>526</v>
      </c>
      <c r="C189" s="778"/>
      <c r="D189" s="778"/>
      <c r="E189" s="778"/>
      <c r="F189" s="778"/>
      <c r="G189" s="778"/>
      <c r="H189" s="778"/>
    </row>
    <row r="190" spans="1:8" x14ac:dyDescent="0.25">
      <c r="A190" s="1064">
        <v>2019</v>
      </c>
      <c r="B190" s="770" t="s">
        <v>534</v>
      </c>
      <c r="C190" s="641">
        <v>903</v>
      </c>
      <c r="D190" s="641">
        <v>973</v>
      </c>
      <c r="E190" s="641">
        <v>1876</v>
      </c>
      <c r="F190" s="641">
        <v>1167</v>
      </c>
      <c r="G190" s="641">
        <v>1056</v>
      </c>
      <c r="H190" s="641">
        <v>4099</v>
      </c>
    </row>
    <row r="191" spans="1:8" x14ac:dyDescent="0.25">
      <c r="A191" s="1065"/>
      <c r="B191" s="770" t="s">
        <v>469</v>
      </c>
      <c r="C191" s="641">
        <v>61</v>
      </c>
      <c r="D191" s="641">
        <v>55</v>
      </c>
      <c r="E191" s="641">
        <v>116</v>
      </c>
      <c r="F191" s="641">
        <v>66</v>
      </c>
      <c r="G191" s="641">
        <v>64</v>
      </c>
      <c r="H191" s="641">
        <v>4099</v>
      </c>
    </row>
    <row r="192" spans="1:8" x14ac:dyDescent="0.25">
      <c r="A192" s="1066"/>
      <c r="B192" s="770" t="s">
        <v>526</v>
      </c>
      <c r="C192" s="778">
        <v>14.803278688524591</v>
      </c>
      <c r="D192" s="778">
        <v>17.690909090909091</v>
      </c>
      <c r="E192" s="778">
        <v>16.172413793103448</v>
      </c>
      <c r="F192" s="778">
        <v>17.681818181818183</v>
      </c>
      <c r="G192" s="778">
        <v>16.5</v>
      </c>
      <c r="H192" s="778">
        <v>1</v>
      </c>
    </row>
    <row r="193" spans="1:8" x14ac:dyDescent="0.25">
      <c r="A193" s="1064">
        <v>2020</v>
      </c>
      <c r="B193" s="770" t="s">
        <v>534</v>
      </c>
      <c r="C193" s="641">
        <f>RADIOLOGI!IR28</f>
        <v>1269</v>
      </c>
      <c r="D193" s="641">
        <f>RADIOLOGI!JL28</f>
        <v>211</v>
      </c>
      <c r="E193" s="641">
        <f>RADIOLOGI!LT28</f>
        <v>1480</v>
      </c>
      <c r="F193" s="641">
        <f>RADIOLOGI!KF28</f>
        <v>0</v>
      </c>
      <c r="G193" s="641">
        <f>RADIOLOGI!KZ28</f>
        <v>0</v>
      </c>
      <c r="H193" s="641">
        <f>RADIOLOGI!NH28</f>
        <v>1480</v>
      </c>
    </row>
    <row r="194" spans="1:8" x14ac:dyDescent="0.25">
      <c r="A194" s="1065"/>
      <c r="B194" s="770" t="s">
        <v>469</v>
      </c>
      <c r="C194" s="641">
        <f>RADIOLOGI!II31</f>
        <v>63</v>
      </c>
      <c r="D194" s="641">
        <f>RADIOLOGI!JC31</f>
        <v>58</v>
      </c>
      <c r="E194" s="641">
        <f>RADIOLOGI!LK31</f>
        <v>121</v>
      </c>
      <c r="F194" s="641">
        <f>RADIOLOGI!JW31</f>
        <v>63</v>
      </c>
      <c r="G194" s="641">
        <f>RADIOLOGI!KQ31</f>
        <v>63</v>
      </c>
      <c r="H194" s="641">
        <f>RADIOLOGI!MY31</f>
        <v>247</v>
      </c>
    </row>
    <row r="195" spans="1:8" x14ac:dyDescent="0.25">
      <c r="A195" s="1066"/>
      <c r="B195" s="770" t="s">
        <v>526</v>
      </c>
      <c r="C195" s="778">
        <f>C193/C194</f>
        <v>20.142857142857142</v>
      </c>
      <c r="D195" s="778">
        <f t="shared" ref="D195:H195" si="10">D193/D194</f>
        <v>3.6379310344827585</v>
      </c>
      <c r="E195" s="778">
        <f t="shared" si="10"/>
        <v>12.231404958677686</v>
      </c>
      <c r="F195" s="778">
        <f t="shared" si="10"/>
        <v>0</v>
      </c>
      <c r="G195" s="778">
        <f t="shared" si="10"/>
        <v>0</v>
      </c>
      <c r="H195" s="778">
        <f t="shared" si="10"/>
        <v>5.9919028340080969</v>
      </c>
    </row>
    <row r="196" spans="1:8" x14ac:dyDescent="0.25">
      <c r="A196" s="1058" t="s">
        <v>527</v>
      </c>
      <c r="B196" s="1059"/>
      <c r="C196" s="773">
        <f>C195-C192</f>
        <v>5.3395784543325515</v>
      </c>
      <c r="D196" s="773">
        <f t="shared" ref="D196:H196" si="11">D195-D192</f>
        <v>-14.052978056426333</v>
      </c>
      <c r="E196" s="773">
        <f t="shared" si="11"/>
        <v>-3.9410088344257623</v>
      </c>
      <c r="F196" s="773">
        <f t="shared" si="11"/>
        <v>-17.681818181818183</v>
      </c>
      <c r="G196" s="773">
        <f t="shared" si="11"/>
        <v>-16.5</v>
      </c>
      <c r="H196" s="773">
        <f t="shared" si="11"/>
        <v>4.9919028340080969</v>
      </c>
    </row>
    <row r="198" spans="1:8" x14ac:dyDescent="0.25">
      <c r="H198" s="827"/>
    </row>
    <row r="203" spans="1:8" x14ac:dyDescent="0.25">
      <c r="A203" s="779" t="s">
        <v>535</v>
      </c>
      <c r="B203" s="779"/>
      <c r="C203" s="779"/>
      <c r="D203" s="779"/>
      <c r="E203" s="779"/>
      <c r="F203" s="779"/>
      <c r="G203" s="779"/>
      <c r="H203" s="779"/>
    </row>
    <row r="204" spans="1:8" x14ac:dyDescent="0.25">
      <c r="A204" s="780" t="s">
        <v>468</v>
      </c>
      <c r="B204" s="780"/>
      <c r="C204" s="780" t="s">
        <v>305</v>
      </c>
      <c r="D204" s="780" t="s">
        <v>306</v>
      </c>
      <c r="E204" s="780" t="s">
        <v>309</v>
      </c>
      <c r="F204" s="780" t="s">
        <v>383</v>
      </c>
      <c r="G204" s="780" t="s">
        <v>308</v>
      </c>
      <c r="H204" s="780" t="s">
        <v>324</v>
      </c>
    </row>
    <row r="205" spans="1:8" x14ac:dyDescent="0.25">
      <c r="A205" s="1067">
        <v>2018</v>
      </c>
      <c r="B205" s="781" t="s">
        <v>536</v>
      </c>
      <c r="C205" s="782"/>
      <c r="D205" s="782"/>
      <c r="E205" s="782"/>
      <c r="F205" s="782"/>
      <c r="G205" s="783"/>
      <c r="H205" s="783"/>
    </row>
    <row r="206" spans="1:8" x14ac:dyDescent="0.25">
      <c r="A206" s="1068"/>
      <c r="B206" s="781" t="s">
        <v>537</v>
      </c>
      <c r="C206" s="782"/>
      <c r="D206" s="782"/>
      <c r="E206" s="782"/>
      <c r="F206" s="782"/>
      <c r="G206" s="783"/>
      <c r="H206" s="783"/>
    </row>
    <row r="207" spans="1:8" x14ac:dyDescent="0.25">
      <c r="A207" s="1069"/>
      <c r="B207" s="781" t="s">
        <v>538</v>
      </c>
      <c r="C207" s="782"/>
      <c r="D207" s="782"/>
      <c r="E207" s="782"/>
      <c r="F207" s="782"/>
      <c r="G207" s="783"/>
      <c r="H207" s="783"/>
    </row>
    <row r="208" spans="1:8" x14ac:dyDescent="0.25">
      <c r="A208" s="1067">
        <v>2019</v>
      </c>
      <c r="B208" s="781" t="s">
        <v>536</v>
      </c>
      <c r="C208" s="782"/>
      <c r="D208" s="782"/>
      <c r="E208" s="782"/>
      <c r="F208" s="782"/>
      <c r="G208" s="783"/>
      <c r="H208" s="783"/>
    </row>
    <row r="209" spans="1:8" x14ac:dyDescent="0.25">
      <c r="A209" s="1068"/>
      <c r="B209" s="781" t="s">
        <v>537</v>
      </c>
      <c r="C209" s="782">
        <v>5687</v>
      </c>
      <c r="D209" s="782">
        <v>5753</v>
      </c>
      <c r="E209" s="782">
        <v>11440</v>
      </c>
      <c r="F209" s="782">
        <v>6900</v>
      </c>
      <c r="G209" s="782">
        <v>5817</v>
      </c>
      <c r="H209" s="782">
        <v>24157</v>
      </c>
    </row>
    <row r="210" spans="1:8" x14ac:dyDescent="0.25">
      <c r="A210" s="1069"/>
      <c r="B210" s="781" t="s">
        <v>538</v>
      </c>
      <c r="C210" s="782"/>
      <c r="D210" s="782"/>
      <c r="E210" s="782"/>
      <c r="F210" s="782"/>
      <c r="G210" s="783"/>
      <c r="H210" s="783"/>
    </row>
    <row r="211" spans="1:8" x14ac:dyDescent="0.25">
      <c r="A211" s="1067">
        <v>2020</v>
      </c>
      <c r="B211" s="781" t="s">
        <v>536</v>
      </c>
      <c r="C211" s="782"/>
      <c r="D211" s="782"/>
      <c r="E211" s="782"/>
      <c r="F211" s="782"/>
      <c r="G211" s="783"/>
      <c r="H211" s="783"/>
    </row>
    <row r="212" spans="1:8" x14ac:dyDescent="0.25">
      <c r="A212" s="1068"/>
      <c r="B212" s="781" t="s">
        <v>537</v>
      </c>
      <c r="C212" s="782">
        <f>C225</f>
        <v>5609</v>
      </c>
      <c r="D212" s="782">
        <f t="shared" ref="D212:H212" si="12">D225</f>
        <v>1296</v>
      </c>
      <c r="E212" s="782">
        <f t="shared" si="12"/>
        <v>6905</v>
      </c>
      <c r="F212" s="782">
        <f t="shared" si="12"/>
        <v>0</v>
      </c>
      <c r="G212" s="782">
        <f t="shared" si="12"/>
        <v>0</v>
      </c>
      <c r="H212" s="782">
        <f t="shared" si="12"/>
        <v>6905</v>
      </c>
    </row>
    <row r="213" spans="1:8" x14ac:dyDescent="0.25">
      <c r="A213" s="1069"/>
      <c r="B213" s="781" t="s">
        <v>538</v>
      </c>
      <c r="C213" s="782"/>
      <c r="D213" s="782"/>
      <c r="E213" s="782"/>
      <c r="F213" s="782"/>
      <c r="G213" s="783"/>
      <c r="H213" s="783"/>
    </row>
    <row r="217" spans="1:8" x14ac:dyDescent="0.25">
      <c r="A217" s="640" t="s">
        <v>535</v>
      </c>
    </row>
    <row r="218" spans="1:8" x14ac:dyDescent="0.25">
      <c r="A218" s="853" t="s">
        <v>468</v>
      </c>
      <c r="B218" s="855" t="s">
        <v>524</v>
      </c>
      <c r="C218" s="853" t="s">
        <v>305</v>
      </c>
      <c r="D218" s="853" t="s">
        <v>306</v>
      </c>
      <c r="E218" s="853" t="s">
        <v>309</v>
      </c>
      <c r="F218" s="853" t="s">
        <v>383</v>
      </c>
      <c r="G218" s="853" t="s">
        <v>308</v>
      </c>
      <c r="H218" s="853" t="s">
        <v>324</v>
      </c>
    </row>
    <row r="219" spans="1:8" x14ac:dyDescent="0.25">
      <c r="A219" s="1064">
        <v>2018</v>
      </c>
      <c r="B219" s="770" t="s">
        <v>534</v>
      </c>
      <c r="C219" s="782"/>
      <c r="D219" s="782"/>
      <c r="E219" s="782"/>
      <c r="F219" s="782"/>
      <c r="G219" s="782"/>
      <c r="H219" s="782"/>
    </row>
    <row r="220" spans="1:8" x14ac:dyDescent="0.25">
      <c r="A220" s="1065"/>
      <c r="B220" s="770" t="s">
        <v>469</v>
      </c>
      <c r="C220" s="641"/>
      <c r="D220" s="641"/>
      <c r="E220" s="641"/>
      <c r="F220" s="641"/>
      <c r="G220" s="641"/>
      <c r="H220" s="641"/>
    </row>
    <row r="221" spans="1:8" x14ac:dyDescent="0.25">
      <c r="A221" s="1066"/>
      <c r="B221" s="770" t="s">
        <v>526</v>
      </c>
      <c r="C221" s="778"/>
      <c r="D221" s="778"/>
      <c r="E221" s="778"/>
      <c r="F221" s="778"/>
      <c r="G221" s="778"/>
      <c r="H221" s="778"/>
    </row>
    <row r="222" spans="1:8" x14ac:dyDescent="0.25">
      <c r="A222" s="1064">
        <v>2019</v>
      </c>
      <c r="B222" s="770" t="s">
        <v>534</v>
      </c>
      <c r="C222" s="782">
        <v>5687</v>
      </c>
      <c r="D222" s="782">
        <v>5753</v>
      </c>
      <c r="E222" s="782">
        <v>11440</v>
      </c>
      <c r="F222" s="782">
        <v>6900</v>
      </c>
      <c r="G222" s="782">
        <v>5817</v>
      </c>
      <c r="H222" s="782">
        <v>24157</v>
      </c>
    </row>
    <row r="223" spans="1:8" x14ac:dyDescent="0.25">
      <c r="A223" s="1065"/>
      <c r="B223" s="770" t="s">
        <v>469</v>
      </c>
      <c r="C223" s="641">
        <v>61</v>
      </c>
      <c r="D223" s="641">
        <v>55</v>
      </c>
      <c r="E223" s="641">
        <v>116</v>
      </c>
      <c r="F223" s="641">
        <v>66</v>
      </c>
      <c r="G223" s="641">
        <v>64</v>
      </c>
      <c r="H223" s="641">
        <v>4099</v>
      </c>
    </row>
    <row r="224" spans="1:8" x14ac:dyDescent="0.25">
      <c r="A224" s="1066"/>
      <c r="B224" s="770" t="s">
        <v>526</v>
      </c>
      <c r="C224" s="778">
        <v>93.229508196721312</v>
      </c>
      <c r="D224" s="778">
        <v>104.6</v>
      </c>
      <c r="E224" s="778">
        <v>98.620689655172413</v>
      </c>
      <c r="F224" s="778">
        <v>104.54545454545455</v>
      </c>
      <c r="G224" s="778">
        <v>90.890625</v>
      </c>
      <c r="H224" s="778">
        <v>5.8933886313735053</v>
      </c>
    </row>
    <row r="225" spans="1:8" x14ac:dyDescent="0.25">
      <c r="A225" s="1064">
        <v>2020</v>
      </c>
      <c r="B225" s="770" t="s">
        <v>534</v>
      </c>
      <c r="C225" s="782">
        <f>LAB!GU46</f>
        <v>5609</v>
      </c>
      <c r="D225" s="782">
        <f>LAB!HK46</f>
        <v>1296</v>
      </c>
      <c r="E225" s="782">
        <f>C225+D225</f>
        <v>6905</v>
      </c>
      <c r="F225" s="782">
        <f>LAB!IA46</f>
        <v>0</v>
      </c>
      <c r="G225" s="782">
        <f>LAB!IQ46</f>
        <v>0</v>
      </c>
      <c r="H225" s="782">
        <f>LAB!KM46</f>
        <v>6905</v>
      </c>
    </row>
    <row r="226" spans="1:8" x14ac:dyDescent="0.25">
      <c r="A226" s="1065"/>
      <c r="B226" s="770" t="s">
        <v>469</v>
      </c>
      <c r="C226" s="641">
        <f>C35</f>
        <v>63</v>
      </c>
      <c r="D226" s="641">
        <f t="shared" ref="D226:H226" si="13">D35</f>
        <v>58</v>
      </c>
      <c r="E226" s="641">
        <f t="shared" si="13"/>
        <v>121</v>
      </c>
      <c r="F226" s="641">
        <f t="shared" si="13"/>
        <v>63</v>
      </c>
      <c r="G226" s="641">
        <f t="shared" si="13"/>
        <v>63</v>
      </c>
      <c r="H226" s="641">
        <f t="shared" si="13"/>
        <v>247</v>
      </c>
    </row>
    <row r="227" spans="1:8" x14ac:dyDescent="0.25">
      <c r="A227" s="1066"/>
      <c r="B227" s="770" t="s">
        <v>526</v>
      </c>
      <c r="C227" s="778">
        <f>C225/C226</f>
        <v>89.031746031746039</v>
      </c>
      <c r="D227" s="778">
        <f t="shared" ref="D227:H227" si="14">D225/D226</f>
        <v>22.344827586206897</v>
      </c>
      <c r="E227" s="778">
        <f t="shared" si="14"/>
        <v>57.066115702479337</v>
      </c>
      <c r="F227" s="778">
        <f t="shared" si="14"/>
        <v>0</v>
      </c>
      <c r="G227" s="778">
        <f t="shared" si="14"/>
        <v>0</v>
      </c>
      <c r="H227" s="778">
        <f t="shared" si="14"/>
        <v>27.955465587044536</v>
      </c>
    </row>
    <row r="228" spans="1:8" x14ac:dyDescent="0.25">
      <c r="A228" s="1070" t="s">
        <v>527</v>
      </c>
      <c r="B228" s="1070"/>
      <c r="C228" s="773">
        <f>C227-C224</f>
        <v>-4.1977621649752734</v>
      </c>
      <c r="D228" s="773">
        <f t="shared" ref="D228:H228" si="15">D227-D224</f>
        <v>-82.255172413793105</v>
      </c>
      <c r="E228" s="773">
        <f t="shared" si="15"/>
        <v>-41.554573952693076</v>
      </c>
      <c r="F228" s="773">
        <f t="shared" si="15"/>
        <v>-104.54545454545455</v>
      </c>
      <c r="G228" s="773">
        <f t="shared" si="15"/>
        <v>-90.890625</v>
      </c>
      <c r="H228" s="773">
        <f t="shared" si="15"/>
        <v>22.062076955671031</v>
      </c>
    </row>
    <row r="233" spans="1:8" x14ac:dyDescent="0.25">
      <c r="A233" s="853" t="s">
        <v>539</v>
      </c>
      <c r="B233" s="853" t="s">
        <v>468</v>
      </c>
      <c r="C233" s="853" t="s">
        <v>305</v>
      </c>
      <c r="D233" s="853" t="s">
        <v>306</v>
      </c>
      <c r="E233" s="853" t="s">
        <v>309</v>
      </c>
      <c r="F233" s="853" t="s">
        <v>383</v>
      </c>
      <c r="G233" s="853" t="s">
        <v>308</v>
      </c>
      <c r="H233" s="853" t="s">
        <v>324</v>
      </c>
    </row>
    <row r="234" spans="1:8" x14ac:dyDescent="0.25">
      <c r="A234" s="1064" t="s">
        <v>540</v>
      </c>
      <c r="B234" s="851">
        <v>2018</v>
      </c>
      <c r="C234" s="782"/>
      <c r="D234" s="782"/>
      <c r="E234" s="782"/>
      <c r="F234" s="782"/>
      <c r="G234" s="782"/>
      <c r="H234" s="782"/>
    </row>
    <row r="235" spans="1:8" x14ac:dyDescent="0.25">
      <c r="A235" s="1065"/>
      <c r="B235" s="851">
        <v>2019</v>
      </c>
      <c r="C235" s="782">
        <f>C222</f>
        <v>5687</v>
      </c>
      <c r="D235" s="782">
        <f t="shared" ref="D235:H235" si="16">D222</f>
        <v>5753</v>
      </c>
      <c r="E235" s="782">
        <f t="shared" si="16"/>
        <v>11440</v>
      </c>
      <c r="F235" s="782">
        <f t="shared" si="16"/>
        <v>6900</v>
      </c>
      <c r="G235" s="782">
        <f t="shared" si="16"/>
        <v>5817</v>
      </c>
      <c r="H235" s="782">
        <f t="shared" si="16"/>
        <v>24157</v>
      </c>
    </row>
    <row r="236" spans="1:8" x14ac:dyDescent="0.25">
      <c r="A236" s="1065"/>
      <c r="B236" s="857">
        <v>2020</v>
      </c>
      <c r="C236" s="782">
        <f>C225</f>
        <v>5609</v>
      </c>
      <c r="D236" s="782">
        <f t="shared" ref="D236:H236" si="17">D225</f>
        <v>1296</v>
      </c>
      <c r="E236" s="782">
        <f t="shared" si="17"/>
        <v>6905</v>
      </c>
      <c r="F236" s="782">
        <f t="shared" si="17"/>
        <v>0</v>
      </c>
      <c r="G236" s="782">
        <f t="shared" si="17"/>
        <v>0</v>
      </c>
      <c r="H236" s="782">
        <f t="shared" si="17"/>
        <v>6905</v>
      </c>
    </row>
    <row r="237" spans="1:8" x14ac:dyDescent="0.25">
      <c r="A237" s="1065"/>
      <c r="B237" s="770" t="s">
        <v>531</v>
      </c>
      <c r="C237" s="782">
        <f>C236-C235</f>
        <v>-78</v>
      </c>
      <c r="D237" s="782">
        <f t="shared" ref="D237:H237" si="18">D236-D235</f>
        <v>-4457</v>
      </c>
      <c r="E237" s="782">
        <f t="shared" si="18"/>
        <v>-4535</v>
      </c>
      <c r="F237" s="782">
        <f t="shared" si="18"/>
        <v>-6900</v>
      </c>
      <c r="G237" s="782">
        <f t="shared" si="18"/>
        <v>-5817</v>
      </c>
      <c r="H237" s="782">
        <f t="shared" si="18"/>
        <v>-17252</v>
      </c>
    </row>
    <row r="238" spans="1:8" x14ac:dyDescent="0.25">
      <c r="A238" s="1066"/>
      <c r="B238" s="853" t="s">
        <v>532</v>
      </c>
      <c r="C238" s="777">
        <f>C237/C236</f>
        <v>-1.390622214298449E-2</v>
      </c>
      <c r="D238" s="777">
        <f t="shared" ref="D238:H238" si="19">D237/D236</f>
        <v>-3.4390432098765431</v>
      </c>
      <c r="E238" s="777">
        <f t="shared" si="19"/>
        <v>-0.65677045619116581</v>
      </c>
      <c r="F238" s="777" t="e">
        <f t="shared" si="19"/>
        <v>#DIV/0!</v>
      </c>
      <c r="G238" s="777" t="e">
        <f t="shared" si="19"/>
        <v>#DIV/0!</v>
      </c>
      <c r="H238" s="777">
        <f t="shared" si="19"/>
        <v>-2.4984793627805937</v>
      </c>
    </row>
    <row r="239" spans="1:8" x14ac:dyDescent="0.25">
      <c r="A239" s="1064" t="s">
        <v>541</v>
      </c>
      <c r="B239" s="851">
        <v>2018</v>
      </c>
      <c r="C239" s="782"/>
      <c r="D239" s="782"/>
      <c r="E239" s="782"/>
      <c r="F239" s="782"/>
      <c r="G239" s="782"/>
      <c r="H239" s="782"/>
    </row>
    <row r="240" spans="1:8" x14ac:dyDescent="0.25">
      <c r="A240" s="1065"/>
      <c r="B240" s="851">
        <v>2019</v>
      </c>
      <c r="C240" s="782">
        <f>C190</f>
        <v>903</v>
      </c>
      <c r="D240" s="782">
        <f t="shared" ref="D240:H240" si="20">D190</f>
        <v>973</v>
      </c>
      <c r="E240" s="782">
        <f t="shared" si="20"/>
        <v>1876</v>
      </c>
      <c r="F240" s="782">
        <f t="shared" si="20"/>
        <v>1167</v>
      </c>
      <c r="G240" s="782">
        <f t="shared" si="20"/>
        <v>1056</v>
      </c>
      <c r="H240" s="782">
        <f t="shared" si="20"/>
        <v>4099</v>
      </c>
    </row>
    <row r="241" spans="1:8" x14ac:dyDescent="0.25">
      <c r="A241" s="1065"/>
      <c r="B241" s="857">
        <v>2020</v>
      </c>
      <c r="C241" s="782">
        <f>C193</f>
        <v>1269</v>
      </c>
      <c r="D241" s="782">
        <f t="shared" ref="D241:H241" si="21">D193</f>
        <v>211</v>
      </c>
      <c r="E241" s="782">
        <f t="shared" si="21"/>
        <v>1480</v>
      </c>
      <c r="F241" s="782">
        <f t="shared" si="21"/>
        <v>0</v>
      </c>
      <c r="G241" s="782">
        <f t="shared" si="21"/>
        <v>0</v>
      </c>
      <c r="H241" s="782">
        <f t="shared" si="21"/>
        <v>1480</v>
      </c>
    </row>
    <row r="242" spans="1:8" x14ac:dyDescent="0.25">
      <c r="A242" s="1065"/>
      <c r="B242" s="770" t="s">
        <v>531</v>
      </c>
      <c r="C242" s="782">
        <f>C241-C240</f>
        <v>366</v>
      </c>
      <c r="D242" s="782">
        <f t="shared" ref="D242:H242" si="22">D241-D240</f>
        <v>-762</v>
      </c>
      <c r="E242" s="782">
        <f t="shared" si="22"/>
        <v>-396</v>
      </c>
      <c r="F242" s="782">
        <f t="shared" si="22"/>
        <v>-1167</v>
      </c>
      <c r="G242" s="782">
        <f t="shared" si="22"/>
        <v>-1056</v>
      </c>
      <c r="H242" s="782">
        <f t="shared" si="22"/>
        <v>-2619</v>
      </c>
    </row>
    <row r="243" spans="1:8" x14ac:dyDescent="0.25">
      <c r="A243" s="1066"/>
      <c r="B243" s="853" t="s">
        <v>532</v>
      </c>
      <c r="C243" s="777">
        <f>C242/C241</f>
        <v>0.28841607565011823</v>
      </c>
      <c r="D243" s="777">
        <f t="shared" ref="D243:H243" si="23">D242/D241</f>
        <v>-3.6113744075829386</v>
      </c>
      <c r="E243" s="777">
        <f t="shared" si="23"/>
        <v>-0.26756756756756755</v>
      </c>
      <c r="F243" s="777" t="e">
        <f t="shared" si="23"/>
        <v>#DIV/0!</v>
      </c>
      <c r="G243" s="777" t="e">
        <f t="shared" si="23"/>
        <v>#DIV/0!</v>
      </c>
      <c r="H243" s="777">
        <f t="shared" si="23"/>
        <v>-1.7695945945945946</v>
      </c>
    </row>
    <row r="244" spans="1:8" x14ac:dyDescent="0.25">
      <c r="A244" s="1064" t="s">
        <v>542</v>
      </c>
      <c r="B244" s="851">
        <v>2018</v>
      </c>
      <c r="C244" s="782"/>
      <c r="D244" s="782"/>
      <c r="E244" s="782"/>
      <c r="F244" s="782"/>
      <c r="G244" s="782"/>
      <c r="H244" s="782"/>
    </row>
    <row r="245" spans="1:8" x14ac:dyDescent="0.25">
      <c r="A245" s="1065"/>
      <c r="B245" s="851">
        <v>2019</v>
      </c>
      <c r="C245" s="782"/>
      <c r="D245" s="782"/>
      <c r="E245" s="782"/>
      <c r="F245" s="782"/>
      <c r="G245" s="782"/>
      <c r="H245" s="782"/>
    </row>
    <row r="246" spans="1:8" x14ac:dyDescent="0.25">
      <c r="A246" s="1065"/>
      <c r="B246" s="857">
        <v>2020</v>
      </c>
      <c r="C246" s="782"/>
      <c r="D246" s="782"/>
      <c r="E246" s="782"/>
      <c r="F246" s="782"/>
      <c r="G246" s="782"/>
      <c r="H246" s="782"/>
    </row>
    <row r="247" spans="1:8" x14ac:dyDescent="0.25">
      <c r="A247" s="1065"/>
      <c r="B247" s="770" t="s">
        <v>531</v>
      </c>
      <c r="C247" s="782"/>
      <c r="D247" s="782"/>
      <c r="E247" s="782"/>
      <c r="F247" s="782"/>
      <c r="G247" s="782"/>
      <c r="H247" s="782"/>
    </row>
    <row r="248" spans="1:8" x14ac:dyDescent="0.25">
      <c r="A248" s="1066"/>
      <c r="B248" s="853" t="s">
        <v>532</v>
      </c>
      <c r="C248" s="777"/>
      <c r="D248" s="777"/>
      <c r="E248" s="777"/>
      <c r="F248" s="777"/>
      <c r="G248" s="777"/>
      <c r="H248" s="777"/>
    </row>
    <row r="249" spans="1:8" x14ac:dyDescent="0.25">
      <c r="A249" s="1064" t="s">
        <v>565</v>
      </c>
      <c r="B249" s="851">
        <v>2018</v>
      </c>
      <c r="C249" s="782"/>
      <c r="D249" s="782"/>
      <c r="E249" s="782"/>
      <c r="F249" s="782"/>
      <c r="G249" s="782"/>
      <c r="H249" s="782"/>
    </row>
    <row r="250" spans="1:8" x14ac:dyDescent="0.25">
      <c r="A250" s="1065"/>
      <c r="B250" s="851">
        <v>2019</v>
      </c>
      <c r="C250" s="782">
        <v>2618</v>
      </c>
      <c r="D250" s="782">
        <v>2582</v>
      </c>
      <c r="E250" s="782">
        <v>5200</v>
      </c>
      <c r="F250" s="782">
        <v>3130</v>
      </c>
      <c r="G250" s="782">
        <v>5005</v>
      </c>
      <c r="H250" s="782">
        <v>13335</v>
      </c>
    </row>
    <row r="251" spans="1:8" x14ac:dyDescent="0.25">
      <c r="A251" s="1065"/>
      <c r="B251" s="857">
        <v>2020</v>
      </c>
      <c r="C251" s="782">
        <f>FARMASI!HD7</f>
        <v>2981</v>
      </c>
      <c r="D251" s="782">
        <f>FARMASI!HH7</f>
        <v>577</v>
      </c>
      <c r="E251" s="782">
        <f>D251+C251</f>
        <v>3558</v>
      </c>
      <c r="F251" s="782">
        <f>FARMASI!HL7</f>
        <v>0</v>
      </c>
      <c r="G251" s="782">
        <f>FARMASI!HP7</f>
        <v>0</v>
      </c>
      <c r="H251" s="782">
        <f>FARMASI!HT7</f>
        <v>3558</v>
      </c>
    </row>
    <row r="252" spans="1:8" x14ac:dyDescent="0.25">
      <c r="A252" s="1065"/>
      <c r="B252" s="770" t="s">
        <v>531</v>
      </c>
      <c r="C252" s="782">
        <f>C251-C250</f>
        <v>363</v>
      </c>
      <c r="D252" s="782">
        <f t="shared" ref="D252:H252" si="24">D251-D250</f>
        <v>-2005</v>
      </c>
      <c r="E252" s="782">
        <f t="shared" si="24"/>
        <v>-1642</v>
      </c>
      <c r="F252" s="782">
        <f t="shared" si="24"/>
        <v>-3130</v>
      </c>
      <c r="G252" s="782">
        <f t="shared" si="24"/>
        <v>-5005</v>
      </c>
      <c r="H252" s="782">
        <f t="shared" si="24"/>
        <v>-9777</v>
      </c>
    </row>
    <row r="253" spans="1:8" x14ac:dyDescent="0.25">
      <c r="A253" s="1066"/>
      <c r="B253" s="853" t="s">
        <v>532</v>
      </c>
      <c r="C253" s="1142">
        <f>C252/C251</f>
        <v>0.12177121771217712</v>
      </c>
      <c r="D253" s="1142">
        <f t="shared" ref="D253:H253" si="25">D252/D251</f>
        <v>-3.4748700173310225</v>
      </c>
      <c r="E253" s="1142">
        <f t="shared" si="25"/>
        <v>-0.46149522203485105</v>
      </c>
      <c r="F253" s="1142" t="e">
        <f t="shared" si="25"/>
        <v>#DIV/0!</v>
      </c>
      <c r="G253" s="1142" t="e">
        <f t="shared" si="25"/>
        <v>#DIV/0!</v>
      </c>
      <c r="H253" s="1142">
        <f t="shared" si="25"/>
        <v>-2.7478920741989881</v>
      </c>
    </row>
    <row r="254" spans="1:8" x14ac:dyDescent="0.25">
      <c r="A254" s="854"/>
      <c r="B254" s="703"/>
      <c r="C254" s="813"/>
      <c r="D254" s="813"/>
      <c r="E254" s="813"/>
      <c r="F254" s="813"/>
      <c r="G254" s="813"/>
      <c r="H254" s="813"/>
    </row>
    <row r="255" spans="1:8" x14ac:dyDescent="0.25">
      <c r="A255" s="640" t="s">
        <v>535</v>
      </c>
    </row>
    <row r="256" spans="1:8" x14ac:dyDescent="0.25">
      <c r="A256" s="853" t="s">
        <v>468</v>
      </c>
      <c r="B256" s="853" t="s">
        <v>305</v>
      </c>
      <c r="C256" s="853" t="s">
        <v>306</v>
      </c>
      <c r="D256" s="853" t="s">
        <v>309</v>
      </c>
      <c r="E256" s="853" t="s">
        <v>383</v>
      </c>
      <c r="F256" s="853" t="s">
        <v>308</v>
      </c>
      <c r="G256" s="853" t="s">
        <v>324</v>
      </c>
    </row>
    <row r="257" spans="1:8" x14ac:dyDescent="0.25">
      <c r="A257" s="770">
        <v>2017</v>
      </c>
      <c r="B257" s="641"/>
      <c r="C257" s="641"/>
      <c r="D257" s="641"/>
      <c r="E257" s="641"/>
      <c r="F257" s="641"/>
      <c r="G257" s="641"/>
    </row>
    <row r="258" spans="1:8" x14ac:dyDescent="0.25">
      <c r="A258" s="770">
        <v>2018</v>
      </c>
      <c r="B258" s="641"/>
      <c r="C258" s="641"/>
      <c r="D258" s="641"/>
      <c r="E258" s="641"/>
      <c r="F258" s="641"/>
      <c r="G258" s="641"/>
    </row>
    <row r="259" spans="1:8" x14ac:dyDescent="0.25">
      <c r="A259" s="770">
        <v>2019</v>
      </c>
      <c r="B259" s="641"/>
      <c r="C259" s="641"/>
      <c r="D259" s="641"/>
      <c r="E259" s="641"/>
      <c r="F259" s="641"/>
      <c r="G259" s="641"/>
    </row>
    <row r="260" spans="1:8" x14ac:dyDescent="0.25">
      <c r="A260" s="770">
        <v>2020</v>
      </c>
      <c r="B260" s="641"/>
      <c r="C260" s="641"/>
      <c r="D260" s="641"/>
      <c r="E260" s="641"/>
      <c r="F260" s="641"/>
      <c r="G260" s="641"/>
    </row>
    <row r="263" spans="1:8" x14ac:dyDescent="0.25">
      <c r="A263" s="640" t="s">
        <v>565</v>
      </c>
    </row>
    <row r="264" spans="1:8" x14ac:dyDescent="0.25">
      <c r="A264" s="853" t="s">
        <v>468</v>
      </c>
      <c r="B264" s="831" t="s">
        <v>246</v>
      </c>
      <c r="C264" s="853" t="s">
        <v>305</v>
      </c>
      <c r="D264" s="853" t="s">
        <v>306</v>
      </c>
      <c r="E264" s="853" t="s">
        <v>309</v>
      </c>
      <c r="F264" s="853" t="s">
        <v>383</v>
      </c>
      <c r="G264" s="853" t="s">
        <v>308</v>
      </c>
      <c r="H264" s="873" t="s">
        <v>324</v>
      </c>
    </row>
    <row r="265" spans="1:8" x14ac:dyDescent="0.25">
      <c r="A265" s="1071">
        <v>2018</v>
      </c>
      <c r="B265" s="770" t="s">
        <v>566</v>
      </c>
      <c r="C265" s="782"/>
      <c r="D265" s="782"/>
      <c r="E265" s="782"/>
      <c r="F265" s="782"/>
      <c r="G265" s="782"/>
      <c r="H265" s="782"/>
    </row>
    <row r="266" spans="1:8" x14ac:dyDescent="0.25">
      <c r="A266" s="1072"/>
      <c r="B266" s="770" t="s">
        <v>567</v>
      </c>
      <c r="C266" s="782"/>
      <c r="D266" s="782"/>
      <c r="E266" s="782"/>
      <c r="F266" s="782"/>
      <c r="G266" s="782"/>
      <c r="H266" s="782"/>
    </row>
    <row r="267" spans="1:8" x14ac:dyDescent="0.25">
      <c r="A267" s="1072"/>
      <c r="B267" s="770" t="s">
        <v>547</v>
      </c>
      <c r="C267" s="782"/>
      <c r="D267" s="782"/>
      <c r="E267" s="782"/>
      <c r="F267" s="782"/>
      <c r="G267" s="782"/>
      <c r="H267" s="782"/>
    </row>
    <row r="268" spans="1:8" x14ac:dyDescent="0.25">
      <c r="A268" s="1072"/>
      <c r="B268" s="770" t="s">
        <v>469</v>
      </c>
      <c r="C268" s="641"/>
      <c r="D268" s="641"/>
      <c r="E268" s="641"/>
      <c r="F268" s="641"/>
      <c r="G268" s="641"/>
      <c r="H268" s="771"/>
    </row>
    <row r="269" spans="1:8" x14ac:dyDescent="0.25">
      <c r="A269" s="1073"/>
      <c r="B269" s="770" t="s">
        <v>526</v>
      </c>
      <c r="C269" s="832"/>
      <c r="D269" s="832"/>
      <c r="E269" s="832"/>
      <c r="F269" s="832"/>
      <c r="G269" s="832"/>
      <c r="H269" s="832"/>
    </row>
    <row r="270" spans="1:8" x14ac:dyDescent="0.25">
      <c r="A270" s="1071">
        <v>2019</v>
      </c>
      <c r="B270" s="770" t="s">
        <v>566</v>
      </c>
      <c r="C270" s="782"/>
      <c r="D270" s="782"/>
      <c r="E270" s="782"/>
      <c r="F270" s="782"/>
      <c r="G270" s="782"/>
      <c r="H270" s="782"/>
    </row>
    <row r="271" spans="1:8" x14ac:dyDescent="0.25">
      <c r="A271" s="1072"/>
      <c r="B271" s="770" t="s">
        <v>567</v>
      </c>
      <c r="C271" s="782"/>
      <c r="D271" s="782"/>
      <c r="E271" s="782"/>
      <c r="F271" s="782"/>
      <c r="G271" s="782"/>
      <c r="H271" s="782"/>
    </row>
    <row r="272" spans="1:8" x14ac:dyDescent="0.25">
      <c r="A272" s="1072"/>
      <c r="B272" s="770" t="s">
        <v>547</v>
      </c>
      <c r="C272" s="782"/>
      <c r="D272" s="782"/>
      <c r="E272" s="782"/>
      <c r="F272" s="782"/>
      <c r="G272" s="782"/>
      <c r="H272" s="782"/>
    </row>
    <row r="273" spans="1:8" x14ac:dyDescent="0.25">
      <c r="A273" s="1072"/>
      <c r="B273" s="770" t="s">
        <v>469</v>
      </c>
      <c r="C273" s="641"/>
      <c r="D273" s="641"/>
      <c r="E273" s="641"/>
      <c r="F273" s="641"/>
      <c r="G273" s="641"/>
      <c r="H273" s="771"/>
    </row>
    <row r="274" spans="1:8" x14ac:dyDescent="0.25">
      <c r="A274" s="1073"/>
      <c r="B274" s="770" t="s">
        <v>526</v>
      </c>
      <c r="C274" s="832"/>
      <c r="D274" s="832"/>
      <c r="E274" s="832"/>
      <c r="F274" s="832"/>
      <c r="G274" s="832"/>
      <c r="H274" s="832"/>
    </row>
    <row r="275" spans="1:8" x14ac:dyDescent="0.25">
      <c r="A275" s="1071">
        <v>2020</v>
      </c>
      <c r="B275" s="770" t="s">
        <v>566</v>
      </c>
      <c r="C275" s="782"/>
      <c r="D275" s="782"/>
      <c r="E275" s="782"/>
      <c r="F275" s="782"/>
      <c r="G275" s="782"/>
      <c r="H275" s="782"/>
    </row>
    <row r="276" spans="1:8" x14ac:dyDescent="0.25">
      <c r="A276" s="1072"/>
      <c r="B276" s="770" t="s">
        <v>567</v>
      </c>
      <c r="C276" s="782"/>
      <c r="D276" s="782"/>
      <c r="E276" s="782"/>
      <c r="F276" s="782"/>
      <c r="G276" s="782"/>
      <c r="H276" s="782"/>
    </row>
    <row r="277" spans="1:8" x14ac:dyDescent="0.25">
      <c r="A277" s="1072"/>
      <c r="B277" s="770" t="s">
        <v>547</v>
      </c>
      <c r="C277" s="782"/>
      <c r="D277" s="782"/>
      <c r="E277" s="782"/>
      <c r="F277" s="782"/>
      <c r="G277" s="782"/>
      <c r="H277" s="782"/>
    </row>
    <row r="278" spans="1:8" x14ac:dyDescent="0.25">
      <c r="A278" s="1072"/>
      <c r="B278" s="770" t="s">
        <v>469</v>
      </c>
      <c r="C278" s="641"/>
      <c r="D278" s="641"/>
      <c r="E278" s="641"/>
      <c r="F278" s="641"/>
      <c r="G278" s="641"/>
      <c r="H278" s="771"/>
    </row>
    <row r="279" spans="1:8" x14ac:dyDescent="0.25">
      <c r="A279" s="1073"/>
      <c r="B279" s="770" t="s">
        <v>526</v>
      </c>
      <c r="C279" s="832"/>
      <c r="D279" s="832"/>
      <c r="E279" s="832"/>
      <c r="F279" s="832"/>
      <c r="G279" s="832"/>
      <c r="H279" s="832"/>
    </row>
    <row r="280" spans="1:8" x14ac:dyDescent="0.25">
      <c r="A280" s="833"/>
      <c r="B280" s="831" t="s">
        <v>477</v>
      </c>
      <c r="C280" s="834"/>
      <c r="D280" s="834"/>
      <c r="E280" s="834"/>
      <c r="F280" s="834"/>
      <c r="G280" s="834"/>
      <c r="H280" s="834"/>
    </row>
    <row r="286" spans="1:8" x14ac:dyDescent="0.25">
      <c r="A286" s="784" t="s">
        <v>543</v>
      </c>
      <c r="B286" s="785" t="s">
        <v>43</v>
      </c>
      <c r="C286" s="860">
        <v>2018</v>
      </c>
      <c r="D286" s="860">
        <v>2019</v>
      </c>
      <c r="E286" s="860">
        <v>2020</v>
      </c>
      <c r="F286" s="786"/>
    </row>
    <row r="287" spans="1:8" x14ac:dyDescent="0.25">
      <c r="A287" s="787">
        <v>1</v>
      </c>
      <c r="B287" s="788" t="s">
        <v>133</v>
      </c>
      <c r="C287" s="789"/>
      <c r="D287" s="789"/>
      <c r="E287" s="789"/>
      <c r="F287" s="790">
        <v>-0.36323658751099386</v>
      </c>
    </row>
    <row r="288" spans="1:8" x14ac:dyDescent="0.25">
      <c r="A288" s="787">
        <v>2</v>
      </c>
      <c r="B288" s="788" t="s">
        <v>134</v>
      </c>
      <c r="C288" s="789"/>
      <c r="D288" s="789"/>
      <c r="E288" s="789"/>
      <c r="F288" s="790">
        <v>-0.24324324324324326</v>
      </c>
    </row>
    <row r="289" spans="1:6" x14ac:dyDescent="0.25">
      <c r="A289" s="787">
        <v>3</v>
      </c>
      <c r="B289" s="788" t="s">
        <v>135</v>
      </c>
      <c r="C289" s="789"/>
      <c r="D289" s="789"/>
      <c r="E289" s="789"/>
      <c r="F289" s="790">
        <v>-0.38181818181818183</v>
      </c>
    </row>
    <row r="290" spans="1:6" x14ac:dyDescent="0.25">
      <c r="A290" s="787">
        <v>4</v>
      </c>
      <c r="B290" s="788" t="s">
        <v>136</v>
      </c>
      <c r="C290" s="789"/>
      <c r="D290" s="789"/>
      <c r="E290" s="789"/>
      <c r="F290" s="790">
        <v>-6.7832167832167833E-2</v>
      </c>
    </row>
    <row r="291" spans="1:6" x14ac:dyDescent="0.25">
      <c r="A291" s="787">
        <v>5</v>
      </c>
      <c r="B291" s="788" t="s">
        <v>137</v>
      </c>
      <c r="C291" s="789"/>
      <c r="D291" s="789"/>
      <c r="E291" s="789"/>
      <c r="F291" s="790">
        <v>-0.42622950819672129</v>
      </c>
    </row>
    <row r="292" spans="1:6" x14ac:dyDescent="0.25">
      <c r="A292" s="787">
        <v>6</v>
      </c>
      <c r="B292" s="788" t="s">
        <v>138</v>
      </c>
      <c r="C292" s="789"/>
      <c r="D292" s="789"/>
      <c r="E292" s="789"/>
      <c r="F292" s="790">
        <v>9.2457420924574207E-2</v>
      </c>
    </row>
    <row r="293" spans="1:6" x14ac:dyDescent="0.25">
      <c r="A293" s="787">
        <v>7</v>
      </c>
      <c r="B293" s="788" t="s">
        <v>139</v>
      </c>
      <c r="C293" s="789"/>
      <c r="D293" s="789"/>
      <c r="E293" s="789"/>
      <c r="F293" s="790">
        <v>5.681818181818182E-3</v>
      </c>
    </row>
    <row r="294" spans="1:6" x14ac:dyDescent="0.25">
      <c r="A294" s="787">
        <v>8</v>
      </c>
      <c r="B294" s="788" t="s">
        <v>140</v>
      </c>
      <c r="C294" s="789"/>
      <c r="D294" s="789"/>
      <c r="E294" s="789"/>
      <c r="F294" s="790">
        <v>0.22222222222222221</v>
      </c>
    </row>
    <row r="295" spans="1:6" x14ac:dyDescent="0.25">
      <c r="A295" s="787">
        <v>9</v>
      </c>
      <c r="B295" s="788" t="s">
        <v>141</v>
      </c>
      <c r="C295" s="789"/>
      <c r="D295" s="789"/>
      <c r="E295" s="789"/>
      <c r="F295" s="790">
        <v>-0.13242009132420091</v>
      </c>
    </row>
    <row r="296" spans="1:6" x14ac:dyDescent="0.25">
      <c r="A296" s="787">
        <v>10</v>
      </c>
      <c r="B296" s="788" t="s">
        <v>142</v>
      </c>
      <c r="C296" s="789"/>
      <c r="D296" s="789"/>
      <c r="E296" s="789"/>
      <c r="F296" s="790">
        <v>1.1162790697674418</v>
      </c>
    </row>
    <row r="297" spans="1:6" x14ac:dyDescent="0.25">
      <c r="A297" s="787">
        <v>11</v>
      </c>
      <c r="B297" s="788" t="s">
        <v>108</v>
      </c>
      <c r="C297" s="789"/>
      <c r="D297" s="789"/>
      <c r="E297" s="789"/>
      <c r="F297" s="790">
        <v>1.064516129032258</v>
      </c>
    </row>
    <row r="298" spans="1:6" x14ac:dyDescent="0.25">
      <c r="A298" s="787">
        <v>12</v>
      </c>
      <c r="B298" s="788" t="s">
        <v>109</v>
      </c>
      <c r="C298" s="789"/>
      <c r="D298" s="789"/>
      <c r="E298" s="789"/>
      <c r="F298" s="790">
        <v>2.2350427350427351</v>
      </c>
    </row>
    <row r="299" spans="1:6" x14ac:dyDescent="0.25">
      <c r="A299" s="787">
        <v>13</v>
      </c>
      <c r="B299" s="788" t="s">
        <v>143</v>
      </c>
      <c r="C299" s="789"/>
      <c r="D299" s="789"/>
      <c r="E299" s="789"/>
      <c r="F299" s="790">
        <v>1.8297872340425532</v>
      </c>
    </row>
    <row r="300" spans="1:6" x14ac:dyDescent="0.25">
      <c r="A300" s="791">
        <v>14</v>
      </c>
      <c r="B300" s="792" t="s">
        <v>144</v>
      </c>
      <c r="C300" s="789"/>
      <c r="D300" s="789"/>
      <c r="E300" s="789"/>
      <c r="F300" s="790">
        <v>-0.2</v>
      </c>
    </row>
    <row r="301" spans="1:6" x14ac:dyDescent="0.25">
      <c r="A301" s="791">
        <v>15</v>
      </c>
      <c r="B301" s="792" t="s">
        <v>145</v>
      </c>
      <c r="C301" s="789"/>
      <c r="D301" s="789"/>
      <c r="E301" s="789"/>
      <c r="F301" s="790">
        <v>0.76847290640394084</v>
      </c>
    </row>
    <row r="302" spans="1:6" x14ac:dyDescent="0.25">
      <c r="A302" s="787">
        <v>16</v>
      </c>
      <c r="B302" s="792" t="s">
        <v>146</v>
      </c>
      <c r="C302" s="789"/>
      <c r="D302" s="789"/>
      <c r="E302" s="789"/>
      <c r="F302" s="790"/>
    </row>
    <row r="303" spans="1:6" x14ac:dyDescent="0.25">
      <c r="A303" s="791">
        <v>17</v>
      </c>
      <c r="B303" s="792" t="s">
        <v>500</v>
      </c>
      <c r="C303" s="789"/>
      <c r="D303" s="789"/>
      <c r="E303" s="789"/>
      <c r="F303" s="790"/>
    </row>
    <row r="304" spans="1:6" x14ac:dyDescent="0.25">
      <c r="A304" s="791">
        <v>18</v>
      </c>
      <c r="B304" s="788" t="s">
        <v>147</v>
      </c>
      <c r="C304" s="789"/>
      <c r="D304" s="789"/>
      <c r="E304" s="789"/>
      <c r="F304" s="790">
        <v>-0.24731182795698925</v>
      </c>
    </row>
    <row r="305" spans="1:7" x14ac:dyDescent="0.25">
      <c r="A305" s="1062" t="s">
        <v>544</v>
      </c>
      <c r="B305" s="1063"/>
      <c r="C305" s="793"/>
      <c r="D305" s="793"/>
      <c r="E305" s="793"/>
      <c r="F305" s="790">
        <v>3.6640592836558253E-2</v>
      </c>
    </row>
    <row r="306" spans="1:7" x14ac:dyDescent="0.25">
      <c r="A306" s="1062" t="s">
        <v>472</v>
      </c>
      <c r="B306" s="1063"/>
      <c r="C306" s="793"/>
      <c r="D306" s="793"/>
      <c r="E306" s="793"/>
      <c r="F306" s="790"/>
    </row>
    <row r="307" spans="1:7" x14ac:dyDescent="0.25">
      <c r="A307" s="1058" t="s">
        <v>469</v>
      </c>
      <c r="B307" s="1059"/>
      <c r="C307" s="794"/>
      <c r="D307" s="794"/>
      <c r="E307" s="794"/>
    </row>
    <row r="308" spans="1:7" x14ac:dyDescent="0.25">
      <c r="A308" s="1058" t="s">
        <v>560</v>
      </c>
      <c r="B308" s="1059"/>
      <c r="C308" s="822"/>
      <c r="D308" s="822"/>
      <c r="E308" s="822"/>
    </row>
    <row r="309" spans="1:7" x14ac:dyDescent="0.25">
      <c r="A309" s="1060" t="s">
        <v>559</v>
      </c>
      <c r="B309" s="1061"/>
      <c r="C309" s="871"/>
      <c r="D309" s="872"/>
      <c r="E309" s="872"/>
    </row>
    <row r="310" spans="1:7" x14ac:dyDescent="0.25">
      <c r="A310" s="1058" t="s">
        <v>561</v>
      </c>
      <c r="B310" s="1059"/>
      <c r="C310" s="823"/>
      <c r="D310" s="823"/>
      <c r="E310" s="823"/>
      <c r="F310" s="826">
        <v>45</v>
      </c>
    </row>
    <row r="311" spans="1:7" x14ac:dyDescent="0.25">
      <c r="A311" s="1060" t="s">
        <v>562</v>
      </c>
      <c r="B311" s="1061"/>
      <c r="C311" s="871"/>
      <c r="D311" s="872"/>
      <c r="E311" s="872"/>
      <c r="F311" s="827">
        <v>9.2630712227254018E-3</v>
      </c>
    </row>
    <row r="316" spans="1:7" x14ac:dyDescent="0.25">
      <c r="A316" s="988" t="s">
        <v>99</v>
      </c>
      <c r="B316" s="988" t="s">
        <v>43</v>
      </c>
    </row>
    <row r="317" spans="1:7" x14ac:dyDescent="0.25">
      <c r="A317" s="988"/>
      <c r="B317" s="988"/>
      <c r="C317" s="847" t="s">
        <v>330</v>
      </c>
      <c r="D317" s="847" t="s">
        <v>331</v>
      </c>
      <c r="E317" s="847" t="s">
        <v>332</v>
      </c>
      <c r="F317" s="847" t="s">
        <v>333</v>
      </c>
    </row>
    <row r="318" spans="1:7" x14ac:dyDescent="0.25">
      <c r="A318" s="846">
        <v>1</v>
      </c>
      <c r="B318" s="15" t="s">
        <v>133</v>
      </c>
      <c r="C318" s="93"/>
      <c r="D318" s="93"/>
      <c r="E318" s="93"/>
      <c r="F318" s="93"/>
      <c r="G318" s="640">
        <v>547</v>
      </c>
    </row>
    <row r="319" spans="1:7" x14ac:dyDescent="0.25">
      <c r="A319" s="846">
        <v>2</v>
      </c>
      <c r="B319" s="15" t="s">
        <v>134</v>
      </c>
      <c r="C319" s="93"/>
      <c r="D319" s="93"/>
      <c r="E319" s="93"/>
      <c r="F319" s="93"/>
      <c r="G319" s="640">
        <v>21</v>
      </c>
    </row>
    <row r="320" spans="1:7" x14ac:dyDescent="0.25">
      <c r="A320" s="846">
        <v>3</v>
      </c>
      <c r="B320" s="15" t="s">
        <v>135</v>
      </c>
      <c r="C320" s="93"/>
      <c r="D320" s="93"/>
      <c r="E320" s="93"/>
      <c r="F320" s="93"/>
      <c r="G320" s="640">
        <v>14</v>
      </c>
    </row>
    <row r="321" spans="1:7" x14ac:dyDescent="0.25">
      <c r="A321" s="846">
        <v>4</v>
      </c>
      <c r="B321" s="719" t="s">
        <v>136</v>
      </c>
      <c r="C321" s="93"/>
      <c r="D321" s="93"/>
      <c r="E321" s="93"/>
      <c r="F321" s="93"/>
      <c r="G321" s="640">
        <v>706</v>
      </c>
    </row>
    <row r="322" spans="1:7" x14ac:dyDescent="0.25">
      <c r="A322" s="846">
        <v>5</v>
      </c>
      <c r="B322" s="15" t="s">
        <v>137</v>
      </c>
      <c r="C322" s="93"/>
      <c r="D322" s="93"/>
      <c r="E322" s="93"/>
      <c r="F322" s="93"/>
      <c r="G322" s="640">
        <v>226</v>
      </c>
    </row>
    <row r="323" spans="1:7" x14ac:dyDescent="0.25">
      <c r="A323" s="846">
        <v>6</v>
      </c>
      <c r="B323" s="15" t="s">
        <v>138</v>
      </c>
      <c r="C323" s="93"/>
      <c r="D323" s="93"/>
      <c r="E323" s="93"/>
      <c r="F323" s="93"/>
      <c r="G323" s="640">
        <v>175</v>
      </c>
    </row>
    <row r="324" spans="1:7" x14ac:dyDescent="0.25">
      <c r="A324" s="846">
        <v>7</v>
      </c>
      <c r="B324" s="15" t="s">
        <v>139</v>
      </c>
      <c r="C324" s="93"/>
      <c r="D324" s="93"/>
      <c r="E324" s="93"/>
      <c r="F324" s="93"/>
      <c r="G324" s="640">
        <v>73</v>
      </c>
    </row>
    <row r="325" spans="1:7" x14ac:dyDescent="0.25">
      <c r="A325" s="846">
        <v>8</v>
      </c>
      <c r="B325" s="15" t="s">
        <v>140</v>
      </c>
      <c r="C325" s="93"/>
      <c r="D325" s="93"/>
      <c r="E325" s="93"/>
      <c r="F325" s="93"/>
      <c r="G325" s="640">
        <v>9</v>
      </c>
    </row>
    <row r="326" spans="1:7" x14ac:dyDescent="0.25">
      <c r="A326" s="846">
        <v>9</v>
      </c>
      <c r="B326" s="15" t="s">
        <v>141</v>
      </c>
      <c r="C326" s="93"/>
      <c r="D326" s="93"/>
      <c r="E326" s="93"/>
      <c r="F326" s="93"/>
      <c r="G326" s="640">
        <v>42</v>
      </c>
    </row>
    <row r="327" spans="1:7" x14ac:dyDescent="0.25">
      <c r="A327" s="846">
        <v>10</v>
      </c>
      <c r="B327" s="15" t="s">
        <v>142</v>
      </c>
      <c r="C327" s="93"/>
      <c r="D327" s="93"/>
      <c r="E327" s="93"/>
      <c r="F327" s="93"/>
      <c r="G327" s="640">
        <v>109</v>
      </c>
    </row>
    <row r="328" spans="1:7" x14ac:dyDescent="0.25">
      <c r="A328" s="846">
        <v>11</v>
      </c>
      <c r="B328" s="15" t="s">
        <v>108</v>
      </c>
      <c r="C328" s="93"/>
      <c r="D328" s="93"/>
      <c r="E328" s="93"/>
      <c r="F328" s="93"/>
      <c r="G328" s="640">
        <v>18</v>
      </c>
    </row>
    <row r="329" spans="1:7" x14ac:dyDescent="0.25">
      <c r="A329" s="846">
        <v>12</v>
      </c>
      <c r="B329" s="15" t="s">
        <v>109</v>
      </c>
      <c r="C329" s="93"/>
      <c r="D329" s="93"/>
      <c r="E329" s="93"/>
      <c r="F329" s="93"/>
      <c r="G329" s="640">
        <v>108</v>
      </c>
    </row>
    <row r="330" spans="1:7" x14ac:dyDescent="0.2">
      <c r="A330" s="95">
        <v>13</v>
      </c>
      <c r="B330" s="96" t="s">
        <v>143</v>
      </c>
      <c r="C330" s="93"/>
      <c r="D330" s="93"/>
      <c r="E330" s="93"/>
      <c r="F330" s="93"/>
      <c r="G330" s="640">
        <v>11</v>
      </c>
    </row>
    <row r="331" spans="1:7" x14ac:dyDescent="0.25">
      <c r="A331" s="98">
        <v>14</v>
      </c>
      <c r="B331" s="99" t="s">
        <v>144</v>
      </c>
      <c r="C331" s="93"/>
      <c r="D331" s="93"/>
      <c r="E331" s="93"/>
      <c r="F331" s="93"/>
      <c r="G331" s="640">
        <v>1</v>
      </c>
    </row>
    <row r="332" spans="1:7" x14ac:dyDescent="0.25">
      <c r="A332" s="98">
        <v>15</v>
      </c>
      <c r="B332" s="99" t="s">
        <v>145</v>
      </c>
      <c r="C332" s="93"/>
      <c r="D332" s="93"/>
      <c r="E332" s="93"/>
      <c r="F332" s="93"/>
      <c r="G332" s="640">
        <v>85</v>
      </c>
    </row>
    <row r="333" spans="1:7" x14ac:dyDescent="0.25">
      <c r="A333" s="98">
        <v>16</v>
      </c>
      <c r="B333" s="99" t="s">
        <v>146</v>
      </c>
      <c r="C333" s="93"/>
      <c r="D333" s="93"/>
      <c r="E333" s="93"/>
      <c r="F333" s="93"/>
      <c r="G333" s="640">
        <v>0</v>
      </c>
    </row>
    <row r="334" spans="1:7" x14ac:dyDescent="0.2">
      <c r="A334" s="98">
        <v>17</v>
      </c>
      <c r="B334" s="96" t="s">
        <v>147</v>
      </c>
      <c r="C334" s="93"/>
      <c r="D334" s="93"/>
      <c r="E334" s="93"/>
      <c r="F334" s="93"/>
      <c r="G334" s="640">
        <v>72</v>
      </c>
    </row>
    <row r="335" spans="1:7" x14ac:dyDescent="0.25">
      <c r="A335" s="988" t="s">
        <v>148</v>
      </c>
      <c r="B335" s="988"/>
      <c r="C335" s="845"/>
      <c r="D335" s="93"/>
      <c r="E335" s="93"/>
      <c r="F335" s="93"/>
      <c r="G335" s="640">
        <v>2217</v>
      </c>
    </row>
    <row r="337" spans="1:6" x14ac:dyDescent="0.25">
      <c r="A337" s="784" t="s">
        <v>543</v>
      </c>
      <c r="B337" s="785" t="s">
        <v>43</v>
      </c>
      <c r="C337" s="855">
        <v>2018</v>
      </c>
      <c r="D337" s="855">
        <v>2019</v>
      </c>
      <c r="E337" s="860">
        <v>2020</v>
      </c>
      <c r="F337" s="855" t="s">
        <v>545</v>
      </c>
    </row>
    <row r="338" spans="1:6" x14ac:dyDescent="0.25">
      <c r="A338" s="787">
        <v>1</v>
      </c>
      <c r="B338" s="788" t="s">
        <v>133</v>
      </c>
      <c r="C338" s="789"/>
      <c r="D338" s="789"/>
      <c r="E338" s="789"/>
      <c r="F338" s="795"/>
    </row>
    <row r="339" spans="1:6" x14ac:dyDescent="0.25">
      <c r="A339" s="787">
        <v>2</v>
      </c>
      <c r="B339" s="788" t="s">
        <v>134</v>
      </c>
      <c r="C339" s="789"/>
      <c r="D339" s="789"/>
      <c r="E339" s="789"/>
      <c r="F339" s="795"/>
    </row>
    <row r="340" spans="1:6" x14ac:dyDescent="0.25">
      <c r="A340" s="787">
        <v>3</v>
      </c>
      <c r="B340" s="788" t="s">
        <v>135</v>
      </c>
      <c r="C340" s="789"/>
      <c r="D340" s="789"/>
      <c r="E340" s="789"/>
      <c r="F340" s="795"/>
    </row>
    <row r="341" spans="1:6" x14ac:dyDescent="0.25">
      <c r="A341" s="787">
        <v>4</v>
      </c>
      <c r="B341" s="788" t="s">
        <v>136</v>
      </c>
      <c r="C341" s="789"/>
      <c r="D341" s="789"/>
      <c r="E341" s="789"/>
      <c r="F341" s="795"/>
    </row>
    <row r="342" spans="1:6" x14ac:dyDescent="0.25">
      <c r="A342" s="787">
        <v>5</v>
      </c>
      <c r="B342" s="788" t="s">
        <v>137</v>
      </c>
      <c r="C342" s="789"/>
      <c r="D342" s="789"/>
      <c r="E342" s="789"/>
      <c r="F342" s="795"/>
    </row>
    <row r="343" spans="1:6" x14ac:dyDescent="0.25">
      <c r="A343" s="787">
        <v>6</v>
      </c>
      <c r="B343" s="788" t="s">
        <v>138</v>
      </c>
      <c r="C343" s="789"/>
      <c r="D343" s="789"/>
      <c r="E343" s="789"/>
      <c r="F343" s="795"/>
    </row>
    <row r="344" spans="1:6" x14ac:dyDescent="0.25">
      <c r="A344" s="787">
        <v>7</v>
      </c>
      <c r="B344" s="788" t="s">
        <v>139</v>
      </c>
      <c r="C344" s="789"/>
      <c r="D344" s="789"/>
      <c r="E344" s="789"/>
      <c r="F344" s="795"/>
    </row>
    <row r="345" spans="1:6" x14ac:dyDescent="0.25">
      <c r="A345" s="787">
        <v>8</v>
      </c>
      <c r="B345" s="788" t="s">
        <v>140</v>
      </c>
      <c r="C345" s="789"/>
      <c r="D345" s="789"/>
      <c r="E345" s="789"/>
      <c r="F345" s="795"/>
    </row>
    <row r="346" spans="1:6" x14ac:dyDescent="0.25">
      <c r="A346" s="787">
        <v>9</v>
      </c>
      <c r="B346" s="788" t="s">
        <v>141</v>
      </c>
      <c r="C346" s="789"/>
      <c r="D346" s="789"/>
      <c r="E346" s="789"/>
      <c r="F346" s="795"/>
    </row>
    <row r="347" spans="1:6" x14ac:dyDescent="0.25">
      <c r="A347" s="787">
        <v>10</v>
      </c>
      <c r="B347" s="788" t="s">
        <v>142</v>
      </c>
      <c r="C347" s="789"/>
      <c r="D347" s="789"/>
      <c r="E347" s="789"/>
      <c r="F347" s="795"/>
    </row>
    <row r="348" spans="1:6" x14ac:dyDescent="0.25">
      <c r="A348" s="787">
        <v>11</v>
      </c>
      <c r="B348" s="788" t="s">
        <v>108</v>
      </c>
      <c r="C348" s="789"/>
      <c r="D348" s="789"/>
      <c r="E348" s="789"/>
      <c r="F348" s="795"/>
    </row>
    <row r="349" spans="1:6" x14ac:dyDescent="0.25">
      <c r="A349" s="787">
        <v>12</v>
      </c>
      <c r="B349" s="788" t="s">
        <v>109</v>
      </c>
      <c r="C349" s="789"/>
      <c r="D349" s="789"/>
      <c r="E349" s="789"/>
      <c r="F349" s="795"/>
    </row>
    <row r="350" spans="1:6" x14ac:dyDescent="0.25">
      <c r="A350" s="787">
        <v>13</v>
      </c>
      <c r="B350" s="788" t="s">
        <v>143</v>
      </c>
      <c r="C350" s="789"/>
      <c r="D350" s="789"/>
      <c r="E350" s="789"/>
      <c r="F350" s="795"/>
    </row>
    <row r="351" spans="1:6" x14ac:dyDescent="0.25">
      <c r="A351" s="791">
        <v>14</v>
      </c>
      <c r="B351" s="792" t="s">
        <v>144</v>
      </c>
      <c r="C351" s="789"/>
      <c r="D351" s="789"/>
      <c r="E351" s="789"/>
      <c r="F351" s="795"/>
    </row>
    <row r="352" spans="1:6" x14ac:dyDescent="0.25">
      <c r="A352" s="791">
        <v>15</v>
      </c>
      <c r="B352" s="792" t="s">
        <v>145</v>
      </c>
      <c r="C352" s="789"/>
      <c r="D352" s="789"/>
      <c r="E352" s="789"/>
      <c r="F352" s="795"/>
    </row>
    <row r="353" spans="1:8" x14ac:dyDescent="0.25">
      <c r="A353" s="787">
        <v>16</v>
      </c>
      <c r="B353" s="792" t="s">
        <v>146</v>
      </c>
      <c r="C353" s="789"/>
      <c r="D353" s="789"/>
      <c r="E353" s="789"/>
      <c r="F353" s="795"/>
    </row>
    <row r="354" spans="1:8" x14ac:dyDescent="0.25">
      <c r="A354" s="791">
        <v>17</v>
      </c>
      <c r="B354" s="792" t="s">
        <v>500</v>
      </c>
      <c r="C354" s="789"/>
      <c r="D354" s="789"/>
      <c r="E354" s="789"/>
      <c r="F354" s="795"/>
    </row>
    <row r="355" spans="1:8" x14ac:dyDescent="0.25">
      <c r="A355" s="791">
        <v>18</v>
      </c>
      <c r="B355" s="788" t="s">
        <v>147</v>
      </c>
      <c r="C355" s="789"/>
      <c r="D355" s="789"/>
      <c r="E355" s="789"/>
      <c r="F355" s="795"/>
    </row>
    <row r="356" spans="1:8" x14ac:dyDescent="0.25">
      <c r="A356" s="1085" t="s">
        <v>544</v>
      </c>
      <c r="B356" s="1085"/>
      <c r="C356" s="793"/>
      <c r="D356" s="793"/>
      <c r="E356" s="793"/>
      <c r="F356" s="795"/>
    </row>
    <row r="365" spans="1:8" x14ac:dyDescent="0.25">
      <c r="A365" s="640" t="s">
        <v>535</v>
      </c>
    </row>
    <row r="366" spans="1:8" x14ac:dyDescent="0.25">
      <c r="A366" s="853" t="s">
        <v>468</v>
      </c>
      <c r="B366" s="853" t="s">
        <v>524</v>
      </c>
      <c r="C366" s="853" t="s">
        <v>305</v>
      </c>
      <c r="D366" s="853" t="s">
        <v>306</v>
      </c>
      <c r="E366" s="853" t="s">
        <v>309</v>
      </c>
      <c r="F366" s="853" t="s">
        <v>383</v>
      </c>
      <c r="G366" s="853" t="s">
        <v>308</v>
      </c>
      <c r="H366" s="853" t="s">
        <v>324</v>
      </c>
    </row>
    <row r="367" spans="1:8" x14ac:dyDescent="0.25">
      <c r="A367" s="1065">
        <v>2018</v>
      </c>
      <c r="B367" s="852" t="s">
        <v>536</v>
      </c>
      <c r="C367" s="651">
        <v>10853</v>
      </c>
      <c r="D367" s="651">
        <v>8670</v>
      </c>
      <c r="E367" s="651">
        <v>19523</v>
      </c>
      <c r="F367" s="651"/>
      <c r="G367" s="796"/>
      <c r="H367" s="796">
        <v>19523</v>
      </c>
    </row>
    <row r="368" spans="1:8" x14ac:dyDescent="0.25">
      <c r="A368" s="1065"/>
      <c r="B368" s="770" t="s">
        <v>537</v>
      </c>
      <c r="C368" s="641">
        <v>3764</v>
      </c>
      <c r="D368" s="641">
        <v>3577</v>
      </c>
      <c r="E368" s="641">
        <v>7341</v>
      </c>
      <c r="F368" s="641"/>
      <c r="G368" s="771"/>
      <c r="H368" s="771">
        <v>7341</v>
      </c>
    </row>
    <row r="369" spans="1:8" x14ac:dyDescent="0.25">
      <c r="A369" s="1065"/>
      <c r="B369" s="770" t="s">
        <v>538</v>
      </c>
      <c r="C369" s="641">
        <v>2123</v>
      </c>
      <c r="D369" s="641">
        <v>1476</v>
      </c>
      <c r="E369" s="641">
        <v>3599</v>
      </c>
      <c r="F369" s="641"/>
      <c r="G369" s="771"/>
      <c r="H369" s="771">
        <v>3599</v>
      </c>
    </row>
    <row r="370" spans="1:8" x14ac:dyDescent="0.25">
      <c r="A370" s="1065"/>
      <c r="B370" s="770" t="s">
        <v>534</v>
      </c>
      <c r="C370" s="782">
        <v>16740</v>
      </c>
      <c r="D370" s="782">
        <v>13723</v>
      </c>
      <c r="E370" s="782">
        <v>30463</v>
      </c>
      <c r="F370" s="782"/>
      <c r="G370" s="782"/>
      <c r="H370" s="782">
        <v>30463</v>
      </c>
    </row>
    <row r="371" spans="1:8" x14ac:dyDescent="0.25">
      <c r="A371" s="1065"/>
      <c r="B371" s="770" t="s">
        <v>469</v>
      </c>
      <c r="C371" s="641">
        <v>62</v>
      </c>
      <c r="D371" s="641">
        <v>52</v>
      </c>
      <c r="E371" s="641">
        <v>115</v>
      </c>
      <c r="F371" s="641"/>
      <c r="G371" s="641"/>
      <c r="H371" s="641">
        <v>115</v>
      </c>
    </row>
    <row r="372" spans="1:8" x14ac:dyDescent="0.25">
      <c r="A372" s="1066"/>
      <c r="B372" s="770" t="s">
        <v>526</v>
      </c>
      <c r="C372" s="778">
        <v>270</v>
      </c>
      <c r="D372" s="778">
        <v>263.90384615384613</v>
      </c>
      <c r="E372" s="778">
        <v>264.89565217391305</v>
      </c>
      <c r="F372" s="778"/>
      <c r="G372" s="778"/>
      <c r="H372" s="778">
        <v>264.89565217391305</v>
      </c>
    </row>
    <row r="373" spans="1:8" x14ac:dyDescent="0.25">
      <c r="A373" s="1065">
        <v>2019</v>
      </c>
      <c r="B373" s="852" t="s">
        <v>536</v>
      </c>
      <c r="C373" s="651"/>
      <c r="D373" s="651"/>
      <c r="E373" s="651"/>
      <c r="F373" s="651"/>
      <c r="G373" s="796"/>
      <c r="H373" s="796"/>
    </row>
    <row r="374" spans="1:8" x14ac:dyDescent="0.25">
      <c r="A374" s="1065"/>
      <c r="B374" s="770" t="s">
        <v>537</v>
      </c>
      <c r="C374" s="641"/>
      <c r="D374" s="641"/>
      <c r="E374" s="641"/>
      <c r="F374" s="641"/>
      <c r="G374" s="771"/>
      <c r="H374" s="771"/>
    </row>
    <row r="375" spans="1:8" x14ac:dyDescent="0.25">
      <c r="A375" s="1065"/>
      <c r="B375" s="770" t="s">
        <v>538</v>
      </c>
      <c r="C375" s="641"/>
      <c r="D375" s="641"/>
      <c r="E375" s="641"/>
      <c r="F375" s="641"/>
      <c r="G375" s="771"/>
      <c r="H375" s="771"/>
    </row>
    <row r="376" spans="1:8" x14ac:dyDescent="0.25">
      <c r="A376" s="1065"/>
      <c r="B376" s="770" t="s">
        <v>534</v>
      </c>
      <c r="C376" s="782"/>
      <c r="D376" s="782"/>
      <c r="E376" s="782"/>
      <c r="F376" s="782"/>
      <c r="G376" s="782"/>
      <c r="H376" s="782"/>
    </row>
    <row r="377" spans="1:8" x14ac:dyDescent="0.25">
      <c r="A377" s="1065"/>
      <c r="B377" s="770" t="s">
        <v>469</v>
      </c>
      <c r="C377" s="641"/>
      <c r="D377" s="641"/>
      <c r="E377" s="641"/>
      <c r="F377" s="641"/>
      <c r="G377" s="641"/>
      <c r="H377" s="641"/>
    </row>
    <row r="378" spans="1:8" x14ac:dyDescent="0.25">
      <c r="A378" s="1066"/>
      <c r="B378" s="770" t="s">
        <v>526</v>
      </c>
      <c r="C378" s="778"/>
      <c r="D378" s="778"/>
      <c r="E378" s="778"/>
      <c r="F378" s="778"/>
      <c r="G378" s="778"/>
      <c r="H378" s="778"/>
    </row>
    <row r="379" spans="1:8" x14ac:dyDescent="0.25">
      <c r="A379" s="1065">
        <v>2020</v>
      </c>
      <c r="B379" s="858" t="s">
        <v>536</v>
      </c>
      <c r="C379" s="651"/>
      <c r="D379" s="651"/>
      <c r="E379" s="651"/>
      <c r="F379" s="651"/>
      <c r="G379" s="796"/>
      <c r="H379" s="796"/>
    </row>
    <row r="380" spans="1:8" x14ac:dyDescent="0.25">
      <c r="A380" s="1065"/>
      <c r="B380" s="770" t="s">
        <v>537</v>
      </c>
      <c r="C380" s="641"/>
      <c r="D380" s="641"/>
      <c r="E380" s="641"/>
      <c r="F380" s="641"/>
      <c r="G380" s="771"/>
      <c r="H380" s="771"/>
    </row>
    <row r="381" spans="1:8" x14ac:dyDescent="0.25">
      <c r="A381" s="1065"/>
      <c r="B381" s="770" t="s">
        <v>538</v>
      </c>
      <c r="C381" s="641"/>
      <c r="D381" s="641"/>
      <c r="E381" s="641"/>
      <c r="F381" s="641"/>
      <c r="G381" s="771"/>
      <c r="H381" s="771"/>
    </row>
    <row r="382" spans="1:8" x14ac:dyDescent="0.25">
      <c r="A382" s="1065"/>
      <c r="B382" s="770" t="s">
        <v>534</v>
      </c>
      <c r="C382" s="782"/>
      <c r="D382" s="782"/>
      <c r="E382" s="782"/>
      <c r="F382" s="782"/>
      <c r="G382" s="782"/>
      <c r="H382" s="782"/>
    </row>
    <row r="383" spans="1:8" x14ac:dyDescent="0.25">
      <c r="A383" s="1065"/>
      <c r="B383" s="770" t="s">
        <v>469</v>
      </c>
      <c r="C383" s="641"/>
      <c r="D383" s="641"/>
      <c r="E383" s="641"/>
      <c r="F383" s="641"/>
      <c r="G383" s="641"/>
      <c r="H383" s="641"/>
    </row>
    <row r="384" spans="1:8" x14ac:dyDescent="0.25">
      <c r="A384" s="1066"/>
      <c r="B384" s="770" t="s">
        <v>526</v>
      </c>
      <c r="C384" s="778"/>
      <c r="D384" s="778"/>
      <c r="E384" s="778"/>
      <c r="F384" s="778"/>
      <c r="G384" s="778"/>
      <c r="H384" s="778"/>
    </row>
    <row r="385" spans="1:8" x14ac:dyDescent="0.25">
      <c r="A385" s="1070" t="s">
        <v>527</v>
      </c>
      <c r="B385" s="1070"/>
      <c r="C385" s="773"/>
      <c r="D385" s="773"/>
      <c r="E385" s="773"/>
      <c r="F385" s="773"/>
      <c r="G385" s="773"/>
      <c r="H385" s="773"/>
    </row>
    <row r="386" spans="1:8" x14ac:dyDescent="0.25">
      <c r="E386" s="640">
        <v>1</v>
      </c>
    </row>
    <row r="387" spans="1:8" x14ac:dyDescent="0.25">
      <c r="E387" s="640">
        <v>1</v>
      </c>
    </row>
    <row r="388" spans="1:8" x14ac:dyDescent="0.25">
      <c r="E388" s="640">
        <v>1</v>
      </c>
    </row>
    <row r="389" spans="1:8" x14ac:dyDescent="0.25">
      <c r="E389" s="640">
        <v>1</v>
      </c>
    </row>
    <row r="399" spans="1:8" x14ac:dyDescent="0.25">
      <c r="A399" s="640" t="s">
        <v>546</v>
      </c>
    </row>
    <row r="400" spans="1:8" x14ac:dyDescent="0.25">
      <c r="A400" s="703"/>
      <c r="B400" s="855" t="s">
        <v>534</v>
      </c>
      <c r="C400" s="853">
        <v>2017</v>
      </c>
      <c r="D400" s="853">
        <v>2018</v>
      </c>
      <c r="E400" s="853">
        <v>2019</v>
      </c>
      <c r="F400" s="861">
        <v>2020</v>
      </c>
      <c r="G400" s="703"/>
    </row>
    <row r="401" spans="1:7" x14ac:dyDescent="0.25">
      <c r="A401" s="854"/>
      <c r="B401" s="645" t="s">
        <v>87</v>
      </c>
      <c r="C401" s="641"/>
      <c r="D401" s="641"/>
      <c r="E401" s="641"/>
      <c r="F401" s="641"/>
      <c r="G401" s="797"/>
    </row>
    <row r="402" spans="1:7" x14ac:dyDescent="0.25">
      <c r="A402" s="854"/>
      <c r="B402" s="645" t="s">
        <v>337</v>
      </c>
      <c r="C402" s="641"/>
      <c r="D402" s="641"/>
      <c r="E402" s="641"/>
      <c r="F402" s="641"/>
      <c r="G402" s="797"/>
    </row>
    <row r="403" spans="1:7" x14ac:dyDescent="0.25">
      <c r="A403" s="1084"/>
      <c r="B403" s="853" t="s">
        <v>547</v>
      </c>
      <c r="C403" s="798"/>
      <c r="D403" s="798"/>
      <c r="E403" s="798"/>
      <c r="F403" s="798"/>
      <c r="G403" s="799"/>
    </row>
    <row r="404" spans="1:7" x14ac:dyDescent="0.25">
      <c r="A404" s="1084"/>
      <c r="B404" s="853" t="s">
        <v>469</v>
      </c>
      <c r="C404" s="644"/>
      <c r="D404" s="644"/>
      <c r="E404" s="644"/>
      <c r="F404" s="644"/>
      <c r="G404" s="704"/>
    </row>
    <row r="405" spans="1:7" x14ac:dyDescent="0.25">
      <c r="A405" s="1084"/>
      <c r="B405" s="853" t="s">
        <v>526</v>
      </c>
      <c r="C405" s="800"/>
      <c r="D405" s="800"/>
      <c r="E405" s="800"/>
      <c r="F405" s="800"/>
      <c r="G405" s="797"/>
    </row>
    <row r="406" spans="1:7" x14ac:dyDescent="0.25">
      <c r="B406" s="853" t="s">
        <v>477</v>
      </c>
      <c r="C406" s="818"/>
      <c r="D406" s="773"/>
      <c r="E406" s="773"/>
      <c r="F406" s="773"/>
      <c r="G406" s="801"/>
    </row>
    <row r="423" spans="1:54" x14ac:dyDescent="0.25">
      <c r="A423" s="703"/>
      <c r="B423" s="853" t="s">
        <v>468</v>
      </c>
      <c r="C423" s="853" t="s">
        <v>305</v>
      </c>
      <c r="D423" s="853" t="s">
        <v>306</v>
      </c>
      <c r="E423" s="853" t="s">
        <v>309</v>
      </c>
      <c r="F423" s="853" t="s">
        <v>383</v>
      </c>
      <c r="G423" s="853" t="s">
        <v>308</v>
      </c>
      <c r="H423" s="853" t="s">
        <v>324</v>
      </c>
    </row>
    <row r="424" spans="1:54" x14ac:dyDescent="0.25">
      <c r="A424" s="854"/>
      <c r="B424" s="853">
        <v>2018</v>
      </c>
      <c r="C424" s="641">
        <v>13226</v>
      </c>
      <c r="D424" s="641">
        <v>12120</v>
      </c>
      <c r="E424" s="641">
        <v>25346</v>
      </c>
      <c r="F424" s="641"/>
      <c r="G424" s="771"/>
      <c r="H424" s="771"/>
    </row>
    <row r="425" spans="1:54" x14ac:dyDescent="0.25">
      <c r="A425" s="854"/>
      <c r="B425" s="853">
        <v>2019</v>
      </c>
      <c r="C425" s="641"/>
      <c r="D425" s="641"/>
      <c r="E425" s="641"/>
      <c r="F425" s="641"/>
      <c r="G425" s="771"/>
      <c r="H425" s="771"/>
    </row>
    <row r="426" spans="1:54" x14ac:dyDescent="0.25">
      <c r="A426" s="859"/>
      <c r="B426" s="861">
        <v>2020</v>
      </c>
      <c r="C426" s="641"/>
      <c r="D426" s="641"/>
      <c r="E426" s="641"/>
      <c r="F426" s="641"/>
      <c r="G426" s="771"/>
      <c r="H426" s="771"/>
    </row>
    <row r="427" spans="1:54" x14ac:dyDescent="0.25">
      <c r="A427" s="802"/>
      <c r="B427" s="853" t="s">
        <v>548</v>
      </c>
      <c r="C427" s="641"/>
      <c r="D427" s="641"/>
      <c r="E427" s="641"/>
      <c r="F427" s="641"/>
      <c r="G427" s="641"/>
      <c r="H427" s="641"/>
    </row>
    <row r="428" spans="1:54" x14ac:dyDescent="0.25">
      <c r="B428" s="853" t="s">
        <v>549</v>
      </c>
      <c r="C428" s="777"/>
      <c r="D428" s="777"/>
      <c r="E428" s="777"/>
      <c r="F428" s="777"/>
      <c r="G428" s="777"/>
      <c r="H428" s="777"/>
    </row>
    <row r="431" spans="1:54" x14ac:dyDescent="0.25">
      <c r="A431" s="640">
        <v>2018</v>
      </c>
    </row>
    <row r="432" spans="1:54" s="173" customFormat="1" x14ac:dyDescent="0.25">
      <c r="A432" s="378"/>
      <c r="B432" s="378"/>
      <c r="C432" s="1075" t="s">
        <v>18</v>
      </c>
      <c r="D432" s="1075"/>
      <c r="E432" s="1075"/>
      <c r="F432" s="1075"/>
      <c r="G432" s="1021" t="s">
        <v>31</v>
      </c>
      <c r="H432" s="1021"/>
      <c r="I432" s="1021"/>
      <c r="J432" s="1021"/>
      <c r="K432" s="1075" t="s">
        <v>32</v>
      </c>
      <c r="L432" s="1075"/>
      <c r="M432" s="1075"/>
      <c r="N432" s="1075"/>
      <c r="O432" s="1021" t="s">
        <v>33</v>
      </c>
      <c r="P432" s="1021"/>
      <c r="Q432" s="1021"/>
      <c r="R432" s="1021"/>
      <c r="S432" s="1075" t="s">
        <v>34</v>
      </c>
      <c r="T432" s="1075"/>
      <c r="U432" s="1075"/>
      <c r="V432" s="1075"/>
      <c r="W432" s="1021" t="s">
        <v>284</v>
      </c>
      <c r="X432" s="1021"/>
      <c r="Y432" s="1021"/>
      <c r="Z432" s="1021"/>
      <c r="AA432" s="1075" t="s">
        <v>285</v>
      </c>
      <c r="AB432" s="1075"/>
      <c r="AC432" s="1075"/>
      <c r="AD432" s="1075"/>
      <c r="AE432" s="1021" t="s">
        <v>288</v>
      </c>
      <c r="AF432" s="1021"/>
      <c r="AG432" s="1021"/>
      <c r="AH432" s="1021"/>
      <c r="AI432" s="1075" t="s">
        <v>289</v>
      </c>
      <c r="AJ432" s="1075"/>
      <c r="AK432" s="1075"/>
      <c r="AL432" s="1075"/>
      <c r="AM432" s="1017" t="s">
        <v>290</v>
      </c>
      <c r="AN432" s="1017"/>
      <c r="AO432" s="1017"/>
      <c r="AP432" s="1017"/>
      <c r="AQ432" s="1075" t="s">
        <v>291</v>
      </c>
      <c r="AR432" s="1075"/>
      <c r="AS432" s="1075"/>
      <c r="AT432" s="1075"/>
      <c r="AU432" s="1017" t="s">
        <v>292</v>
      </c>
      <c r="AV432" s="1017"/>
      <c r="AW432" s="1017"/>
      <c r="AX432" s="1017"/>
      <c r="AY432" s="1074" t="s">
        <v>384</v>
      </c>
      <c r="AZ432" s="1074"/>
      <c r="BA432" s="1074"/>
      <c r="BB432" s="1074"/>
    </row>
    <row r="433" spans="1:55" s="173" customFormat="1" x14ac:dyDescent="0.25">
      <c r="A433" s="112" t="s">
        <v>19</v>
      </c>
      <c r="B433" s="112" t="s">
        <v>317</v>
      </c>
      <c r="C433" s="848" t="s">
        <v>26</v>
      </c>
      <c r="D433" s="848" t="s">
        <v>27</v>
      </c>
      <c r="E433" s="848" t="s">
        <v>314</v>
      </c>
      <c r="F433" s="848" t="s">
        <v>21</v>
      </c>
      <c r="G433" s="848" t="s">
        <v>26</v>
      </c>
      <c r="H433" s="848" t="s">
        <v>27</v>
      </c>
      <c r="I433" s="767" t="s">
        <v>314</v>
      </c>
      <c r="J433" s="767" t="s">
        <v>21</v>
      </c>
      <c r="K433" s="767" t="s">
        <v>26</v>
      </c>
      <c r="L433" s="767" t="s">
        <v>27</v>
      </c>
      <c r="M433" s="767" t="s">
        <v>314</v>
      </c>
      <c r="N433" s="767" t="s">
        <v>21</v>
      </c>
      <c r="O433" s="767" t="s">
        <v>26</v>
      </c>
      <c r="P433" s="767" t="s">
        <v>27</v>
      </c>
      <c r="Q433" s="767" t="s">
        <v>314</v>
      </c>
      <c r="R433" s="767" t="s">
        <v>21</v>
      </c>
      <c r="S433" s="767" t="s">
        <v>26</v>
      </c>
      <c r="T433" s="767" t="s">
        <v>27</v>
      </c>
      <c r="U433" s="767" t="s">
        <v>314</v>
      </c>
      <c r="V433" s="767" t="s">
        <v>21</v>
      </c>
      <c r="W433" s="767" t="s">
        <v>26</v>
      </c>
      <c r="X433" s="767" t="s">
        <v>27</v>
      </c>
      <c r="Y433" s="767" t="s">
        <v>314</v>
      </c>
      <c r="Z433" s="767" t="s">
        <v>21</v>
      </c>
      <c r="AA433" s="767" t="s">
        <v>26</v>
      </c>
      <c r="AB433" s="767" t="s">
        <v>27</v>
      </c>
      <c r="AC433" s="767" t="s">
        <v>314</v>
      </c>
      <c r="AD433" s="767" t="s">
        <v>21</v>
      </c>
      <c r="AE433" s="767" t="s">
        <v>26</v>
      </c>
      <c r="AF433" s="767" t="s">
        <v>27</v>
      </c>
      <c r="AG433" s="767" t="s">
        <v>314</v>
      </c>
      <c r="AH433" s="767" t="s">
        <v>21</v>
      </c>
      <c r="AI433" s="767" t="s">
        <v>26</v>
      </c>
      <c r="AJ433" s="767" t="s">
        <v>27</v>
      </c>
      <c r="AK433" s="767" t="s">
        <v>314</v>
      </c>
      <c r="AL433" s="767" t="s">
        <v>21</v>
      </c>
      <c r="AM433" s="767" t="s">
        <v>26</v>
      </c>
      <c r="AN433" s="767" t="s">
        <v>27</v>
      </c>
      <c r="AO433" s="767" t="s">
        <v>314</v>
      </c>
      <c r="AP433" s="767" t="s">
        <v>21</v>
      </c>
      <c r="AQ433" s="767" t="s">
        <v>26</v>
      </c>
      <c r="AR433" s="767" t="s">
        <v>27</v>
      </c>
      <c r="AS433" s="767" t="s">
        <v>314</v>
      </c>
      <c r="AT433" s="767" t="s">
        <v>21</v>
      </c>
      <c r="AU433" s="767" t="s">
        <v>26</v>
      </c>
      <c r="AV433" s="767" t="s">
        <v>27</v>
      </c>
      <c r="AW433" s="767" t="s">
        <v>314</v>
      </c>
      <c r="AX433" s="767" t="s">
        <v>21</v>
      </c>
      <c r="AY433" s="767" t="s">
        <v>26</v>
      </c>
      <c r="AZ433" s="767" t="s">
        <v>27</v>
      </c>
      <c r="BA433" s="767" t="s">
        <v>314</v>
      </c>
      <c r="BB433" s="767" t="s">
        <v>21</v>
      </c>
    </row>
    <row r="434" spans="1:55" customFormat="1" x14ac:dyDescent="0.25">
      <c r="A434" s="516">
        <v>1</v>
      </c>
      <c r="B434" s="176" t="s">
        <v>26</v>
      </c>
      <c r="C434" s="119">
        <v>196</v>
      </c>
      <c r="D434" s="119">
        <v>1</v>
      </c>
      <c r="E434" s="119">
        <v>0</v>
      </c>
      <c r="F434" s="119">
        <v>197</v>
      </c>
      <c r="G434" s="119">
        <v>145</v>
      </c>
      <c r="H434" s="119">
        <v>12</v>
      </c>
      <c r="I434" s="119">
        <v>0</v>
      </c>
      <c r="J434" s="119">
        <f t="shared" ref="J434:J442" si="26">SUM(G434:I434)</f>
        <v>157</v>
      </c>
      <c r="K434" s="119">
        <v>141</v>
      </c>
      <c r="L434" s="119">
        <v>1</v>
      </c>
      <c r="M434" s="119">
        <v>0</v>
      </c>
      <c r="N434" s="119">
        <f>SUM(K434:M434)</f>
        <v>142</v>
      </c>
      <c r="O434" s="119">
        <v>160</v>
      </c>
      <c r="P434" s="119">
        <v>1</v>
      </c>
      <c r="Q434" s="119">
        <v>0</v>
      </c>
      <c r="R434" s="119">
        <f>SUM(O434:Q434)</f>
        <v>161</v>
      </c>
      <c r="S434" s="119">
        <v>152</v>
      </c>
      <c r="T434" s="119">
        <v>0</v>
      </c>
      <c r="U434" s="119">
        <v>0</v>
      </c>
      <c r="V434" s="119">
        <f>SUM(S434:U434)</f>
        <v>152</v>
      </c>
      <c r="W434" s="119"/>
      <c r="X434" s="119"/>
      <c r="Y434" s="119"/>
      <c r="Z434" s="119">
        <f>SUM(W434:Y434)</f>
        <v>0</v>
      </c>
      <c r="AA434" s="119">
        <v>128</v>
      </c>
      <c r="AB434" s="119">
        <v>0</v>
      </c>
      <c r="AC434" s="119">
        <v>0</v>
      </c>
      <c r="AD434" s="119">
        <f>SUM(AA434:AC434)</f>
        <v>128</v>
      </c>
      <c r="AE434" s="119">
        <v>142</v>
      </c>
      <c r="AF434" s="119">
        <v>1</v>
      </c>
      <c r="AG434" s="119">
        <v>0</v>
      </c>
      <c r="AH434" s="119">
        <f>SUM(AE434:AG434)</f>
        <v>143</v>
      </c>
      <c r="AI434" s="119">
        <v>93</v>
      </c>
      <c r="AJ434" s="119">
        <v>0</v>
      </c>
      <c r="AK434" s="119">
        <v>0</v>
      </c>
      <c r="AL434" s="119">
        <f>SUM(AI434:AK434)</f>
        <v>93</v>
      </c>
      <c r="AM434" s="119">
        <v>157</v>
      </c>
      <c r="AN434" s="119">
        <v>0</v>
      </c>
      <c r="AO434" s="119">
        <v>0</v>
      </c>
      <c r="AP434" s="119">
        <f>SUM(AM434:AO434)</f>
        <v>157</v>
      </c>
      <c r="AQ434" s="119">
        <v>115</v>
      </c>
      <c r="AR434" s="119">
        <v>0</v>
      </c>
      <c r="AS434" s="119">
        <v>0</v>
      </c>
      <c r="AT434" s="119">
        <f>SUM(AQ434:AS434)</f>
        <v>115</v>
      </c>
      <c r="AU434" s="119">
        <v>98</v>
      </c>
      <c r="AV434" s="119">
        <v>0</v>
      </c>
      <c r="AW434" s="119">
        <v>0</v>
      </c>
      <c r="AX434" s="119">
        <f>SUM(AU434:AW434)</f>
        <v>98</v>
      </c>
      <c r="AY434" s="119">
        <f t="shared" ref="AY434:AY442" si="27">C434+G434+K434+O434+S434+W434+AA434+AE434+AI434+AM434+AQ434+AU434</f>
        <v>1527</v>
      </c>
      <c r="AZ434" s="119">
        <f t="shared" ref="AZ434:AZ442" si="28">D434+H434+L434+P434+T434+X434+AB434+AF434+AJ434+AN434+AR434+AV434</f>
        <v>16</v>
      </c>
      <c r="BA434" s="119">
        <f t="shared" ref="BA434:BA442" si="29">E434+I434+M434+Q434+U434+Y434+AC434+AG434+AK434+AO434+AS434+AW434</f>
        <v>0</v>
      </c>
      <c r="BB434" s="119">
        <f t="shared" ref="BB434:BB442" si="30">F434+J434+N434+R434+V434+Z434+AD434+AH434+AL434+AP434+AT434+AX434</f>
        <v>1543</v>
      </c>
      <c r="BC434" s="532">
        <f>SUM(AY434:BA434)</f>
        <v>1543</v>
      </c>
    </row>
    <row r="435" spans="1:55" customFormat="1" x14ac:dyDescent="0.25">
      <c r="A435" s="516">
        <v>2</v>
      </c>
      <c r="B435" s="176" t="s">
        <v>294</v>
      </c>
      <c r="C435" s="119">
        <v>140</v>
      </c>
      <c r="D435" s="119">
        <v>95</v>
      </c>
      <c r="E435" s="119">
        <v>4</v>
      </c>
      <c r="F435" s="119">
        <v>239</v>
      </c>
      <c r="G435" s="119">
        <v>142</v>
      </c>
      <c r="H435" s="119">
        <v>90</v>
      </c>
      <c r="I435" s="119">
        <v>0</v>
      </c>
      <c r="J435" s="119">
        <f t="shared" si="26"/>
        <v>232</v>
      </c>
      <c r="K435" s="119">
        <v>131</v>
      </c>
      <c r="L435" s="119">
        <v>100</v>
      </c>
      <c r="M435" s="119">
        <v>0</v>
      </c>
      <c r="N435" s="119">
        <f t="shared" ref="N435:N442" si="31">SUM(K435:M435)</f>
        <v>231</v>
      </c>
      <c r="O435" s="119">
        <v>151</v>
      </c>
      <c r="P435" s="119">
        <v>123</v>
      </c>
      <c r="Q435" s="119">
        <v>2</v>
      </c>
      <c r="R435" s="119">
        <f t="shared" ref="R435:R442" si="32">SUM(O435:Q435)</f>
        <v>276</v>
      </c>
      <c r="S435" s="119">
        <v>133</v>
      </c>
      <c r="T435" s="119">
        <v>97</v>
      </c>
      <c r="U435" s="119">
        <v>0</v>
      </c>
      <c r="V435" s="119">
        <f t="shared" ref="V435:V442" si="33">SUM(S435:U435)</f>
        <v>230</v>
      </c>
      <c r="W435" s="119">
        <v>66</v>
      </c>
      <c r="X435" s="119">
        <v>57</v>
      </c>
      <c r="Y435" s="119">
        <v>0</v>
      </c>
      <c r="Z435" s="119">
        <f t="shared" ref="Z435:Z442" si="34">SUM(W435:Y435)</f>
        <v>123</v>
      </c>
      <c r="AA435" s="119">
        <v>157</v>
      </c>
      <c r="AB435" s="119">
        <v>126</v>
      </c>
      <c r="AC435" s="119">
        <v>0</v>
      </c>
      <c r="AD435" s="119">
        <f t="shared" ref="AD435:AD438" si="35">SUM(AA435:AC435)</f>
        <v>283</v>
      </c>
      <c r="AE435" s="119">
        <v>177</v>
      </c>
      <c r="AF435" s="119">
        <v>128</v>
      </c>
      <c r="AG435" s="119"/>
      <c r="AH435" s="119">
        <f t="shared" ref="AH435:AH442" si="36">SUM(AE435:AG435)</f>
        <v>305</v>
      </c>
      <c r="AI435" s="119">
        <v>138</v>
      </c>
      <c r="AJ435" s="119">
        <v>132</v>
      </c>
      <c r="AK435" s="119">
        <v>0</v>
      </c>
      <c r="AL435" s="119">
        <f t="shared" ref="AL435:AL442" si="37">SUM(AI435:AK435)</f>
        <v>270</v>
      </c>
      <c r="AM435" s="119">
        <v>210</v>
      </c>
      <c r="AN435" s="119">
        <v>170</v>
      </c>
      <c r="AO435" s="119">
        <v>0</v>
      </c>
      <c r="AP435" s="119">
        <f t="shared" ref="AP435:AP442" si="38">SUM(AM435:AO435)</f>
        <v>380</v>
      </c>
      <c r="AQ435" s="119">
        <v>171</v>
      </c>
      <c r="AR435" s="119">
        <v>142</v>
      </c>
      <c r="AS435" s="119">
        <v>0</v>
      </c>
      <c r="AT435" s="119">
        <f t="shared" ref="AT435:AT442" si="39">SUM(AQ435:AS435)</f>
        <v>313</v>
      </c>
      <c r="AU435" s="119">
        <v>134</v>
      </c>
      <c r="AV435" s="119">
        <v>145</v>
      </c>
      <c r="AW435" s="119">
        <v>0</v>
      </c>
      <c r="AX435" s="119">
        <f t="shared" ref="AX435:AX442" si="40">SUM(AU435:AW435)</f>
        <v>279</v>
      </c>
      <c r="AY435" s="119">
        <f t="shared" si="27"/>
        <v>1750</v>
      </c>
      <c r="AZ435" s="119">
        <f t="shared" si="28"/>
        <v>1405</v>
      </c>
      <c r="BA435" s="119">
        <f t="shared" si="29"/>
        <v>6</v>
      </c>
      <c r="BB435" s="119">
        <f t="shared" si="30"/>
        <v>3161</v>
      </c>
      <c r="BC435" s="532">
        <f t="shared" ref="BC435:BC442" si="41">SUM(AY435:BA435)</f>
        <v>3161</v>
      </c>
    </row>
    <row r="436" spans="1:55" customFormat="1" x14ac:dyDescent="0.25">
      <c r="A436" s="516">
        <v>3</v>
      </c>
      <c r="B436" s="176" t="s">
        <v>295</v>
      </c>
      <c r="C436" s="119">
        <v>170</v>
      </c>
      <c r="D436" s="119">
        <v>187</v>
      </c>
      <c r="E436" s="119">
        <v>2</v>
      </c>
      <c r="F436" s="119">
        <v>359</v>
      </c>
      <c r="G436" s="119">
        <v>134</v>
      </c>
      <c r="H436" s="119">
        <v>188</v>
      </c>
      <c r="I436" s="119">
        <v>6</v>
      </c>
      <c r="J436" s="119">
        <f t="shared" si="26"/>
        <v>328</v>
      </c>
      <c r="K436" s="119">
        <v>101</v>
      </c>
      <c r="L436" s="119">
        <v>223</v>
      </c>
      <c r="M436" s="119">
        <v>7</v>
      </c>
      <c r="N436" s="119">
        <f t="shared" si="31"/>
        <v>331</v>
      </c>
      <c r="O436" s="119">
        <v>130</v>
      </c>
      <c r="P436" s="119">
        <v>269</v>
      </c>
      <c r="Q436" s="119">
        <v>2</v>
      </c>
      <c r="R436" s="119">
        <f t="shared" si="32"/>
        <v>401</v>
      </c>
      <c r="S436" s="119">
        <v>129</v>
      </c>
      <c r="T436" s="119">
        <v>222</v>
      </c>
      <c r="U436" s="119">
        <v>4</v>
      </c>
      <c r="V436" s="119">
        <f t="shared" si="33"/>
        <v>355</v>
      </c>
      <c r="W436" s="119">
        <v>73</v>
      </c>
      <c r="X436" s="119">
        <v>123</v>
      </c>
      <c r="Y436" s="119">
        <v>3</v>
      </c>
      <c r="Z436" s="548">
        <f t="shared" si="34"/>
        <v>199</v>
      </c>
      <c r="AA436" s="119">
        <v>163</v>
      </c>
      <c r="AB436" s="119">
        <v>217</v>
      </c>
      <c r="AC436" s="119">
        <v>3</v>
      </c>
      <c r="AD436" s="119">
        <f t="shared" si="35"/>
        <v>383</v>
      </c>
      <c r="AE436" s="119">
        <v>135</v>
      </c>
      <c r="AF436" s="119">
        <v>201</v>
      </c>
      <c r="AG436" s="119">
        <v>2</v>
      </c>
      <c r="AH436" s="119">
        <f t="shared" si="36"/>
        <v>338</v>
      </c>
      <c r="AI436" s="119">
        <v>94</v>
      </c>
      <c r="AJ436" s="119">
        <v>194</v>
      </c>
      <c r="AK436" s="119">
        <v>0</v>
      </c>
      <c r="AL436" s="119">
        <f t="shared" si="37"/>
        <v>288</v>
      </c>
      <c r="AM436" s="119">
        <v>122</v>
      </c>
      <c r="AN436" s="119">
        <v>282</v>
      </c>
      <c r="AO436" s="119">
        <v>1</v>
      </c>
      <c r="AP436" s="119">
        <f t="shared" si="38"/>
        <v>405</v>
      </c>
      <c r="AQ436" s="119">
        <v>125</v>
      </c>
      <c r="AR436" s="119">
        <v>239</v>
      </c>
      <c r="AS436" s="119">
        <v>2</v>
      </c>
      <c r="AT436" s="119">
        <f t="shared" si="39"/>
        <v>366</v>
      </c>
      <c r="AU436" s="119">
        <v>80</v>
      </c>
      <c r="AV436" s="119">
        <v>218</v>
      </c>
      <c r="AW436" s="119">
        <v>4</v>
      </c>
      <c r="AX436" s="119">
        <f t="shared" si="40"/>
        <v>302</v>
      </c>
      <c r="AY436" s="119">
        <f t="shared" si="27"/>
        <v>1456</v>
      </c>
      <c r="AZ436" s="119">
        <f t="shared" si="28"/>
        <v>2563</v>
      </c>
      <c r="BA436" s="119">
        <f t="shared" si="29"/>
        <v>36</v>
      </c>
      <c r="BB436" s="119">
        <f t="shared" si="30"/>
        <v>4055</v>
      </c>
      <c r="BC436" s="532">
        <f t="shared" si="41"/>
        <v>4055</v>
      </c>
    </row>
    <row r="437" spans="1:55" customFormat="1" x14ac:dyDescent="0.25">
      <c r="A437" s="516">
        <v>4</v>
      </c>
      <c r="B437" s="176" t="s">
        <v>316</v>
      </c>
      <c r="C437" s="119">
        <v>356</v>
      </c>
      <c r="D437" s="119">
        <v>365</v>
      </c>
      <c r="E437" s="119">
        <v>26</v>
      </c>
      <c r="F437" s="119">
        <v>747</v>
      </c>
      <c r="G437" s="119">
        <v>272</v>
      </c>
      <c r="H437" s="119">
        <v>348</v>
      </c>
      <c r="I437" s="119">
        <v>13</v>
      </c>
      <c r="J437" s="119">
        <f t="shared" si="26"/>
        <v>633</v>
      </c>
      <c r="K437" s="119">
        <v>310</v>
      </c>
      <c r="L437" s="119">
        <v>414</v>
      </c>
      <c r="M437" s="119">
        <v>18</v>
      </c>
      <c r="N437" s="119">
        <f t="shared" si="31"/>
        <v>742</v>
      </c>
      <c r="O437" s="119">
        <v>308</v>
      </c>
      <c r="P437" s="119">
        <v>430</v>
      </c>
      <c r="Q437" s="119">
        <v>17</v>
      </c>
      <c r="R437" s="119">
        <f t="shared" si="32"/>
        <v>755</v>
      </c>
      <c r="S437" s="119">
        <v>317</v>
      </c>
      <c r="T437" s="119">
        <v>378</v>
      </c>
      <c r="U437" s="119">
        <v>11</v>
      </c>
      <c r="V437" s="119">
        <f t="shared" si="33"/>
        <v>706</v>
      </c>
      <c r="W437" s="119">
        <v>201</v>
      </c>
      <c r="X437" s="119">
        <v>236</v>
      </c>
      <c r="Y437" s="119">
        <v>3</v>
      </c>
      <c r="Z437" s="119">
        <f t="shared" si="34"/>
        <v>440</v>
      </c>
      <c r="AA437" s="119">
        <v>279</v>
      </c>
      <c r="AB437" s="119">
        <v>367</v>
      </c>
      <c r="AC437" s="119">
        <v>8</v>
      </c>
      <c r="AD437" s="119">
        <f t="shared" si="35"/>
        <v>654</v>
      </c>
      <c r="AE437" s="119">
        <v>265</v>
      </c>
      <c r="AF437" s="119">
        <v>325</v>
      </c>
      <c r="AG437" s="119">
        <v>1</v>
      </c>
      <c r="AH437" s="119">
        <f t="shared" si="36"/>
        <v>591</v>
      </c>
      <c r="AI437" s="119">
        <v>192</v>
      </c>
      <c r="AJ437" s="119">
        <v>246</v>
      </c>
      <c r="AK437" s="119">
        <v>1</v>
      </c>
      <c r="AL437" s="119">
        <f t="shared" si="37"/>
        <v>439</v>
      </c>
      <c r="AM437" s="119">
        <v>218</v>
      </c>
      <c r="AN437" s="119">
        <v>329</v>
      </c>
      <c r="AO437" s="119">
        <v>0</v>
      </c>
      <c r="AP437" s="119">
        <f t="shared" si="38"/>
        <v>547</v>
      </c>
      <c r="AQ437" s="119">
        <v>168</v>
      </c>
      <c r="AR437" s="119">
        <v>312</v>
      </c>
      <c r="AS437" s="119">
        <v>0</v>
      </c>
      <c r="AT437" s="119">
        <f t="shared" si="39"/>
        <v>480</v>
      </c>
      <c r="AU437" s="119">
        <v>174</v>
      </c>
      <c r="AV437" s="119">
        <v>331</v>
      </c>
      <c r="AW437" s="119">
        <v>0</v>
      </c>
      <c r="AX437" s="119">
        <f t="shared" si="40"/>
        <v>505</v>
      </c>
      <c r="AY437" s="119">
        <f t="shared" si="27"/>
        <v>3060</v>
      </c>
      <c r="AZ437" s="119">
        <f t="shared" si="28"/>
        <v>4081</v>
      </c>
      <c r="BA437" s="119">
        <f t="shared" si="29"/>
        <v>98</v>
      </c>
      <c r="BB437" s="119">
        <f t="shared" si="30"/>
        <v>7239</v>
      </c>
      <c r="BC437" s="532">
        <f t="shared" si="41"/>
        <v>7239</v>
      </c>
    </row>
    <row r="438" spans="1:55" customFormat="1" x14ac:dyDescent="0.25">
      <c r="A438" s="549">
        <v>5</v>
      </c>
      <c r="B438" s="803" t="s">
        <v>296</v>
      </c>
      <c r="C438" s="548">
        <v>36</v>
      </c>
      <c r="D438" s="548">
        <v>550</v>
      </c>
      <c r="E438" s="548">
        <v>0</v>
      </c>
      <c r="F438" s="548">
        <v>586</v>
      </c>
      <c r="G438" s="548">
        <v>29</v>
      </c>
      <c r="H438" s="548">
        <v>383</v>
      </c>
      <c r="I438" s="548">
        <v>0</v>
      </c>
      <c r="J438" s="548">
        <f t="shared" si="26"/>
        <v>412</v>
      </c>
      <c r="K438" s="548">
        <v>39</v>
      </c>
      <c r="L438" s="548">
        <v>367</v>
      </c>
      <c r="M438" s="548">
        <v>0</v>
      </c>
      <c r="N438" s="548">
        <f t="shared" si="31"/>
        <v>406</v>
      </c>
      <c r="O438" s="548">
        <v>35</v>
      </c>
      <c r="P438" s="548">
        <v>382</v>
      </c>
      <c r="Q438" s="548">
        <v>0</v>
      </c>
      <c r="R438" s="548">
        <f t="shared" si="32"/>
        <v>417</v>
      </c>
      <c r="S438" s="548">
        <v>29</v>
      </c>
      <c r="T438" s="548">
        <v>407</v>
      </c>
      <c r="U438" s="550">
        <v>0</v>
      </c>
      <c r="V438" s="548">
        <f t="shared" si="33"/>
        <v>436</v>
      </c>
      <c r="W438" s="548">
        <v>20</v>
      </c>
      <c r="X438" s="548">
        <v>325</v>
      </c>
      <c r="Y438" s="548">
        <v>0</v>
      </c>
      <c r="Z438" s="548">
        <f t="shared" si="34"/>
        <v>345</v>
      </c>
      <c r="AA438" s="548">
        <v>36</v>
      </c>
      <c r="AB438" s="548">
        <v>389</v>
      </c>
      <c r="AC438" s="548">
        <v>0</v>
      </c>
      <c r="AD438" s="548">
        <f t="shared" si="35"/>
        <v>425</v>
      </c>
      <c r="AE438" s="548">
        <v>21</v>
      </c>
      <c r="AF438" s="548">
        <v>383</v>
      </c>
      <c r="AG438" s="548"/>
      <c r="AH438" s="548">
        <f t="shared" si="36"/>
        <v>404</v>
      </c>
      <c r="AI438" s="548">
        <v>25</v>
      </c>
      <c r="AJ438" s="548">
        <v>343</v>
      </c>
      <c r="AK438" s="548"/>
      <c r="AL438" s="548">
        <f t="shared" si="37"/>
        <v>368</v>
      </c>
      <c r="AM438" s="548">
        <v>28</v>
      </c>
      <c r="AN438" s="548">
        <v>389</v>
      </c>
      <c r="AO438" s="548">
        <v>0</v>
      </c>
      <c r="AP438" s="548">
        <f t="shared" si="38"/>
        <v>417</v>
      </c>
      <c r="AQ438" s="548">
        <v>19</v>
      </c>
      <c r="AR438" s="548">
        <v>423</v>
      </c>
      <c r="AS438" s="548"/>
      <c r="AT438" s="548">
        <f t="shared" si="39"/>
        <v>442</v>
      </c>
      <c r="AU438" s="548">
        <v>17</v>
      </c>
      <c r="AV438" s="548">
        <v>415</v>
      </c>
      <c r="AW438" s="548">
        <v>0</v>
      </c>
      <c r="AX438" s="548">
        <f t="shared" si="40"/>
        <v>432</v>
      </c>
      <c r="AY438" s="119">
        <f t="shared" si="27"/>
        <v>334</v>
      </c>
      <c r="AZ438" s="119">
        <f t="shared" si="28"/>
        <v>4756</v>
      </c>
      <c r="BA438" s="119">
        <f t="shared" si="29"/>
        <v>0</v>
      </c>
      <c r="BB438" s="119">
        <f t="shared" si="30"/>
        <v>5090</v>
      </c>
      <c r="BC438" s="532">
        <f t="shared" si="41"/>
        <v>5090</v>
      </c>
    </row>
    <row r="439" spans="1:55" customFormat="1" x14ac:dyDescent="0.25">
      <c r="A439" s="516">
        <v>6</v>
      </c>
      <c r="B439" s="176" t="s">
        <v>297</v>
      </c>
      <c r="C439" s="119">
        <v>4</v>
      </c>
      <c r="D439" s="119">
        <v>28</v>
      </c>
      <c r="E439" s="119">
        <v>1</v>
      </c>
      <c r="F439" s="119">
        <v>33</v>
      </c>
      <c r="G439" s="119">
        <v>1</v>
      </c>
      <c r="H439" s="119">
        <v>34</v>
      </c>
      <c r="I439" s="119">
        <v>0</v>
      </c>
      <c r="J439" s="119">
        <f t="shared" si="26"/>
        <v>35</v>
      </c>
      <c r="K439" s="119">
        <v>2</v>
      </c>
      <c r="L439" s="119">
        <v>30</v>
      </c>
      <c r="M439" s="119">
        <v>0</v>
      </c>
      <c r="N439" s="119">
        <f t="shared" si="31"/>
        <v>32</v>
      </c>
      <c r="O439" s="119">
        <v>4</v>
      </c>
      <c r="P439" s="119">
        <v>31</v>
      </c>
      <c r="Q439" s="119">
        <v>0</v>
      </c>
      <c r="R439" s="119">
        <f t="shared" si="32"/>
        <v>35</v>
      </c>
      <c r="S439" s="119">
        <v>5</v>
      </c>
      <c r="T439" s="119">
        <v>33</v>
      </c>
      <c r="U439" s="119"/>
      <c r="V439" s="119">
        <f t="shared" si="33"/>
        <v>38</v>
      </c>
      <c r="W439" s="119">
        <v>6</v>
      </c>
      <c r="X439" s="119">
        <v>23</v>
      </c>
      <c r="Y439" s="119">
        <v>0</v>
      </c>
      <c r="Z439" s="119">
        <f t="shared" si="34"/>
        <v>29</v>
      </c>
      <c r="AA439" s="119">
        <v>11</v>
      </c>
      <c r="AB439" s="119">
        <v>27</v>
      </c>
      <c r="AC439" s="119">
        <v>0</v>
      </c>
      <c r="AD439" s="119">
        <f>SUM(AA439:AC439)</f>
        <v>38</v>
      </c>
      <c r="AE439" s="119">
        <v>4</v>
      </c>
      <c r="AF439" s="119">
        <v>28</v>
      </c>
      <c r="AG439" s="119">
        <v>0</v>
      </c>
      <c r="AH439" s="119">
        <f t="shared" si="36"/>
        <v>32</v>
      </c>
      <c r="AI439" s="119">
        <v>6</v>
      </c>
      <c r="AJ439" s="119">
        <v>24</v>
      </c>
      <c r="AK439" s="119">
        <v>0</v>
      </c>
      <c r="AL439" s="119">
        <f t="shared" si="37"/>
        <v>30</v>
      </c>
      <c r="AM439" s="119">
        <v>4</v>
      </c>
      <c r="AN439" s="119">
        <v>24</v>
      </c>
      <c r="AO439" s="119"/>
      <c r="AP439" s="119">
        <f t="shared" si="38"/>
        <v>28</v>
      </c>
      <c r="AQ439" s="119">
        <v>5</v>
      </c>
      <c r="AR439" s="119">
        <v>25</v>
      </c>
      <c r="AS439" s="119">
        <v>0</v>
      </c>
      <c r="AT439" s="119">
        <f t="shared" si="39"/>
        <v>30</v>
      </c>
      <c r="AU439" s="119">
        <v>2</v>
      </c>
      <c r="AV439" s="119">
        <v>29</v>
      </c>
      <c r="AW439" s="119">
        <v>0</v>
      </c>
      <c r="AX439" s="119">
        <f t="shared" si="40"/>
        <v>31</v>
      </c>
      <c r="AY439" s="119">
        <f t="shared" si="27"/>
        <v>54</v>
      </c>
      <c r="AZ439" s="119">
        <f t="shared" si="28"/>
        <v>336</v>
      </c>
      <c r="BA439" s="119">
        <f t="shared" si="29"/>
        <v>1</v>
      </c>
      <c r="BB439" s="119">
        <f t="shared" si="30"/>
        <v>391</v>
      </c>
      <c r="BC439" s="532">
        <f t="shared" si="41"/>
        <v>391</v>
      </c>
    </row>
    <row r="440" spans="1:55" customFormat="1" x14ac:dyDescent="0.25">
      <c r="A440" s="516">
        <v>7</v>
      </c>
      <c r="B440" s="176" t="s">
        <v>298</v>
      </c>
      <c r="C440" s="119">
        <v>273</v>
      </c>
      <c r="D440" s="119">
        <v>406</v>
      </c>
      <c r="E440" s="119">
        <v>3</v>
      </c>
      <c r="F440" s="119">
        <v>682</v>
      </c>
      <c r="G440" s="119">
        <v>236</v>
      </c>
      <c r="H440" s="119">
        <v>369</v>
      </c>
      <c r="I440" s="460">
        <v>1</v>
      </c>
      <c r="J440" s="119">
        <f t="shared" si="26"/>
        <v>606</v>
      </c>
      <c r="K440" s="119">
        <v>246</v>
      </c>
      <c r="L440" s="119">
        <v>396</v>
      </c>
      <c r="M440" s="119">
        <v>1</v>
      </c>
      <c r="N440" s="119">
        <f t="shared" si="31"/>
        <v>643</v>
      </c>
      <c r="O440" s="119">
        <v>224</v>
      </c>
      <c r="P440" s="119">
        <v>472</v>
      </c>
      <c r="Q440" s="119">
        <v>1</v>
      </c>
      <c r="R440" s="119">
        <f t="shared" si="32"/>
        <v>697</v>
      </c>
      <c r="S440" s="119">
        <v>238</v>
      </c>
      <c r="T440" s="119">
        <v>388</v>
      </c>
      <c r="U440" s="119"/>
      <c r="V440" s="119">
        <f t="shared" si="33"/>
        <v>626</v>
      </c>
      <c r="W440" s="119">
        <v>139</v>
      </c>
      <c r="X440" s="119">
        <v>276</v>
      </c>
      <c r="Y440" s="119">
        <v>0</v>
      </c>
      <c r="Z440" s="119">
        <f t="shared" si="34"/>
        <v>415</v>
      </c>
      <c r="AA440" s="119">
        <v>252</v>
      </c>
      <c r="AB440" s="119">
        <v>466</v>
      </c>
      <c r="AC440" s="119">
        <v>0</v>
      </c>
      <c r="AD440" s="119">
        <f t="shared" ref="AD440:AD442" si="42">SUM(AA440:AC440)</f>
        <v>718</v>
      </c>
      <c r="AE440" s="119">
        <v>282</v>
      </c>
      <c r="AF440" s="119">
        <v>458</v>
      </c>
      <c r="AG440" s="119">
        <v>0</v>
      </c>
      <c r="AH440" s="119">
        <f t="shared" si="36"/>
        <v>740</v>
      </c>
      <c r="AI440" s="119">
        <v>238</v>
      </c>
      <c r="AJ440" s="119">
        <v>461</v>
      </c>
      <c r="AK440" s="119">
        <v>0</v>
      </c>
      <c r="AL440" s="119">
        <f t="shared" si="37"/>
        <v>699</v>
      </c>
      <c r="AM440" s="119">
        <v>223</v>
      </c>
      <c r="AN440" s="119">
        <v>667</v>
      </c>
      <c r="AO440" s="119"/>
      <c r="AP440" s="119">
        <f t="shared" si="38"/>
        <v>890</v>
      </c>
      <c r="AQ440" s="119">
        <v>225</v>
      </c>
      <c r="AR440" s="119">
        <v>493</v>
      </c>
      <c r="AS440" s="119"/>
      <c r="AT440" s="119">
        <f t="shared" si="39"/>
        <v>718</v>
      </c>
      <c r="AU440" s="119">
        <v>304</v>
      </c>
      <c r="AV440" s="119">
        <v>546</v>
      </c>
      <c r="AW440" s="119"/>
      <c r="AX440" s="119">
        <f t="shared" si="40"/>
        <v>850</v>
      </c>
      <c r="AY440" s="119">
        <f t="shared" si="27"/>
        <v>2880</v>
      </c>
      <c r="AZ440" s="119">
        <f t="shared" si="28"/>
        <v>5398</v>
      </c>
      <c r="BA440" s="119">
        <f t="shared" si="29"/>
        <v>6</v>
      </c>
      <c r="BB440" s="119">
        <f t="shared" si="30"/>
        <v>8284</v>
      </c>
      <c r="BC440" s="532">
        <f t="shared" si="41"/>
        <v>8284</v>
      </c>
    </row>
    <row r="441" spans="1:55" customFormat="1" x14ac:dyDescent="0.25">
      <c r="A441" s="516">
        <v>8</v>
      </c>
      <c r="B441" s="176" t="s">
        <v>315</v>
      </c>
      <c r="C441" s="119">
        <v>58</v>
      </c>
      <c r="D441" s="119">
        <v>215</v>
      </c>
      <c r="E441" s="119">
        <v>2</v>
      </c>
      <c r="F441" s="119">
        <v>275</v>
      </c>
      <c r="G441" s="119">
        <v>51</v>
      </c>
      <c r="H441" s="119">
        <v>194</v>
      </c>
      <c r="I441" s="119">
        <v>1</v>
      </c>
      <c r="J441" s="119">
        <f t="shared" si="26"/>
        <v>246</v>
      </c>
      <c r="K441" s="119">
        <v>43</v>
      </c>
      <c r="L441" s="119">
        <v>233</v>
      </c>
      <c r="M441" s="119">
        <v>0</v>
      </c>
      <c r="N441" s="119">
        <f t="shared" si="31"/>
        <v>276</v>
      </c>
      <c r="O441" s="119">
        <v>62</v>
      </c>
      <c r="P441" s="119">
        <v>326</v>
      </c>
      <c r="Q441" s="119">
        <v>0</v>
      </c>
      <c r="R441" s="119">
        <f t="shared" si="32"/>
        <v>388</v>
      </c>
      <c r="S441" s="119">
        <v>66</v>
      </c>
      <c r="T441" s="119">
        <v>341</v>
      </c>
      <c r="U441" s="119">
        <v>0</v>
      </c>
      <c r="V441" s="119">
        <f t="shared" si="33"/>
        <v>407</v>
      </c>
      <c r="W441" s="119">
        <v>31</v>
      </c>
      <c r="X441" s="119">
        <v>349</v>
      </c>
      <c r="Y441" s="119">
        <v>0</v>
      </c>
      <c r="Z441" s="119">
        <f t="shared" si="34"/>
        <v>380</v>
      </c>
      <c r="AA441" s="119">
        <v>104</v>
      </c>
      <c r="AB441" s="119">
        <v>403</v>
      </c>
      <c r="AC441" s="548">
        <v>0</v>
      </c>
      <c r="AD441" s="119">
        <f t="shared" si="42"/>
        <v>507</v>
      </c>
      <c r="AE441" s="119">
        <v>126</v>
      </c>
      <c r="AF441" s="119">
        <v>410</v>
      </c>
      <c r="AG441" s="119">
        <v>0</v>
      </c>
      <c r="AH441" s="119">
        <f t="shared" si="36"/>
        <v>536</v>
      </c>
      <c r="AI441" s="119">
        <v>136</v>
      </c>
      <c r="AJ441" s="119">
        <v>375</v>
      </c>
      <c r="AK441" s="119">
        <v>0</v>
      </c>
      <c r="AL441" s="119">
        <f t="shared" si="37"/>
        <v>511</v>
      </c>
      <c r="AM441" s="119">
        <v>135</v>
      </c>
      <c r="AN441" s="119">
        <v>558</v>
      </c>
      <c r="AO441" s="119">
        <v>0</v>
      </c>
      <c r="AP441" s="119">
        <f t="shared" si="38"/>
        <v>693</v>
      </c>
      <c r="AQ441" s="119">
        <v>131</v>
      </c>
      <c r="AR441" s="119">
        <v>498</v>
      </c>
      <c r="AS441" s="119">
        <v>0</v>
      </c>
      <c r="AT441" s="119">
        <f t="shared" si="39"/>
        <v>629</v>
      </c>
      <c r="AU441" s="119">
        <v>194</v>
      </c>
      <c r="AV441" s="119">
        <v>510</v>
      </c>
      <c r="AW441" s="119">
        <v>0</v>
      </c>
      <c r="AX441" s="119">
        <f t="shared" si="40"/>
        <v>704</v>
      </c>
      <c r="AY441" s="119">
        <f t="shared" si="27"/>
        <v>1137</v>
      </c>
      <c r="AZ441" s="119">
        <f t="shared" si="28"/>
        <v>4412</v>
      </c>
      <c r="BA441" s="119">
        <f t="shared" si="29"/>
        <v>3</v>
      </c>
      <c r="BB441" s="119">
        <f t="shared" si="30"/>
        <v>5552</v>
      </c>
      <c r="BC441" s="532">
        <f t="shared" si="41"/>
        <v>5552</v>
      </c>
    </row>
    <row r="442" spans="1:55" customFormat="1" x14ac:dyDescent="0.25">
      <c r="A442" s="516">
        <v>9</v>
      </c>
      <c r="B442" s="377" t="s">
        <v>325</v>
      </c>
      <c r="C442" s="119">
        <v>15</v>
      </c>
      <c r="D442" s="119">
        <v>20</v>
      </c>
      <c r="E442" s="119">
        <v>0</v>
      </c>
      <c r="F442" s="119">
        <v>35</v>
      </c>
      <c r="G442" s="119">
        <v>10</v>
      </c>
      <c r="H442" s="119">
        <v>19</v>
      </c>
      <c r="I442" s="119">
        <v>0</v>
      </c>
      <c r="J442" s="119">
        <f t="shared" si="26"/>
        <v>29</v>
      </c>
      <c r="K442" s="460">
        <v>10</v>
      </c>
      <c r="L442" s="460">
        <v>33</v>
      </c>
      <c r="M442" s="460">
        <v>0</v>
      </c>
      <c r="N442" s="119">
        <f t="shared" si="31"/>
        <v>43</v>
      </c>
      <c r="O442" s="119">
        <v>13</v>
      </c>
      <c r="P442" s="119">
        <v>31</v>
      </c>
      <c r="Q442" s="119">
        <v>0</v>
      </c>
      <c r="R442" s="119">
        <f t="shared" si="32"/>
        <v>44</v>
      </c>
      <c r="S442" s="119">
        <v>6</v>
      </c>
      <c r="T442" s="119">
        <v>22</v>
      </c>
      <c r="U442" s="119"/>
      <c r="V442" s="119">
        <f t="shared" si="33"/>
        <v>28</v>
      </c>
      <c r="W442" s="119">
        <v>4</v>
      </c>
      <c r="X442" s="119">
        <v>19</v>
      </c>
      <c r="Y442" s="119">
        <v>0</v>
      </c>
      <c r="Z442" s="119">
        <f t="shared" si="34"/>
        <v>23</v>
      </c>
      <c r="AA442" s="119">
        <v>7</v>
      </c>
      <c r="AB442" s="119">
        <v>35</v>
      </c>
      <c r="AC442" s="119">
        <v>0</v>
      </c>
      <c r="AD442" s="119">
        <f t="shared" si="42"/>
        <v>42</v>
      </c>
      <c r="AE442" s="119">
        <v>13</v>
      </c>
      <c r="AF442" s="119">
        <v>17</v>
      </c>
      <c r="AG442" s="119"/>
      <c r="AH442" s="119">
        <f t="shared" si="36"/>
        <v>30</v>
      </c>
      <c r="AI442" s="119">
        <v>11</v>
      </c>
      <c r="AJ442" s="119">
        <v>34</v>
      </c>
      <c r="AK442" s="119"/>
      <c r="AL442" s="119">
        <f t="shared" si="37"/>
        <v>45</v>
      </c>
      <c r="AM442" s="119">
        <v>14</v>
      </c>
      <c r="AN442" s="119">
        <v>36</v>
      </c>
      <c r="AO442" s="119">
        <v>0</v>
      </c>
      <c r="AP442" s="119">
        <f t="shared" si="38"/>
        <v>50</v>
      </c>
      <c r="AQ442" s="119">
        <v>16</v>
      </c>
      <c r="AR442" s="119">
        <v>33</v>
      </c>
      <c r="AS442" s="119">
        <v>0</v>
      </c>
      <c r="AT442" s="119">
        <f t="shared" si="39"/>
        <v>49</v>
      </c>
      <c r="AU442" s="119">
        <v>14</v>
      </c>
      <c r="AV442" s="119">
        <v>23</v>
      </c>
      <c r="AW442" s="119">
        <v>0</v>
      </c>
      <c r="AX442" s="119">
        <f t="shared" si="40"/>
        <v>37</v>
      </c>
      <c r="AY442" s="119">
        <f t="shared" si="27"/>
        <v>133</v>
      </c>
      <c r="AZ442" s="119">
        <f t="shared" si="28"/>
        <v>322</v>
      </c>
      <c r="BA442" s="119">
        <f t="shared" si="29"/>
        <v>0</v>
      </c>
      <c r="BB442" s="119">
        <f t="shared" si="30"/>
        <v>455</v>
      </c>
      <c r="BC442" s="532">
        <f t="shared" si="41"/>
        <v>455</v>
      </c>
    </row>
    <row r="443" spans="1:55" s="173" customFormat="1" x14ac:dyDescent="0.25">
      <c r="A443" s="848"/>
      <c r="B443" s="848" t="s">
        <v>2</v>
      </c>
      <c r="C443" s="120">
        <v>1248</v>
      </c>
      <c r="D443" s="120">
        <v>1867</v>
      </c>
      <c r="E443" s="120">
        <v>38</v>
      </c>
      <c r="F443" s="120">
        <v>3153</v>
      </c>
      <c r="G443" s="120">
        <v>1020</v>
      </c>
      <c r="H443" s="120">
        <v>1637</v>
      </c>
      <c r="I443" s="120">
        <f t="shared" ref="I443:R443" si="43">SUM(I434:I442)</f>
        <v>21</v>
      </c>
      <c r="J443" s="120">
        <f t="shared" si="43"/>
        <v>2678</v>
      </c>
      <c r="K443" s="120">
        <f t="shared" si="43"/>
        <v>1023</v>
      </c>
      <c r="L443" s="120">
        <f t="shared" si="43"/>
        <v>1797</v>
      </c>
      <c r="M443" s="120">
        <f t="shared" si="43"/>
        <v>26</v>
      </c>
      <c r="N443" s="120">
        <f t="shared" si="43"/>
        <v>2846</v>
      </c>
      <c r="O443" s="120">
        <f t="shared" si="43"/>
        <v>1087</v>
      </c>
      <c r="P443" s="120">
        <f t="shared" si="43"/>
        <v>2065</v>
      </c>
      <c r="Q443" s="120">
        <f t="shared" si="43"/>
        <v>22</v>
      </c>
      <c r="R443" s="120">
        <f t="shared" si="43"/>
        <v>3174</v>
      </c>
      <c r="S443" s="120">
        <f>SUM(S434:S442)</f>
        <v>1075</v>
      </c>
      <c r="T443" s="120">
        <f>SUM(T434:T442)</f>
        <v>1888</v>
      </c>
      <c r="U443" s="120">
        <f>SUM(U434:U441)</f>
        <v>15</v>
      </c>
      <c r="V443" s="120">
        <f>SUM(V434:V441)</f>
        <v>2950</v>
      </c>
      <c r="W443" s="120">
        <f t="shared" ref="W443:AP443" si="44">SUM(W434:W442)</f>
        <v>540</v>
      </c>
      <c r="X443" s="120">
        <f t="shared" si="44"/>
        <v>1408</v>
      </c>
      <c r="Y443" s="120">
        <f t="shared" si="44"/>
        <v>6</v>
      </c>
      <c r="Z443" s="120">
        <f t="shared" si="44"/>
        <v>1954</v>
      </c>
      <c r="AA443" s="120">
        <f t="shared" si="44"/>
        <v>1137</v>
      </c>
      <c r="AB443" s="120">
        <f t="shared" si="44"/>
        <v>2030</v>
      </c>
      <c r="AC443" s="120">
        <f t="shared" si="44"/>
        <v>11</v>
      </c>
      <c r="AD443" s="120">
        <f t="shared" si="44"/>
        <v>3178</v>
      </c>
      <c r="AE443" s="120">
        <f t="shared" si="44"/>
        <v>1165</v>
      </c>
      <c r="AF443" s="120">
        <f t="shared" si="44"/>
        <v>1951</v>
      </c>
      <c r="AG443" s="120">
        <f t="shared" si="44"/>
        <v>3</v>
      </c>
      <c r="AH443" s="120">
        <f t="shared" si="44"/>
        <v>3119</v>
      </c>
      <c r="AI443" s="120">
        <f t="shared" si="44"/>
        <v>933</v>
      </c>
      <c r="AJ443" s="120">
        <f t="shared" si="44"/>
        <v>1809</v>
      </c>
      <c r="AK443" s="120">
        <f t="shared" si="44"/>
        <v>1</v>
      </c>
      <c r="AL443" s="120">
        <f t="shared" si="44"/>
        <v>2743</v>
      </c>
      <c r="AM443" s="120">
        <f t="shared" si="44"/>
        <v>1111</v>
      </c>
      <c r="AN443" s="120">
        <f t="shared" si="44"/>
        <v>2455</v>
      </c>
      <c r="AO443" s="120">
        <f t="shared" si="44"/>
        <v>1</v>
      </c>
      <c r="AP443" s="120">
        <f t="shared" si="44"/>
        <v>3567</v>
      </c>
      <c r="AQ443" s="120">
        <f t="shared" ref="AQ443:AX443" si="45">SUM(AQ434:AQ441)</f>
        <v>959</v>
      </c>
      <c r="AR443" s="120">
        <f t="shared" si="45"/>
        <v>2132</v>
      </c>
      <c r="AS443" s="120">
        <f t="shared" si="45"/>
        <v>2</v>
      </c>
      <c r="AT443" s="120">
        <f t="shared" si="45"/>
        <v>3093</v>
      </c>
      <c r="AU443" s="120">
        <f t="shared" si="45"/>
        <v>1003</v>
      </c>
      <c r="AV443" s="120">
        <f t="shared" si="45"/>
        <v>2194</v>
      </c>
      <c r="AW443" s="120">
        <f t="shared" si="45"/>
        <v>4</v>
      </c>
      <c r="AX443" s="120">
        <f t="shared" si="45"/>
        <v>3201</v>
      </c>
      <c r="AY443" s="120">
        <f>SUM(AY434:AY442)</f>
        <v>12331</v>
      </c>
      <c r="AZ443" s="120">
        <f>SUM(AZ434:AZ442)</f>
        <v>23289</v>
      </c>
      <c r="BA443" s="120">
        <f>SUM(BA434:BA442)</f>
        <v>150</v>
      </c>
      <c r="BB443" s="120">
        <f>SUM(BB434:BB442)</f>
        <v>35770</v>
      </c>
      <c r="BC443" s="532">
        <f t="shared" ref="BC443" si="46">SUM(AY443:BA443)</f>
        <v>35770</v>
      </c>
    </row>
    <row r="448" spans="1:55" x14ac:dyDescent="0.25">
      <c r="A448" s="640">
        <v>2019</v>
      </c>
    </row>
    <row r="449" spans="1:54" s="173" customFormat="1" x14ac:dyDescent="0.25">
      <c r="A449" s="378"/>
      <c r="B449" s="378"/>
      <c r="C449" s="1075" t="s">
        <v>18</v>
      </c>
      <c r="D449" s="1075"/>
      <c r="E449" s="1075"/>
      <c r="F449" s="1075"/>
      <c r="G449" s="1021" t="s">
        <v>31</v>
      </c>
      <c r="H449" s="1021"/>
      <c r="I449" s="1021"/>
      <c r="J449" s="1021"/>
      <c r="K449" s="1075" t="s">
        <v>32</v>
      </c>
      <c r="L449" s="1075"/>
      <c r="M449" s="1075"/>
      <c r="N449" s="1075"/>
      <c r="O449" s="1021" t="s">
        <v>33</v>
      </c>
      <c r="P449" s="1021"/>
      <c r="Q449" s="1021"/>
      <c r="R449" s="1021"/>
      <c r="S449" s="1075" t="s">
        <v>34</v>
      </c>
      <c r="T449" s="1075"/>
      <c r="U449" s="1075"/>
      <c r="V449" s="1075"/>
      <c r="W449" s="1021" t="s">
        <v>284</v>
      </c>
      <c r="X449" s="1021"/>
      <c r="Y449" s="1021"/>
      <c r="Z449" s="1021"/>
      <c r="AA449" s="1075" t="s">
        <v>285</v>
      </c>
      <c r="AB449" s="1075"/>
      <c r="AC449" s="1075"/>
      <c r="AD449" s="1075"/>
      <c r="AE449" s="1021" t="s">
        <v>288</v>
      </c>
      <c r="AF449" s="1021"/>
      <c r="AG449" s="1021"/>
      <c r="AH449" s="1021"/>
      <c r="AI449" s="1075" t="s">
        <v>289</v>
      </c>
      <c r="AJ449" s="1075"/>
      <c r="AK449" s="1075"/>
      <c r="AL449" s="1075"/>
      <c r="AM449" s="1017" t="s">
        <v>290</v>
      </c>
      <c r="AN449" s="1017"/>
      <c r="AO449" s="1017"/>
      <c r="AP449" s="1017"/>
      <c r="AQ449" s="1075" t="s">
        <v>291</v>
      </c>
      <c r="AR449" s="1075"/>
      <c r="AS449" s="1075"/>
      <c r="AT449" s="1075"/>
      <c r="AU449" s="1017" t="s">
        <v>292</v>
      </c>
      <c r="AV449" s="1017"/>
      <c r="AW449" s="1017"/>
      <c r="AX449" s="1017"/>
      <c r="AY449" s="1074" t="s">
        <v>572</v>
      </c>
      <c r="AZ449" s="1074"/>
      <c r="BA449" s="1074"/>
      <c r="BB449" s="1074"/>
    </row>
    <row r="450" spans="1:54" s="173" customFormat="1" x14ac:dyDescent="0.25">
      <c r="A450" s="112" t="s">
        <v>19</v>
      </c>
      <c r="B450" s="112" t="s">
        <v>317</v>
      </c>
      <c r="C450" s="848" t="s">
        <v>26</v>
      </c>
      <c r="D450" s="848" t="s">
        <v>27</v>
      </c>
      <c r="E450" s="848" t="s">
        <v>314</v>
      </c>
      <c r="F450" s="848" t="s">
        <v>21</v>
      </c>
      <c r="G450" s="848" t="s">
        <v>26</v>
      </c>
      <c r="H450" s="848" t="s">
        <v>27</v>
      </c>
      <c r="I450" s="767" t="s">
        <v>314</v>
      </c>
      <c r="J450" s="767" t="s">
        <v>21</v>
      </c>
      <c r="K450" s="767" t="s">
        <v>26</v>
      </c>
      <c r="L450" s="767" t="s">
        <v>27</v>
      </c>
      <c r="M450" s="767" t="s">
        <v>314</v>
      </c>
      <c r="N450" s="767" t="s">
        <v>21</v>
      </c>
      <c r="O450" s="767" t="s">
        <v>26</v>
      </c>
      <c r="P450" s="767" t="s">
        <v>27</v>
      </c>
      <c r="Q450" s="767" t="s">
        <v>314</v>
      </c>
      <c r="R450" s="767" t="s">
        <v>21</v>
      </c>
      <c r="S450" s="767" t="s">
        <v>26</v>
      </c>
      <c r="T450" s="767" t="s">
        <v>27</v>
      </c>
      <c r="U450" s="767" t="s">
        <v>314</v>
      </c>
      <c r="V450" s="767" t="s">
        <v>21</v>
      </c>
      <c r="W450" s="767" t="s">
        <v>26</v>
      </c>
      <c r="X450" s="767" t="s">
        <v>27</v>
      </c>
      <c r="Y450" s="767" t="s">
        <v>314</v>
      </c>
      <c r="Z450" s="767" t="s">
        <v>21</v>
      </c>
      <c r="AA450" s="767" t="s">
        <v>26</v>
      </c>
      <c r="AB450" s="767" t="s">
        <v>27</v>
      </c>
      <c r="AC450" s="767" t="s">
        <v>314</v>
      </c>
      <c r="AD450" s="767" t="s">
        <v>21</v>
      </c>
      <c r="AE450" s="767" t="s">
        <v>26</v>
      </c>
      <c r="AF450" s="767" t="s">
        <v>27</v>
      </c>
      <c r="AG450" s="767" t="s">
        <v>314</v>
      </c>
      <c r="AH450" s="767" t="s">
        <v>21</v>
      </c>
      <c r="AI450" s="767" t="s">
        <v>26</v>
      </c>
      <c r="AJ450" s="767" t="s">
        <v>27</v>
      </c>
      <c r="AK450" s="767" t="s">
        <v>314</v>
      </c>
      <c r="AL450" s="767" t="s">
        <v>21</v>
      </c>
      <c r="AM450" s="767" t="s">
        <v>26</v>
      </c>
      <c r="AN450" s="767" t="s">
        <v>27</v>
      </c>
      <c r="AO450" s="767" t="s">
        <v>314</v>
      </c>
      <c r="AP450" s="767" t="s">
        <v>21</v>
      </c>
      <c r="AQ450" s="767" t="s">
        <v>26</v>
      </c>
      <c r="AR450" s="767" t="s">
        <v>27</v>
      </c>
      <c r="AS450" s="767" t="s">
        <v>314</v>
      </c>
      <c r="AT450" s="767" t="s">
        <v>21</v>
      </c>
      <c r="AU450" s="767" t="s">
        <v>26</v>
      </c>
      <c r="AV450" s="767" t="s">
        <v>27</v>
      </c>
      <c r="AW450" s="767" t="s">
        <v>314</v>
      </c>
      <c r="AX450" s="767" t="s">
        <v>21</v>
      </c>
      <c r="AY450" s="767" t="s">
        <v>26</v>
      </c>
      <c r="AZ450" s="767" t="s">
        <v>27</v>
      </c>
      <c r="BA450" s="767" t="s">
        <v>314</v>
      </c>
      <c r="BB450" s="767" t="s">
        <v>21</v>
      </c>
    </row>
    <row r="451" spans="1:54" customFormat="1" x14ac:dyDescent="0.25">
      <c r="A451" s="516">
        <v>1</v>
      </c>
      <c r="B451" s="377" t="s">
        <v>26</v>
      </c>
      <c r="C451" s="119"/>
      <c r="D451" s="119"/>
      <c r="E451" s="119"/>
      <c r="F451" s="119"/>
      <c r="G451" s="119"/>
      <c r="H451" s="119"/>
      <c r="I451" s="119"/>
      <c r="J451" s="119"/>
      <c r="K451" s="119"/>
      <c r="L451" s="119"/>
      <c r="M451" s="119"/>
      <c r="N451" s="119"/>
      <c r="O451" s="119"/>
      <c r="P451" s="119"/>
      <c r="Q451" s="119"/>
      <c r="R451" s="119"/>
      <c r="S451" s="119"/>
      <c r="T451" s="119"/>
      <c r="U451" s="119"/>
      <c r="V451" s="119"/>
      <c r="W451" s="119"/>
      <c r="X451" s="119"/>
      <c r="Y451" s="119"/>
      <c r="Z451" s="119"/>
      <c r="AA451" s="119"/>
      <c r="AB451" s="119"/>
      <c r="AC451" s="119"/>
      <c r="AD451" s="119"/>
      <c r="AE451" s="119"/>
      <c r="AF451" s="119"/>
      <c r="AG451" s="119"/>
      <c r="AH451" s="119"/>
      <c r="AI451" s="119"/>
      <c r="AJ451" s="119"/>
      <c r="AK451" s="119"/>
      <c r="AL451" s="119"/>
      <c r="AM451" s="119"/>
      <c r="AN451" s="119"/>
      <c r="AO451" s="119"/>
      <c r="AP451" s="119"/>
      <c r="AQ451" s="119"/>
      <c r="AR451" s="119"/>
      <c r="AS451" s="119"/>
      <c r="AT451" s="119"/>
      <c r="AU451" s="119"/>
      <c r="AV451" s="119"/>
      <c r="AW451" s="119"/>
      <c r="AX451" s="119"/>
      <c r="AY451" s="119">
        <f t="shared" ref="AY451:AY459" si="47">C451+G451+K451+O451+S451+W451+AA451+AE451+AI451+AM451+AQ451+AU451</f>
        <v>0</v>
      </c>
      <c r="AZ451" s="119">
        <f t="shared" ref="AZ451:AZ459" si="48">D451+H451+L451+P451+T451+X451+AB451+AF451+AJ451+AN451+AR451+AV451</f>
        <v>0</v>
      </c>
      <c r="BA451" s="119">
        <f t="shared" ref="BA451:BA459" si="49">E451+I451+M451+Q451+U451+Y451+AC451+AG451+AK451+AO451+AS451+AW451</f>
        <v>0</v>
      </c>
      <c r="BB451" s="119">
        <f t="shared" ref="BB451:BB459" si="50">F451+J451+N451+R451+V451+Z451+AD451+AH451+AL451+AP451+AT451+AX451</f>
        <v>0</v>
      </c>
    </row>
    <row r="452" spans="1:54" customFormat="1" x14ac:dyDescent="0.25">
      <c r="A452" s="516">
        <v>2</v>
      </c>
      <c r="B452" s="377" t="s">
        <v>294</v>
      </c>
      <c r="C452" s="119"/>
      <c r="D452" s="119"/>
      <c r="E452" s="119"/>
      <c r="F452" s="119"/>
      <c r="G452" s="119"/>
      <c r="H452" s="119"/>
      <c r="I452" s="119"/>
      <c r="J452" s="119"/>
      <c r="K452" s="119"/>
      <c r="L452" s="119"/>
      <c r="M452" s="119"/>
      <c r="N452" s="119"/>
      <c r="O452" s="119"/>
      <c r="P452" s="119"/>
      <c r="Q452" s="119"/>
      <c r="R452" s="119"/>
      <c r="S452" s="119"/>
      <c r="T452" s="119"/>
      <c r="U452" s="119"/>
      <c r="V452" s="119"/>
      <c r="W452" s="119"/>
      <c r="X452" s="119"/>
      <c r="Y452" s="119"/>
      <c r="Z452" s="119"/>
      <c r="AA452" s="119"/>
      <c r="AB452" s="119"/>
      <c r="AC452" s="119"/>
      <c r="AD452" s="119"/>
      <c r="AE452" s="119"/>
      <c r="AF452" s="119"/>
      <c r="AG452" s="119"/>
      <c r="AH452" s="119"/>
      <c r="AI452" s="119"/>
      <c r="AJ452" s="119"/>
      <c r="AK452" s="119"/>
      <c r="AL452" s="119"/>
      <c r="AM452" s="119"/>
      <c r="AN452" s="119"/>
      <c r="AO452" s="119"/>
      <c r="AP452" s="119"/>
      <c r="AQ452" s="119"/>
      <c r="AR452" s="119"/>
      <c r="AS452" s="119"/>
      <c r="AT452" s="119"/>
      <c r="AU452" s="119"/>
      <c r="AV452" s="119"/>
      <c r="AW452" s="119"/>
      <c r="AX452" s="119"/>
      <c r="AY452" s="119">
        <f t="shared" si="47"/>
        <v>0</v>
      </c>
      <c r="AZ452" s="119">
        <f t="shared" si="48"/>
        <v>0</v>
      </c>
      <c r="BA452" s="119">
        <f t="shared" si="49"/>
        <v>0</v>
      </c>
      <c r="BB452" s="119">
        <f t="shared" si="50"/>
        <v>0</v>
      </c>
    </row>
    <row r="453" spans="1:54" customFormat="1" x14ac:dyDescent="0.25">
      <c r="A453" s="516">
        <v>3</v>
      </c>
      <c r="B453" s="377" t="s">
        <v>295</v>
      </c>
      <c r="C453" s="119"/>
      <c r="D453" s="119"/>
      <c r="E453" s="119"/>
      <c r="F453" s="119"/>
      <c r="G453" s="119"/>
      <c r="H453" s="119"/>
      <c r="I453" s="119"/>
      <c r="J453" s="119"/>
      <c r="K453" s="119"/>
      <c r="L453" s="119"/>
      <c r="M453" s="119"/>
      <c r="N453" s="119"/>
      <c r="O453" s="119"/>
      <c r="P453" s="119"/>
      <c r="Q453" s="119"/>
      <c r="R453" s="119"/>
      <c r="S453" s="119"/>
      <c r="T453" s="119"/>
      <c r="U453" s="119"/>
      <c r="V453" s="119"/>
      <c r="W453" s="119"/>
      <c r="X453" s="119"/>
      <c r="Y453" s="119"/>
      <c r="Z453" s="119"/>
      <c r="AA453" s="119"/>
      <c r="AB453" s="119"/>
      <c r="AC453" s="119"/>
      <c r="AD453" s="119"/>
      <c r="AE453" s="119"/>
      <c r="AF453" s="119"/>
      <c r="AG453" s="119"/>
      <c r="AH453" s="119"/>
      <c r="AI453" s="119"/>
      <c r="AJ453" s="119"/>
      <c r="AK453" s="119"/>
      <c r="AL453" s="119"/>
      <c r="AM453" s="119"/>
      <c r="AN453" s="119"/>
      <c r="AO453" s="119"/>
      <c r="AP453" s="119"/>
      <c r="AQ453" s="119"/>
      <c r="AR453" s="119"/>
      <c r="AS453" s="119"/>
      <c r="AT453" s="119"/>
      <c r="AU453" s="119"/>
      <c r="AV453" s="119"/>
      <c r="AW453" s="119"/>
      <c r="AX453" s="119"/>
      <c r="AY453" s="119">
        <f t="shared" si="47"/>
        <v>0</v>
      </c>
      <c r="AZ453" s="119">
        <f t="shared" si="48"/>
        <v>0</v>
      </c>
      <c r="BA453" s="119">
        <f t="shared" si="49"/>
        <v>0</v>
      </c>
      <c r="BB453" s="119">
        <f t="shared" si="50"/>
        <v>0</v>
      </c>
    </row>
    <row r="454" spans="1:54" customFormat="1" x14ac:dyDescent="0.25">
      <c r="A454" s="516">
        <v>4</v>
      </c>
      <c r="B454" s="377" t="s">
        <v>316</v>
      </c>
      <c r="C454" s="119"/>
      <c r="D454" s="119"/>
      <c r="E454" s="119"/>
      <c r="F454" s="119"/>
      <c r="G454" s="119"/>
      <c r="H454" s="119"/>
      <c r="I454" s="119"/>
      <c r="J454" s="119"/>
      <c r="K454" s="119"/>
      <c r="L454" s="119"/>
      <c r="M454" s="119"/>
      <c r="N454" s="119"/>
      <c r="O454" s="119"/>
      <c r="P454" s="119"/>
      <c r="Q454" s="119"/>
      <c r="R454" s="119"/>
      <c r="S454" s="119"/>
      <c r="T454" s="119"/>
      <c r="U454" s="119"/>
      <c r="V454" s="119"/>
      <c r="W454" s="119"/>
      <c r="X454" s="119"/>
      <c r="Y454" s="119"/>
      <c r="Z454" s="119"/>
      <c r="AA454" s="119"/>
      <c r="AB454" s="119"/>
      <c r="AC454" s="119"/>
      <c r="AD454" s="119"/>
      <c r="AE454" s="119"/>
      <c r="AF454" s="119"/>
      <c r="AG454" s="119"/>
      <c r="AH454" s="119"/>
      <c r="AI454" s="119"/>
      <c r="AJ454" s="119"/>
      <c r="AK454" s="119"/>
      <c r="AL454" s="119"/>
      <c r="AM454" s="119"/>
      <c r="AN454" s="119"/>
      <c r="AO454" s="119"/>
      <c r="AP454" s="119"/>
      <c r="AQ454" s="119"/>
      <c r="AR454" s="119"/>
      <c r="AS454" s="119"/>
      <c r="AT454" s="119"/>
      <c r="AU454" s="119"/>
      <c r="AV454" s="119"/>
      <c r="AW454" s="119"/>
      <c r="AX454" s="119"/>
      <c r="AY454" s="119">
        <f t="shared" si="47"/>
        <v>0</v>
      </c>
      <c r="AZ454" s="119">
        <f t="shared" si="48"/>
        <v>0</v>
      </c>
      <c r="BA454" s="119">
        <f t="shared" si="49"/>
        <v>0</v>
      </c>
      <c r="BB454" s="119">
        <f t="shared" si="50"/>
        <v>0</v>
      </c>
    </row>
    <row r="455" spans="1:54" customFormat="1" x14ac:dyDescent="0.25">
      <c r="A455" s="549">
        <v>5</v>
      </c>
      <c r="B455" s="568" t="s">
        <v>296</v>
      </c>
      <c r="C455" s="548"/>
      <c r="D455" s="548"/>
      <c r="E455" s="548"/>
      <c r="F455" s="548"/>
      <c r="G455" s="548"/>
      <c r="H455" s="548"/>
      <c r="I455" s="548"/>
      <c r="J455" s="548"/>
      <c r="K455" s="548"/>
      <c r="L455" s="548"/>
      <c r="M455" s="548"/>
      <c r="N455" s="548"/>
      <c r="O455" s="548"/>
      <c r="P455" s="548"/>
      <c r="Q455" s="548"/>
      <c r="R455" s="548"/>
      <c r="S455" s="548"/>
      <c r="T455" s="548"/>
      <c r="U455" s="548"/>
      <c r="V455" s="548"/>
      <c r="W455" s="548"/>
      <c r="X455" s="548"/>
      <c r="Y455" s="548"/>
      <c r="Z455" s="548"/>
      <c r="AA455" s="548"/>
      <c r="AB455" s="548"/>
      <c r="AC455" s="548"/>
      <c r="AD455" s="548"/>
      <c r="AE455" s="548"/>
      <c r="AF455" s="548"/>
      <c r="AG455" s="548"/>
      <c r="AH455" s="548"/>
      <c r="AI455" s="548"/>
      <c r="AJ455" s="548"/>
      <c r="AK455" s="548"/>
      <c r="AL455" s="548"/>
      <c r="AM455" s="548"/>
      <c r="AN455" s="548"/>
      <c r="AO455" s="548"/>
      <c r="AP455" s="548"/>
      <c r="AQ455" s="548"/>
      <c r="AR455" s="548"/>
      <c r="AS455" s="548"/>
      <c r="AT455" s="548"/>
      <c r="AU455" s="548"/>
      <c r="AV455" s="548"/>
      <c r="AW455" s="548"/>
      <c r="AX455" s="548"/>
      <c r="AY455" s="119">
        <f t="shared" si="47"/>
        <v>0</v>
      </c>
      <c r="AZ455" s="119">
        <f t="shared" si="48"/>
        <v>0</v>
      </c>
      <c r="BA455" s="119">
        <f t="shared" si="49"/>
        <v>0</v>
      </c>
      <c r="BB455" s="119">
        <f t="shared" si="50"/>
        <v>0</v>
      </c>
    </row>
    <row r="456" spans="1:54" customFormat="1" x14ac:dyDescent="0.25">
      <c r="A456" s="516">
        <v>6</v>
      </c>
      <c r="B456" s="377" t="s">
        <v>297</v>
      </c>
      <c r="C456" s="119"/>
      <c r="D456" s="119"/>
      <c r="E456" s="119"/>
      <c r="F456" s="119"/>
      <c r="G456" s="119"/>
      <c r="H456" s="119"/>
      <c r="I456" s="119"/>
      <c r="J456" s="119"/>
      <c r="K456" s="119"/>
      <c r="L456" s="119"/>
      <c r="M456" s="119"/>
      <c r="N456" s="119"/>
      <c r="O456" s="119"/>
      <c r="P456" s="119"/>
      <c r="Q456" s="119"/>
      <c r="R456" s="119"/>
      <c r="S456" s="119"/>
      <c r="T456" s="119"/>
      <c r="U456" s="119"/>
      <c r="V456" s="119"/>
      <c r="W456" s="119"/>
      <c r="X456" s="119"/>
      <c r="Y456" s="119"/>
      <c r="Z456" s="119"/>
      <c r="AA456" s="119"/>
      <c r="AB456" s="119"/>
      <c r="AC456" s="119"/>
      <c r="AD456" s="119"/>
      <c r="AE456" s="119"/>
      <c r="AF456" s="119"/>
      <c r="AG456" s="119"/>
      <c r="AH456" s="119"/>
      <c r="AI456" s="119"/>
      <c r="AJ456" s="119"/>
      <c r="AK456" s="119"/>
      <c r="AL456" s="119"/>
      <c r="AM456" s="119"/>
      <c r="AN456" s="119"/>
      <c r="AO456" s="119"/>
      <c r="AP456" s="119"/>
      <c r="AQ456" s="119"/>
      <c r="AR456" s="119"/>
      <c r="AS456" s="119"/>
      <c r="AT456" s="119"/>
      <c r="AU456" s="119"/>
      <c r="AV456" s="119"/>
      <c r="AW456" s="119"/>
      <c r="AX456" s="119"/>
      <c r="AY456" s="119">
        <f t="shared" si="47"/>
        <v>0</v>
      </c>
      <c r="AZ456" s="119">
        <f t="shared" si="48"/>
        <v>0</v>
      </c>
      <c r="BA456" s="119">
        <f t="shared" si="49"/>
        <v>0</v>
      </c>
      <c r="BB456" s="119">
        <f t="shared" si="50"/>
        <v>0</v>
      </c>
    </row>
    <row r="457" spans="1:54" customFormat="1" x14ac:dyDescent="0.25">
      <c r="A457" s="516">
        <v>7</v>
      </c>
      <c r="B457" s="377" t="s">
        <v>298</v>
      </c>
      <c r="C457" s="119"/>
      <c r="D457" s="119"/>
      <c r="E457" s="119"/>
      <c r="F457" s="119"/>
      <c r="G457" s="119"/>
      <c r="H457" s="119"/>
      <c r="I457" s="119"/>
      <c r="J457" s="119"/>
      <c r="K457" s="119"/>
      <c r="L457" s="119"/>
      <c r="M457" s="119"/>
      <c r="N457" s="119"/>
      <c r="O457" s="119"/>
      <c r="P457" s="119"/>
      <c r="Q457" s="119"/>
      <c r="R457" s="119"/>
      <c r="S457" s="119"/>
      <c r="T457" s="119"/>
      <c r="U457" s="119"/>
      <c r="V457" s="119"/>
      <c r="W457" s="119"/>
      <c r="X457" s="119"/>
      <c r="Y457" s="119"/>
      <c r="Z457" s="119"/>
      <c r="AA457" s="119"/>
      <c r="AB457" s="119"/>
      <c r="AC457" s="119"/>
      <c r="AD457" s="119"/>
      <c r="AE457" s="119"/>
      <c r="AF457" s="119"/>
      <c r="AG457" s="119"/>
      <c r="AH457" s="119"/>
      <c r="AI457" s="119"/>
      <c r="AJ457" s="119"/>
      <c r="AK457" s="119"/>
      <c r="AL457" s="119"/>
      <c r="AM457" s="119"/>
      <c r="AN457" s="119"/>
      <c r="AO457" s="119"/>
      <c r="AP457" s="119"/>
      <c r="AQ457" s="119"/>
      <c r="AR457" s="119"/>
      <c r="AS457" s="119"/>
      <c r="AT457" s="119"/>
      <c r="AU457" s="119"/>
      <c r="AV457" s="119"/>
      <c r="AW457" s="119"/>
      <c r="AX457" s="119"/>
      <c r="AY457" s="119">
        <f t="shared" si="47"/>
        <v>0</v>
      </c>
      <c r="AZ457" s="119">
        <f t="shared" si="48"/>
        <v>0</v>
      </c>
      <c r="BA457" s="119">
        <f t="shared" si="49"/>
        <v>0</v>
      </c>
      <c r="BB457" s="119">
        <f t="shared" si="50"/>
        <v>0</v>
      </c>
    </row>
    <row r="458" spans="1:54" customFormat="1" x14ac:dyDescent="0.25">
      <c r="A458" s="516">
        <v>8</v>
      </c>
      <c r="B458" s="377" t="s">
        <v>315</v>
      </c>
      <c r="C458" s="119"/>
      <c r="D458" s="119"/>
      <c r="E458" s="119"/>
      <c r="F458" s="119"/>
      <c r="G458" s="119"/>
      <c r="H458" s="119"/>
      <c r="I458" s="119"/>
      <c r="J458" s="119"/>
      <c r="K458" s="119"/>
      <c r="L458" s="119"/>
      <c r="M458" s="119"/>
      <c r="N458" s="119"/>
      <c r="O458" s="119"/>
      <c r="P458" s="119"/>
      <c r="Q458" s="119"/>
      <c r="R458" s="119"/>
      <c r="S458" s="119"/>
      <c r="T458" s="119"/>
      <c r="U458" s="119"/>
      <c r="V458" s="119"/>
      <c r="W458" s="119"/>
      <c r="X458" s="119"/>
      <c r="Y458" s="119"/>
      <c r="Z458" s="119"/>
      <c r="AA458" s="119"/>
      <c r="AB458" s="119"/>
      <c r="AC458" s="119"/>
      <c r="AD458" s="119"/>
      <c r="AE458" s="119"/>
      <c r="AF458" s="119"/>
      <c r="AG458" s="119"/>
      <c r="AH458" s="119"/>
      <c r="AI458" s="119"/>
      <c r="AJ458" s="119"/>
      <c r="AK458" s="119"/>
      <c r="AL458" s="119"/>
      <c r="AM458" s="119"/>
      <c r="AN458" s="119"/>
      <c r="AO458" s="119"/>
      <c r="AP458" s="119"/>
      <c r="AQ458" s="119"/>
      <c r="AR458" s="119"/>
      <c r="AS458" s="119"/>
      <c r="AT458" s="119"/>
      <c r="AU458" s="119"/>
      <c r="AV458" s="119"/>
      <c r="AW458" s="119"/>
      <c r="AX458" s="119"/>
      <c r="AY458" s="119">
        <f t="shared" si="47"/>
        <v>0</v>
      </c>
      <c r="AZ458" s="119">
        <f t="shared" si="48"/>
        <v>0</v>
      </c>
      <c r="BA458" s="119">
        <f t="shared" si="49"/>
        <v>0</v>
      </c>
      <c r="BB458" s="119">
        <f t="shared" si="50"/>
        <v>0</v>
      </c>
    </row>
    <row r="459" spans="1:54" customFormat="1" x14ac:dyDescent="0.25">
      <c r="A459" s="516">
        <v>9</v>
      </c>
      <c r="B459" s="377" t="s">
        <v>325</v>
      </c>
      <c r="C459" s="119"/>
      <c r="D459" s="119"/>
      <c r="E459" s="119"/>
      <c r="F459" s="119"/>
      <c r="G459" s="119"/>
      <c r="H459" s="119"/>
      <c r="I459" s="119"/>
      <c r="J459" s="119"/>
      <c r="K459" s="119"/>
      <c r="L459" s="119"/>
      <c r="M459" s="119"/>
      <c r="N459" s="119"/>
      <c r="O459" s="119"/>
      <c r="P459" s="119"/>
      <c r="Q459" s="119"/>
      <c r="R459" s="119"/>
      <c r="S459" s="119"/>
      <c r="T459" s="119"/>
      <c r="U459" s="119"/>
      <c r="V459" s="119"/>
      <c r="W459" s="119"/>
      <c r="X459" s="119"/>
      <c r="Y459" s="119"/>
      <c r="Z459" s="119"/>
      <c r="AA459" s="119"/>
      <c r="AB459" s="119"/>
      <c r="AC459" s="119"/>
      <c r="AD459" s="119"/>
      <c r="AE459" s="119"/>
      <c r="AF459" s="119"/>
      <c r="AG459" s="119"/>
      <c r="AH459" s="119"/>
      <c r="AI459" s="119"/>
      <c r="AJ459" s="119"/>
      <c r="AK459" s="119"/>
      <c r="AL459" s="119"/>
      <c r="AM459" s="119"/>
      <c r="AN459" s="119"/>
      <c r="AO459" s="119"/>
      <c r="AP459" s="119"/>
      <c r="AQ459" s="119"/>
      <c r="AR459" s="119"/>
      <c r="AS459" s="119"/>
      <c r="AT459" s="119"/>
      <c r="AU459" s="119"/>
      <c r="AV459" s="119"/>
      <c r="AW459" s="119"/>
      <c r="AX459" s="119"/>
      <c r="AY459" s="119">
        <f t="shared" si="47"/>
        <v>0</v>
      </c>
      <c r="AZ459" s="119">
        <f t="shared" si="48"/>
        <v>0</v>
      </c>
      <c r="BA459" s="119">
        <f t="shared" si="49"/>
        <v>0</v>
      </c>
      <c r="BB459" s="119">
        <f t="shared" si="50"/>
        <v>0</v>
      </c>
    </row>
    <row r="460" spans="1:54" s="173" customFormat="1" x14ac:dyDescent="0.25">
      <c r="A460" s="848"/>
      <c r="B460" s="848" t="s">
        <v>2</v>
      </c>
      <c r="C460" s="120"/>
      <c r="D460" s="120"/>
      <c r="E460" s="120"/>
      <c r="F460" s="120"/>
      <c r="G460" s="120"/>
      <c r="H460" s="120"/>
      <c r="I460" s="120"/>
      <c r="J460" s="120"/>
      <c r="K460" s="120"/>
      <c r="L460" s="120"/>
      <c r="M460" s="120"/>
      <c r="N460" s="120"/>
      <c r="O460" s="120"/>
      <c r="P460" s="120"/>
      <c r="Q460" s="120"/>
      <c r="R460" s="120"/>
      <c r="S460" s="120"/>
      <c r="T460" s="120"/>
      <c r="U460" s="120"/>
      <c r="V460" s="120"/>
      <c r="W460" s="120"/>
      <c r="X460" s="120"/>
      <c r="Y460" s="120"/>
      <c r="Z460" s="120"/>
      <c r="AA460" s="120"/>
      <c r="AB460" s="120"/>
      <c r="AC460" s="120"/>
      <c r="AD460" s="120"/>
      <c r="AE460" s="120"/>
      <c r="AF460" s="120"/>
      <c r="AG460" s="120"/>
      <c r="AH460" s="120"/>
      <c r="AI460" s="120"/>
      <c r="AJ460" s="120"/>
      <c r="AK460" s="120"/>
      <c r="AL460" s="120"/>
      <c r="AM460" s="120"/>
      <c r="AN460" s="120"/>
      <c r="AO460" s="120"/>
      <c r="AP460" s="120"/>
      <c r="AQ460" s="120"/>
      <c r="AR460" s="120"/>
      <c r="AS460" s="120"/>
      <c r="AT460" s="120"/>
      <c r="AU460" s="120"/>
      <c r="AV460" s="120"/>
      <c r="AW460" s="120"/>
      <c r="AX460" s="120"/>
      <c r="AY460" s="120">
        <f>SUM(AY451:AY459)</f>
        <v>0</v>
      </c>
      <c r="AZ460" s="120">
        <f>SUM(AZ451:AZ459)</f>
        <v>0</v>
      </c>
      <c r="BA460" s="120">
        <f>SUM(BA451:BA459)</f>
        <v>0</v>
      </c>
      <c r="BB460" s="120">
        <f>SUM(BB451:BB459)</f>
        <v>0</v>
      </c>
    </row>
    <row r="466" spans="1:54" x14ac:dyDescent="0.25">
      <c r="A466" s="640">
        <v>2020</v>
      </c>
    </row>
    <row r="467" spans="1:54" s="173" customFormat="1" x14ac:dyDescent="0.25">
      <c r="A467" s="378"/>
      <c r="B467" s="378"/>
      <c r="C467" s="1075" t="s">
        <v>18</v>
      </c>
      <c r="D467" s="1075"/>
      <c r="E467" s="1075"/>
      <c r="F467" s="1075"/>
      <c r="G467" s="1021" t="s">
        <v>31</v>
      </c>
      <c r="H467" s="1021"/>
      <c r="I467" s="1021"/>
      <c r="J467" s="1021"/>
      <c r="K467" s="1075" t="s">
        <v>32</v>
      </c>
      <c r="L467" s="1075"/>
      <c r="M467" s="1075"/>
      <c r="N467" s="1075"/>
      <c r="O467" s="1021" t="s">
        <v>33</v>
      </c>
      <c r="P467" s="1021"/>
      <c r="Q467" s="1021"/>
      <c r="R467" s="1021"/>
      <c r="S467" s="1075" t="s">
        <v>34</v>
      </c>
      <c r="T467" s="1075"/>
      <c r="U467" s="1075"/>
      <c r="V467" s="1075"/>
      <c r="W467" s="1021" t="s">
        <v>284</v>
      </c>
      <c r="X467" s="1021"/>
      <c r="Y467" s="1021"/>
      <c r="Z467" s="1021"/>
      <c r="AA467" s="1075" t="s">
        <v>285</v>
      </c>
      <c r="AB467" s="1075"/>
      <c r="AC467" s="1075"/>
      <c r="AD467" s="1075"/>
      <c r="AE467" s="1021" t="s">
        <v>288</v>
      </c>
      <c r="AF467" s="1021"/>
      <c r="AG467" s="1021"/>
      <c r="AH467" s="1021"/>
      <c r="AI467" s="1075" t="s">
        <v>289</v>
      </c>
      <c r="AJ467" s="1075"/>
      <c r="AK467" s="1075"/>
      <c r="AL467" s="1075"/>
      <c r="AM467" s="1017" t="s">
        <v>290</v>
      </c>
      <c r="AN467" s="1017"/>
      <c r="AO467" s="1017"/>
      <c r="AP467" s="1017"/>
      <c r="AQ467" s="1075" t="s">
        <v>291</v>
      </c>
      <c r="AR467" s="1075"/>
      <c r="AS467" s="1075"/>
      <c r="AT467" s="1075"/>
      <c r="AU467" s="1017" t="s">
        <v>292</v>
      </c>
      <c r="AV467" s="1017"/>
      <c r="AW467" s="1017"/>
      <c r="AX467" s="1017"/>
      <c r="AY467" s="1074" t="s">
        <v>572</v>
      </c>
      <c r="AZ467" s="1074"/>
      <c r="BA467" s="1074"/>
      <c r="BB467" s="1074"/>
    </row>
    <row r="468" spans="1:54" s="173" customFormat="1" x14ac:dyDescent="0.25">
      <c r="A468" s="112" t="s">
        <v>19</v>
      </c>
      <c r="B468" s="112" t="s">
        <v>317</v>
      </c>
      <c r="C468" s="856" t="s">
        <v>26</v>
      </c>
      <c r="D468" s="856" t="s">
        <v>27</v>
      </c>
      <c r="E468" s="856" t="s">
        <v>314</v>
      </c>
      <c r="F468" s="856" t="s">
        <v>21</v>
      </c>
      <c r="G468" s="856" t="s">
        <v>26</v>
      </c>
      <c r="H468" s="856" t="s">
        <v>27</v>
      </c>
      <c r="I468" s="856" t="s">
        <v>314</v>
      </c>
      <c r="J468" s="856" t="s">
        <v>21</v>
      </c>
      <c r="K468" s="856" t="s">
        <v>26</v>
      </c>
      <c r="L468" s="856" t="s">
        <v>27</v>
      </c>
      <c r="M468" s="856" t="s">
        <v>314</v>
      </c>
      <c r="N468" s="856" t="s">
        <v>21</v>
      </c>
      <c r="O468" s="856" t="s">
        <v>26</v>
      </c>
      <c r="P468" s="856" t="s">
        <v>27</v>
      </c>
      <c r="Q468" s="856" t="s">
        <v>314</v>
      </c>
      <c r="R468" s="856" t="s">
        <v>21</v>
      </c>
      <c r="S468" s="856" t="s">
        <v>26</v>
      </c>
      <c r="T468" s="856" t="s">
        <v>27</v>
      </c>
      <c r="U468" s="856" t="s">
        <v>314</v>
      </c>
      <c r="V468" s="856" t="s">
        <v>21</v>
      </c>
      <c r="W468" s="856" t="s">
        <v>26</v>
      </c>
      <c r="X468" s="856" t="s">
        <v>27</v>
      </c>
      <c r="Y468" s="856" t="s">
        <v>314</v>
      </c>
      <c r="Z468" s="856" t="s">
        <v>21</v>
      </c>
      <c r="AA468" s="856" t="s">
        <v>26</v>
      </c>
      <c r="AB468" s="856" t="s">
        <v>27</v>
      </c>
      <c r="AC468" s="856" t="s">
        <v>314</v>
      </c>
      <c r="AD468" s="856" t="s">
        <v>21</v>
      </c>
      <c r="AE468" s="856" t="s">
        <v>26</v>
      </c>
      <c r="AF468" s="856" t="s">
        <v>27</v>
      </c>
      <c r="AG468" s="856" t="s">
        <v>314</v>
      </c>
      <c r="AH468" s="856" t="s">
        <v>21</v>
      </c>
      <c r="AI468" s="856" t="s">
        <v>26</v>
      </c>
      <c r="AJ468" s="856" t="s">
        <v>27</v>
      </c>
      <c r="AK468" s="856" t="s">
        <v>314</v>
      </c>
      <c r="AL468" s="856" t="s">
        <v>21</v>
      </c>
      <c r="AM468" s="856" t="s">
        <v>26</v>
      </c>
      <c r="AN468" s="856" t="s">
        <v>27</v>
      </c>
      <c r="AO468" s="856" t="s">
        <v>314</v>
      </c>
      <c r="AP468" s="856" t="s">
        <v>21</v>
      </c>
      <c r="AQ468" s="856" t="s">
        <v>26</v>
      </c>
      <c r="AR468" s="856" t="s">
        <v>27</v>
      </c>
      <c r="AS468" s="856" t="s">
        <v>314</v>
      </c>
      <c r="AT468" s="856" t="s">
        <v>21</v>
      </c>
      <c r="AU468" s="856" t="s">
        <v>26</v>
      </c>
      <c r="AV468" s="856" t="s">
        <v>27</v>
      </c>
      <c r="AW468" s="856" t="s">
        <v>314</v>
      </c>
      <c r="AX468" s="856" t="s">
        <v>21</v>
      </c>
      <c r="AY468" s="856" t="s">
        <v>26</v>
      </c>
      <c r="AZ468" s="856" t="s">
        <v>27</v>
      </c>
      <c r="BA468" s="856" t="s">
        <v>314</v>
      </c>
      <c r="BB468" s="856" t="s">
        <v>21</v>
      </c>
    </row>
    <row r="469" spans="1:54" customFormat="1" x14ac:dyDescent="0.25">
      <c r="A469" s="516">
        <v>1</v>
      </c>
      <c r="B469" s="377" t="s">
        <v>26</v>
      </c>
      <c r="C469" s="119"/>
      <c r="D469" s="119"/>
      <c r="E469" s="119"/>
      <c r="F469" s="119"/>
      <c r="G469" s="119"/>
      <c r="H469" s="119"/>
      <c r="I469" s="119"/>
      <c r="J469" s="119"/>
      <c r="K469" s="119"/>
      <c r="L469" s="119"/>
      <c r="M469" s="119"/>
      <c r="N469" s="119"/>
      <c r="O469" s="119"/>
      <c r="P469" s="119"/>
      <c r="Q469" s="119"/>
      <c r="R469" s="119"/>
      <c r="S469" s="119"/>
      <c r="T469" s="119"/>
      <c r="U469" s="119"/>
      <c r="V469" s="119"/>
      <c r="W469" s="119"/>
      <c r="X469" s="119"/>
      <c r="Y469" s="119"/>
      <c r="Z469" s="119"/>
      <c r="AA469" s="119"/>
      <c r="AB469" s="119"/>
      <c r="AC469" s="119"/>
      <c r="AD469" s="119"/>
      <c r="AE469" s="119"/>
      <c r="AF469" s="119"/>
      <c r="AG469" s="119"/>
      <c r="AH469" s="119"/>
      <c r="AI469" s="119"/>
      <c r="AJ469" s="119"/>
      <c r="AK469" s="119"/>
      <c r="AL469" s="119"/>
      <c r="AM469" s="119"/>
      <c r="AN469" s="119"/>
      <c r="AO469" s="119"/>
      <c r="AP469" s="119"/>
      <c r="AQ469" s="119"/>
      <c r="AR469" s="119"/>
      <c r="AS469" s="119"/>
      <c r="AT469" s="119"/>
      <c r="AU469" s="119"/>
      <c r="AV469" s="119"/>
      <c r="AW469" s="119"/>
      <c r="AX469" s="119"/>
      <c r="AY469" s="119">
        <f t="shared" ref="AY469:AY477" si="51">C469+G469+K469+O469+S469+W469+AA469+AE469+AI469+AM469+AQ469+AU469</f>
        <v>0</v>
      </c>
      <c r="AZ469" s="119">
        <f t="shared" ref="AZ469:AZ477" si="52">D469+H469+L469+P469+T469+X469+AB469+AF469+AJ469+AN469+AR469+AV469</f>
        <v>0</v>
      </c>
      <c r="BA469" s="119">
        <f t="shared" ref="BA469:BA477" si="53">E469+I469+M469+Q469+U469+Y469+AC469+AG469+AK469+AO469+AS469+AW469</f>
        <v>0</v>
      </c>
      <c r="BB469" s="119">
        <f t="shared" ref="BB469:BB477" si="54">F469+J469+N469+R469+V469+Z469+AD469+AH469+AL469+AP469+AT469+AX469</f>
        <v>0</v>
      </c>
    </row>
    <row r="470" spans="1:54" customFormat="1" x14ac:dyDescent="0.25">
      <c r="A470" s="516">
        <v>2</v>
      </c>
      <c r="B470" s="377" t="s">
        <v>294</v>
      </c>
      <c r="C470" s="119"/>
      <c r="D470" s="119"/>
      <c r="E470" s="119"/>
      <c r="F470" s="119"/>
      <c r="G470" s="119"/>
      <c r="H470" s="119"/>
      <c r="I470" s="119"/>
      <c r="J470" s="119"/>
      <c r="K470" s="119"/>
      <c r="L470" s="119"/>
      <c r="M470" s="119"/>
      <c r="N470" s="119"/>
      <c r="O470" s="119"/>
      <c r="P470" s="119"/>
      <c r="Q470" s="119"/>
      <c r="R470" s="119"/>
      <c r="S470" s="119"/>
      <c r="T470" s="119"/>
      <c r="U470" s="119"/>
      <c r="V470" s="119"/>
      <c r="W470" s="119"/>
      <c r="X470" s="119"/>
      <c r="Y470" s="119"/>
      <c r="Z470" s="119"/>
      <c r="AA470" s="119"/>
      <c r="AB470" s="119"/>
      <c r="AC470" s="119"/>
      <c r="AD470" s="119"/>
      <c r="AE470" s="119"/>
      <c r="AF470" s="119"/>
      <c r="AG470" s="119"/>
      <c r="AH470" s="119"/>
      <c r="AI470" s="119"/>
      <c r="AJ470" s="119"/>
      <c r="AK470" s="119"/>
      <c r="AL470" s="119"/>
      <c r="AM470" s="119"/>
      <c r="AN470" s="119"/>
      <c r="AO470" s="119"/>
      <c r="AP470" s="119"/>
      <c r="AQ470" s="119"/>
      <c r="AR470" s="119"/>
      <c r="AS470" s="119"/>
      <c r="AT470" s="119"/>
      <c r="AU470" s="119"/>
      <c r="AV470" s="119"/>
      <c r="AW470" s="119"/>
      <c r="AX470" s="119"/>
      <c r="AY470" s="119">
        <f t="shared" si="51"/>
        <v>0</v>
      </c>
      <c r="AZ470" s="119">
        <f t="shared" si="52"/>
        <v>0</v>
      </c>
      <c r="BA470" s="119">
        <f t="shared" si="53"/>
        <v>0</v>
      </c>
      <c r="BB470" s="119">
        <f t="shared" si="54"/>
        <v>0</v>
      </c>
    </row>
    <row r="471" spans="1:54" customFormat="1" x14ac:dyDescent="0.25">
      <c r="A471" s="516">
        <v>3</v>
      </c>
      <c r="B471" s="377" t="s">
        <v>295</v>
      </c>
      <c r="C471" s="119"/>
      <c r="D471" s="119"/>
      <c r="E471" s="119"/>
      <c r="F471" s="119"/>
      <c r="G471" s="119"/>
      <c r="H471" s="119"/>
      <c r="I471" s="119"/>
      <c r="J471" s="119"/>
      <c r="K471" s="119"/>
      <c r="L471" s="119"/>
      <c r="M471" s="119"/>
      <c r="N471" s="119"/>
      <c r="O471" s="119"/>
      <c r="P471" s="119"/>
      <c r="Q471" s="119"/>
      <c r="R471" s="119"/>
      <c r="S471" s="119"/>
      <c r="T471" s="119"/>
      <c r="U471" s="119"/>
      <c r="V471" s="119"/>
      <c r="W471" s="119"/>
      <c r="X471" s="119"/>
      <c r="Y471" s="119"/>
      <c r="Z471" s="119"/>
      <c r="AA471" s="119"/>
      <c r="AB471" s="119"/>
      <c r="AC471" s="119"/>
      <c r="AD471" s="119"/>
      <c r="AE471" s="119"/>
      <c r="AF471" s="119"/>
      <c r="AG471" s="119"/>
      <c r="AH471" s="119"/>
      <c r="AI471" s="119"/>
      <c r="AJ471" s="119"/>
      <c r="AK471" s="119"/>
      <c r="AL471" s="119"/>
      <c r="AM471" s="119"/>
      <c r="AN471" s="119"/>
      <c r="AO471" s="119"/>
      <c r="AP471" s="119"/>
      <c r="AQ471" s="119"/>
      <c r="AR471" s="119"/>
      <c r="AS471" s="119"/>
      <c r="AT471" s="119"/>
      <c r="AU471" s="119"/>
      <c r="AV471" s="119"/>
      <c r="AW471" s="119"/>
      <c r="AX471" s="119"/>
      <c r="AY471" s="119">
        <f t="shared" si="51"/>
        <v>0</v>
      </c>
      <c r="AZ471" s="119">
        <f t="shared" si="52"/>
        <v>0</v>
      </c>
      <c r="BA471" s="119">
        <f t="shared" si="53"/>
        <v>0</v>
      </c>
      <c r="BB471" s="119">
        <f t="shared" si="54"/>
        <v>0</v>
      </c>
    </row>
    <row r="472" spans="1:54" customFormat="1" x14ac:dyDescent="0.25">
      <c r="A472" s="516">
        <v>4</v>
      </c>
      <c r="B472" s="377" t="s">
        <v>316</v>
      </c>
      <c r="C472" s="119"/>
      <c r="D472" s="119"/>
      <c r="E472" s="119"/>
      <c r="F472" s="119"/>
      <c r="G472" s="119"/>
      <c r="H472" s="119"/>
      <c r="I472" s="119"/>
      <c r="J472" s="119"/>
      <c r="K472" s="119"/>
      <c r="L472" s="119"/>
      <c r="M472" s="119"/>
      <c r="N472" s="119"/>
      <c r="O472" s="119"/>
      <c r="P472" s="119"/>
      <c r="Q472" s="119"/>
      <c r="R472" s="119"/>
      <c r="S472" s="119"/>
      <c r="T472" s="119"/>
      <c r="U472" s="119"/>
      <c r="V472" s="119"/>
      <c r="W472" s="119"/>
      <c r="X472" s="119"/>
      <c r="Y472" s="119"/>
      <c r="Z472" s="119"/>
      <c r="AA472" s="119"/>
      <c r="AB472" s="119"/>
      <c r="AC472" s="119"/>
      <c r="AD472" s="119"/>
      <c r="AE472" s="119"/>
      <c r="AF472" s="119"/>
      <c r="AG472" s="119"/>
      <c r="AH472" s="119"/>
      <c r="AI472" s="119"/>
      <c r="AJ472" s="119"/>
      <c r="AK472" s="119"/>
      <c r="AL472" s="119"/>
      <c r="AM472" s="119"/>
      <c r="AN472" s="119"/>
      <c r="AO472" s="119"/>
      <c r="AP472" s="119"/>
      <c r="AQ472" s="119"/>
      <c r="AR472" s="119"/>
      <c r="AS472" s="119"/>
      <c r="AT472" s="119"/>
      <c r="AU472" s="119"/>
      <c r="AV472" s="119"/>
      <c r="AW472" s="119"/>
      <c r="AX472" s="119"/>
      <c r="AY472" s="119">
        <f t="shared" si="51"/>
        <v>0</v>
      </c>
      <c r="AZ472" s="119">
        <f t="shared" si="52"/>
        <v>0</v>
      </c>
      <c r="BA472" s="119">
        <f t="shared" si="53"/>
        <v>0</v>
      </c>
      <c r="BB472" s="119">
        <f t="shared" si="54"/>
        <v>0</v>
      </c>
    </row>
    <row r="473" spans="1:54" customFormat="1" x14ac:dyDescent="0.25">
      <c r="A473" s="549">
        <v>5</v>
      </c>
      <c r="B473" s="568" t="s">
        <v>296</v>
      </c>
      <c r="C473" s="548"/>
      <c r="D473" s="548"/>
      <c r="E473" s="548"/>
      <c r="F473" s="548"/>
      <c r="G473" s="548"/>
      <c r="H473" s="548"/>
      <c r="I473" s="548"/>
      <c r="J473" s="548"/>
      <c r="K473" s="548"/>
      <c r="L473" s="548"/>
      <c r="M473" s="548"/>
      <c r="N473" s="548"/>
      <c r="O473" s="548"/>
      <c r="P473" s="548"/>
      <c r="Q473" s="548"/>
      <c r="R473" s="548"/>
      <c r="S473" s="548"/>
      <c r="T473" s="548"/>
      <c r="U473" s="548"/>
      <c r="V473" s="548"/>
      <c r="W473" s="548"/>
      <c r="X473" s="548"/>
      <c r="Y473" s="548"/>
      <c r="Z473" s="548"/>
      <c r="AA473" s="548"/>
      <c r="AB473" s="548"/>
      <c r="AC473" s="548"/>
      <c r="AD473" s="548"/>
      <c r="AE473" s="548"/>
      <c r="AF473" s="548"/>
      <c r="AG473" s="548"/>
      <c r="AH473" s="548"/>
      <c r="AI473" s="548"/>
      <c r="AJ473" s="548"/>
      <c r="AK473" s="548"/>
      <c r="AL473" s="548"/>
      <c r="AM473" s="548"/>
      <c r="AN473" s="548"/>
      <c r="AO473" s="548"/>
      <c r="AP473" s="548"/>
      <c r="AQ473" s="548"/>
      <c r="AR473" s="548"/>
      <c r="AS473" s="548"/>
      <c r="AT473" s="548"/>
      <c r="AU473" s="548"/>
      <c r="AV473" s="548"/>
      <c r="AW473" s="548"/>
      <c r="AX473" s="548"/>
      <c r="AY473" s="119">
        <f t="shared" si="51"/>
        <v>0</v>
      </c>
      <c r="AZ473" s="119">
        <f t="shared" si="52"/>
        <v>0</v>
      </c>
      <c r="BA473" s="119">
        <f t="shared" si="53"/>
        <v>0</v>
      </c>
      <c r="BB473" s="119">
        <f t="shared" si="54"/>
        <v>0</v>
      </c>
    </row>
    <row r="474" spans="1:54" customFormat="1" x14ac:dyDescent="0.25">
      <c r="A474" s="516">
        <v>6</v>
      </c>
      <c r="B474" s="377" t="s">
        <v>297</v>
      </c>
      <c r="C474" s="119"/>
      <c r="D474" s="119"/>
      <c r="E474" s="119"/>
      <c r="F474" s="119"/>
      <c r="G474" s="119"/>
      <c r="H474" s="119"/>
      <c r="I474" s="119"/>
      <c r="J474" s="119"/>
      <c r="K474" s="119"/>
      <c r="L474" s="119"/>
      <c r="M474" s="119"/>
      <c r="N474" s="119"/>
      <c r="O474" s="119"/>
      <c r="P474" s="119"/>
      <c r="Q474" s="119"/>
      <c r="R474" s="119"/>
      <c r="S474" s="119"/>
      <c r="T474" s="119"/>
      <c r="U474" s="119"/>
      <c r="V474" s="119"/>
      <c r="W474" s="119"/>
      <c r="X474" s="119"/>
      <c r="Y474" s="119"/>
      <c r="Z474" s="119"/>
      <c r="AA474" s="119"/>
      <c r="AB474" s="119"/>
      <c r="AC474" s="119"/>
      <c r="AD474" s="119"/>
      <c r="AE474" s="119"/>
      <c r="AF474" s="119"/>
      <c r="AG474" s="119"/>
      <c r="AH474" s="119"/>
      <c r="AI474" s="119"/>
      <c r="AJ474" s="119"/>
      <c r="AK474" s="119"/>
      <c r="AL474" s="119"/>
      <c r="AM474" s="119"/>
      <c r="AN474" s="119"/>
      <c r="AO474" s="119"/>
      <c r="AP474" s="119"/>
      <c r="AQ474" s="119"/>
      <c r="AR474" s="119"/>
      <c r="AS474" s="119"/>
      <c r="AT474" s="119"/>
      <c r="AU474" s="119"/>
      <c r="AV474" s="119"/>
      <c r="AW474" s="119"/>
      <c r="AX474" s="119"/>
      <c r="AY474" s="119">
        <f t="shared" si="51"/>
        <v>0</v>
      </c>
      <c r="AZ474" s="119">
        <f t="shared" si="52"/>
        <v>0</v>
      </c>
      <c r="BA474" s="119">
        <f t="shared" si="53"/>
        <v>0</v>
      </c>
      <c r="BB474" s="119">
        <f t="shared" si="54"/>
        <v>0</v>
      </c>
    </row>
    <row r="475" spans="1:54" customFormat="1" x14ac:dyDescent="0.25">
      <c r="A475" s="516">
        <v>7</v>
      </c>
      <c r="B475" s="377" t="s">
        <v>298</v>
      </c>
      <c r="C475" s="119"/>
      <c r="D475" s="119"/>
      <c r="E475" s="119"/>
      <c r="F475" s="119"/>
      <c r="G475" s="119"/>
      <c r="H475" s="119"/>
      <c r="I475" s="119"/>
      <c r="J475" s="119"/>
      <c r="K475" s="119"/>
      <c r="L475" s="119"/>
      <c r="M475" s="119"/>
      <c r="N475" s="119"/>
      <c r="O475" s="119"/>
      <c r="P475" s="119"/>
      <c r="Q475" s="119"/>
      <c r="R475" s="119"/>
      <c r="S475" s="119"/>
      <c r="T475" s="119"/>
      <c r="U475" s="119"/>
      <c r="V475" s="119"/>
      <c r="W475" s="119"/>
      <c r="X475" s="119"/>
      <c r="Y475" s="119"/>
      <c r="Z475" s="119"/>
      <c r="AA475" s="119"/>
      <c r="AB475" s="119"/>
      <c r="AC475" s="119"/>
      <c r="AD475" s="119"/>
      <c r="AE475" s="119"/>
      <c r="AF475" s="119"/>
      <c r="AG475" s="119"/>
      <c r="AH475" s="119"/>
      <c r="AI475" s="119"/>
      <c r="AJ475" s="119"/>
      <c r="AK475" s="119"/>
      <c r="AL475" s="119"/>
      <c r="AM475" s="119"/>
      <c r="AN475" s="119"/>
      <c r="AO475" s="119"/>
      <c r="AP475" s="119"/>
      <c r="AQ475" s="119"/>
      <c r="AR475" s="119"/>
      <c r="AS475" s="119"/>
      <c r="AT475" s="119"/>
      <c r="AU475" s="119"/>
      <c r="AV475" s="119"/>
      <c r="AW475" s="119"/>
      <c r="AX475" s="119"/>
      <c r="AY475" s="119">
        <f t="shared" si="51"/>
        <v>0</v>
      </c>
      <c r="AZ475" s="119">
        <f t="shared" si="52"/>
        <v>0</v>
      </c>
      <c r="BA475" s="119">
        <f t="shared" si="53"/>
        <v>0</v>
      </c>
      <c r="BB475" s="119">
        <f t="shared" si="54"/>
        <v>0</v>
      </c>
    </row>
    <row r="476" spans="1:54" customFormat="1" x14ac:dyDescent="0.25">
      <c r="A476" s="516">
        <v>8</v>
      </c>
      <c r="B476" s="377" t="s">
        <v>315</v>
      </c>
      <c r="C476" s="119"/>
      <c r="D476" s="119"/>
      <c r="E476" s="119"/>
      <c r="F476" s="119"/>
      <c r="G476" s="119"/>
      <c r="H476" s="119"/>
      <c r="I476" s="119"/>
      <c r="J476" s="119"/>
      <c r="K476" s="119"/>
      <c r="L476" s="119"/>
      <c r="M476" s="119"/>
      <c r="N476" s="119"/>
      <c r="O476" s="119"/>
      <c r="P476" s="119"/>
      <c r="Q476" s="119"/>
      <c r="R476" s="119"/>
      <c r="S476" s="119"/>
      <c r="T476" s="119"/>
      <c r="U476" s="119"/>
      <c r="V476" s="119"/>
      <c r="W476" s="119"/>
      <c r="X476" s="119"/>
      <c r="Y476" s="119"/>
      <c r="Z476" s="119"/>
      <c r="AA476" s="119"/>
      <c r="AB476" s="119"/>
      <c r="AC476" s="119"/>
      <c r="AD476" s="119"/>
      <c r="AE476" s="119"/>
      <c r="AF476" s="119"/>
      <c r="AG476" s="119"/>
      <c r="AH476" s="119"/>
      <c r="AI476" s="119"/>
      <c r="AJ476" s="119"/>
      <c r="AK476" s="119"/>
      <c r="AL476" s="119"/>
      <c r="AM476" s="119"/>
      <c r="AN476" s="119"/>
      <c r="AO476" s="119"/>
      <c r="AP476" s="119"/>
      <c r="AQ476" s="119"/>
      <c r="AR476" s="119"/>
      <c r="AS476" s="119"/>
      <c r="AT476" s="119"/>
      <c r="AU476" s="119"/>
      <c r="AV476" s="119"/>
      <c r="AW476" s="119"/>
      <c r="AX476" s="119"/>
      <c r="AY476" s="119">
        <f t="shared" si="51"/>
        <v>0</v>
      </c>
      <c r="AZ476" s="119">
        <f t="shared" si="52"/>
        <v>0</v>
      </c>
      <c r="BA476" s="119">
        <f t="shared" si="53"/>
        <v>0</v>
      </c>
      <c r="BB476" s="119">
        <f t="shared" si="54"/>
        <v>0</v>
      </c>
    </row>
    <row r="477" spans="1:54" customFormat="1" x14ac:dyDescent="0.25">
      <c r="A477" s="516">
        <v>9</v>
      </c>
      <c r="B477" s="377" t="s">
        <v>325</v>
      </c>
      <c r="C477" s="119"/>
      <c r="D477" s="119"/>
      <c r="E477" s="119"/>
      <c r="F477" s="119"/>
      <c r="G477" s="119"/>
      <c r="H477" s="119"/>
      <c r="I477" s="119"/>
      <c r="J477" s="119"/>
      <c r="K477" s="119"/>
      <c r="L477" s="119"/>
      <c r="M477" s="119"/>
      <c r="N477" s="119"/>
      <c r="O477" s="119"/>
      <c r="P477" s="119"/>
      <c r="Q477" s="119"/>
      <c r="R477" s="119"/>
      <c r="S477" s="119"/>
      <c r="T477" s="119"/>
      <c r="U477" s="119"/>
      <c r="V477" s="119"/>
      <c r="W477" s="119"/>
      <c r="X477" s="119"/>
      <c r="Y477" s="119"/>
      <c r="Z477" s="119"/>
      <c r="AA477" s="119"/>
      <c r="AB477" s="119"/>
      <c r="AC477" s="119"/>
      <c r="AD477" s="119"/>
      <c r="AE477" s="119"/>
      <c r="AF477" s="119"/>
      <c r="AG477" s="119"/>
      <c r="AH477" s="119"/>
      <c r="AI477" s="119"/>
      <c r="AJ477" s="119"/>
      <c r="AK477" s="119"/>
      <c r="AL477" s="119"/>
      <c r="AM477" s="119"/>
      <c r="AN477" s="119"/>
      <c r="AO477" s="119"/>
      <c r="AP477" s="119"/>
      <c r="AQ477" s="119"/>
      <c r="AR477" s="119"/>
      <c r="AS477" s="119"/>
      <c r="AT477" s="119"/>
      <c r="AU477" s="119"/>
      <c r="AV477" s="119"/>
      <c r="AW477" s="119"/>
      <c r="AX477" s="119"/>
      <c r="AY477" s="119">
        <f t="shared" si="51"/>
        <v>0</v>
      </c>
      <c r="AZ477" s="119">
        <f t="shared" si="52"/>
        <v>0</v>
      </c>
      <c r="BA477" s="119">
        <f t="shared" si="53"/>
        <v>0</v>
      </c>
      <c r="BB477" s="119">
        <f t="shared" si="54"/>
        <v>0</v>
      </c>
    </row>
    <row r="478" spans="1:54" s="173" customFormat="1" x14ac:dyDescent="0.25">
      <c r="A478" s="856"/>
      <c r="B478" s="856" t="s">
        <v>2</v>
      </c>
      <c r="C478" s="120"/>
      <c r="D478" s="120"/>
      <c r="E478" s="120"/>
      <c r="F478" s="120"/>
      <c r="G478" s="120"/>
      <c r="H478" s="120"/>
      <c r="I478" s="120"/>
      <c r="J478" s="120"/>
      <c r="K478" s="120"/>
      <c r="L478" s="120"/>
      <c r="M478" s="120"/>
      <c r="N478" s="120"/>
      <c r="O478" s="120"/>
      <c r="P478" s="120"/>
      <c r="Q478" s="120"/>
      <c r="R478" s="120"/>
      <c r="S478" s="120"/>
      <c r="T478" s="120"/>
      <c r="U478" s="120"/>
      <c r="V478" s="120"/>
      <c r="W478" s="120"/>
      <c r="X478" s="120"/>
      <c r="Y478" s="120"/>
      <c r="Z478" s="120"/>
      <c r="AA478" s="120"/>
      <c r="AB478" s="120"/>
      <c r="AC478" s="120"/>
      <c r="AD478" s="120"/>
      <c r="AE478" s="120"/>
      <c r="AF478" s="120"/>
      <c r="AG478" s="120"/>
      <c r="AH478" s="120"/>
      <c r="AI478" s="120"/>
      <c r="AJ478" s="120"/>
      <c r="AK478" s="120"/>
      <c r="AL478" s="120"/>
      <c r="AM478" s="120"/>
      <c r="AN478" s="120"/>
      <c r="AO478" s="120"/>
      <c r="AP478" s="120"/>
      <c r="AQ478" s="120"/>
      <c r="AR478" s="120"/>
      <c r="AS478" s="120"/>
      <c r="AT478" s="120"/>
      <c r="AU478" s="120"/>
      <c r="AV478" s="120"/>
      <c r="AW478" s="120"/>
      <c r="AX478" s="120"/>
      <c r="AY478" s="120">
        <f>SUM(AY469:AY477)</f>
        <v>0</v>
      </c>
      <c r="AZ478" s="120">
        <f>SUM(AZ469:AZ477)</f>
        <v>0</v>
      </c>
      <c r="BA478" s="120">
        <f>SUM(BA469:BA477)</f>
        <v>0</v>
      </c>
      <c r="BB478" s="120">
        <f>SUM(BB469:BB477)</f>
        <v>0</v>
      </c>
    </row>
    <row r="484" spans="1:18" ht="45" x14ac:dyDescent="0.25">
      <c r="A484" s="1076" t="s">
        <v>19</v>
      </c>
      <c r="B484" s="1076" t="s">
        <v>317</v>
      </c>
      <c r="C484" s="1078">
        <v>2018</v>
      </c>
      <c r="D484" s="1078"/>
      <c r="E484" s="1078"/>
      <c r="F484" s="1078"/>
      <c r="G484" s="1078">
        <v>2019</v>
      </c>
      <c r="H484" s="1078"/>
      <c r="I484" s="1078"/>
      <c r="J484" s="1078"/>
      <c r="K484" s="1078">
        <v>2020</v>
      </c>
      <c r="L484" s="1078"/>
      <c r="M484" s="1078"/>
      <c r="N484" s="1078"/>
      <c r="O484" s="804" t="s">
        <v>531</v>
      </c>
      <c r="P484" s="805"/>
      <c r="Q484" s="805"/>
      <c r="R484" s="805"/>
    </row>
    <row r="485" spans="1:18" ht="30" x14ac:dyDescent="0.25">
      <c r="A485" s="1077"/>
      <c r="B485" s="1077"/>
      <c r="C485" s="806" t="s">
        <v>26</v>
      </c>
      <c r="D485" s="806" t="s">
        <v>27</v>
      </c>
      <c r="E485" s="806" t="s">
        <v>314</v>
      </c>
      <c r="F485" s="806" t="s">
        <v>21</v>
      </c>
      <c r="G485" s="806" t="s">
        <v>26</v>
      </c>
      <c r="H485" s="806" t="s">
        <v>27</v>
      </c>
      <c r="I485" s="806" t="s">
        <v>314</v>
      </c>
      <c r="J485" s="806" t="s">
        <v>21</v>
      </c>
      <c r="K485" s="806" t="s">
        <v>26</v>
      </c>
      <c r="L485" s="806" t="s">
        <v>27</v>
      </c>
      <c r="M485" s="806" t="s">
        <v>314</v>
      </c>
      <c r="N485" s="806" t="s">
        <v>21</v>
      </c>
      <c r="O485" s="806" t="s">
        <v>550</v>
      </c>
      <c r="P485" s="807"/>
      <c r="Q485" s="807"/>
      <c r="R485" s="808"/>
    </row>
    <row r="486" spans="1:18" x14ac:dyDescent="0.25">
      <c r="A486" s="516">
        <v>1</v>
      </c>
      <c r="B486" s="176" t="s">
        <v>26</v>
      </c>
      <c r="C486" s="119">
        <v>1527</v>
      </c>
      <c r="D486" s="119">
        <v>16</v>
      </c>
      <c r="E486" s="119">
        <v>0</v>
      </c>
      <c r="F486" s="119">
        <v>1543</v>
      </c>
      <c r="G486" s="119"/>
      <c r="H486" s="119"/>
      <c r="I486" s="119"/>
      <c r="J486" s="119"/>
      <c r="K486" s="119"/>
      <c r="L486" s="119"/>
      <c r="M486" s="119"/>
      <c r="N486" s="119"/>
      <c r="O486" s="809">
        <f t="shared" ref="O486:O495" si="55">(J486-F486)/F486</f>
        <v>-1</v>
      </c>
      <c r="P486" s="810"/>
      <c r="Q486" s="810"/>
      <c r="R486" s="808"/>
    </row>
    <row r="487" spans="1:18" x14ac:dyDescent="0.25">
      <c r="A487" s="516">
        <v>2</v>
      </c>
      <c r="B487" s="176" t="s">
        <v>294</v>
      </c>
      <c r="C487" s="119">
        <v>1750</v>
      </c>
      <c r="D487" s="119">
        <v>1405</v>
      </c>
      <c r="E487" s="119">
        <v>6</v>
      </c>
      <c r="F487" s="119">
        <v>3161</v>
      </c>
      <c r="G487" s="119"/>
      <c r="H487" s="119"/>
      <c r="I487" s="119"/>
      <c r="J487" s="119"/>
      <c r="K487" s="119"/>
      <c r="L487" s="119"/>
      <c r="M487" s="119"/>
      <c r="N487" s="119"/>
      <c r="O487" s="809">
        <f t="shared" si="55"/>
        <v>-1</v>
      </c>
      <c r="P487" s="810"/>
      <c r="Q487" s="810"/>
      <c r="R487" s="808"/>
    </row>
    <row r="488" spans="1:18" x14ac:dyDescent="0.25">
      <c r="A488" s="516">
        <v>3</v>
      </c>
      <c r="B488" s="176" t="s">
        <v>295</v>
      </c>
      <c r="C488" s="119">
        <v>1456</v>
      </c>
      <c r="D488" s="119">
        <v>2563</v>
      </c>
      <c r="E488" s="119">
        <v>36</v>
      </c>
      <c r="F488" s="460">
        <v>4055</v>
      </c>
      <c r="G488" s="119"/>
      <c r="H488" s="119"/>
      <c r="I488" s="119"/>
      <c r="J488" s="460"/>
      <c r="K488" s="119"/>
      <c r="L488" s="119"/>
      <c r="M488" s="119"/>
      <c r="N488" s="460"/>
      <c r="O488" s="768">
        <f t="shared" si="55"/>
        <v>-1</v>
      </c>
      <c r="P488" s="810"/>
      <c r="Q488" s="810"/>
      <c r="R488" s="808"/>
    </row>
    <row r="489" spans="1:18" x14ac:dyDescent="0.25">
      <c r="A489" s="516">
        <v>4</v>
      </c>
      <c r="B489" s="176" t="s">
        <v>316</v>
      </c>
      <c r="C489" s="119">
        <v>3060</v>
      </c>
      <c r="D489" s="119">
        <v>4081</v>
      </c>
      <c r="E489" s="119">
        <v>98</v>
      </c>
      <c r="F489" s="119">
        <v>7239</v>
      </c>
      <c r="G489" s="119"/>
      <c r="H489" s="119"/>
      <c r="I489" s="119"/>
      <c r="J489" s="119"/>
      <c r="K489" s="119"/>
      <c r="L489" s="119"/>
      <c r="M489" s="119"/>
      <c r="N489" s="119"/>
      <c r="O489" s="768">
        <f t="shared" si="55"/>
        <v>-1</v>
      </c>
      <c r="P489" s="810"/>
      <c r="Q489" s="810"/>
      <c r="R489" s="808"/>
    </row>
    <row r="490" spans="1:18" x14ac:dyDescent="0.25">
      <c r="A490" s="549">
        <v>5</v>
      </c>
      <c r="B490" s="803" t="s">
        <v>296</v>
      </c>
      <c r="C490" s="119">
        <v>334</v>
      </c>
      <c r="D490" s="119">
        <v>4756</v>
      </c>
      <c r="E490" s="119">
        <v>0</v>
      </c>
      <c r="F490" s="548">
        <v>5090</v>
      </c>
      <c r="G490" s="119"/>
      <c r="H490" s="119"/>
      <c r="I490" s="119"/>
      <c r="J490" s="548"/>
      <c r="K490" s="119"/>
      <c r="L490" s="119"/>
      <c r="M490" s="119"/>
      <c r="N490" s="548"/>
      <c r="O490" s="809">
        <f t="shared" si="55"/>
        <v>-1</v>
      </c>
      <c r="P490" s="810"/>
      <c r="Q490" s="810"/>
      <c r="R490" s="808"/>
    </row>
    <row r="491" spans="1:18" x14ac:dyDescent="0.25">
      <c r="A491" s="516">
        <v>6</v>
      </c>
      <c r="B491" s="176" t="s">
        <v>297</v>
      </c>
      <c r="C491" s="119">
        <v>54</v>
      </c>
      <c r="D491" s="119">
        <v>336</v>
      </c>
      <c r="E491" s="119">
        <v>1</v>
      </c>
      <c r="F491" s="119">
        <v>391</v>
      </c>
      <c r="G491" s="119"/>
      <c r="H491" s="119"/>
      <c r="I491" s="119"/>
      <c r="J491" s="119"/>
      <c r="K491" s="119"/>
      <c r="L491" s="119"/>
      <c r="M491" s="119"/>
      <c r="N491" s="119"/>
      <c r="O491" s="768">
        <f t="shared" si="55"/>
        <v>-1</v>
      </c>
      <c r="P491" s="810"/>
      <c r="Q491" s="810"/>
      <c r="R491" s="808"/>
    </row>
    <row r="492" spans="1:18" x14ac:dyDescent="0.25">
      <c r="A492" s="516">
        <v>7</v>
      </c>
      <c r="B492" s="176" t="s">
        <v>298</v>
      </c>
      <c r="C492" s="119">
        <v>2880</v>
      </c>
      <c r="D492" s="119">
        <v>5398</v>
      </c>
      <c r="E492" s="119">
        <v>6</v>
      </c>
      <c r="F492" s="119">
        <v>8284</v>
      </c>
      <c r="G492" s="119"/>
      <c r="H492" s="119"/>
      <c r="I492" s="119"/>
      <c r="J492" s="119"/>
      <c r="K492" s="119"/>
      <c r="L492" s="119"/>
      <c r="M492" s="119"/>
      <c r="N492" s="119"/>
      <c r="O492" s="768">
        <f t="shared" si="55"/>
        <v>-1</v>
      </c>
      <c r="P492" s="810"/>
      <c r="Q492" s="810"/>
      <c r="R492" s="808"/>
    </row>
    <row r="493" spans="1:18" x14ac:dyDescent="0.25">
      <c r="A493" s="516">
        <v>8</v>
      </c>
      <c r="B493" s="176" t="s">
        <v>315</v>
      </c>
      <c r="C493" s="119">
        <v>1137</v>
      </c>
      <c r="D493" s="119">
        <v>4412</v>
      </c>
      <c r="E493" s="119">
        <v>3</v>
      </c>
      <c r="F493" s="119">
        <v>5552</v>
      </c>
      <c r="G493" s="119"/>
      <c r="H493" s="119"/>
      <c r="I493" s="119"/>
      <c r="J493" s="119"/>
      <c r="K493" s="119"/>
      <c r="L493" s="119"/>
      <c r="M493" s="119"/>
      <c r="N493" s="119"/>
      <c r="O493" s="768">
        <f t="shared" si="55"/>
        <v>-1</v>
      </c>
      <c r="P493" s="810"/>
      <c r="Q493" s="810"/>
      <c r="R493" s="808"/>
    </row>
    <row r="494" spans="1:18" x14ac:dyDescent="0.25">
      <c r="A494" s="516">
        <v>9</v>
      </c>
      <c r="B494" s="377" t="s">
        <v>325</v>
      </c>
      <c r="C494" s="119">
        <v>133</v>
      </c>
      <c r="D494" s="119">
        <v>322</v>
      </c>
      <c r="E494" s="119">
        <v>0</v>
      </c>
      <c r="F494" s="119">
        <v>455</v>
      </c>
      <c r="G494" s="119"/>
      <c r="H494" s="119"/>
      <c r="I494" s="119"/>
      <c r="J494" s="119"/>
      <c r="K494" s="119"/>
      <c r="L494" s="119"/>
      <c r="M494" s="119"/>
      <c r="N494" s="119"/>
      <c r="O494" s="809">
        <f t="shared" si="55"/>
        <v>-1</v>
      </c>
      <c r="P494" s="810"/>
      <c r="Q494" s="810"/>
      <c r="R494" s="808"/>
    </row>
    <row r="495" spans="1:18" x14ac:dyDescent="0.25">
      <c r="A495" s="848"/>
      <c r="B495" s="848" t="s">
        <v>2</v>
      </c>
      <c r="C495" s="120">
        <v>12331</v>
      </c>
      <c r="D495" s="120">
        <v>23289</v>
      </c>
      <c r="E495" s="120">
        <v>150</v>
      </c>
      <c r="F495" s="120">
        <v>35770</v>
      </c>
      <c r="G495" s="120"/>
      <c r="H495" s="120"/>
      <c r="I495" s="120"/>
      <c r="J495" s="120"/>
      <c r="K495" s="120"/>
      <c r="L495" s="120"/>
      <c r="M495" s="120"/>
      <c r="N495" s="120"/>
      <c r="O495" s="809">
        <f t="shared" si="55"/>
        <v>-1</v>
      </c>
      <c r="P495" s="810"/>
      <c r="Q495" s="810"/>
      <c r="R495" s="808"/>
    </row>
  </sheetData>
  <mergeCells count="119">
    <mergeCell ref="AQ467:AT467"/>
    <mergeCell ref="AU467:AX467"/>
    <mergeCell ref="AY467:BB467"/>
    <mergeCell ref="K484:N484"/>
    <mergeCell ref="W467:Z467"/>
    <mergeCell ref="AA467:AD467"/>
    <mergeCell ref="AE467:AH467"/>
    <mergeCell ref="AI467:AL467"/>
    <mergeCell ref="AM467:AP467"/>
    <mergeCell ref="O467:R467"/>
    <mergeCell ref="S467:V467"/>
    <mergeCell ref="A193:A195"/>
    <mergeCell ref="A211:A213"/>
    <mergeCell ref="A225:A227"/>
    <mergeCell ref="A275:A279"/>
    <mergeCell ref="A379:A384"/>
    <mergeCell ref="A270:A274"/>
    <mergeCell ref="A249:A253"/>
    <mergeCell ref="A403:A405"/>
    <mergeCell ref="A307:B307"/>
    <mergeCell ref="A308:B308"/>
    <mergeCell ref="A309:B309"/>
    <mergeCell ref="A316:A317"/>
    <mergeCell ref="B316:B317"/>
    <mergeCell ref="A335:B335"/>
    <mergeCell ref="A356:B356"/>
    <mergeCell ref="A367:A372"/>
    <mergeCell ref="A373:A378"/>
    <mergeCell ref="A385:B385"/>
    <mergeCell ref="A306:B306"/>
    <mergeCell ref="A104:A106"/>
    <mergeCell ref="A123:A127"/>
    <mergeCell ref="A171:A173"/>
    <mergeCell ref="A37:B37"/>
    <mergeCell ref="A3:A5"/>
    <mergeCell ref="A6:A8"/>
    <mergeCell ref="A12:B12"/>
    <mergeCell ref="A22:A26"/>
    <mergeCell ref="A27:A31"/>
    <mergeCell ref="A9:A11"/>
    <mergeCell ref="A32:A36"/>
    <mergeCell ref="A69:A73"/>
    <mergeCell ref="A79:B79"/>
    <mergeCell ref="A38:B38"/>
    <mergeCell ref="A43:A46"/>
    <mergeCell ref="A47:A50"/>
    <mergeCell ref="A55:B55"/>
    <mergeCell ref="A64:A68"/>
    <mergeCell ref="A51:A54"/>
    <mergeCell ref="A74:A78"/>
    <mergeCell ref="B82:B83"/>
    <mergeCell ref="A136:A138"/>
    <mergeCell ref="A142:B142"/>
    <mergeCell ref="A148:A150"/>
    <mergeCell ref="A151:A153"/>
    <mergeCell ref="A157:B157"/>
    <mergeCell ref="A165:A167"/>
    <mergeCell ref="A168:A170"/>
    <mergeCell ref="A128:B128"/>
    <mergeCell ref="A118:A122"/>
    <mergeCell ref="A139:A141"/>
    <mergeCell ref="A154:A156"/>
    <mergeCell ref="A484:A485"/>
    <mergeCell ref="B484:B485"/>
    <mergeCell ref="C484:F484"/>
    <mergeCell ref="G484:J484"/>
    <mergeCell ref="AU432:AX432"/>
    <mergeCell ref="AI449:AL449"/>
    <mergeCell ref="AM449:AP449"/>
    <mergeCell ref="AQ449:AT449"/>
    <mergeCell ref="AU449:AX449"/>
    <mergeCell ref="C449:F449"/>
    <mergeCell ref="G449:J449"/>
    <mergeCell ref="K449:N449"/>
    <mergeCell ref="O449:R449"/>
    <mergeCell ref="S449:V449"/>
    <mergeCell ref="W449:Z449"/>
    <mergeCell ref="AA449:AD449"/>
    <mergeCell ref="S432:V432"/>
    <mergeCell ref="C432:F432"/>
    <mergeCell ref="G432:J432"/>
    <mergeCell ref="K432:N432"/>
    <mergeCell ref="O432:R432"/>
    <mergeCell ref="C467:F467"/>
    <mergeCell ref="G467:J467"/>
    <mergeCell ref="K467:N467"/>
    <mergeCell ref="AY449:BB449"/>
    <mergeCell ref="AY432:BB432"/>
    <mergeCell ref="AE449:AH449"/>
    <mergeCell ref="W432:Z432"/>
    <mergeCell ref="AA432:AD432"/>
    <mergeCell ref="AE432:AH432"/>
    <mergeCell ref="AI432:AL432"/>
    <mergeCell ref="AM432:AP432"/>
    <mergeCell ref="AQ432:AT432"/>
    <mergeCell ref="C82:C83"/>
    <mergeCell ref="D82:D83"/>
    <mergeCell ref="A113:A117"/>
    <mergeCell ref="E82:E83"/>
    <mergeCell ref="A310:B310"/>
    <mergeCell ref="A311:B311"/>
    <mergeCell ref="A305:B305"/>
    <mergeCell ref="A187:A189"/>
    <mergeCell ref="A190:A192"/>
    <mergeCell ref="A196:B196"/>
    <mergeCell ref="A205:A207"/>
    <mergeCell ref="A208:A210"/>
    <mergeCell ref="A219:A221"/>
    <mergeCell ref="A222:A224"/>
    <mergeCell ref="A228:B228"/>
    <mergeCell ref="A234:A238"/>
    <mergeCell ref="A239:A243"/>
    <mergeCell ref="A244:A248"/>
    <mergeCell ref="A265:A269"/>
    <mergeCell ref="A174:B174"/>
    <mergeCell ref="A98:A100"/>
    <mergeCell ref="A101:A103"/>
    <mergeCell ref="A107:B107"/>
    <mergeCell ref="A133:A135"/>
  </mergeCells>
  <pageMargins left="0.7" right="0.7" top="0.75" bottom="0.75" header="0.3" footer="0.3"/>
  <pageSetup orientation="portrait" horizontalDpi="120" verticalDpi="144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2:HB11"/>
  <sheetViews>
    <sheetView showGridLines="0" zoomScale="85" zoomScaleNormal="85" workbookViewId="0">
      <pane xSplit="2" topLeftCell="C1" activePane="topRight" state="frozen"/>
      <selection pane="topRight" activeCell="A10" sqref="A10"/>
    </sheetView>
  </sheetViews>
  <sheetFormatPr defaultRowHeight="12.75" x14ac:dyDescent="0.2"/>
  <cols>
    <col min="1" max="1" width="3.5703125" style="142" bestFit="1" customWidth="1"/>
    <col min="2" max="2" width="23.5703125" style="142" customWidth="1"/>
    <col min="3" max="3" width="6.85546875" style="142" customWidth="1"/>
    <col min="4" max="4" width="6.7109375" style="142" bestFit="1" customWidth="1"/>
    <col min="5" max="5" width="4" style="142" bestFit="1" customWidth="1"/>
    <col min="6" max="6" width="6.7109375" style="142" bestFit="1" customWidth="1"/>
    <col min="7" max="7" width="6.85546875" style="142" customWidth="1"/>
    <col min="8" max="8" width="5.140625" style="142" bestFit="1" customWidth="1"/>
    <col min="9" max="9" width="4" style="142" bestFit="1" customWidth="1"/>
    <col min="10" max="10" width="6" style="142" bestFit="1" customWidth="1"/>
    <col min="11" max="11" width="6.85546875" style="142" customWidth="1"/>
    <col min="12" max="12" width="5.140625" style="142" bestFit="1" customWidth="1"/>
    <col min="13" max="13" width="4" style="142" bestFit="1" customWidth="1"/>
    <col min="14" max="14" width="6" style="142" bestFit="1" customWidth="1"/>
    <col min="15" max="15" width="6.85546875" style="142" customWidth="1"/>
    <col min="16" max="16" width="6.7109375" style="142" bestFit="1" customWidth="1"/>
    <col min="17" max="17" width="4" style="142" bestFit="1" customWidth="1"/>
    <col min="18" max="18" width="6.7109375" style="142" bestFit="1" customWidth="1"/>
    <col min="19" max="19" width="6.85546875" style="142" bestFit="1" customWidth="1"/>
    <col min="20" max="20" width="6.7109375" style="142" bestFit="1" customWidth="1"/>
    <col min="21" max="21" width="4" style="142" bestFit="1" customWidth="1"/>
    <col min="22" max="22" width="6.7109375" style="142" bestFit="1" customWidth="1"/>
    <col min="23" max="23" width="6.85546875" style="142" bestFit="1" customWidth="1"/>
    <col min="24" max="24" width="5.140625" style="142" bestFit="1" customWidth="1"/>
    <col min="25" max="25" width="4" style="142" bestFit="1" customWidth="1"/>
    <col min="26" max="26" width="6" style="142" bestFit="1" customWidth="1"/>
    <col min="27" max="27" width="6.85546875" style="142" bestFit="1" customWidth="1"/>
    <col min="28" max="28" width="5.85546875" style="142" customWidth="1"/>
    <col min="29" max="29" width="4" style="142" bestFit="1" customWidth="1"/>
    <col min="30" max="30" width="6" style="142" bestFit="1" customWidth="1"/>
    <col min="31" max="31" width="6.85546875" style="142" bestFit="1" customWidth="1"/>
    <col min="32" max="32" width="6.7109375" style="142" bestFit="1" customWidth="1"/>
    <col min="33" max="33" width="4" style="142" bestFit="1" customWidth="1"/>
    <col min="34" max="34" width="6.7109375" style="142" bestFit="1" customWidth="1"/>
    <col min="35" max="35" width="6.85546875" style="142" bestFit="1" customWidth="1"/>
    <col min="36" max="36" width="6.7109375" style="142" bestFit="1" customWidth="1"/>
    <col min="37" max="37" width="4" style="142" bestFit="1" customWidth="1"/>
    <col min="38" max="38" width="6.7109375" style="142" bestFit="1" customWidth="1"/>
    <col min="39" max="39" width="6.85546875" style="142" bestFit="1" customWidth="1"/>
    <col min="40" max="40" width="5.140625" style="142" bestFit="1" customWidth="1"/>
    <col min="41" max="41" width="4" style="142" bestFit="1" customWidth="1"/>
    <col min="42" max="42" width="6" style="142" bestFit="1" customWidth="1"/>
    <col min="43" max="43" width="6.85546875" style="142" bestFit="1" customWidth="1"/>
    <col min="44" max="44" width="5.140625" style="142" bestFit="1" customWidth="1"/>
    <col min="45" max="45" width="4" style="142" bestFit="1" customWidth="1"/>
    <col min="46" max="46" width="6" style="142" bestFit="1" customWidth="1"/>
    <col min="47" max="47" width="6.85546875" style="142" bestFit="1" customWidth="1"/>
    <col min="48" max="48" width="6.7109375" style="142" bestFit="1" customWidth="1"/>
    <col min="49" max="49" width="4" style="142" bestFit="1" customWidth="1"/>
    <col min="50" max="50" width="6.7109375" style="142" bestFit="1" customWidth="1"/>
    <col min="51" max="51" width="6.85546875" style="142" bestFit="1" customWidth="1"/>
    <col min="52" max="52" width="6.7109375" style="142" bestFit="1" customWidth="1"/>
    <col min="53" max="53" width="4" style="142" bestFit="1" customWidth="1"/>
    <col min="54" max="54" width="6.7109375" style="142" bestFit="1" customWidth="1"/>
    <col min="55" max="55" width="6.85546875" style="142" bestFit="1" customWidth="1"/>
    <col min="56" max="56" width="5.140625" style="142" bestFit="1" customWidth="1"/>
    <col min="57" max="57" width="4" style="142" bestFit="1" customWidth="1"/>
    <col min="58" max="58" width="6" style="142" bestFit="1" customWidth="1"/>
    <col min="59" max="59" width="6.85546875" style="142" bestFit="1" customWidth="1"/>
    <col min="60" max="60" width="5.140625" style="142" bestFit="1" customWidth="1"/>
    <col min="61" max="61" width="4" style="142" bestFit="1" customWidth="1"/>
    <col min="62" max="62" width="6" style="142" bestFit="1" customWidth="1"/>
    <col min="63" max="63" width="6.85546875" style="142" bestFit="1" customWidth="1"/>
    <col min="64" max="64" width="6.7109375" style="142" bestFit="1" customWidth="1"/>
    <col min="65" max="65" width="4" style="142" bestFit="1" customWidth="1"/>
    <col min="66" max="66" width="6.7109375" style="142" bestFit="1" customWidth="1"/>
    <col min="67" max="67" width="6.85546875" style="142" bestFit="1" customWidth="1"/>
    <col min="68" max="68" width="6.7109375" style="142" bestFit="1" customWidth="1"/>
    <col min="69" max="69" width="4" style="142" bestFit="1" customWidth="1"/>
    <col min="70" max="70" width="6.7109375" style="142" bestFit="1" customWidth="1"/>
    <col min="71" max="71" width="6.85546875" style="142" bestFit="1" customWidth="1"/>
    <col min="72" max="72" width="5.140625" style="142" bestFit="1" customWidth="1"/>
    <col min="73" max="73" width="4" style="142" bestFit="1" customWidth="1"/>
    <col min="74" max="74" width="6" style="142" bestFit="1" customWidth="1"/>
    <col min="75" max="75" width="6.85546875" style="142" bestFit="1" customWidth="1"/>
    <col min="76" max="76" width="5.140625" style="142" bestFit="1" customWidth="1"/>
    <col min="77" max="77" width="4" style="142" bestFit="1" customWidth="1"/>
    <col min="78" max="78" width="6" style="142" bestFit="1" customWidth="1"/>
    <col min="79" max="79" width="6.85546875" style="142" bestFit="1" customWidth="1"/>
    <col min="80" max="80" width="6.7109375" style="142" bestFit="1" customWidth="1"/>
    <col min="81" max="81" width="4" style="142" bestFit="1" customWidth="1"/>
    <col min="82" max="82" width="6.7109375" style="142" bestFit="1" customWidth="1"/>
    <col min="83" max="83" width="6.85546875" style="142" bestFit="1" customWidth="1"/>
    <col min="84" max="84" width="6.7109375" style="142" bestFit="1" customWidth="1"/>
    <col min="85" max="85" width="4" style="142" bestFit="1" customWidth="1"/>
    <col min="86" max="86" width="6.7109375" style="142" bestFit="1" customWidth="1"/>
    <col min="87" max="87" width="6.85546875" style="142" bestFit="1" customWidth="1"/>
    <col min="88" max="88" width="5.140625" style="142" bestFit="1" customWidth="1"/>
    <col min="89" max="89" width="4" style="142" bestFit="1" customWidth="1"/>
    <col min="90" max="90" width="6" style="142" bestFit="1" customWidth="1"/>
    <col min="91" max="91" width="6.85546875" style="142" bestFit="1" customWidth="1"/>
    <col min="92" max="92" width="5.140625" style="142" bestFit="1" customWidth="1"/>
    <col min="93" max="93" width="4" style="142" bestFit="1" customWidth="1"/>
    <col min="94" max="94" width="6" style="142" bestFit="1" customWidth="1"/>
    <col min="95" max="95" width="6.85546875" style="142" bestFit="1" customWidth="1"/>
    <col min="96" max="96" width="7.85546875" style="142" bestFit="1" customWidth="1"/>
    <col min="97" max="97" width="4" style="142" bestFit="1" customWidth="1"/>
    <col min="98" max="98" width="6.7109375" style="142" bestFit="1" customWidth="1"/>
    <col min="99" max="99" width="6.85546875" style="142" bestFit="1" customWidth="1"/>
    <col min="100" max="100" width="6.7109375" style="142" bestFit="1" customWidth="1"/>
    <col min="101" max="101" width="4" style="142" bestFit="1" customWidth="1"/>
    <col min="102" max="102" width="6.7109375" style="142" bestFit="1" customWidth="1"/>
    <col min="103" max="103" width="6.85546875" style="142" bestFit="1" customWidth="1"/>
    <col min="104" max="104" width="5.140625" style="142" bestFit="1" customWidth="1"/>
    <col min="105" max="105" width="4" style="142" bestFit="1" customWidth="1"/>
    <col min="106" max="106" width="6" style="142" bestFit="1" customWidth="1"/>
    <col min="107" max="107" width="6.85546875" style="142" bestFit="1" customWidth="1"/>
    <col min="108" max="108" width="5.140625" style="142" bestFit="1" customWidth="1"/>
    <col min="109" max="109" width="4" style="142" bestFit="1" customWidth="1"/>
    <col min="110" max="110" width="6" style="142" bestFit="1" customWidth="1"/>
    <col min="111" max="111" width="6.85546875" style="142" bestFit="1" customWidth="1"/>
    <col min="112" max="112" width="6.7109375" style="142" bestFit="1" customWidth="1"/>
    <col min="113" max="113" width="4" style="142" bestFit="1" customWidth="1"/>
    <col min="114" max="114" width="6.7109375" style="142" bestFit="1" customWidth="1"/>
    <col min="115" max="115" width="6.85546875" style="142" bestFit="1" customWidth="1"/>
    <col min="116" max="116" width="6.7109375" style="142" bestFit="1" customWidth="1"/>
    <col min="117" max="117" width="5.7109375" style="142" customWidth="1"/>
    <col min="118" max="118" width="6.7109375" style="142" bestFit="1" customWidth="1"/>
    <col min="119" max="119" width="6.85546875" style="142" bestFit="1" customWidth="1"/>
    <col min="120" max="120" width="5.140625" style="142" bestFit="1" customWidth="1"/>
    <col min="121" max="121" width="4" style="142" bestFit="1" customWidth="1"/>
    <col min="122" max="122" width="6" style="142" bestFit="1" customWidth="1"/>
    <col min="123" max="123" width="6.85546875" style="142" bestFit="1" customWidth="1"/>
    <col min="124" max="124" width="5.140625" style="142" bestFit="1" customWidth="1"/>
    <col min="125" max="125" width="4" style="142" bestFit="1" customWidth="1"/>
    <col min="126" max="126" width="6" style="142" bestFit="1" customWidth="1"/>
    <col min="127" max="127" width="6.85546875" style="142" bestFit="1" customWidth="1"/>
    <col min="128" max="128" width="6.7109375" style="142" bestFit="1" customWidth="1"/>
    <col min="129" max="129" width="4" style="142" bestFit="1" customWidth="1"/>
    <col min="130" max="130" width="6.7109375" style="142" bestFit="1" customWidth="1"/>
    <col min="131" max="131" width="6.85546875" style="142" bestFit="1" customWidth="1"/>
    <col min="132" max="132" width="6.7109375" style="142" bestFit="1" customWidth="1"/>
    <col min="133" max="133" width="4" style="142" bestFit="1" customWidth="1"/>
    <col min="134" max="134" width="6.7109375" style="142" bestFit="1" customWidth="1"/>
    <col min="135" max="135" width="6.85546875" style="142" bestFit="1" customWidth="1"/>
    <col min="136" max="136" width="5.140625" style="142" bestFit="1" customWidth="1"/>
    <col min="137" max="137" width="4" style="142" bestFit="1" customWidth="1"/>
    <col min="138" max="138" width="6" style="142" bestFit="1" customWidth="1"/>
    <col min="139" max="139" width="6.85546875" style="142" bestFit="1" customWidth="1"/>
    <col min="140" max="140" width="5.140625" style="142" bestFit="1" customWidth="1"/>
    <col min="141" max="141" width="4" style="142" bestFit="1" customWidth="1"/>
    <col min="142" max="142" width="6" style="142" bestFit="1" customWidth="1"/>
    <col min="143" max="143" width="6.85546875" style="142" bestFit="1" customWidth="1"/>
    <col min="144" max="144" width="6.7109375" style="142" bestFit="1" customWidth="1"/>
    <col min="145" max="145" width="4" style="142" bestFit="1" customWidth="1"/>
    <col min="146" max="146" width="6.7109375" style="142" bestFit="1" customWidth="1"/>
    <col min="147" max="147" width="6.85546875" style="142" bestFit="1" customWidth="1"/>
    <col min="148" max="148" width="6.7109375" style="142" bestFit="1" customWidth="1"/>
    <col min="149" max="149" width="4" style="142" bestFit="1" customWidth="1"/>
    <col min="150" max="150" width="6.7109375" style="142" bestFit="1" customWidth="1"/>
    <col min="151" max="151" width="6.85546875" style="142" bestFit="1" customWidth="1"/>
    <col min="152" max="152" width="5.140625" style="142" bestFit="1" customWidth="1"/>
    <col min="153" max="153" width="4" style="142" bestFit="1" customWidth="1"/>
    <col min="154" max="154" width="6.7109375" style="142" bestFit="1" customWidth="1"/>
    <col min="155" max="155" width="6.85546875" style="142" bestFit="1" customWidth="1"/>
    <col min="156" max="156" width="5.140625" style="142" bestFit="1" customWidth="1"/>
    <col min="157" max="157" width="4" style="142" bestFit="1" customWidth="1"/>
    <col min="158" max="158" width="6" style="142" bestFit="1" customWidth="1"/>
    <col min="159" max="159" width="6.85546875" style="142" bestFit="1" customWidth="1"/>
    <col min="160" max="160" width="6.7109375" style="142" bestFit="1" customWidth="1"/>
    <col min="161" max="161" width="4" style="142" bestFit="1" customWidth="1"/>
    <col min="162" max="162" width="6.7109375" style="142" bestFit="1" customWidth="1"/>
    <col min="163" max="163" width="6.85546875" style="142" bestFit="1" customWidth="1"/>
    <col min="164" max="164" width="6.7109375" style="142" bestFit="1" customWidth="1"/>
    <col min="165" max="165" width="4" style="142" bestFit="1" customWidth="1"/>
    <col min="166" max="166" width="6.7109375" style="142" bestFit="1" customWidth="1"/>
    <col min="167" max="167" width="6.85546875" style="142" bestFit="1" customWidth="1"/>
    <col min="168" max="168" width="5.140625" style="142" bestFit="1" customWidth="1"/>
    <col min="169" max="169" width="4" style="142" bestFit="1" customWidth="1"/>
    <col min="170" max="170" width="6.7109375" style="142" bestFit="1" customWidth="1"/>
    <col min="171" max="171" width="6.85546875" style="142" bestFit="1" customWidth="1"/>
    <col min="172" max="172" width="5.140625" style="142" bestFit="1" customWidth="1"/>
    <col min="173" max="173" width="4" style="142" bestFit="1" customWidth="1"/>
    <col min="174" max="174" width="6" style="142" bestFit="1" customWidth="1"/>
    <col min="175" max="175" width="6.85546875" style="142" bestFit="1" customWidth="1"/>
    <col min="176" max="176" width="6.7109375" style="142" bestFit="1" customWidth="1"/>
    <col min="177" max="177" width="4" style="142" bestFit="1" customWidth="1"/>
    <col min="178" max="178" width="6.7109375" style="142" bestFit="1" customWidth="1"/>
    <col min="179" max="179" width="6.85546875" style="142" bestFit="1" customWidth="1"/>
    <col min="180" max="180" width="6.7109375" style="142" bestFit="1" customWidth="1"/>
    <col min="181" max="181" width="5.5703125" style="142" customWidth="1"/>
    <col min="182" max="182" width="6.7109375" style="142" bestFit="1" customWidth="1"/>
    <col min="183" max="183" width="6.85546875" style="142" bestFit="1" customWidth="1"/>
    <col min="184" max="184" width="5.140625" style="142" bestFit="1" customWidth="1"/>
    <col min="185" max="185" width="4" style="142" bestFit="1" customWidth="1"/>
    <col min="186" max="186" width="6" style="142" bestFit="1" customWidth="1"/>
    <col min="187" max="187" width="6.85546875" style="142" bestFit="1" customWidth="1"/>
    <col min="188" max="188" width="5.140625" style="142" bestFit="1" customWidth="1"/>
    <col min="189" max="189" width="4" style="142" bestFit="1" customWidth="1"/>
    <col min="190" max="190" width="6" style="142" bestFit="1" customWidth="1"/>
    <col min="191" max="191" width="6.85546875" style="142" bestFit="1" customWidth="1"/>
    <col min="192" max="192" width="6.7109375" style="142" bestFit="1" customWidth="1"/>
    <col min="193" max="193" width="4" style="142" bestFit="1" customWidth="1"/>
    <col min="194" max="194" width="6.7109375" style="142" bestFit="1" customWidth="1"/>
    <col min="195" max="195" width="6.85546875" style="142" bestFit="1" customWidth="1"/>
    <col min="196" max="196" width="7.7109375" style="142" bestFit="1" customWidth="1"/>
    <col min="197" max="197" width="4" style="142" bestFit="1" customWidth="1"/>
    <col min="198" max="198" width="7.7109375" style="142" bestFit="1" customWidth="1"/>
    <col min="199" max="199" width="6.85546875" style="142" bestFit="1" customWidth="1"/>
    <col min="200" max="200" width="6.7109375" style="142" bestFit="1" customWidth="1"/>
    <col min="201" max="201" width="4" style="142" bestFit="1" customWidth="1"/>
    <col min="202" max="202" width="6.7109375" style="142" bestFit="1" customWidth="1"/>
    <col min="203" max="203" width="6.85546875" style="142" bestFit="1" customWidth="1"/>
    <col min="204" max="204" width="6.7109375" style="142" bestFit="1" customWidth="1"/>
    <col min="205" max="205" width="4" style="142" bestFit="1" customWidth="1"/>
    <col min="206" max="206" width="6.7109375" style="142" bestFit="1" customWidth="1"/>
    <col min="207" max="208" width="7.7109375" style="142" bestFit="1" customWidth="1"/>
    <col min="209" max="209" width="4" style="142" bestFit="1" customWidth="1"/>
    <col min="210" max="210" width="7.7109375" style="142" bestFit="1" customWidth="1"/>
    <col min="211" max="16384" width="9.140625" style="142"/>
  </cols>
  <sheetData>
    <row r="2" spans="1:210" x14ac:dyDescent="0.2">
      <c r="A2" s="154"/>
      <c r="B2" s="154"/>
      <c r="C2" s="920" t="s">
        <v>18</v>
      </c>
      <c r="D2" s="920"/>
      <c r="E2" s="920"/>
      <c r="F2" s="920"/>
      <c r="G2" s="920"/>
      <c r="H2" s="920"/>
      <c r="I2" s="920"/>
      <c r="J2" s="920"/>
      <c r="K2" s="920"/>
      <c r="L2" s="920"/>
      <c r="M2" s="920"/>
      <c r="N2" s="920"/>
      <c r="O2" s="920"/>
      <c r="P2" s="920"/>
      <c r="Q2" s="920"/>
      <c r="R2" s="920"/>
      <c r="S2" s="913" t="s">
        <v>31</v>
      </c>
      <c r="T2" s="913"/>
      <c r="U2" s="913"/>
      <c r="V2" s="913"/>
      <c r="W2" s="913"/>
      <c r="X2" s="913"/>
      <c r="Y2" s="913"/>
      <c r="Z2" s="913"/>
      <c r="AA2" s="913"/>
      <c r="AB2" s="913"/>
      <c r="AC2" s="913"/>
      <c r="AD2" s="913"/>
      <c r="AE2" s="913"/>
      <c r="AF2" s="913"/>
      <c r="AG2" s="913"/>
      <c r="AH2" s="913"/>
      <c r="AI2" s="920" t="s">
        <v>32</v>
      </c>
      <c r="AJ2" s="920"/>
      <c r="AK2" s="920"/>
      <c r="AL2" s="920"/>
      <c r="AM2" s="920"/>
      <c r="AN2" s="920"/>
      <c r="AO2" s="920"/>
      <c r="AP2" s="920"/>
      <c r="AQ2" s="920"/>
      <c r="AR2" s="920"/>
      <c r="AS2" s="920"/>
      <c r="AT2" s="920"/>
      <c r="AU2" s="920"/>
      <c r="AV2" s="920"/>
      <c r="AW2" s="920"/>
      <c r="AX2" s="920"/>
      <c r="AY2" s="913" t="s">
        <v>33</v>
      </c>
      <c r="AZ2" s="913"/>
      <c r="BA2" s="913"/>
      <c r="BB2" s="913"/>
      <c r="BC2" s="913"/>
      <c r="BD2" s="913"/>
      <c r="BE2" s="913"/>
      <c r="BF2" s="913"/>
      <c r="BG2" s="913"/>
      <c r="BH2" s="913"/>
      <c r="BI2" s="913"/>
      <c r="BJ2" s="913"/>
      <c r="BK2" s="913"/>
      <c r="BL2" s="913"/>
      <c r="BM2" s="913"/>
      <c r="BN2" s="913"/>
      <c r="BO2" s="920" t="s">
        <v>34</v>
      </c>
      <c r="BP2" s="920"/>
      <c r="BQ2" s="920"/>
      <c r="BR2" s="920"/>
      <c r="BS2" s="920"/>
      <c r="BT2" s="920"/>
      <c r="BU2" s="920"/>
      <c r="BV2" s="920"/>
      <c r="BW2" s="920"/>
      <c r="BX2" s="920"/>
      <c r="BY2" s="920"/>
      <c r="BZ2" s="920"/>
      <c r="CA2" s="920"/>
      <c r="CB2" s="920"/>
      <c r="CC2" s="920"/>
      <c r="CD2" s="920"/>
      <c r="CE2" s="913" t="s">
        <v>284</v>
      </c>
      <c r="CF2" s="913"/>
      <c r="CG2" s="913"/>
      <c r="CH2" s="913"/>
      <c r="CI2" s="913"/>
      <c r="CJ2" s="913"/>
      <c r="CK2" s="913"/>
      <c r="CL2" s="913"/>
      <c r="CM2" s="913"/>
      <c r="CN2" s="913"/>
      <c r="CO2" s="913"/>
      <c r="CP2" s="913"/>
      <c r="CQ2" s="913"/>
      <c r="CR2" s="913"/>
      <c r="CS2" s="913"/>
      <c r="CT2" s="913"/>
      <c r="CU2" s="920" t="s">
        <v>285</v>
      </c>
      <c r="CV2" s="920"/>
      <c r="CW2" s="920"/>
      <c r="CX2" s="920"/>
      <c r="CY2" s="920"/>
      <c r="CZ2" s="920"/>
      <c r="DA2" s="920"/>
      <c r="DB2" s="920"/>
      <c r="DC2" s="920"/>
      <c r="DD2" s="920"/>
      <c r="DE2" s="920"/>
      <c r="DF2" s="920"/>
      <c r="DG2" s="920"/>
      <c r="DH2" s="920"/>
      <c r="DI2" s="920"/>
      <c r="DJ2" s="920"/>
      <c r="DK2" s="896" t="s">
        <v>288</v>
      </c>
      <c r="DL2" s="896"/>
      <c r="DM2" s="896"/>
      <c r="DN2" s="896"/>
      <c r="DO2" s="896"/>
      <c r="DP2" s="896"/>
      <c r="DQ2" s="896"/>
      <c r="DR2" s="896"/>
      <c r="DS2" s="896"/>
      <c r="DT2" s="896"/>
      <c r="DU2" s="896"/>
      <c r="DV2" s="896"/>
      <c r="DW2" s="896"/>
      <c r="DX2" s="896"/>
      <c r="DY2" s="896"/>
      <c r="DZ2" s="896"/>
      <c r="EA2" s="896" t="s">
        <v>289</v>
      </c>
      <c r="EB2" s="896"/>
      <c r="EC2" s="896"/>
      <c r="ED2" s="896"/>
      <c r="EE2" s="896"/>
      <c r="EF2" s="896"/>
      <c r="EG2" s="896"/>
      <c r="EH2" s="896"/>
      <c r="EI2" s="896"/>
      <c r="EJ2" s="896"/>
      <c r="EK2" s="896"/>
      <c r="EL2" s="896"/>
      <c r="EM2" s="896"/>
      <c r="EN2" s="896"/>
      <c r="EO2" s="896"/>
      <c r="EP2" s="896"/>
      <c r="EQ2" s="896" t="s">
        <v>290</v>
      </c>
      <c r="ER2" s="896"/>
      <c r="ES2" s="896"/>
      <c r="ET2" s="896"/>
      <c r="EU2" s="896"/>
      <c r="EV2" s="896"/>
      <c r="EW2" s="896"/>
      <c r="EX2" s="896"/>
      <c r="EY2" s="896"/>
      <c r="EZ2" s="896"/>
      <c r="FA2" s="896"/>
      <c r="FB2" s="896"/>
      <c r="FC2" s="896"/>
      <c r="FD2" s="896"/>
      <c r="FE2" s="896"/>
      <c r="FF2" s="896"/>
      <c r="FG2" s="896" t="s">
        <v>291</v>
      </c>
      <c r="FH2" s="896"/>
      <c r="FI2" s="896"/>
      <c r="FJ2" s="896"/>
      <c r="FK2" s="896"/>
      <c r="FL2" s="896"/>
      <c r="FM2" s="896"/>
      <c r="FN2" s="896"/>
      <c r="FO2" s="896"/>
      <c r="FP2" s="896"/>
      <c r="FQ2" s="896"/>
      <c r="FR2" s="896"/>
      <c r="FS2" s="896"/>
      <c r="FT2" s="896"/>
      <c r="FU2" s="896"/>
      <c r="FV2" s="896"/>
      <c r="FW2" s="896" t="s">
        <v>292</v>
      </c>
      <c r="FX2" s="896"/>
      <c r="FY2" s="896"/>
      <c r="FZ2" s="896"/>
      <c r="GA2" s="896"/>
      <c r="GB2" s="896"/>
      <c r="GC2" s="896"/>
      <c r="GD2" s="896"/>
      <c r="GE2" s="896"/>
      <c r="GF2" s="896"/>
      <c r="GG2" s="896"/>
      <c r="GH2" s="896"/>
      <c r="GI2" s="896"/>
      <c r="GJ2" s="896"/>
      <c r="GK2" s="896"/>
      <c r="GL2" s="896"/>
      <c r="GM2" s="896" t="s">
        <v>384</v>
      </c>
      <c r="GN2" s="896"/>
      <c r="GO2" s="896"/>
      <c r="GP2" s="896"/>
      <c r="GQ2" s="896"/>
      <c r="GR2" s="896"/>
      <c r="GS2" s="896"/>
      <c r="GT2" s="896"/>
      <c r="GU2" s="896"/>
      <c r="GV2" s="896"/>
      <c r="GW2" s="896"/>
      <c r="GX2" s="896"/>
      <c r="GY2" s="896"/>
      <c r="GZ2" s="896"/>
      <c r="HA2" s="896"/>
      <c r="HB2" s="896"/>
    </row>
    <row r="3" spans="1:210" x14ac:dyDescent="0.2">
      <c r="A3" s="122"/>
      <c r="B3" s="122"/>
      <c r="C3" s="910" t="s">
        <v>14</v>
      </c>
      <c r="D3" s="910"/>
      <c r="E3" s="910"/>
      <c r="F3" s="910"/>
      <c r="G3" s="911" t="s">
        <v>15</v>
      </c>
      <c r="H3" s="911"/>
      <c r="I3" s="911"/>
      <c r="J3" s="911"/>
      <c r="K3" s="912" t="s">
        <v>16</v>
      </c>
      <c r="L3" s="912"/>
      <c r="M3" s="912"/>
      <c r="N3" s="912"/>
      <c r="O3" s="913" t="s">
        <v>17</v>
      </c>
      <c r="P3" s="913"/>
      <c r="Q3" s="913"/>
      <c r="R3" s="913"/>
      <c r="S3" s="910" t="s">
        <v>14</v>
      </c>
      <c r="T3" s="910"/>
      <c r="U3" s="910"/>
      <c r="V3" s="910"/>
      <c r="W3" s="911" t="s">
        <v>15</v>
      </c>
      <c r="X3" s="911"/>
      <c r="Y3" s="911"/>
      <c r="Z3" s="911"/>
      <c r="AA3" s="912" t="s">
        <v>16</v>
      </c>
      <c r="AB3" s="912"/>
      <c r="AC3" s="912"/>
      <c r="AD3" s="912"/>
      <c r="AE3" s="913" t="s">
        <v>17</v>
      </c>
      <c r="AF3" s="913"/>
      <c r="AG3" s="913"/>
      <c r="AH3" s="913"/>
      <c r="AI3" s="910" t="s">
        <v>14</v>
      </c>
      <c r="AJ3" s="910"/>
      <c r="AK3" s="910"/>
      <c r="AL3" s="910"/>
      <c r="AM3" s="911" t="s">
        <v>15</v>
      </c>
      <c r="AN3" s="911"/>
      <c r="AO3" s="911"/>
      <c r="AP3" s="911"/>
      <c r="AQ3" s="912" t="s">
        <v>16</v>
      </c>
      <c r="AR3" s="912"/>
      <c r="AS3" s="912"/>
      <c r="AT3" s="912"/>
      <c r="AU3" s="913" t="s">
        <v>17</v>
      </c>
      <c r="AV3" s="913"/>
      <c r="AW3" s="913"/>
      <c r="AX3" s="913"/>
      <c r="AY3" s="910" t="s">
        <v>14</v>
      </c>
      <c r="AZ3" s="910"/>
      <c r="BA3" s="910"/>
      <c r="BB3" s="910"/>
      <c r="BC3" s="911" t="s">
        <v>15</v>
      </c>
      <c r="BD3" s="911"/>
      <c r="BE3" s="911"/>
      <c r="BF3" s="911"/>
      <c r="BG3" s="912" t="s">
        <v>16</v>
      </c>
      <c r="BH3" s="912"/>
      <c r="BI3" s="912"/>
      <c r="BJ3" s="912"/>
      <c r="BK3" s="913" t="s">
        <v>17</v>
      </c>
      <c r="BL3" s="913"/>
      <c r="BM3" s="913"/>
      <c r="BN3" s="913"/>
      <c r="BO3" s="910" t="s">
        <v>14</v>
      </c>
      <c r="BP3" s="910"/>
      <c r="BQ3" s="910"/>
      <c r="BR3" s="910"/>
      <c r="BS3" s="911" t="s">
        <v>15</v>
      </c>
      <c r="BT3" s="911"/>
      <c r="BU3" s="911"/>
      <c r="BV3" s="911"/>
      <c r="BW3" s="912" t="s">
        <v>16</v>
      </c>
      <c r="BX3" s="912"/>
      <c r="BY3" s="912"/>
      <c r="BZ3" s="912"/>
      <c r="CA3" s="913" t="s">
        <v>17</v>
      </c>
      <c r="CB3" s="913"/>
      <c r="CC3" s="913"/>
      <c r="CD3" s="913"/>
      <c r="CE3" s="910" t="s">
        <v>14</v>
      </c>
      <c r="CF3" s="910"/>
      <c r="CG3" s="910"/>
      <c r="CH3" s="910"/>
      <c r="CI3" s="911" t="s">
        <v>15</v>
      </c>
      <c r="CJ3" s="911"/>
      <c r="CK3" s="911"/>
      <c r="CL3" s="911"/>
      <c r="CM3" s="912" t="s">
        <v>16</v>
      </c>
      <c r="CN3" s="912"/>
      <c r="CO3" s="912"/>
      <c r="CP3" s="912"/>
      <c r="CQ3" s="913" t="s">
        <v>17</v>
      </c>
      <c r="CR3" s="913"/>
      <c r="CS3" s="913"/>
      <c r="CT3" s="913"/>
      <c r="CU3" s="910" t="s">
        <v>14</v>
      </c>
      <c r="CV3" s="910"/>
      <c r="CW3" s="910"/>
      <c r="CX3" s="910"/>
      <c r="CY3" s="911" t="s">
        <v>15</v>
      </c>
      <c r="CZ3" s="911"/>
      <c r="DA3" s="911"/>
      <c r="DB3" s="911"/>
      <c r="DC3" s="912" t="s">
        <v>16</v>
      </c>
      <c r="DD3" s="912"/>
      <c r="DE3" s="912"/>
      <c r="DF3" s="912"/>
      <c r="DG3" s="913" t="s">
        <v>17</v>
      </c>
      <c r="DH3" s="913"/>
      <c r="DI3" s="913"/>
      <c r="DJ3" s="913"/>
      <c r="DK3" s="910" t="s">
        <v>14</v>
      </c>
      <c r="DL3" s="910"/>
      <c r="DM3" s="910"/>
      <c r="DN3" s="910"/>
      <c r="DO3" s="911" t="s">
        <v>15</v>
      </c>
      <c r="DP3" s="911"/>
      <c r="DQ3" s="911"/>
      <c r="DR3" s="911"/>
      <c r="DS3" s="912" t="s">
        <v>16</v>
      </c>
      <c r="DT3" s="912"/>
      <c r="DU3" s="912"/>
      <c r="DV3" s="912"/>
      <c r="DW3" s="913" t="s">
        <v>17</v>
      </c>
      <c r="DX3" s="913"/>
      <c r="DY3" s="913"/>
      <c r="DZ3" s="913"/>
      <c r="EA3" s="910" t="s">
        <v>14</v>
      </c>
      <c r="EB3" s="910"/>
      <c r="EC3" s="910"/>
      <c r="ED3" s="910"/>
      <c r="EE3" s="911" t="s">
        <v>15</v>
      </c>
      <c r="EF3" s="911"/>
      <c r="EG3" s="911"/>
      <c r="EH3" s="911"/>
      <c r="EI3" s="912" t="s">
        <v>16</v>
      </c>
      <c r="EJ3" s="912"/>
      <c r="EK3" s="912"/>
      <c r="EL3" s="912"/>
      <c r="EM3" s="913" t="s">
        <v>17</v>
      </c>
      <c r="EN3" s="913"/>
      <c r="EO3" s="913"/>
      <c r="EP3" s="913"/>
      <c r="EQ3" s="910" t="s">
        <v>14</v>
      </c>
      <c r="ER3" s="910"/>
      <c r="ES3" s="910"/>
      <c r="ET3" s="910"/>
      <c r="EU3" s="911" t="s">
        <v>15</v>
      </c>
      <c r="EV3" s="911"/>
      <c r="EW3" s="911"/>
      <c r="EX3" s="911"/>
      <c r="EY3" s="912" t="s">
        <v>16</v>
      </c>
      <c r="EZ3" s="912"/>
      <c r="FA3" s="912"/>
      <c r="FB3" s="912"/>
      <c r="FC3" s="913" t="s">
        <v>17</v>
      </c>
      <c r="FD3" s="913"/>
      <c r="FE3" s="913"/>
      <c r="FF3" s="913"/>
      <c r="FG3" s="910" t="s">
        <v>14</v>
      </c>
      <c r="FH3" s="910"/>
      <c r="FI3" s="910"/>
      <c r="FJ3" s="910"/>
      <c r="FK3" s="911" t="s">
        <v>15</v>
      </c>
      <c r="FL3" s="911"/>
      <c r="FM3" s="911"/>
      <c r="FN3" s="911"/>
      <c r="FO3" s="912" t="s">
        <v>16</v>
      </c>
      <c r="FP3" s="912"/>
      <c r="FQ3" s="912"/>
      <c r="FR3" s="912"/>
      <c r="FS3" s="913" t="s">
        <v>17</v>
      </c>
      <c r="FT3" s="913"/>
      <c r="FU3" s="913"/>
      <c r="FV3" s="913"/>
      <c r="FW3" s="910" t="s">
        <v>14</v>
      </c>
      <c r="FX3" s="910"/>
      <c r="FY3" s="910"/>
      <c r="FZ3" s="910"/>
      <c r="GA3" s="911" t="s">
        <v>15</v>
      </c>
      <c r="GB3" s="911"/>
      <c r="GC3" s="911"/>
      <c r="GD3" s="911"/>
      <c r="GE3" s="912" t="s">
        <v>16</v>
      </c>
      <c r="GF3" s="912"/>
      <c r="GG3" s="912"/>
      <c r="GH3" s="912"/>
      <c r="GI3" s="913" t="s">
        <v>17</v>
      </c>
      <c r="GJ3" s="913"/>
      <c r="GK3" s="913"/>
      <c r="GL3" s="913"/>
      <c r="GM3" s="910" t="s">
        <v>14</v>
      </c>
      <c r="GN3" s="910"/>
      <c r="GO3" s="910"/>
      <c r="GP3" s="910"/>
      <c r="GQ3" s="911" t="s">
        <v>15</v>
      </c>
      <c r="GR3" s="911"/>
      <c r="GS3" s="911"/>
      <c r="GT3" s="911"/>
      <c r="GU3" s="912" t="s">
        <v>16</v>
      </c>
      <c r="GV3" s="912"/>
      <c r="GW3" s="912"/>
      <c r="GX3" s="912"/>
      <c r="GY3" s="913" t="s">
        <v>17</v>
      </c>
      <c r="GZ3" s="913"/>
      <c r="HA3" s="913"/>
      <c r="HB3" s="913"/>
    </row>
    <row r="4" spans="1:210" x14ac:dyDescent="0.2">
      <c r="A4" s="765" t="s">
        <v>19</v>
      </c>
      <c r="B4" s="765" t="s">
        <v>246</v>
      </c>
      <c r="C4" s="764" t="s">
        <v>26</v>
      </c>
      <c r="D4" s="764" t="s">
        <v>27</v>
      </c>
      <c r="E4" s="764" t="s">
        <v>253</v>
      </c>
      <c r="F4" s="764" t="s">
        <v>17</v>
      </c>
      <c r="G4" s="764" t="s">
        <v>26</v>
      </c>
      <c r="H4" s="764" t="s">
        <v>27</v>
      </c>
      <c r="I4" s="764" t="s">
        <v>253</v>
      </c>
      <c r="J4" s="764" t="s">
        <v>17</v>
      </c>
      <c r="K4" s="764" t="s">
        <v>26</v>
      </c>
      <c r="L4" s="764" t="s">
        <v>27</v>
      </c>
      <c r="M4" s="764" t="s">
        <v>253</v>
      </c>
      <c r="N4" s="764" t="s">
        <v>17</v>
      </c>
      <c r="O4" s="764" t="s">
        <v>26</v>
      </c>
      <c r="P4" s="764" t="s">
        <v>27</v>
      </c>
      <c r="Q4" s="764" t="s">
        <v>253</v>
      </c>
      <c r="R4" s="764" t="s">
        <v>17</v>
      </c>
      <c r="S4" s="764" t="s">
        <v>26</v>
      </c>
      <c r="T4" s="764" t="s">
        <v>27</v>
      </c>
      <c r="U4" s="764" t="s">
        <v>253</v>
      </c>
      <c r="V4" s="764" t="s">
        <v>17</v>
      </c>
      <c r="W4" s="764" t="s">
        <v>26</v>
      </c>
      <c r="X4" s="764" t="s">
        <v>27</v>
      </c>
      <c r="Y4" s="764" t="s">
        <v>253</v>
      </c>
      <c r="Z4" s="764" t="s">
        <v>17</v>
      </c>
      <c r="AA4" s="764" t="s">
        <v>26</v>
      </c>
      <c r="AB4" s="764" t="s">
        <v>27</v>
      </c>
      <c r="AC4" s="764" t="s">
        <v>253</v>
      </c>
      <c r="AD4" s="764" t="s">
        <v>17</v>
      </c>
      <c r="AE4" s="764" t="s">
        <v>26</v>
      </c>
      <c r="AF4" s="764" t="s">
        <v>27</v>
      </c>
      <c r="AG4" s="764" t="s">
        <v>253</v>
      </c>
      <c r="AH4" s="764" t="s">
        <v>17</v>
      </c>
      <c r="AI4" s="764" t="s">
        <v>26</v>
      </c>
      <c r="AJ4" s="764" t="s">
        <v>27</v>
      </c>
      <c r="AK4" s="764" t="s">
        <v>253</v>
      </c>
      <c r="AL4" s="764" t="s">
        <v>17</v>
      </c>
      <c r="AM4" s="764" t="s">
        <v>26</v>
      </c>
      <c r="AN4" s="764" t="s">
        <v>27</v>
      </c>
      <c r="AO4" s="764" t="s">
        <v>253</v>
      </c>
      <c r="AP4" s="764" t="s">
        <v>17</v>
      </c>
      <c r="AQ4" s="764" t="s">
        <v>26</v>
      </c>
      <c r="AR4" s="764" t="s">
        <v>27</v>
      </c>
      <c r="AS4" s="764" t="s">
        <v>253</v>
      </c>
      <c r="AT4" s="764" t="s">
        <v>17</v>
      </c>
      <c r="AU4" s="764" t="s">
        <v>26</v>
      </c>
      <c r="AV4" s="764" t="s">
        <v>27</v>
      </c>
      <c r="AW4" s="764" t="s">
        <v>253</v>
      </c>
      <c r="AX4" s="764" t="s">
        <v>17</v>
      </c>
      <c r="AY4" s="764" t="s">
        <v>26</v>
      </c>
      <c r="AZ4" s="764" t="s">
        <v>27</v>
      </c>
      <c r="BA4" s="764" t="s">
        <v>253</v>
      </c>
      <c r="BB4" s="764" t="s">
        <v>17</v>
      </c>
      <c r="BC4" s="764" t="s">
        <v>26</v>
      </c>
      <c r="BD4" s="764" t="s">
        <v>27</v>
      </c>
      <c r="BE4" s="764" t="s">
        <v>253</v>
      </c>
      <c r="BF4" s="764" t="s">
        <v>17</v>
      </c>
      <c r="BG4" s="764" t="s">
        <v>26</v>
      </c>
      <c r="BH4" s="764" t="s">
        <v>27</v>
      </c>
      <c r="BI4" s="764" t="s">
        <v>253</v>
      </c>
      <c r="BJ4" s="764" t="s">
        <v>17</v>
      </c>
      <c r="BK4" s="764" t="s">
        <v>26</v>
      </c>
      <c r="BL4" s="764" t="s">
        <v>27</v>
      </c>
      <c r="BM4" s="764" t="s">
        <v>253</v>
      </c>
      <c r="BN4" s="764" t="s">
        <v>17</v>
      </c>
      <c r="BO4" s="764" t="s">
        <v>26</v>
      </c>
      <c r="BP4" s="764" t="s">
        <v>27</v>
      </c>
      <c r="BQ4" s="764" t="s">
        <v>253</v>
      </c>
      <c r="BR4" s="764" t="s">
        <v>17</v>
      </c>
      <c r="BS4" s="764" t="s">
        <v>26</v>
      </c>
      <c r="BT4" s="764" t="s">
        <v>27</v>
      </c>
      <c r="BU4" s="764" t="s">
        <v>253</v>
      </c>
      <c r="BV4" s="764" t="s">
        <v>17</v>
      </c>
      <c r="BW4" s="764" t="s">
        <v>26</v>
      </c>
      <c r="BX4" s="764" t="s">
        <v>27</v>
      </c>
      <c r="BY4" s="764" t="s">
        <v>253</v>
      </c>
      <c r="BZ4" s="764" t="s">
        <v>17</v>
      </c>
      <c r="CA4" s="764" t="s">
        <v>26</v>
      </c>
      <c r="CB4" s="764" t="s">
        <v>27</v>
      </c>
      <c r="CC4" s="764" t="s">
        <v>253</v>
      </c>
      <c r="CD4" s="764" t="s">
        <v>17</v>
      </c>
      <c r="CE4" s="764" t="s">
        <v>26</v>
      </c>
      <c r="CF4" s="764" t="s">
        <v>27</v>
      </c>
      <c r="CG4" s="764" t="s">
        <v>253</v>
      </c>
      <c r="CH4" s="764" t="s">
        <v>17</v>
      </c>
      <c r="CI4" s="764" t="s">
        <v>26</v>
      </c>
      <c r="CJ4" s="764" t="s">
        <v>27</v>
      </c>
      <c r="CK4" s="764" t="s">
        <v>253</v>
      </c>
      <c r="CL4" s="764" t="s">
        <v>17</v>
      </c>
      <c r="CM4" s="764" t="s">
        <v>26</v>
      </c>
      <c r="CN4" s="764" t="s">
        <v>27</v>
      </c>
      <c r="CO4" s="764" t="s">
        <v>253</v>
      </c>
      <c r="CP4" s="764" t="s">
        <v>17</v>
      </c>
      <c r="CQ4" s="764" t="s">
        <v>26</v>
      </c>
      <c r="CR4" s="764" t="s">
        <v>27</v>
      </c>
      <c r="CS4" s="764" t="s">
        <v>253</v>
      </c>
      <c r="CT4" s="764" t="s">
        <v>17</v>
      </c>
      <c r="CU4" s="764" t="s">
        <v>26</v>
      </c>
      <c r="CV4" s="764" t="s">
        <v>27</v>
      </c>
      <c r="CW4" s="764" t="s">
        <v>253</v>
      </c>
      <c r="CX4" s="764" t="s">
        <v>17</v>
      </c>
      <c r="CY4" s="764" t="s">
        <v>26</v>
      </c>
      <c r="CZ4" s="764" t="s">
        <v>27</v>
      </c>
      <c r="DA4" s="764" t="s">
        <v>253</v>
      </c>
      <c r="DB4" s="764" t="s">
        <v>17</v>
      </c>
      <c r="DC4" s="764" t="s">
        <v>26</v>
      </c>
      <c r="DD4" s="764" t="s">
        <v>27</v>
      </c>
      <c r="DE4" s="764" t="s">
        <v>253</v>
      </c>
      <c r="DF4" s="764" t="s">
        <v>17</v>
      </c>
      <c r="DG4" s="764" t="s">
        <v>26</v>
      </c>
      <c r="DH4" s="764" t="s">
        <v>27</v>
      </c>
      <c r="DI4" s="764" t="s">
        <v>253</v>
      </c>
      <c r="DJ4" s="764" t="s">
        <v>17</v>
      </c>
      <c r="DK4" s="764" t="s">
        <v>26</v>
      </c>
      <c r="DL4" s="764" t="s">
        <v>27</v>
      </c>
      <c r="DM4" s="764" t="s">
        <v>253</v>
      </c>
      <c r="DN4" s="764" t="s">
        <v>17</v>
      </c>
      <c r="DO4" s="764" t="s">
        <v>26</v>
      </c>
      <c r="DP4" s="764" t="s">
        <v>27</v>
      </c>
      <c r="DQ4" s="764" t="s">
        <v>253</v>
      </c>
      <c r="DR4" s="764" t="s">
        <v>17</v>
      </c>
      <c r="DS4" s="764" t="s">
        <v>26</v>
      </c>
      <c r="DT4" s="764" t="s">
        <v>27</v>
      </c>
      <c r="DU4" s="764" t="s">
        <v>253</v>
      </c>
      <c r="DV4" s="764" t="s">
        <v>17</v>
      </c>
      <c r="DW4" s="764" t="s">
        <v>26</v>
      </c>
      <c r="DX4" s="764" t="s">
        <v>27</v>
      </c>
      <c r="DY4" s="764" t="s">
        <v>253</v>
      </c>
      <c r="DZ4" s="764" t="s">
        <v>17</v>
      </c>
      <c r="EA4" s="764" t="s">
        <v>26</v>
      </c>
      <c r="EB4" s="764" t="s">
        <v>27</v>
      </c>
      <c r="EC4" s="764" t="s">
        <v>253</v>
      </c>
      <c r="ED4" s="764" t="s">
        <v>17</v>
      </c>
      <c r="EE4" s="764" t="s">
        <v>26</v>
      </c>
      <c r="EF4" s="764" t="s">
        <v>27</v>
      </c>
      <c r="EG4" s="764" t="s">
        <v>253</v>
      </c>
      <c r="EH4" s="764" t="s">
        <v>17</v>
      </c>
      <c r="EI4" s="764" t="s">
        <v>26</v>
      </c>
      <c r="EJ4" s="764" t="s">
        <v>27</v>
      </c>
      <c r="EK4" s="764" t="s">
        <v>253</v>
      </c>
      <c r="EL4" s="764" t="s">
        <v>17</v>
      </c>
      <c r="EM4" s="764" t="s">
        <v>26</v>
      </c>
      <c r="EN4" s="764" t="s">
        <v>27</v>
      </c>
      <c r="EO4" s="764" t="s">
        <v>253</v>
      </c>
      <c r="EP4" s="764" t="s">
        <v>17</v>
      </c>
      <c r="EQ4" s="764" t="s">
        <v>26</v>
      </c>
      <c r="ER4" s="764" t="s">
        <v>27</v>
      </c>
      <c r="ES4" s="764" t="s">
        <v>253</v>
      </c>
      <c r="ET4" s="764" t="s">
        <v>17</v>
      </c>
      <c r="EU4" s="764" t="s">
        <v>26</v>
      </c>
      <c r="EV4" s="764" t="s">
        <v>27</v>
      </c>
      <c r="EW4" s="764" t="s">
        <v>253</v>
      </c>
      <c r="EX4" s="764" t="s">
        <v>17</v>
      </c>
      <c r="EY4" s="764" t="s">
        <v>26</v>
      </c>
      <c r="EZ4" s="764" t="s">
        <v>27</v>
      </c>
      <c r="FA4" s="764" t="s">
        <v>253</v>
      </c>
      <c r="FB4" s="764" t="s">
        <v>17</v>
      </c>
      <c r="FC4" s="764" t="s">
        <v>26</v>
      </c>
      <c r="FD4" s="764" t="s">
        <v>27</v>
      </c>
      <c r="FE4" s="764" t="s">
        <v>253</v>
      </c>
      <c r="FF4" s="764" t="s">
        <v>17</v>
      </c>
      <c r="FG4" s="764" t="s">
        <v>26</v>
      </c>
      <c r="FH4" s="764" t="s">
        <v>27</v>
      </c>
      <c r="FI4" s="764" t="s">
        <v>253</v>
      </c>
      <c r="FJ4" s="764" t="s">
        <v>17</v>
      </c>
      <c r="FK4" s="764" t="s">
        <v>26</v>
      </c>
      <c r="FL4" s="764" t="s">
        <v>27</v>
      </c>
      <c r="FM4" s="764" t="s">
        <v>253</v>
      </c>
      <c r="FN4" s="764" t="s">
        <v>17</v>
      </c>
      <c r="FO4" s="764" t="s">
        <v>26</v>
      </c>
      <c r="FP4" s="764" t="s">
        <v>27</v>
      </c>
      <c r="FQ4" s="764" t="s">
        <v>253</v>
      </c>
      <c r="FR4" s="764" t="s">
        <v>17</v>
      </c>
      <c r="FS4" s="764" t="s">
        <v>26</v>
      </c>
      <c r="FT4" s="764" t="s">
        <v>27</v>
      </c>
      <c r="FU4" s="764" t="s">
        <v>253</v>
      </c>
      <c r="FV4" s="764" t="s">
        <v>17</v>
      </c>
      <c r="FW4" s="764" t="s">
        <v>26</v>
      </c>
      <c r="FX4" s="764" t="s">
        <v>27</v>
      </c>
      <c r="FY4" s="764" t="s">
        <v>253</v>
      </c>
      <c r="FZ4" s="764" t="s">
        <v>17</v>
      </c>
      <c r="GA4" s="764" t="s">
        <v>26</v>
      </c>
      <c r="GB4" s="764" t="s">
        <v>27</v>
      </c>
      <c r="GC4" s="764" t="s">
        <v>253</v>
      </c>
      <c r="GD4" s="764" t="s">
        <v>17</v>
      </c>
      <c r="GE4" s="764" t="s">
        <v>26</v>
      </c>
      <c r="GF4" s="764" t="s">
        <v>27</v>
      </c>
      <c r="GG4" s="764" t="s">
        <v>253</v>
      </c>
      <c r="GH4" s="764" t="s">
        <v>17</v>
      </c>
      <c r="GI4" s="764" t="s">
        <v>26</v>
      </c>
      <c r="GJ4" s="764" t="s">
        <v>27</v>
      </c>
      <c r="GK4" s="764" t="s">
        <v>253</v>
      </c>
      <c r="GL4" s="764" t="s">
        <v>17</v>
      </c>
      <c r="GM4" s="764" t="s">
        <v>26</v>
      </c>
      <c r="GN4" s="764" t="s">
        <v>27</v>
      </c>
      <c r="GO4" s="764" t="s">
        <v>253</v>
      </c>
      <c r="GP4" s="764" t="s">
        <v>17</v>
      </c>
      <c r="GQ4" s="764" t="s">
        <v>26</v>
      </c>
      <c r="GR4" s="764" t="s">
        <v>27</v>
      </c>
      <c r="GS4" s="764" t="s">
        <v>253</v>
      </c>
      <c r="GT4" s="764" t="s">
        <v>17</v>
      </c>
      <c r="GU4" s="764" t="s">
        <v>26</v>
      </c>
      <c r="GV4" s="764" t="s">
        <v>27</v>
      </c>
      <c r="GW4" s="764" t="s">
        <v>253</v>
      </c>
      <c r="GX4" s="764" t="s">
        <v>17</v>
      </c>
      <c r="GY4" s="764" t="s">
        <v>26</v>
      </c>
      <c r="GZ4" s="764" t="s">
        <v>27</v>
      </c>
      <c r="HA4" s="764" t="s">
        <v>253</v>
      </c>
      <c r="HB4" s="764" t="s">
        <v>17</v>
      </c>
    </row>
    <row r="5" spans="1:210" x14ac:dyDescent="0.2">
      <c r="A5" s="324">
        <v>1</v>
      </c>
      <c r="B5" s="152" t="s">
        <v>247</v>
      </c>
      <c r="C5" s="762"/>
      <c r="D5" s="762"/>
      <c r="E5" s="762"/>
      <c r="F5" s="762">
        <f>SUM(C5:E5)</f>
        <v>0</v>
      </c>
      <c r="G5" s="844"/>
      <c r="H5" s="844"/>
      <c r="I5" s="844"/>
      <c r="J5" s="762">
        <f>SUM(G5:I5)</f>
        <v>0</v>
      </c>
      <c r="K5" s="844"/>
      <c r="L5" s="844"/>
      <c r="M5" s="844"/>
      <c r="N5" s="762">
        <f>SUM(K5:M5)</f>
        <v>0</v>
      </c>
      <c r="O5" s="762">
        <f t="shared" ref="O5:R6" si="0">C5+G5+K5</f>
        <v>0</v>
      </c>
      <c r="P5" s="762">
        <f t="shared" si="0"/>
        <v>0</v>
      </c>
      <c r="Q5" s="762">
        <f t="shared" si="0"/>
        <v>0</v>
      </c>
      <c r="R5" s="762">
        <f t="shared" si="0"/>
        <v>0</v>
      </c>
      <c r="S5" s="844"/>
      <c r="T5" s="844"/>
      <c r="U5" s="844"/>
      <c r="V5" s="762">
        <f>SUM(S5:U5)</f>
        <v>0</v>
      </c>
      <c r="W5" s="844"/>
      <c r="X5" s="844"/>
      <c r="Y5" s="844"/>
      <c r="Z5" s="762">
        <f>SUM(W5:Y5)</f>
        <v>0</v>
      </c>
      <c r="AA5" s="844"/>
      <c r="AB5" s="844"/>
      <c r="AC5" s="844"/>
      <c r="AD5" s="762">
        <f>SUM(AA5:AC5)</f>
        <v>0</v>
      </c>
      <c r="AE5" s="762">
        <f t="shared" ref="AE5:AH6" si="1">S5+W5+AA5</f>
        <v>0</v>
      </c>
      <c r="AF5" s="762">
        <f t="shared" si="1"/>
        <v>0</v>
      </c>
      <c r="AG5" s="762">
        <f t="shared" si="1"/>
        <v>0</v>
      </c>
      <c r="AH5" s="762">
        <f t="shared" si="1"/>
        <v>0</v>
      </c>
      <c r="AI5" s="844"/>
      <c r="AJ5" s="844"/>
      <c r="AK5" s="844"/>
      <c r="AL5" s="762">
        <f>SUM(AI5:AK5)</f>
        <v>0</v>
      </c>
      <c r="AM5" s="844"/>
      <c r="AN5" s="844"/>
      <c r="AO5" s="844"/>
      <c r="AP5" s="762">
        <f>SUM(AM5:AO5)</f>
        <v>0</v>
      </c>
      <c r="AQ5" s="844"/>
      <c r="AR5" s="844"/>
      <c r="AS5" s="844"/>
      <c r="AT5" s="762">
        <f>SUM(AQ5:AS5)</f>
        <v>0</v>
      </c>
      <c r="AU5" s="762">
        <f t="shared" ref="AU5:AX6" si="2">AI5+AM5+AQ5</f>
        <v>0</v>
      </c>
      <c r="AV5" s="762">
        <f t="shared" si="2"/>
        <v>0</v>
      </c>
      <c r="AW5" s="762">
        <f t="shared" si="2"/>
        <v>0</v>
      </c>
      <c r="AX5" s="762">
        <f t="shared" si="2"/>
        <v>0</v>
      </c>
      <c r="AY5" s="762"/>
      <c r="AZ5" s="762"/>
      <c r="BA5" s="762"/>
      <c r="BB5" s="762">
        <f>SUM(AY5:BA5)</f>
        <v>0</v>
      </c>
      <c r="BC5" s="844"/>
      <c r="BD5" s="844"/>
      <c r="BE5" s="844"/>
      <c r="BF5" s="762">
        <f>SUM(BC5:BE5)</f>
        <v>0</v>
      </c>
      <c r="BG5" s="844"/>
      <c r="BH5" s="844"/>
      <c r="BI5" s="844"/>
      <c r="BJ5" s="762">
        <f>SUM(BG5:BI5)</f>
        <v>0</v>
      </c>
      <c r="BK5" s="762">
        <f t="shared" ref="BK5:BN6" si="3">AY5+BC5+BG5</f>
        <v>0</v>
      </c>
      <c r="BL5" s="762">
        <f t="shared" si="3"/>
        <v>0</v>
      </c>
      <c r="BM5" s="762">
        <f t="shared" si="3"/>
        <v>0</v>
      </c>
      <c r="BN5" s="762">
        <f t="shared" si="3"/>
        <v>0</v>
      </c>
      <c r="BO5" s="844"/>
      <c r="BP5" s="844"/>
      <c r="BQ5" s="844"/>
      <c r="BR5" s="762">
        <f>SUM(BO5:BQ5)</f>
        <v>0</v>
      </c>
      <c r="BS5" s="844"/>
      <c r="BT5" s="844"/>
      <c r="BU5" s="844"/>
      <c r="BV5" s="762">
        <f>SUM(BS5:BU5)</f>
        <v>0</v>
      </c>
      <c r="BW5" s="844"/>
      <c r="BX5" s="844"/>
      <c r="BY5" s="844"/>
      <c r="BZ5" s="762">
        <f>SUM(BW5:BY5)</f>
        <v>0</v>
      </c>
      <c r="CA5" s="762">
        <f t="shared" ref="CA5:CD6" si="4">BO5+BS5+BW5</f>
        <v>0</v>
      </c>
      <c r="CB5" s="762">
        <f t="shared" si="4"/>
        <v>0</v>
      </c>
      <c r="CC5" s="762">
        <f t="shared" si="4"/>
        <v>0</v>
      </c>
      <c r="CD5" s="762">
        <f t="shared" si="4"/>
        <v>0</v>
      </c>
      <c r="CE5" s="844"/>
      <c r="CF5" s="844"/>
      <c r="CG5" s="844"/>
      <c r="CH5" s="762">
        <f>SUM(CE5:CG5)</f>
        <v>0</v>
      </c>
      <c r="CI5" s="844"/>
      <c r="CJ5" s="844"/>
      <c r="CK5" s="844"/>
      <c r="CL5" s="762">
        <f>SUM(CI5:CK5)</f>
        <v>0</v>
      </c>
      <c r="CM5" s="844"/>
      <c r="CN5" s="844"/>
      <c r="CO5" s="844"/>
      <c r="CP5" s="762">
        <f>SUM(CM5:CO5)</f>
        <v>0</v>
      </c>
      <c r="CQ5" s="762">
        <f t="shared" ref="CQ5:CT6" si="5">CE5+CI5+CM5</f>
        <v>0</v>
      </c>
      <c r="CR5" s="762">
        <f t="shared" si="5"/>
        <v>0</v>
      </c>
      <c r="CS5" s="762">
        <f t="shared" si="5"/>
        <v>0</v>
      </c>
      <c r="CT5" s="762">
        <f t="shared" si="5"/>
        <v>0</v>
      </c>
      <c r="CU5" s="844"/>
      <c r="CV5" s="844"/>
      <c r="CW5" s="844"/>
      <c r="CX5" s="762">
        <f>SUM(CU5:CW5)</f>
        <v>0</v>
      </c>
      <c r="CY5" s="844"/>
      <c r="CZ5" s="844"/>
      <c r="DA5" s="844"/>
      <c r="DB5" s="762">
        <f>SUM(CY5:DA5)</f>
        <v>0</v>
      </c>
      <c r="DC5" s="844"/>
      <c r="DD5" s="844"/>
      <c r="DE5" s="844"/>
      <c r="DF5" s="762">
        <f>SUM(DC5:DE5)</f>
        <v>0</v>
      </c>
      <c r="DG5" s="762">
        <f t="shared" ref="DG5:DJ6" si="6">CU5+CY5+DC5</f>
        <v>0</v>
      </c>
      <c r="DH5" s="762">
        <f t="shared" si="6"/>
        <v>0</v>
      </c>
      <c r="DI5" s="762">
        <f t="shared" si="6"/>
        <v>0</v>
      </c>
      <c r="DJ5" s="762">
        <f t="shared" si="6"/>
        <v>0</v>
      </c>
      <c r="DK5" s="844"/>
      <c r="DL5" s="844"/>
      <c r="DM5" s="844"/>
      <c r="DN5" s="762">
        <f>SUM(DK5:DM5)</f>
        <v>0</v>
      </c>
      <c r="DO5" s="844"/>
      <c r="DP5" s="844"/>
      <c r="DQ5" s="844"/>
      <c r="DR5" s="762">
        <f>SUM(DO5:DQ5)</f>
        <v>0</v>
      </c>
      <c r="DS5" s="844"/>
      <c r="DT5" s="844"/>
      <c r="DU5" s="844"/>
      <c r="DV5" s="762">
        <f>SUM(DS5:DU5)</f>
        <v>0</v>
      </c>
      <c r="DW5" s="762">
        <f t="shared" ref="DW5:DZ6" si="7">DK5+DO5+DS5</f>
        <v>0</v>
      </c>
      <c r="DX5" s="762">
        <f t="shared" si="7"/>
        <v>0</v>
      </c>
      <c r="DY5" s="762">
        <f t="shared" si="7"/>
        <v>0</v>
      </c>
      <c r="DZ5" s="762">
        <f t="shared" si="7"/>
        <v>0</v>
      </c>
      <c r="EA5" s="844"/>
      <c r="EB5" s="844"/>
      <c r="EC5" s="844"/>
      <c r="ED5" s="762">
        <f>SUM(EA5:EC5)</f>
        <v>0</v>
      </c>
      <c r="EE5" s="844"/>
      <c r="EF5" s="844"/>
      <c r="EG5" s="844"/>
      <c r="EH5" s="762">
        <f>SUM(EE5:EG5)</f>
        <v>0</v>
      </c>
      <c r="EI5" s="844"/>
      <c r="EJ5" s="844"/>
      <c r="EK5" s="844"/>
      <c r="EL5" s="762">
        <f>SUM(EI5:EK5)</f>
        <v>0</v>
      </c>
      <c r="EM5" s="762">
        <f t="shared" ref="EM5:EP6" si="8">EA5+EE5+EI5</f>
        <v>0</v>
      </c>
      <c r="EN5" s="762">
        <f t="shared" si="8"/>
        <v>0</v>
      </c>
      <c r="EO5" s="762">
        <f t="shared" si="8"/>
        <v>0</v>
      </c>
      <c r="EP5" s="762">
        <f t="shared" si="8"/>
        <v>0</v>
      </c>
      <c r="EQ5" s="844"/>
      <c r="ER5" s="844"/>
      <c r="ES5" s="844"/>
      <c r="ET5" s="762">
        <f>SUM(EQ5:ES5)</f>
        <v>0</v>
      </c>
      <c r="EU5" s="844"/>
      <c r="EV5" s="844"/>
      <c r="EW5" s="844"/>
      <c r="EX5" s="762">
        <f>SUM(EU5:EW5)</f>
        <v>0</v>
      </c>
      <c r="EY5" s="844"/>
      <c r="EZ5" s="844"/>
      <c r="FA5" s="844"/>
      <c r="FB5" s="762">
        <f>SUM(EY5:FA5)</f>
        <v>0</v>
      </c>
      <c r="FC5" s="762">
        <f t="shared" ref="FC5:FF6" si="9">EQ5+EU5+EY5</f>
        <v>0</v>
      </c>
      <c r="FD5" s="762">
        <f t="shared" si="9"/>
        <v>0</v>
      </c>
      <c r="FE5" s="762">
        <f t="shared" si="9"/>
        <v>0</v>
      </c>
      <c r="FF5" s="762">
        <f t="shared" si="9"/>
        <v>0</v>
      </c>
      <c r="FG5" s="762"/>
      <c r="FH5" s="762"/>
      <c r="FI5" s="762"/>
      <c r="FJ5" s="762">
        <f>SUM(FG5:FI5)</f>
        <v>0</v>
      </c>
      <c r="FK5" s="762"/>
      <c r="FL5" s="762"/>
      <c r="FM5" s="762"/>
      <c r="FN5" s="762">
        <f>SUM(FK5:FM5)</f>
        <v>0</v>
      </c>
      <c r="FO5" s="761"/>
      <c r="FP5" s="761"/>
      <c r="FQ5" s="761"/>
      <c r="FR5" s="762">
        <f>SUM(FO5:FQ5)</f>
        <v>0</v>
      </c>
      <c r="FS5" s="762">
        <f t="shared" ref="FS5:FV6" si="10">FG5+FK5+FO5</f>
        <v>0</v>
      </c>
      <c r="FT5" s="762">
        <f t="shared" si="10"/>
        <v>0</v>
      </c>
      <c r="FU5" s="762">
        <f t="shared" si="10"/>
        <v>0</v>
      </c>
      <c r="FV5" s="762">
        <f t="shared" si="10"/>
        <v>0</v>
      </c>
      <c r="FW5" s="762"/>
      <c r="FX5" s="762"/>
      <c r="FY5" s="762"/>
      <c r="FZ5" s="762">
        <f>SUM(FW5:FY5)</f>
        <v>0</v>
      </c>
      <c r="GA5" s="762"/>
      <c r="GB5" s="762"/>
      <c r="GC5" s="762"/>
      <c r="GD5" s="762">
        <f>SUM(GA5:GC5)</f>
        <v>0</v>
      </c>
      <c r="GE5" s="761"/>
      <c r="GF5" s="761"/>
      <c r="GG5" s="761"/>
      <c r="GH5" s="762">
        <f>SUM(GE5:GG5)</f>
        <v>0</v>
      </c>
      <c r="GI5" s="762">
        <f t="shared" ref="GI5:GL6" si="11">FW5+GA5+GE5</f>
        <v>0</v>
      </c>
      <c r="GJ5" s="762">
        <f t="shared" si="11"/>
        <v>0</v>
      </c>
      <c r="GK5" s="762">
        <f t="shared" si="11"/>
        <v>0</v>
      </c>
      <c r="GL5" s="762">
        <f t="shared" si="11"/>
        <v>0</v>
      </c>
      <c r="GM5" s="762">
        <f>C5+S5+AI5+AY5+BO5+CE5+CU5+DK5+EA5</f>
        <v>0</v>
      </c>
      <c r="GN5" s="762">
        <f t="shared" ref="GN5:HB7" si="12">D5+T5+AJ5+AZ5+BP5+CF5+CV5+DL5+EB5</f>
        <v>0</v>
      </c>
      <c r="GO5" s="762">
        <f t="shared" si="12"/>
        <v>0</v>
      </c>
      <c r="GP5" s="762">
        <f t="shared" si="12"/>
        <v>0</v>
      </c>
      <c r="GQ5" s="762">
        <f t="shared" si="12"/>
        <v>0</v>
      </c>
      <c r="GR5" s="762">
        <f t="shared" si="12"/>
        <v>0</v>
      </c>
      <c r="GS5" s="762">
        <f t="shared" si="12"/>
        <v>0</v>
      </c>
      <c r="GT5" s="762">
        <f t="shared" si="12"/>
        <v>0</v>
      </c>
      <c r="GU5" s="762">
        <f t="shared" si="12"/>
        <v>0</v>
      </c>
      <c r="GV5" s="762">
        <f t="shared" si="12"/>
        <v>0</v>
      </c>
      <c r="GW5" s="762">
        <f t="shared" si="12"/>
        <v>0</v>
      </c>
      <c r="GX5" s="762">
        <f t="shared" si="12"/>
        <v>0</v>
      </c>
      <c r="GY5" s="762">
        <f t="shared" si="12"/>
        <v>0</v>
      </c>
      <c r="GZ5" s="762">
        <f t="shared" si="12"/>
        <v>0</v>
      </c>
      <c r="HA5" s="762">
        <f t="shared" si="12"/>
        <v>0</v>
      </c>
      <c r="HB5" s="762">
        <f t="shared" si="12"/>
        <v>0</v>
      </c>
    </row>
    <row r="6" spans="1:210" x14ac:dyDescent="0.2">
      <c r="A6" s="324">
        <v>2</v>
      </c>
      <c r="B6" s="152" t="s">
        <v>248</v>
      </c>
      <c r="C6" s="762"/>
      <c r="D6" s="762"/>
      <c r="E6" s="762"/>
      <c r="F6" s="762">
        <f>SUM(C6:E6)</f>
        <v>0</v>
      </c>
      <c r="G6" s="844"/>
      <c r="H6" s="844"/>
      <c r="I6" s="844"/>
      <c r="J6" s="762">
        <f>SUM(G6:I6)</f>
        <v>0</v>
      </c>
      <c r="K6" s="844"/>
      <c r="L6" s="844"/>
      <c r="M6" s="844"/>
      <c r="N6" s="762">
        <f>SUM(K6:M6)</f>
        <v>0</v>
      </c>
      <c r="O6" s="762">
        <f t="shared" si="0"/>
        <v>0</v>
      </c>
      <c r="P6" s="762">
        <f t="shared" si="0"/>
        <v>0</v>
      </c>
      <c r="Q6" s="762">
        <f t="shared" si="0"/>
        <v>0</v>
      </c>
      <c r="R6" s="762">
        <f t="shared" si="0"/>
        <v>0</v>
      </c>
      <c r="S6" s="844"/>
      <c r="T6" s="844"/>
      <c r="U6" s="844"/>
      <c r="V6" s="762">
        <f>SUM(S6:U6)</f>
        <v>0</v>
      </c>
      <c r="W6" s="844"/>
      <c r="X6" s="844"/>
      <c r="Y6" s="844"/>
      <c r="Z6" s="762">
        <f>SUM(W6:Y6)</f>
        <v>0</v>
      </c>
      <c r="AA6" s="844"/>
      <c r="AB6" s="844"/>
      <c r="AC6" s="844"/>
      <c r="AD6" s="762">
        <f>SUM(AA6:AC6)</f>
        <v>0</v>
      </c>
      <c r="AE6" s="762">
        <f t="shared" si="1"/>
        <v>0</v>
      </c>
      <c r="AF6" s="762">
        <f t="shared" si="1"/>
        <v>0</v>
      </c>
      <c r="AG6" s="762">
        <f t="shared" si="1"/>
        <v>0</v>
      </c>
      <c r="AH6" s="762">
        <f t="shared" si="1"/>
        <v>0</v>
      </c>
      <c r="AI6" s="844"/>
      <c r="AJ6" s="844"/>
      <c r="AK6" s="844"/>
      <c r="AL6" s="762">
        <f>SUM(AI6:AK6)</f>
        <v>0</v>
      </c>
      <c r="AM6" s="844"/>
      <c r="AN6" s="844"/>
      <c r="AO6" s="844"/>
      <c r="AP6" s="762">
        <f>SUM(AM6:AO6)</f>
        <v>0</v>
      </c>
      <c r="AQ6" s="844"/>
      <c r="AR6" s="844"/>
      <c r="AS6" s="844"/>
      <c r="AT6" s="762">
        <f>SUM(AQ6:AS6)</f>
        <v>0</v>
      </c>
      <c r="AU6" s="762">
        <f t="shared" si="2"/>
        <v>0</v>
      </c>
      <c r="AV6" s="762">
        <f t="shared" si="2"/>
        <v>0</v>
      </c>
      <c r="AW6" s="762">
        <f t="shared" si="2"/>
        <v>0</v>
      </c>
      <c r="AX6" s="762">
        <f t="shared" si="2"/>
        <v>0</v>
      </c>
      <c r="AY6" s="762"/>
      <c r="AZ6" s="762"/>
      <c r="BA6" s="762"/>
      <c r="BB6" s="762">
        <f>SUM(AY6:BA6)</f>
        <v>0</v>
      </c>
      <c r="BC6" s="844"/>
      <c r="BD6" s="844"/>
      <c r="BE6" s="844"/>
      <c r="BF6" s="762">
        <f>SUM(BC6:BE6)</f>
        <v>0</v>
      </c>
      <c r="BG6" s="844"/>
      <c r="BH6" s="844"/>
      <c r="BI6" s="844"/>
      <c r="BJ6" s="762">
        <f>SUM(BG6:BI6)</f>
        <v>0</v>
      </c>
      <c r="BK6" s="762">
        <f t="shared" si="3"/>
        <v>0</v>
      </c>
      <c r="BL6" s="762">
        <f t="shared" si="3"/>
        <v>0</v>
      </c>
      <c r="BM6" s="762">
        <f t="shared" si="3"/>
        <v>0</v>
      </c>
      <c r="BN6" s="762">
        <f t="shared" si="3"/>
        <v>0</v>
      </c>
      <c r="BO6" s="844"/>
      <c r="BP6" s="844"/>
      <c r="BQ6" s="844"/>
      <c r="BR6" s="762">
        <f>SUM(BO6:BQ6)</f>
        <v>0</v>
      </c>
      <c r="BS6" s="844"/>
      <c r="BT6" s="844"/>
      <c r="BU6" s="844"/>
      <c r="BV6" s="762">
        <f>SUM(BS6:BU6)</f>
        <v>0</v>
      </c>
      <c r="BW6" s="844"/>
      <c r="BX6" s="844"/>
      <c r="BY6" s="844"/>
      <c r="BZ6" s="762">
        <f>SUM(BW6:BY6)</f>
        <v>0</v>
      </c>
      <c r="CA6" s="762">
        <f t="shared" si="4"/>
        <v>0</v>
      </c>
      <c r="CB6" s="762">
        <f t="shared" si="4"/>
        <v>0</v>
      </c>
      <c r="CC6" s="762">
        <f t="shared" si="4"/>
        <v>0</v>
      </c>
      <c r="CD6" s="762">
        <f t="shared" si="4"/>
        <v>0</v>
      </c>
      <c r="CE6" s="844"/>
      <c r="CF6" s="844"/>
      <c r="CG6" s="844"/>
      <c r="CH6" s="762">
        <f>SUM(CE6:CG6)</f>
        <v>0</v>
      </c>
      <c r="CI6" s="844"/>
      <c r="CJ6" s="844"/>
      <c r="CK6" s="844"/>
      <c r="CL6" s="762">
        <f>SUM(CI6:CK6)</f>
        <v>0</v>
      </c>
      <c r="CM6" s="844"/>
      <c r="CN6" s="844"/>
      <c r="CO6" s="844"/>
      <c r="CP6" s="762">
        <f>SUM(CM6:CO6)</f>
        <v>0</v>
      </c>
      <c r="CQ6" s="762">
        <f t="shared" si="5"/>
        <v>0</v>
      </c>
      <c r="CR6" s="762">
        <f t="shared" si="5"/>
        <v>0</v>
      </c>
      <c r="CS6" s="762">
        <f t="shared" si="5"/>
        <v>0</v>
      </c>
      <c r="CT6" s="762">
        <f t="shared" si="5"/>
        <v>0</v>
      </c>
      <c r="CU6" s="844"/>
      <c r="CV6" s="844"/>
      <c r="CW6" s="844"/>
      <c r="CX6" s="762">
        <f>SUM(CU6:CW6)</f>
        <v>0</v>
      </c>
      <c r="CY6" s="844"/>
      <c r="CZ6" s="844"/>
      <c r="DA6" s="844"/>
      <c r="DB6" s="762">
        <f>SUM(CY6:DA6)</f>
        <v>0</v>
      </c>
      <c r="DC6" s="844"/>
      <c r="DD6" s="844"/>
      <c r="DE6" s="844"/>
      <c r="DF6" s="762">
        <f>SUM(DC6:DE6)</f>
        <v>0</v>
      </c>
      <c r="DG6" s="762">
        <f t="shared" si="6"/>
        <v>0</v>
      </c>
      <c r="DH6" s="762">
        <f t="shared" si="6"/>
        <v>0</v>
      </c>
      <c r="DI6" s="762">
        <f t="shared" si="6"/>
        <v>0</v>
      </c>
      <c r="DJ6" s="762">
        <f t="shared" si="6"/>
        <v>0</v>
      </c>
      <c r="DK6" s="844"/>
      <c r="DL6" s="844"/>
      <c r="DM6" s="844"/>
      <c r="DN6" s="762">
        <f>SUM(DK6:DM6)</f>
        <v>0</v>
      </c>
      <c r="DO6" s="844"/>
      <c r="DP6" s="844"/>
      <c r="DQ6" s="844"/>
      <c r="DR6" s="762">
        <f>SUM(DO6:DQ6)</f>
        <v>0</v>
      </c>
      <c r="DS6" s="844"/>
      <c r="DT6" s="844"/>
      <c r="DU6" s="844"/>
      <c r="DV6" s="762">
        <f>SUM(DS6:DU6)</f>
        <v>0</v>
      </c>
      <c r="DW6" s="762">
        <f t="shared" si="7"/>
        <v>0</v>
      </c>
      <c r="DX6" s="762">
        <f t="shared" si="7"/>
        <v>0</v>
      </c>
      <c r="DY6" s="762">
        <f t="shared" si="7"/>
        <v>0</v>
      </c>
      <c r="DZ6" s="762">
        <f t="shared" si="7"/>
        <v>0</v>
      </c>
      <c r="EA6" s="844"/>
      <c r="EB6" s="844"/>
      <c r="EC6" s="844"/>
      <c r="ED6" s="762">
        <f>SUM(EA6:EC6)</f>
        <v>0</v>
      </c>
      <c r="EE6" s="844"/>
      <c r="EF6" s="844"/>
      <c r="EG6" s="844"/>
      <c r="EH6" s="762">
        <f>SUM(EE6:EG6)</f>
        <v>0</v>
      </c>
      <c r="EI6" s="844"/>
      <c r="EJ6" s="844"/>
      <c r="EK6" s="844"/>
      <c r="EL6" s="762">
        <f>SUM(EI6:EK6)</f>
        <v>0</v>
      </c>
      <c r="EM6" s="762">
        <f t="shared" si="8"/>
        <v>0</v>
      </c>
      <c r="EN6" s="762">
        <f t="shared" si="8"/>
        <v>0</v>
      </c>
      <c r="EO6" s="762">
        <f t="shared" si="8"/>
        <v>0</v>
      </c>
      <c r="EP6" s="762">
        <f t="shared" si="8"/>
        <v>0</v>
      </c>
      <c r="EQ6" s="844"/>
      <c r="ER6" s="844"/>
      <c r="ES6" s="844"/>
      <c r="ET6" s="762">
        <f>SUM(EQ6:ES6)</f>
        <v>0</v>
      </c>
      <c r="EU6" s="844"/>
      <c r="EV6" s="844"/>
      <c r="EW6" s="844"/>
      <c r="EX6" s="762">
        <f>SUM(EU6:EW6)</f>
        <v>0</v>
      </c>
      <c r="EY6" s="844"/>
      <c r="EZ6" s="844"/>
      <c r="FA6" s="844"/>
      <c r="FB6" s="762">
        <f>SUM(EY6:FA6)</f>
        <v>0</v>
      </c>
      <c r="FC6" s="762">
        <f t="shared" si="9"/>
        <v>0</v>
      </c>
      <c r="FD6" s="762">
        <f t="shared" si="9"/>
        <v>0</v>
      </c>
      <c r="FE6" s="762">
        <f t="shared" si="9"/>
        <v>0</v>
      </c>
      <c r="FF6" s="762">
        <f t="shared" si="9"/>
        <v>0</v>
      </c>
      <c r="FG6" s="762"/>
      <c r="FH6" s="762"/>
      <c r="FI6" s="762"/>
      <c r="FJ6" s="762">
        <f>SUM(FG6:FI6)</f>
        <v>0</v>
      </c>
      <c r="FK6" s="762"/>
      <c r="FL6" s="762"/>
      <c r="FM6" s="762"/>
      <c r="FN6" s="762">
        <f>SUM(FK6:FM6)</f>
        <v>0</v>
      </c>
      <c r="FO6" s="761"/>
      <c r="FP6" s="761"/>
      <c r="FQ6" s="761"/>
      <c r="FR6" s="762">
        <f>SUM(FO6:FQ6)</f>
        <v>0</v>
      </c>
      <c r="FS6" s="762">
        <f t="shared" si="10"/>
        <v>0</v>
      </c>
      <c r="FT6" s="762">
        <f t="shared" si="10"/>
        <v>0</v>
      </c>
      <c r="FU6" s="762">
        <f t="shared" si="10"/>
        <v>0</v>
      </c>
      <c r="FV6" s="762">
        <f t="shared" si="10"/>
        <v>0</v>
      </c>
      <c r="FW6" s="762"/>
      <c r="FX6" s="762"/>
      <c r="FY6" s="762"/>
      <c r="FZ6" s="762">
        <f>SUM(FW6:FY6)</f>
        <v>0</v>
      </c>
      <c r="GA6" s="762"/>
      <c r="GB6" s="762"/>
      <c r="GC6" s="762"/>
      <c r="GD6" s="762">
        <f>SUM(GA6:GC6)</f>
        <v>0</v>
      </c>
      <c r="GE6" s="761"/>
      <c r="GF6" s="761"/>
      <c r="GG6" s="761"/>
      <c r="GH6" s="762">
        <f>SUM(GE6:GG6)</f>
        <v>0</v>
      </c>
      <c r="GI6" s="762">
        <f t="shared" si="11"/>
        <v>0</v>
      </c>
      <c r="GJ6" s="762">
        <f t="shared" si="11"/>
        <v>0</v>
      </c>
      <c r="GK6" s="762">
        <f t="shared" si="11"/>
        <v>0</v>
      </c>
      <c r="GL6" s="762">
        <f t="shared" si="11"/>
        <v>0</v>
      </c>
      <c r="GM6" s="762">
        <f t="shared" ref="GM6:GM7" si="13">C6+S6+AI6+AY6+BO6+CE6+CU6+DK6+EA6</f>
        <v>0</v>
      </c>
      <c r="GN6" s="762">
        <f t="shared" si="12"/>
        <v>0</v>
      </c>
      <c r="GO6" s="762">
        <f t="shared" si="12"/>
        <v>0</v>
      </c>
      <c r="GP6" s="762">
        <f t="shared" si="12"/>
        <v>0</v>
      </c>
      <c r="GQ6" s="762">
        <f t="shared" si="12"/>
        <v>0</v>
      </c>
      <c r="GR6" s="762">
        <f t="shared" si="12"/>
        <v>0</v>
      </c>
      <c r="GS6" s="762">
        <f t="shared" si="12"/>
        <v>0</v>
      </c>
      <c r="GT6" s="762">
        <f t="shared" si="12"/>
        <v>0</v>
      </c>
      <c r="GU6" s="762">
        <f t="shared" si="12"/>
        <v>0</v>
      </c>
      <c r="GV6" s="762">
        <f t="shared" si="12"/>
        <v>0</v>
      </c>
      <c r="GW6" s="762">
        <f t="shared" si="12"/>
        <v>0</v>
      </c>
      <c r="GX6" s="762">
        <f t="shared" si="12"/>
        <v>0</v>
      </c>
      <c r="GY6" s="762">
        <f t="shared" si="12"/>
        <v>0</v>
      </c>
      <c r="GZ6" s="762">
        <f t="shared" si="12"/>
        <v>0</v>
      </c>
      <c r="HA6" s="762">
        <f t="shared" si="12"/>
        <v>0</v>
      </c>
      <c r="HB6" s="762">
        <f t="shared" si="12"/>
        <v>0</v>
      </c>
    </row>
    <row r="7" spans="1:210" s="124" customFormat="1" x14ac:dyDescent="0.2">
      <c r="A7" s="760"/>
      <c r="B7" s="760" t="s">
        <v>2</v>
      </c>
      <c r="C7" s="59">
        <f>SUM(C5:C6)</f>
        <v>0</v>
      </c>
      <c r="D7" s="59">
        <f>SUM(D5:D6)</f>
        <v>0</v>
      </c>
      <c r="E7" s="59">
        <f>SUM(E5:E6)</f>
        <v>0</v>
      </c>
      <c r="F7" s="59">
        <f>SUM(C7:E7)</f>
        <v>0</v>
      </c>
      <c r="G7" s="59">
        <f>SUM(G5:G6)</f>
        <v>0</v>
      </c>
      <c r="H7" s="59">
        <f>SUM(H5:H6)</f>
        <v>0</v>
      </c>
      <c r="I7" s="59">
        <f>SUM(I5:I6)</f>
        <v>0</v>
      </c>
      <c r="J7" s="59">
        <f>SUM(G7:I7)</f>
        <v>0</v>
      </c>
      <c r="K7" s="59">
        <f>SUM(K5:K6)</f>
        <v>0</v>
      </c>
      <c r="L7" s="59">
        <f>SUM(L5:L6)</f>
        <v>0</v>
      </c>
      <c r="M7" s="59">
        <f>SUM(M5:M6)</f>
        <v>0</v>
      </c>
      <c r="N7" s="59">
        <f>SUM(K7:M7)</f>
        <v>0</v>
      </c>
      <c r="O7" s="59">
        <f>SUM(O5:O6)</f>
        <v>0</v>
      </c>
      <c r="P7" s="59">
        <f>SUM(P5:P6)</f>
        <v>0</v>
      </c>
      <c r="Q7" s="59">
        <f>SUM(Q5:Q6)</f>
        <v>0</v>
      </c>
      <c r="R7" s="59">
        <f>SUM(O7:Q7)</f>
        <v>0</v>
      </c>
      <c r="S7" s="59">
        <f>SUM(S5:S6)</f>
        <v>0</v>
      </c>
      <c r="T7" s="59">
        <f>SUM(T5:T6)</f>
        <v>0</v>
      </c>
      <c r="U7" s="59">
        <f>SUM(U5:U6)</f>
        <v>0</v>
      </c>
      <c r="V7" s="59">
        <f>SUM(S7:U7)</f>
        <v>0</v>
      </c>
      <c r="W7" s="59">
        <f>SUM(W5:W6)</f>
        <v>0</v>
      </c>
      <c r="X7" s="59">
        <f>SUM(X5:X6)</f>
        <v>0</v>
      </c>
      <c r="Y7" s="59">
        <f>SUM(Y5:Y6)</f>
        <v>0</v>
      </c>
      <c r="Z7" s="59">
        <f>SUM(W7:Y7)</f>
        <v>0</v>
      </c>
      <c r="AA7" s="59">
        <f>SUM(AA5:AA6)</f>
        <v>0</v>
      </c>
      <c r="AB7" s="59">
        <f>SUM(AB5:AB6)</f>
        <v>0</v>
      </c>
      <c r="AC7" s="59">
        <f>SUM(AC5:AC6)</f>
        <v>0</v>
      </c>
      <c r="AD7" s="59">
        <f>SUM(AA7:AC7)</f>
        <v>0</v>
      </c>
      <c r="AE7" s="59">
        <f>SUM(AE5:AE6)</f>
        <v>0</v>
      </c>
      <c r="AF7" s="59">
        <f>SUM(AF5:AF6)</f>
        <v>0</v>
      </c>
      <c r="AG7" s="59">
        <f>SUM(AG5:AG6)</f>
        <v>0</v>
      </c>
      <c r="AH7" s="59">
        <f>SUM(AE7:AG7)</f>
        <v>0</v>
      </c>
      <c r="AI7" s="59">
        <f>SUM(AI5:AI6)</f>
        <v>0</v>
      </c>
      <c r="AJ7" s="59">
        <f>SUM(AJ5:AJ6)</f>
        <v>0</v>
      </c>
      <c r="AK7" s="59">
        <f>SUM(AK5:AK6)</f>
        <v>0</v>
      </c>
      <c r="AL7" s="59">
        <f>SUM(AI7:AK7)</f>
        <v>0</v>
      </c>
      <c r="AM7" s="59">
        <f>SUM(AM5:AM6)</f>
        <v>0</v>
      </c>
      <c r="AN7" s="59">
        <f>SUM(AN5:AN6)</f>
        <v>0</v>
      </c>
      <c r="AO7" s="59">
        <f>SUM(AO5:AO6)</f>
        <v>0</v>
      </c>
      <c r="AP7" s="59">
        <f>SUM(AM7:AO7)</f>
        <v>0</v>
      </c>
      <c r="AQ7" s="59">
        <f>SUM(AQ5:AQ6)</f>
        <v>0</v>
      </c>
      <c r="AR7" s="59">
        <f>SUM(AR5:AR6)</f>
        <v>0</v>
      </c>
      <c r="AS7" s="59">
        <f>SUM(AS5:AS6)</f>
        <v>0</v>
      </c>
      <c r="AT7" s="59">
        <f>SUM(AQ7:AS7)</f>
        <v>0</v>
      </c>
      <c r="AU7" s="59">
        <f>SUM(AU5:AU6)</f>
        <v>0</v>
      </c>
      <c r="AV7" s="59">
        <f>SUM(AV5:AV6)</f>
        <v>0</v>
      </c>
      <c r="AW7" s="59">
        <f>SUM(AW5:AW6)</f>
        <v>0</v>
      </c>
      <c r="AX7" s="59">
        <f>SUM(AU7:AW7)</f>
        <v>0</v>
      </c>
      <c r="AY7" s="59">
        <f>SUM(AY5:AY6)</f>
        <v>0</v>
      </c>
      <c r="AZ7" s="59">
        <f>SUM(AZ5:AZ6)</f>
        <v>0</v>
      </c>
      <c r="BA7" s="59">
        <f>SUM(BA5:BA6)</f>
        <v>0</v>
      </c>
      <c r="BB7" s="59">
        <f>SUM(AY7:BA7)</f>
        <v>0</v>
      </c>
      <c r="BC7" s="59">
        <f>SUM(BC5:BC6)</f>
        <v>0</v>
      </c>
      <c r="BD7" s="59">
        <f>SUM(BD5:BD6)</f>
        <v>0</v>
      </c>
      <c r="BE7" s="59">
        <f>SUM(BE5:BE6)</f>
        <v>0</v>
      </c>
      <c r="BF7" s="59">
        <f>SUM(BC7:BE7)</f>
        <v>0</v>
      </c>
      <c r="BG7" s="59">
        <f>SUM(BG5:BG6)</f>
        <v>0</v>
      </c>
      <c r="BH7" s="59">
        <f>SUM(BH5:BH6)</f>
        <v>0</v>
      </c>
      <c r="BI7" s="59">
        <f>SUM(BI5:BI6)</f>
        <v>0</v>
      </c>
      <c r="BJ7" s="59">
        <f>SUM(BG7:BI7)</f>
        <v>0</v>
      </c>
      <c r="BK7" s="59">
        <f>SUM(BK5:BK6)</f>
        <v>0</v>
      </c>
      <c r="BL7" s="59">
        <f>SUM(BL5:BL6)</f>
        <v>0</v>
      </c>
      <c r="BM7" s="59">
        <f>SUM(BM5:BM6)</f>
        <v>0</v>
      </c>
      <c r="BN7" s="59">
        <f>SUM(BK7:BM7)</f>
        <v>0</v>
      </c>
      <c r="BO7" s="59">
        <f>SUM(BO5:BO6)</f>
        <v>0</v>
      </c>
      <c r="BP7" s="59">
        <f>SUM(BP5:BP6)</f>
        <v>0</v>
      </c>
      <c r="BQ7" s="59">
        <f>SUM(BQ5:BQ6)</f>
        <v>0</v>
      </c>
      <c r="BR7" s="59">
        <f>SUM(BO7:BQ7)</f>
        <v>0</v>
      </c>
      <c r="BS7" s="59">
        <f>SUM(BS5:BS6)</f>
        <v>0</v>
      </c>
      <c r="BT7" s="59">
        <f>SUM(BT5:BT6)</f>
        <v>0</v>
      </c>
      <c r="BU7" s="59">
        <f>SUM(BU5:BU6)</f>
        <v>0</v>
      </c>
      <c r="BV7" s="59">
        <f>SUM(BS7:BU7)</f>
        <v>0</v>
      </c>
      <c r="BW7" s="59">
        <f>SUM(BW5:BW6)</f>
        <v>0</v>
      </c>
      <c r="BX7" s="59">
        <f>SUM(BX5:BX6)</f>
        <v>0</v>
      </c>
      <c r="BY7" s="59">
        <f>SUM(BY5:BY6)</f>
        <v>0</v>
      </c>
      <c r="BZ7" s="59">
        <f>SUM(BW7:BY7)</f>
        <v>0</v>
      </c>
      <c r="CA7" s="59">
        <f>SUM(CA5:CA6)</f>
        <v>0</v>
      </c>
      <c r="CB7" s="59">
        <f>SUM(CB5:CB6)</f>
        <v>0</v>
      </c>
      <c r="CC7" s="59">
        <f>SUM(CC5:CC6)</f>
        <v>0</v>
      </c>
      <c r="CD7" s="59">
        <f>SUM(CA7:CC7)</f>
        <v>0</v>
      </c>
      <c r="CE7" s="59">
        <f>SUM(CE5:CE6)</f>
        <v>0</v>
      </c>
      <c r="CF7" s="59">
        <f>SUM(CF5:CF6)</f>
        <v>0</v>
      </c>
      <c r="CG7" s="59">
        <f>SUM(CG5:CG6)</f>
        <v>0</v>
      </c>
      <c r="CH7" s="59">
        <f>SUM(CE7:CG7)</f>
        <v>0</v>
      </c>
      <c r="CI7" s="59">
        <f>SUM(CI5:CI6)</f>
        <v>0</v>
      </c>
      <c r="CJ7" s="59">
        <f>SUM(CJ5:CJ6)</f>
        <v>0</v>
      </c>
      <c r="CK7" s="59">
        <f>SUM(CK5:CK6)</f>
        <v>0</v>
      </c>
      <c r="CL7" s="59">
        <f>SUM(CI7:CK7)</f>
        <v>0</v>
      </c>
      <c r="CM7" s="59">
        <f>SUM(CM5:CM6)</f>
        <v>0</v>
      </c>
      <c r="CN7" s="59">
        <f>SUM(CN5:CN6)</f>
        <v>0</v>
      </c>
      <c r="CO7" s="59">
        <f>SUM(CO5:CO6)</f>
        <v>0</v>
      </c>
      <c r="CP7" s="59">
        <f>SUM(CM7:CO7)</f>
        <v>0</v>
      </c>
      <c r="CQ7" s="59">
        <f>SUM(CQ5:CQ6)</f>
        <v>0</v>
      </c>
      <c r="CR7" s="59">
        <f>SUM(CR5:CR6)</f>
        <v>0</v>
      </c>
      <c r="CS7" s="59">
        <f>SUM(CS5:CS6)</f>
        <v>0</v>
      </c>
      <c r="CT7" s="59">
        <f>SUM(CQ7:CS7)</f>
        <v>0</v>
      </c>
      <c r="CU7" s="59">
        <f>SUM(CU5:CU6)</f>
        <v>0</v>
      </c>
      <c r="CV7" s="59">
        <f>SUM(CV5:CV6)</f>
        <v>0</v>
      </c>
      <c r="CW7" s="59">
        <f>SUM(CW5:CW6)</f>
        <v>0</v>
      </c>
      <c r="CX7" s="59">
        <f>SUM(CU7:CW7)</f>
        <v>0</v>
      </c>
      <c r="CY7" s="59">
        <f>SUM(CY5:CY6)</f>
        <v>0</v>
      </c>
      <c r="CZ7" s="59">
        <f>SUM(CZ5:CZ6)</f>
        <v>0</v>
      </c>
      <c r="DA7" s="59">
        <f>SUM(DA5:DA6)</f>
        <v>0</v>
      </c>
      <c r="DB7" s="59">
        <f>SUM(CY7:DA7)</f>
        <v>0</v>
      </c>
      <c r="DC7" s="59">
        <f>SUM(DC5:DC6)</f>
        <v>0</v>
      </c>
      <c r="DD7" s="59">
        <f>SUM(DD5:DD6)</f>
        <v>0</v>
      </c>
      <c r="DE7" s="59">
        <f>SUM(DE5:DE6)</f>
        <v>0</v>
      </c>
      <c r="DF7" s="59">
        <f>SUM(DC7:DE7)</f>
        <v>0</v>
      </c>
      <c r="DG7" s="59">
        <f>SUM(DG5:DG6)</f>
        <v>0</v>
      </c>
      <c r="DH7" s="59">
        <f>SUM(DH5:DH6)</f>
        <v>0</v>
      </c>
      <c r="DI7" s="59">
        <f>SUM(DI5:DI6)</f>
        <v>0</v>
      </c>
      <c r="DJ7" s="59">
        <f>SUM(DG7:DI7)</f>
        <v>0</v>
      </c>
      <c r="DK7" s="59">
        <f>SUM(DK5:DK6)</f>
        <v>0</v>
      </c>
      <c r="DL7" s="59">
        <f>SUM(DL5:DL6)</f>
        <v>0</v>
      </c>
      <c r="DM7" s="59">
        <f>SUM(DM5:DM6)</f>
        <v>0</v>
      </c>
      <c r="DN7" s="59">
        <f>SUM(DK7:DM7)</f>
        <v>0</v>
      </c>
      <c r="DO7" s="59">
        <f>SUM(DO5:DO6)</f>
        <v>0</v>
      </c>
      <c r="DP7" s="59">
        <f>SUM(DP5:DP6)</f>
        <v>0</v>
      </c>
      <c r="DQ7" s="59">
        <f>SUM(DQ5:DQ6)</f>
        <v>0</v>
      </c>
      <c r="DR7" s="59">
        <f>SUM(DO7:DQ7)</f>
        <v>0</v>
      </c>
      <c r="DS7" s="59">
        <f>SUM(DS5:DS6)</f>
        <v>0</v>
      </c>
      <c r="DT7" s="59">
        <f>SUM(DT5:DT6)</f>
        <v>0</v>
      </c>
      <c r="DU7" s="59">
        <f>SUM(DU5:DU6)</f>
        <v>0</v>
      </c>
      <c r="DV7" s="59">
        <f>SUM(DS7:DU7)</f>
        <v>0</v>
      </c>
      <c r="DW7" s="59">
        <f>SUM(DW5:DW6)</f>
        <v>0</v>
      </c>
      <c r="DX7" s="59">
        <f>SUM(DX5:DX6)</f>
        <v>0</v>
      </c>
      <c r="DY7" s="59">
        <f>SUM(DY5:DY6)</f>
        <v>0</v>
      </c>
      <c r="DZ7" s="59">
        <f>SUM(DW7:DY7)</f>
        <v>0</v>
      </c>
      <c r="EA7" s="59">
        <f>SUM(EA5:EA6)</f>
        <v>0</v>
      </c>
      <c r="EB7" s="59">
        <f>SUM(EB5:EB6)</f>
        <v>0</v>
      </c>
      <c r="EC7" s="59">
        <f>SUM(EC5:EC6)</f>
        <v>0</v>
      </c>
      <c r="ED7" s="59">
        <f>SUM(EA7:EC7)</f>
        <v>0</v>
      </c>
      <c r="EE7" s="59">
        <f>SUM(EE5:EE6)</f>
        <v>0</v>
      </c>
      <c r="EF7" s="59">
        <f>SUM(EF5:EF6)</f>
        <v>0</v>
      </c>
      <c r="EG7" s="59">
        <f>SUM(EG5:EG6)</f>
        <v>0</v>
      </c>
      <c r="EH7" s="59">
        <f>SUM(EE7:EG7)</f>
        <v>0</v>
      </c>
      <c r="EI7" s="59">
        <f>SUM(EI5:EI6)</f>
        <v>0</v>
      </c>
      <c r="EJ7" s="59">
        <f>SUM(EJ5:EJ6)</f>
        <v>0</v>
      </c>
      <c r="EK7" s="59">
        <f>SUM(EK5:EK6)</f>
        <v>0</v>
      </c>
      <c r="EL7" s="59">
        <f>SUM(EI7:EK7)</f>
        <v>0</v>
      </c>
      <c r="EM7" s="59">
        <f>SUM(EM5:EM6)</f>
        <v>0</v>
      </c>
      <c r="EN7" s="59">
        <f>SUM(EN5:EN6)</f>
        <v>0</v>
      </c>
      <c r="EO7" s="59">
        <f>SUM(EO5:EO6)</f>
        <v>0</v>
      </c>
      <c r="EP7" s="59">
        <f>SUM(EM7:EO7)</f>
        <v>0</v>
      </c>
      <c r="EQ7" s="59">
        <f>SUM(EQ5:EQ6)</f>
        <v>0</v>
      </c>
      <c r="ER7" s="59">
        <f>SUM(ER5:ER6)</f>
        <v>0</v>
      </c>
      <c r="ES7" s="59">
        <f>SUM(ES5:ES6)</f>
        <v>0</v>
      </c>
      <c r="ET7" s="59">
        <f>SUM(EQ7:ES7)</f>
        <v>0</v>
      </c>
      <c r="EU7" s="59">
        <f>SUM(EU5:EU6)</f>
        <v>0</v>
      </c>
      <c r="EV7" s="59">
        <f>SUM(EV5:EV6)</f>
        <v>0</v>
      </c>
      <c r="EW7" s="59">
        <f>SUM(EW5:EW6)</f>
        <v>0</v>
      </c>
      <c r="EX7" s="59">
        <f>SUM(EU7:EW7)</f>
        <v>0</v>
      </c>
      <c r="EY7" s="59">
        <f>SUM(EY5:EY6)</f>
        <v>0</v>
      </c>
      <c r="EZ7" s="59">
        <f>SUM(EZ5:EZ6)</f>
        <v>0</v>
      </c>
      <c r="FA7" s="59">
        <f>SUM(FA5:FA6)</f>
        <v>0</v>
      </c>
      <c r="FB7" s="59">
        <f>SUM(EY7:FA7)</f>
        <v>0</v>
      </c>
      <c r="FC7" s="59">
        <f>SUM(FC5:FC6)</f>
        <v>0</v>
      </c>
      <c r="FD7" s="59">
        <f>SUM(FD5:FD6)</f>
        <v>0</v>
      </c>
      <c r="FE7" s="59">
        <f>SUM(FE5:FE6)</f>
        <v>0</v>
      </c>
      <c r="FF7" s="59">
        <f>SUM(FC7:FE7)</f>
        <v>0</v>
      </c>
      <c r="FG7" s="59">
        <f>SUM(FG5:FG6)</f>
        <v>0</v>
      </c>
      <c r="FH7" s="59">
        <f>SUM(FH5:FH6)</f>
        <v>0</v>
      </c>
      <c r="FI7" s="59">
        <f>SUM(FI5:FI6)</f>
        <v>0</v>
      </c>
      <c r="FJ7" s="59">
        <f>SUM(FG7:FI7)</f>
        <v>0</v>
      </c>
      <c r="FK7" s="59">
        <f>SUM(FK5:FK6)</f>
        <v>0</v>
      </c>
      <c r="FL7" s="59">
        <f>SUM(FL5:FL6)</f>
        <v>0</v>
      </c>
      <c r="FM7" s="59">
        <f>SUM(FM5:FM6)</f>
        <v>0</v>
      </c>
      <c r="FN7" s="59">
        <f>SUM(FK7:FM7)</f>
        <v>0</v>
      </c>
      <c r="FO7" s="59">
        <f>SUM(FO5:FO6)</f>
        <v>0</v>
      </c>
      <c r="FP7" s="59">
        <f>SUM(FP5:FP6)</f>
        <v>0</v>
      </c>
      <c r="FQ7" s="59">
        <f>SUM(FQ5:FQ6)</f>
        <v>0</v>
      </c>
      <c r="FR7" s="59">
        <f>SUM(FO7:FQ7)</f>
        <v>0</v>
      </c>
      <c r="FS7" s="59">
        <f>SUM(FS5:FS6)</f>
        <v>0</v>
      </c>
      <c r="FT7" s="59">
        <f>SUM(FT5:FT6)</f>
        <v>0</v>
      </c>
      <c r="FU7" s="59">
        <f>SUM(FU5:FU6)</f>
        <v>0</v>
      </c>
      <c r="FV7" s="59">
        <f>SUM(FS7:FU7)</f>
        <v>0</v>
      </c>
      <c r="FW7" s="59">
        <f>SUM(FW5:FW6)</f>
        <v>0</v>
      </c>
      <c r="FX7" s="59">
        <f>SUM(FX5:FX6)</f>
        <v>0</v>
      </c>
      <c r="FY7" s="59">
        <f>SUM(FY5:FY6)</f>
        <v>0</v>
      </c>
      <c r="FZ7" s="59">
        <f>SUM(FW7:FY7)</f>
        <v>0</v>
      </c>
      <c r="GA7" s="59">
        <f>SUM(GA5:GA6)</f>
        <v>0</v>
      </c>
      <c r="GB7" s="59">
        <f>SUM(GB5:GB6)</f>
        <v>0</v>
      </c>
      <c r="GC7" s="59">
        <f>SUM(GC5:GC6)</f>
        <v>0</v>
      </c>
      <c r="GD7" s="59">
        <f>SUM(GA7:GC7)</f>
        <v>0</v>
      </c>
      <c r="GE7" s="59">
        <f>SUM(GE5:GE6)</f>
        <v>0</v>
      </c>
      <c r="GF7" s="59">
        <f>SUM(GF5:GF6)</f>
        <v>0</v>
      </c>
      <c r="GG7" s="59">
        <f>SUM(GG5:GG6)</f>
        <v>0</v>
      </c>
      <c r="GH7" s="59">
        <f>SUM(GE7:GG7)</f>
        <v>0</v>
      </c>
      <c r="GI7" s="59">
        <f>SUM(GI5:GI6)</f>
        <v>0</v>
      </c>
      <c r="GJ7" s="59">
        <f>SUM(GJ5:GJ6)</f>
        <v>0</v>
      </c>
      <c r="GK7" s="59">
        <f>SUM(GK5:GK6)</f>
        <v>0</v>
      </c>
      <c r="GL7" s="59">
        <f>SUM(GI7:GK7)</f>
        <v>0</v>
      </c>
      <c r="GM7" s="762">
        <f t="shared" si="13"/>
        <v>0</v>
      </c>
      <c r="GN7" s="762">
        <f t="shared" si="12"/>
        <v>0</v>
      </c>
      <c r="GO7" s="762">
        <f t="shared" si="12"/>
        <v>0</v>
      </c>
      <c r="GP7" s="762">
        <f t="shared" si="12"/>
        <v>0</v>
      </c>
      <c r="GQ7" s="762">
        <f t="shared" si="12"/>
        <v>0</v>
      </c>
      <c r="GR7" s="762">
        <f t="shared" si="12"/>
        <v>0</v>
      </c>
      <c r="GS7" s="762">
        <f t="shared" si="12"/>
        <v>0</v>
      </c>
      <c r="GT7" s="762">
        <f t="shared" si="12"/>
        <v>0</v>
      </c>
      <c r="GU7" s="762">
        <f t="shared" si="12"/>
        <v>0</v>
      </c>
      <c r="GV7" s="762">
        <f t="shared" si="12"/>
        <v>0</v>
      </c>
      <c r="GW7" s="762">
        <f t="shared" si="12"/>
        <v>0</v>
      </c>
      <c r="GX7" s="762">
        <f t="shared" si="12"/>
        <v>0</v>
      </c>
      <c r="GY7" s="762">
        <f t="shared" si="12"/>
        <v>0</v>
      </c>
      <c r="GZ7" s="762">
        <f t="shared" si="12"/>
        <v>0</v>
      </c>
      <c r="HA7" s="762">
        <f t="shared" si="12"/>
        <v>0</v>
      </c>
      <c r="HB7" s="762">
        <f t="shared" si="12"/>
        <v>0</v>
      </c>
    </row>
    <row r="9" spans="1:210" s="1" customFormat="1" x14ac:dyDescent="0.25">
      <c r="A9" s="9"/>
      <c r="B9" s="67" t="s">
        <v>374</v>
      </c>
      <c r="C9" s="997">
        <v>31</v>
      </c>
      <c r="D9" s="998"/>
      <c r="E9" s="998"/>
      <c r="F9" s="998"/>
      <c r="G9" s="998"/>
      <c r="H9" s="998"/>
      <c r="I9" s="998"/>
      <c r="J9" s="998"/>
      <c r="K9" s="998"/>
      <c r="L9" s="998"/>
      <c r="M9" s="998"/>
      <c r="N9" s="998"/>
      <c r="O9" s="998"/>
      <c r="P9" s="998"/>
      <c r="Q9" s="998"/>
      <c r="R9" s="999"/>
      <c r="S9" s="997">
        <v>28</v>
      </c>
      <c r="T9" s="998"/>
      <c r="U9" s="998"/>
      <c r="V9" s="998"/>
      <c r="W9" s="998"/>
      <c r="X9" s="998"/>
      <c r="Y9" s="998"/>
      <c r="Z9" s="998"/>
      <c r="AA9" s="998"/>
      <c r="AB9" s="998"/>
      <c r="AC9" s="998"/>
      <c r="AD9" s="998"/>
      <c r="AE9" s="998"/>
      <c r="AF9" s="998"/>
      <c r="AG9" s="998"/>
      <c r="AH9" s="999"/>
      <c r="AI9" s="997">
        <v>31</v>
      </c>
      <c r="AJ9" s="998"/>
      <c r="AK9" s="998"/>
      <c r="AL9" s="998"/>
      <c r="AM9" s="998"/>
      <c r="AN9" s="998"/>
      <c r="AO9" s="998"/>
      <c r="AP9" s="998"/>
      <c r="AQ9" s="998"/>
      <c r="AR9" s="998"/>
      <c r="AS9" s="998"/>
      <c r="AT9" s="998"/>
      <c r="AU9" s="998"/>
      <c r="AV9" s="998"/>
      <c r="AW9" s="998"/>
      <c r="AX9" s="999"/>
      <c r="AY9" s="997">
        <v>30</v>
      </c>
      <c r="AZ9" s="998"/>
      <c r="BA9" s="998"/>
      <c r="BB9" s="998"/>
      <c r="BC9" s="998"/>
      <c r="BD9" s="998"/>
      <c r="BE9" s="998"/>
      <c r="BF9" s="998"/>
      <c r="BG9" s="998"/>
      <c r="BH9" s="998"/>
      <c r="BI9" s="998"/>
      <c r="BJ9" s="998"/>
      <c r="BK9" s="998"/>
      <c r="BL9" s="998"/>
      <c r="BM9" s="998"/>
      <c r="BN9" s="999"/>
      <c r="BO9" s="997">
        <v>30</v>
      </c>
      <c r="BP9" s="998"/>
      <c r="BQ9" s="998"/>
      <c r="BR9" s="998"/>
      <c r="BS9" s="998"/>
      <c r="BT9" s="998"/>
      <c r="BU9" s="998"/>
      <c r="BV9" s="998"/>
      <c r="BW9" s="998"/>
      <c r="BX9" s="998"/>
      <c r="BY9" s="998"/>
      <c r="BZ9" s="998"/>
      <c r="CA9" s="998"/>
      <c r="CB9" s="998"/>
      <c r="CC9" s="998"/>
      <c r="CD9" s="999"/>
      <c r="CE9" s="997">
        <v>30</v>
      </c>
      <c r="CF9" s="998"/>
      <c r="CG9" s="998"/>
      <c r="CH9" s="998"/>
      <c r="CI9" s="998"/>
      <c r="CJ9" s="998"/>
      <c r="CK9" s="998"/>
      <c r="CL9" s="998"/>
      <c r="CM9" s="998"/>
      <c r="CN9" s="998"/>
      <c r="CO9" s="998"/>
      <c r="CP9" s="998"/>
      <c r="CQ9" s="998"/>
      <c r="CR9" s="998"/>
      <c r="CS9" s="998"/>
      <c r="CT9" s="999"/>
      <c r="CU9" s="997">
        <v>31</v>
      </c>
      <c r="CV9" s="998"/>
      <c r="CW9" s="998"/>
      <c r="CX9" s="998"/>
      <c r="CY9" s="998"/>
      <c r="CZ9" s="998"/>
      <c r="DA9" s="998"/>
      <c r="DB9" s="998"/>
      <c r="DC9" s="998"/>
      <c r="DD9" s="998"/>
      <c r="DE9" s="998"/>
      <c r="DF9" s="998"/>
      <c r="DG9" s="998"/>
      <c r="DH9" s="998"/>
      <c r="DI9" s="998"/>
      <c r="DJ9" s="999"/>
      <c r="DK9" s="997">
        <v>31</v>
      </c>
      <c r="DL9" s="998"/>
      <c r="DM9" s="998"/>
      <c r="DN9" s="998"/>
      <c r="DO9" s="998"/>
      <c r="DP9" s="998"/>
      <c r="DQ9" s="998"/>
      <c r="DR9" s="998"/>
      <c r="DS9" s="998"/>
      <c r="DT9" s="998"/>
      <c r="DU9" s="998"/>
      <c r="DV9" s="998"/>
      <c r="DW9" s="998"/>
      <c r="DX9" s="998"/>
      <c r="DY9" s="998"/>
      <c r="DZ9" s="999"/>
      <c r="EA9" s="997">
        <v>30</v>
      </c>
      <c r="EB9" s="998"/>
      <c r="EC9" s="998"/>
      <c r="ED9" s="998"/>
      <c r="EE9" s="998"/>
      <c r="EF9" s="998"/>
      <c r="EG9" s="998"/>
      <c r="EH9" s="998"/>
      <c r="EI9" s="998"/>
      <c r="EJ9" s="998"/>
      <c r="EK9" s="998"/>
      <c r="EL9" s="998"/>
      <c r="EM9" s="998"/>
      <c r="EN9" s="998"/>
      <c r="EO9" s="998"/>
      <c r="EP9" s="999"/>
      <c r="EQ9" s="997">
        <v>31</v>
      </c>
      <c r="ER9" s="998"/>
      <c r="ES9" s="998"/>
      <c r="ET9" s="998"/>
      <c r="EU9" s="998"/>
      <c r="EV9" s="998"/>
      <c r="EW9" s="998"/>
      <c r="EX9" s="998"/>
      <c r="EY9" s="998"/>
      <c r="EZ9" s="998"/>
      <c r="FA9" s="998"/>
      <c r="FB9" s="998"/>
      <c r="FC9" s="998"/>
      <c r="FD9" s="998"/>
      <c r="FE9" s="998"/>
      <c r="FF9" s="999"/>
      <c r="FG9" s="27"/>
      <c r="FH9" s="27"/>
      <c r="FI9" s="27"/>
      <c r="FJ9" s="27"/>
      <c r="FK9" s="27"/>
      <c r="FL9" s="27"/>
      <c r="FM9" s="27"/>
      <c r="FN9" s="27"/>
      <c r="FO9" s="27"/>
      <c r="FP9" s="27"/>
      <c r="FQ9" s="27"/>
      <c r="FR9" s="27"/>
      <c r="FS9" s="27"/>
      <c r="FT9" s="27"/>
      <c r="FU9" s="27"/>
      <c r="FV9" s="27"/>
      <c r="FW9" s="27"/>
      <c r="FX9" s="27"/>
      <c r="FY9" s="27"/>
      <c r="FZ9" s="27"/>
      <c r="GA9" s="27"/>
      <c r="GB9" s="27"/>
      <c r="GC9" s="27"/>
      <c r="GD9" s="27"/>
      <c r="GE9" s="27"/>
      <c r="GF9" s="27"/>
      <c r="GG9" s="27"/>
      <c r="GH9" s="27"/>
      <c r="GI9" s="27"/>
      <c r="GJ9" s="27"/>
      <c r="GK9" s="27"/>
      <c r="GL9" s="27"/>
      <c r="HB9" s="485">
        <f>C9+S9+AI9+AY9+BO9+CE9</f>
        <v>180</v>
      </c>
    </row>
    <row r="10" spans="1:210" s="1" customFormat="1" x14ac:dyDescent="0.25">
      <c r="A10" s="9"/>
      <c r="B10" s="67" t="s">
        <v>372</v>
      </c>
      <c r="C10" s="997"/>
      <c r="D10" s="998"/>
      <c r="E10" s="998"/>
      <c r="F10" s="998"/>
      <c r="G10" s="998"/>
      <c r="H10" s="998"/>
      <c r="I10" s="998"/>
      <c r="J10" s="998"/>
      <c r="K10" s="998"/>
      <c r="L10" s="998"/>
      <c r="M10" s="998"/>
      <c r="N10" s="998"/>
      <c r="O10" s="998"/>
      <c r="P10" s="998"/>
      <c r="Q10" s="998"/>
      <c r="R10" s="999"/>
      <c r="S10" s="997"/>
      <c r="T10" s="998"/>
      <c r="U10" s="998"/>
      <c r="V10" s="998"/>
      <c r="W10" s="998"/>
      <c r="X10" s="998"/>
      <c r="Y10" s="998"/>
      <c r="Z10" s="998"/>
      <c r="AA10" s="998"/>
      <c r="AB10" s="998"/>
      <c r="AC10" s="998"/>
      <c r="AD10" s="998"/>
      <c r="AE10" s="998"/>
      <c r="AF10" s="998"/>
      <c r="AG10" s="998"/>
      <c r="AH10" s="999"/>
      <c r="AI10" s="997"/>
      <c r="AJ10" s="998"/>
      <c r="AK10" s="998"/>
      <c r="AL10" s="998"/>
      <c r="AM10" s="998"/>
      <c r="AN10" s="998"/>
      <c r="AO10" s="998"/>
      <c r="AP10" s="998"/>
      <c r="AQ10" s="998"/>
      <c r="AR10" s="998"/>
      <c r="AS10" s="998"/>
      <c r="AT10" s="998"/>
      <c r="AU10" s="998"/>
      <c r="AV10" s="998"/>
      <c r="AW10" s="998"/>
      <c r="AX10" s="999"/>
      <c r="AY10" s="997"/>
      <c r="AZ10" s="998"/>
      <c r="BA10" s="998"/>
      <c r="BB10" s="998"/>
      <c r="BC10" s="998"/>
      <c r="BD10" s="998"/>
      <c r="BE10" s="998"/>
      <c r="BF10" s="998"/>
      <c r="BG10" s="998"/>
      <c r="BH10" s="998"/>
      <c r="BI10" s="998"/>
      <c r="BJ10" s="998"/>
      <c r="BK10" s="998"/>
      <c r="BL10" s="998"/>
      <c r="BM10" s="998"/>
      <c r="BN10" s="999"/>
      <c r="BO10" s="997"/>
      <c r="BP10" s="998"/>
      <c r="BQ10" s="998"/>
      <c r="BR10" s="998"/>
      <c r="BS10" s="998"/>
      <c r="BT10" s="998"/>
      <c r="BU10" s="998"/>
      <c r="BV10" s="998"/>
      <c r="BW10" s="998"/>
      <c r="BX10" s="998"/>
      <c r="BY10" s="998"/>
      <c r="BZ10" s="998"/>
      <c r="CA10" s="998"/>
      <c r="CB10" s="998"/>
      <c r="CC10" s="998"/>
      <c r="CD10" s="999"/>
      <c r="CE10" s="1050"/>
      <c r="CF10" s="1051"/>
      <c r="CG10" s="1051"/>
      <c r="CH10" s="1051"/>
      <c r="CI10" s="1051"/>
      <c r="CJ10" s="1051"/>
      <c r="CK10" s="1051"/>
      <c r="CL10" s="1051"/>
      <c r="CM10" s="1051"/>
      <c r="CN10" s="1051"/>
      <c r="CO10" s="1051"/>
      <c r="CP10" s="1051"/>
      <c r="CQ10" s="1051"/>
      <c r="CR10" s="1051"/>
      <c r="CS10" s="1051"/>
      <c r="CT10" s="1052"/>
      <c r="CU10" s="1041"/>
      <c r="CV10" s="1042"/>
      <c r="CW10" s="1042"/>
      <c r="CX10" s="1042"/>
      <c r="CY10" s="1042"/>
      <c r="CZ10" s="1042"/>
      <c r="DA10" s="1042"/>
      <c r="DB10" s="1042"/>
      <c r="DC10" s="1042"/>
      <c r="DD10" s="1042"/>
      <c r="DE10" s="1042"/>
      <c r="DF10" s="1042"/>
      <c r="DG10" s="1042"/>
      <c r="DH10" s="1042"/>
      <c r="DI10" s="1042"/>
      <c r="DJ10" s="1043"/>
      <c r="DK10" s="1041"/>
      <c r="DL10" s="1042"/>
      <c r="DM10" s="1042"/>
      <c r="DN10" s="1042"/>
      <c r="DO10" s="1042"/>
      <c r="DP10" s="1042"/>
      <c r="DQ10" s="1042"/>
      <c r="DR10" s="1042"/>
      <c r="DS10" s="1042"/>
      <c r="DT10" s="1042"/>
      <c r="DU10" s="1042"/>
      <c r="DV10" s="1042"/>
      <c r="DW10" s="1042"/>
      <c r="DX10" s="1042"/>
      <c r="DY10" s="1042"/>
      <c r="DZ10" s="1043"/>
      <c r="EA10" s="1041"/>
      <c r="EB10" s="1042"/>
      <c r="EC10" s="1042"/>
      <c r="ED10" s="1042"/>
      <c r="EE10" s="1042"/>
      <c r="EF10" s="1042"/>
      <c r="EG10" s="1042"/>
      <c r="EH10" s="1042"/>
      <c r="EI10" s="1042"/>
      <c r="EJ10" s="1042"/>
      <c r="EK10" s="1042"/>
      <c r="EL10" s="1042"/>
      <c r="EM10" s="1042"/>
      <c r="EN10" s="1042"/>
      <c r="EO10" s="1042"/>
      <c r="EP10" s="1043"/>
      <c r="EQ10" s="1041"/>
      <c r="ER10" s="1042"/>
      <c r="ES10" s="1042"/>
      <c r="ET10" s="1042"/>
      <c r="EU10" s="1042"/>
      <c r="EV10" s="1042"/>
      <c r="EW10" s="1042"/>
      <c r="EX10" s="1042"/>
      <c r="EY10" s="1042"/>
      <c r="EZ10" s="1042"/>
      <c r="FA10" s="1042"/>
      <c r="FB10" s="1042"/>
      <c r="FC10" s="1042"/>
      <c r="FD10" s="1042"/>
      <c r="FE10" s="1042"/>
      <c r="FF10" s="1043"/>
      <c r="FG10" s="27"/>
      <c r="FH10" s="27"/>
      <c r="FI10" s="27"/>
      <c r="FJ10" s="27"/>
      <c r="FK10" s="27"/>
      <c r="FL10" s="27"/>
      <c r="FM10" s="27"/>
      <c r="FN10" s="27"/>
      <c r="FO10" s="27"/>
      <c r="FP10" s="27"/>
      <c r="FQ10" s="27"/>
      <c r="FR10" s="27"/>
      <c r="FS10" s="27"/>
      <c r="FT10" s="27"/>
      <c r="FU10" s="27"/>
      <c r="FV10" s="27"/>
      <c r="FW10" s="27"/>
      <c r="FX10" s="27"/>
      <c r="FY10" s="27"/>
      <c r="FZ10" s="27"/>
      <c r="GA10" s="27"/>
      <c r="GB10" s="27"/>
      <c r="GC10" s="27"/>
      <c r="GD10" s="27"/>
      <c r="GE10" s="27"/>
      <c r="GF10" s="27"/>
      <c r="GG10" s="27"/>
      <c r="GH10" s="27"/>
      <c r="GI10" s="27"/>
      <c r="GJ10" s="27"/>
      <c r="GK10" s="27"/>
      <c r="GL10" s="27"/>
      <c r="HB10" s="485">
        <f>C10+S10+AI10+AY10+BO10+CE10</f>
        <v>0</v>
      </c>
    </row>
    <row r="11" spans="1:210" s="1" customFormat="1" x14ac:dyDescent="0.25">
      <c r="A11" s="763"/>
      <c r="B11" s="67" t="s">
        <v>373</v>
      </c>
      <c r="C11" s="1044" t="e">
        <f>F7/C10</f>
        <v>#DIV/0!</v>
      </c>
      <c r="D11" s="1045"/>
      <c r="E11" s="1045"/>
      <c r="F11" s="1046"/>
      <c r="G11" s="1047" t="e">
        <f>J7/C10</f>
        <v>#DIV/0!</v>
      </c>
      <c r="H11" s="1048"/>
      <c r="I11" s="1048"/>
      <c r="J11" s="1049"/>
      <c r="K11" s="1035" t="e">
        <f>N7/C10</f>
        <v>#DIV/0!</v>
      </c>
      <c r="L11" s="1036"/>
      <c r="M11" s="1036"/>
      <c r="N11" s="1037"/>
      <c r="O11" s="1035" t="e">
        <f>R7/C10</f>
        <v>#DIV/0!</v>
      </c>
      <c r="P11" s="1036"/>
      <c r="Q11" s="1036"/>
      <c r="R11" s="1037"/>
      <c r="S11" s="1035" t="e">
        <f>V7/S10</f>
        <v>#DIV/0!</v>
      </c>
      <c r="T11" s="1036"/>
      <c r="U11" s="1036"/>
      <c r="V11" s="1037"/>
      <c r="W11" s="1035" t="e">
        <f>Z7/S10</f>
        <v>#DIV/0!</v>
      </c>
      <c r="X11" s="1036"/>
      <c r="Y11" s="1036"/>
      <c r="Z11" s="1037"/>
      <c r="AA11" s="1035" t="e">
        <f>AD7/S10</f>
        <v>#DIV/0!</v>
      </c>
      <c r="AB11" s="1036"/>
      <c r="AC11" s="1036"/>
      <c r="AD11" s="1037"/>
      <c r="AE11" s="1035" t="e">
        <f>AH7/S10</f>
        <v>#DIV/0!</v>
      </c>
      <c r="AF11" s="1036"/>
      <c r="AG11" s="1036"/>
      <c r="AH11" s="1037"/>
      <c r="AI11" s="1035" t="e">
        <f>AL7/AI10</f>
        <v>#DIV/0!</v>
      </c>
      <c r="AJ11" s="1036"/>
      <c r="AK11" s="1036"/>
      <c r="AL11" s="1037"/>
      <c r="AM11" s="1038" t="e">
        <f>AP7/AI10</f>
        <v>#DIV/0!</v>
      </c>
      <c r="AN11" s="1039"/>
      <c r="AO11" s="1039"/>
      <c r="AP11" s="1040"/>
      <c r="AQ11" s="1038" t="e">
        <f>AT7/AI10</f>
        <v>#DIV/0!</v>
      </c>
      <c r="AR11" s="1039"/>
      <c r="AS11" s="1039"/>
      <c r="AT11" s="1040"/>
      <c r="AU11" s="1035" t="e">
        <f>AX7/AI10</f>
        <v>#DIV/0!</v>
      </c>
      <c r="AV11" s="1036"/>
      <c r="AW11" s="1036"/>
      <c r="AX11" s="1037"/>
      <c r="AY11" s="1035" t="e">
        <f>BB7/AY10</f>
        <v>#DIV/0!</v>
      </c>
      <c r="AZ11" s="1036"/>
      <c r="BA11" s="1036"/>
      <c r="BB11" s="1037"/>
      <c r="BC11" s="1038" t="e">
        <f>BF7/AY10</f>
        <v>#DIV/0!</v>
      </c>
      <c r="BD11" s="1039"/>
      <c r="BE11" s="1039"/>
      <c r="BF11" s="1040"/>
      <c r="BG11" s="1038" t="e">
        <f>BJ7/AY10</f>
        <v>#DIV/0!</v>
      </c>
      <c r="BH11" s="1039"/>
      <c r="BI11" s="1039"/>
      <c r="BJ11" s="1040"/>
      <c r="BK11" s="1035" t="e">
        <f>BN7/AY10</f>
        <v>#DIV/0!</v>
      </c>
      <c r="BL11" s="1036"/>
      <c r="BM11" s="1036"/>
      <c r="BN11" s="1037"/>
      <c r="BO11" s="1035" t="e">
        <f>BR7/BO10</f>
        <v>#DIV/0!</v>
      </c>
      <c r="BP11" s="1036"/>
      <c r="BQ11" s="1036"/>
      <c r="BR11" s="1037"/>
      <c r="BS11" s="1038" t="e">
        <f>BV7/BO10</f>
        <v>#DIV/0!</v>
      </c>
      <c r="BT11" s="1039"/>
      <c r="BU11" s="1039"/>
      <c r="BV11" s="1040"/>
      <c r="BW11" s="1038" t="e">
        <f>BZ7/BO10</f>
        <v>#DIV/0!</v>
      </c>
      <c r="BX11" s="1039"/>
      <c r="BY11" s="1039"/>
      <c r="BZ11" s="1040"/>
      <c r="CA11" s="1035" t="e">
        <f>CD7/BO10</f>
        <v>#DIV/0!</v>
      </c>
      <c r="CB11" s="1036"/>
      <c r="CC11" s="1036"/>
      <c r="CD11" s="1037"/>
      <c r="CE11" s="1035" t="e">
        <f>CH7/CE10</f>
        <v>#DIV/0!</v>
      </c>
      <c r="CF11" s="1036"/>
      <c r="CG11" s="1036"/>
      <c r="CH11" s="1037"/>
      <c r="CI11" s="1038" t="e">
        <f>CL7/CE10</f>
        <v>#DIV/0!</v>
      </c>
      <c r="CJ11" s="1039"/>
      <c r="CK11" s="1039"/>
      <c r="CL11" s="1040"/>
      <c r="CM11" s="1038" t="e">
        <f>CP7/CE10</f>
        <v>#DIV/0!</v>
      </c>
      <c r="CN11" s="1039"/>
      <c r="CO11" s="1039"/>
      <c r="CP11" s="1040"/>
      <c r="CQ11" s="1035" t="e">
        <f>CT7/CE10</f>
        <v>#DIV/0!</v>
      </c>
      <c r="CR11" s="1036"/>
      <c r="CS11" s="1036"/>
      <c r="CT11" s="1037"/>
      <c r="CU11" s="1035" t="e">
        <f>CX7/CU10</f>
        <v>#DIV/0!</v>
      </c>
      <c r="CV11" s="1036"/>
      <c r="CW11" s="1036"/>
      <c r="CX11" s="1037"/>
      <c r="CY11" s="1038" t="e">
        <f>DB7/CU10</f>
        <v>#DIV/0!</v>
      </c>
      <c r="CZ11" s="1039"/>
      <c r="DA11" s="1039"/>
      <c r="DB11" s="1040"/>
      <c r="DC11" s="1038" t="e">
        <f>DF7/CU10</f>
        <v>#DIV/0!</v>
      </c>
      <c r="DD11" s="1039"/>
      <c r="DE11" s="1039"/>
      <c r="DF11" s="1040"/>
      <c r="DG11" s="1035" t="e">
        <f>DJ7/CU10</f>
        <v>#DIV/0!</v>
      </c>
      <c r="DH11" s="1036"/>
      <c r="DI11" s="1036"/>
      <c r="DJ11" s="1037"/>
      <c r="DK11" s="1035" t="e">
        <f>DN7/DK10</f>
        <v>#DIV/0!</v>
      </c>
      <c r="DL11" s="1036"/>
      <c r="DM11" s="1036"/>
      <c r="DN11" s="1037"/>
      <c r="DO11" s="1038" t="e">
        <f>DR7/DK10</f>
        <v>#DIV/0!</v>
      </c>
      <c r="DP11" s="1039"/>
      <c r="DQ11" s="1039"/>
      <c r="DR11" s="1040"/>
      <c r="DS11" s="1038" t="e">
        <f>DV7/DK10</f>
        <v>#DIV/0!</v>
      </c>
      <c r="DT11" s="1039"/>
      <c r="DU11" s="1039"/>
      <c r="DV11" s="1040"/>
      <c r="DW11" s="1035" t="e">
        <f>DZ7/DK10</f>
        <v>#DIV/0!</v>
      </c>
      <c r="DX11" s="1036"/>
      <c r="DY11" s="1036"/>
      <c r="DZ11" s="1037"/>
      <c r="EA11" s="1035" t="e">
        <f>ED7/EA10</f>
        <v>#DIV/0!</v>
      </c>
      <c r="EB11" s="1036"/>
      <c r="EC11" s="1036"/>
      <c r="ED11" s="1037"/>
      <c r="EE11" s="1038" t="e">
        <f>EH7/EA10</f>
        <v>#DIV/0!</v>
      </c>
      <c r="EF11" s="1039"/>
      <c r="EG11" s="1039"/>
      <c r="EH11" s="1040"/>
      <c r="EI11" s="1038" t="e">
        <f>EL7/EA10</f>
        <v>#DIV/0!</v>
      </c>
      <c r="EJ11" s="1039"/>
      <c r="EK11" s="1039"/>
      <c r="EL11" s="1040"/>
      <c r="EM11" s="1035" t="e">
        <f>EP7/EA10</f>
        <v>#DIV/0!</v>
      </c>
      <c r="EN11" s="1036"/>
      <c r="EO11" s="1036"/>
      <c r="EP11" s="1037"/>
      <c r="EQ11" s="1035" t="e">
        <f>ET7/EQ10</f>
        <v>#DIV/0!</v>
      </c>
      <c r="ER11" s="1036"/>
      <c r="ES11" s="1036"/>
      <c r="ET11" s="1037"/>
      <c r="EU11" s="1038" t="e">
        <f>EX7/EQ10</f>
        <v>#DIV/0!</v>
      </c>
      <c r="EV11" s="1039"/>
      <c r="EW11" s="1039"/>
      <c r="EX11" s="1040"/>
      <c r="EY11" s="1038" t="e">
        <f>FB7/EQ10</f>
        <v>#DIV/0!</v>
      </c>
      <c r="EZ11" s="1039"/>
      <c r="FA11" s="1039"/>
      <c r="FB11" s="1040"/>
      <c r="FC11" s="1035" t="e">
        <f>FF7/EQ10</f>
        <v>#DIV/0!</v>
      </c>
      <c r="FD11" s="1036"/>
      <c r="FE11" s="1036"/>
      <c r="FF11" s="1037"/>
      <c r="FG11" s="27"/>
      <c r="FH11" s="27"/>
      <c r="FI11" s="27"/>
      <c r="FJ11" s="27"/>
      <c r="FK11" s="27"/>
      <c r="FL11" s="27"/>
      <c r="FM11" s="27"/>
      <c r="FN11" s="27"/>
      <c r="FO11" s="27"/>
      <c r="FP11" s="27"/>
      <c r="FQ11" s="27"/>
      <c r="FR11" s="27"/>
      <c r="FS11" s="27"/>
      <c r="FT11" s="27"/>
      <c r="FU11" s="27"/>
      <c r="FV11" s="27"/>
      <c r="FW11" s="27"/>
      <c r="FX11" s="27"/>
      <c r="FY11" s="27"/>
      <c r="FZ11" s="27"/>
      <c r="GA11" s="27"/>
      <c r="GB11" s="27"/>
      <c r="GC11" s="27"/>
      <c r="GD11" s="27"/>
      <c r="GE11" s="27"/>
      <c r="GF11" s="27"/>
      <c r="GG11" s="27"/>
      <c r="GH11" s="27"/>
      <c r="GI11" s="27"/>
      <c r="GJ11" s="27"/>
      <c r="GK11" s="27"/>
      <c r="GL11" s="27"/>
      <c r="HB11" s="1" t="e">
        <f>HB7/HB10</f>
        <v>#DIV/0!</v>
      </c>
    </row>
  </sheetData>
  <mergeCells count="125">
    <mergeCell ref="BS11:BV11"/>
    <mergeCell ref="BW11:BZ11"/>
    <mergeCell ref="CA11:CD11"/>
    <mergeCell ref="CE11:CH11"/>
    <mergeCell ref="FC11:FF11"/>
    <mergeCell ref="EE11:EH11"/>
    <mergeCell ref="EI11:EL11"/>
    <mergeCell ref="EM11:EP11"/>
    <mergeCell ref="EQ11:ET11"/>
    <mergeCell ref="EU11:EX11"/>
    <mergeCell ref="EY11:FB11"/>
    <mergeCell ref="DG11:DJ11"/>
    <mergeCell ref="DK11:DN11"/>
    <mergeCell ref="DO11:DR11"/>
    <mergeCell ref="DS11:DV11"/>
    <mergeCell ref="DW11:DZ11"/>
    <mergeCell ref="EA11:ED11"/>
    <mergeCell ref="AM11:AP11"/>
    <mergeCell ref="AQ11:AT11"/>
    <mergeCell ref="AU11:AX11"/>
    <mergeCell ref="AY11:BB11"/>
    <mergeCell ref="BC11:BF11"/>
    <mergeCell ref="BG11:BJ11"/>
    <mergeCell ref="EQ10:FF10"/>
    <mergeCell ref="C11:F11"/>
    <mergeCell ref="G11:J11"/>
    <mergeCell ref="K11:N11"/>
    <mergeCell ref="O11:R11"/>
    <mergeCell ref="S11:V11"/>
    <mergeCell ref="W11:Z11"/>
    <mergeCell ref="AA11:AD11"/>
    <mergeCell ref="AE11:AH11"/>
    <mergeCell ref="AI11:AL11"/>
    <mergeCell ref="CI11:CL11"/>
    <mergeCell ref="CM11:CP11"/>
    <mergeCell ref="CQ11:CT11"/>
    <mergeCell ref="CU11:CX11"/>
    <mergeCell ref="CY11:DB11"/>
    <mergeCell ref="DC11:DF11"/>
    <mergeCell ref="BK11:BN11"/>
    <mergeCell ref="BO11:BR11"/>
    <mergeCell ref="EQ9:FF9"/>
    <mergeCell ref="C10:R10"/>
    <mergeCell ref="S10:AH10"/>
    <mergeCell ref="AI10:AX10"/>
    <mergeCell ref="AY10:BN10"/>
    <mergeCell ref="BO10:CD10"/>
    <mergeCell ref="CE10:CT10"/>
    <mergeCell ref="CU10:DJ10"/>
    <mergeCell ref="DK10:DZ10"/>
    <mergeCell ref="EA10:EP10"/>
    <mergeCell ref="GY3:HB3"/>
    <mergeCell ref="C9:R9"/>
    <mergeCell ref="S9:AH9"/>
    <mergeCell ref="AI9:AX9"/>
    <mergeCell ref="AY9:BN9"/>
    <mergeCell ref="BO9:CD9"/>
    <mergeCell ref="CE9:CT9"/>
    <mergeCell ref="CU9:DJ9"/>
    <mergeCell ref="DK9:DZ9"/>
    <mergeCell ref="EA9:EP9"/>
    <mergeCell ref="GA3:GD3"/>
    <mergeCell ref="GE3:GH3"/>
    <mergeCell ref="GI3:GL3"/>
    <mergeCell ref="GM3:GP3"/>
    <mergeCell ref="GQ3:GT3"/>
    <mergeCell ref="GU3:GX3"/>
    <mergeCell ref="FC3:FF3"/>
    <mergeCell ref="FG3:FJ3"/>
    <mergeCell ref="FK3:FN3"/>
    <mergeCell ref="FO3:FR3"/>
    <mergeCell ref="FS3:FV3"/>
    <mergeCell ref="FW3:FZ3"/>
    <mergeCell ref="EE3:EH3"/>
    <mergeCell ref="EI3:EL3"/>
    <mergeCell ref="EM3:EP3"/>
    <mergeCell ref="EQ3:ET3"/>
    <mergeCell ref="EU3:EX3"/>
    <mergeCell ref="EY3:FB3"/>
    <mergeCell ref="DG3:DJ3"/>
    <mergeCell ref="DK3:DN3"/>
    <mergeCell ref="DO3:DR3"/>
    <mergeCell ref="DS3:DV3"/>
    <mergeCell ref="DW3:DZ3"/>
    <mergeCell ref="EA3:ED3"/>
    <mergeCell ref="GM2:HB2"/>
    <mergeCell ref="C3:F3"/>
    <mergeCell ref="G3:J3"/>
    <mergeCell ref="K3:N3"/>
    <mergeCell ref="O3:R3"/>
    <mergeCell ref="S3:V3"/>
    <mergeCell ref="W3:Z3"/>
    <mergeCell ref="AA3:AD3"/>
    <mergeCell ref="AE3:AH3"/>
    <mergeCell ref="AI3:AL3"/>
    <mergeCell ref="CU2:DJ2"/>
    <mergeCell ref="DK2:DZ2"/>
    <mergeCell ref="EA2:EP2"/>
    <mergeCell ref="EQ2:FF2"/>
    <mergeCell ref="FG2:FV2"/>
    <mergeCell ref="FW2:GL2"/>
    <mergeCell ref="C2:R2"/>
    <mergeCell ref="S2:AH2"/>
    <mergeCell ref="CI3:CL3"/>
    <mergeCell ref="CM3:CP3"/>
    <mergeCell ref="CQ3:CT3"/>
    <mergeCell ref="CU3:CX3"/>
    <mergeCell ref="CY3:DB3"/>
    <mergeCell ref="DC3:DF3"/>
    <mergeCell ref="AI2:AX2"/>
    <mergeCell ref="AY2:BN2"/>
    <mergeCell ref="BO2:CD2"/>
    <mergeCell ref="CE2:CT2"/>
    <mergeCell ref="AM3:AP3"/>
    <mergeCell ref="AQ3:AT3"/>
    <mergeCell ref="AU3:AX3"/>
    <mergeCell ref="AY3:BB3"/>
    <mergeCell ref="BC3:BF3"/>
    <mergeCell ref="BG3:BJ3"/>
    <mergeCell ref="BK3:BN3"/>
    <mergeCell ref="BO3:BR3"/>
    <mergeCell ref="BS3:BV3"/>
    <mergeCell ref="BW3:BZ3"/>
    <mergeCell ref="CA3:CD3"/>
    <mergeCell ref="CE3:CH3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BB97"/>
  <sheetViews>
    <sheetView showGridLines="0" zoomScale="85" zoomScaleNormal="85" workbookViewId="0">
      <pane xSplit="2" ySplit="4" topLeftCell="K5" activePane="bottomRight" state="frozen"/>
      <selection pane="topRight" activeCell="C1" sqref="C1"/>
      <selection pane="bottomLeft" activeCell="A5" sqref="A5"/>
      <selection pane="bottomRight" activeCell="BC61" sqref="BC61"/>
    </sheetView>
  </sheetViews>
  <sheetFormatPr defaultRowHeight="15" x14ac:dyDescent="0.25"/>
  <cols>
    <col min="1" max="1" width="4.7109375" customWidth="1"/>
    <col min="2" max="2" width="23.140625" customWidth="1"/>
    <col min="3" max="3" width="9.28515625" bestFit="1" customWidth="1"/>
    <col min="4" max="4" width="9.5703125" customWidth="1"/>
    <col min="5" max="5" width="11.7109375" bestFit="1" customWidth="1"/>
    <col min="6" max="6" width="9.28515625" bestFit="1" customWidth="1"/>
    <col min="7" max="7" width="8.85546875" bestFit="1" customWidth="1"/>
    <col min="8" max="8" width="8.7109375" bestFit="1" customWidth="1"/>
    <col min="9" max="9" width="10" bestFit="1" customWidth="1"/>
    <col min="10" max="10" width="8.85546875" bestFit="1" customWidth="1"/>
    <col min="11" max="11" width="8.7109375" bestFit="1" customWidth="1"/>
    <col min="12" max="12" width="9.28515625" bestFit="1" customWidth="1"/>
    <col min="13" max="13" width="10" bestFit="1" customWidth="1"/>
    <col min="14" max="14" width="8.7109375" bestFit="1" customWidth="1"/>
    <col min="15" max="15" width="9.28515625" bestFit="1" customWidth="1"/>
    <col min="16" max="16" width="8.85546875" bestFit="1" customWidth="1"/>
    <col min="17" max="17" width="10" bestFit="1" customWidth="1"/>
    <col min="18" max="18" width="9.28515625" bestFit="1" customWidth="1"/>
    <col min="19" max="19" width="8.85546875" bestFit="1" customWidth="1"/>
    <col min="20" max="20" width="8.7109375" bestFit="1" customWidth="1"/>
    <col min="21" max="21" width="10" bestFit="1" customWidth="1"/>
    <col min="22" max="22" width="8.85546875" bestFit="1" customWidth="1"/>
    <col min="23" max="23" width="8.7109375" bestFit="1" customWidth="1"/>
    <col min="24" max="24" width="9.28515625" bestFit="1" customWidth="1"/>
    <col min="25" max="25" width="10" bestFit="1" customWidth="1"/>
    <col min="26" max="26" width="8.7109375" bestFit="1" customWidth="1"/>
    <col min="27" max="27" width="9.28515625" bestFit="1" customWidth="1"/>
    <col min="28" max="28" width="8.85546875" bestFit="1" customWidth="1"/>
    <col min="29" max="29" width="10" bestFit="1" customWidth="1"/>
    <col min="30" max="30" width="9.28515625" bestFit="1" customWidth="1"/>
    <col min="31" max="31" width="8.85546875" bestFit="1" customWidth="1"/>
    <col min="32" max="32" width="9.140625" customWidth="1"/>
    <col min="33" max="33" width="10" bestFit="1" customWidth="1"/>
    <col min="34" max="34" width="7.7109375" bestFit="1" customWidth="1"/>
    <col min="35" max="35" width="8.140625" bestFit="1" customWidth="1"/>
    <col min="36" max="36" width="9.28515625" customWidth="1"/>
    <col min="37" max="37" width="10" bestFit="1" customWidth="1"/>
    <col min="38" max="38" width="11.28515625" customWidth="1"/>
    <col min="39" max="39" width="9.28515625" bestFit="1" customWidth="1"/>
    <col min="40" max="40" width="8.85546875" bestFit="1" customWidth="1"/>
    <col min="41" max="41" width="10" bestFit="1" customWidth="1"/>
    <col min="42" max="42" width="9.28515625" customWidth="1"/>
    <col min="43" max="43" width="7.85546875" bestFit="1" customWidth="1"/>
    <col min="44" max="44" width="7" bestFit="1" customWidth="1"/>
    <col min="45" max="45" width="10" bestFit="1" customWidth="1"/>
    <col min="46" max="46" width="7" bestFit="1" customWidth="1"/>
    <col min="47" max="47" width="7.85546875" bestFit="1" customWidth="1"/>
    <col min="48" max="48" width="7" bestFit="1" customWidth="1"/>
    <col min="49" max="49" width="10" bestFit="1" customWidth="1"/>
    <col min="50" max="50" width="7" bestFit="1" customWidth="1"/>
    <col min="51" max="51" width="7.85546875" bestFit="1" customWidth="1"/>
    <col min="52" max="52" width="8" bestFit="1" customWidth="1"/>
    <col min="53" max="53" width="10" bestFit="1" customWidth="1"/>
    <col min="54" max="54" width="8" bestFit="1" customWidth="1"/>
  </cols>
  <sheetData>
    <row r="1" spans="1:41" x14ac:dyDescent="0.25">
      <c r="A1" s="173" t="s">
        <v>293</v>
      </c>
    </row>
    <row r="3" spans="1:41" s="173" customFormat="1" x14ac:dyDescent="0.25">
      <c r="A3" s="373"/>
      <c r="B3" s="374"/>
      <c r="C3" s="1086" t="s">
        <v>18</v>
      </c>
      <c r="D3" s="1087"/>
      <c r="E3" s="1088"/>
      <c r="F3" s="1089" t="s">
        <v>31</v>
      </c>
      <c r="G3" s="1090"/>
      <c r="H3" s="1091"/>
      <c r="I3" s="1086" t="s">
        <v>32</v>
      </c>
      <c r="J3" s="1087"/>
      <c r="K3" s="1088"/>
      <c r="L3" s="1089" t="s">
        <v>33</v>
      </c>
      <c r="M3" s="1090"/>
      <c r="N3" s="1091"/>
      <c r="O3" s="1086" t="s">
        <v>34</v>
      </c>
      <c r="P3" s="1087"/>
      <c r="Q3" s="1088"/>
      <c r="R3" s="1089" t="s">
        <v>284</v>
      </c>
      <c r="S3" s="1090"/>
      <c r="T3" s="1091"/>
      <c r="U3" s="1086" t="s">
        <v>285</v>
      </c>
      <c r="V3" s="1087"/>
      <c r="W3" s="1088"/>
      <c r="X3" s="1089" t="s">
        <v>288</v>
      </c>
      <c r="Y3" s="1090"/>
      <c r="Z3" s="1091"/>
      <c r="AA3" s="1086" t="s">
        <v>289</v>
      </c>
      <c r="AB3" s="1087"/>
      <c r="AC3" s="1088"/>
      <c r="AD3" s="1092" t="s">
        <v>290</v>
      </c>
      <c r="AE3" s="1093"/>
      <c r="AF3" s="1094"/>
      <c r="AG3" s="1086" t="s">
        <v>291</v>
      </c>
      <c r="AH3" s="1087"/>
      <c r="AI3" s="1088"/>
      <c r="AJ3" s="1092" t="s">
        <v>292</v>
      </c>
      <c r="AK3" s="1093"/>
      <c r="AL3" s="1094"/>
      <c r="AM3" s="1095" t="s">
        <v>384</v>
      </c>
      <c r="AN3" s="1096"/>
      <c r="AO3" s="1097"/>
    </row>
    <row r="4" spans="1:41" s="173" customFormat="1" x14ac:dyDescent="0.25">
      <c r="A4" s="375" t="s">
        <v>19</v>
      </c>
      <c r="B4" s="376" t="s">
        <v>317</v>
      </c>
      <c r="C4" s="120" t="s">
        <v>312</v>
      </c>
      <c r="D4" s="120" t="s">
        <v>313</v>
      </c>
      <c r="E4" s="120" t="s">
        <v>21</v>
      </c>
      <c r="F4" s="120" t="s">
        <v>312</v>
      </c>
      <c r="G4" s="120" t="s">
        <v>313</v>
      </c>
      <c r="H4" s="120" t="s">
        <v>21</v>
      </c>
      <c r="I4" s="120" t="s">
        <v>312</v>
      </c>
      <c r="J4" s="120" t="s">
        <v>313</v>
      </c>
      <c r="K4" s="120" t="s">
        <v>21</v>
      </c>
      <c r="L4" s="120" t="s">
        <v>312</v>
      </c>
      <c r="M4" s="120" t="s">
        <v>313</v>
      </c>
      <c r="N4" s="120" t="s">
        <v>21</v>
      </c>
      <c r="O4" s="120" t="s">
        <v>312</v>
      </c>
      <c r="P4" s="120" t="s">
        <v>313</v>
      </c>
      <c r="Q4" s="120" t="s">
        <v>21</v>
      </c>
      <c r="R4" s="120" t="s">
        <v>312</v>
      </c>
      <c r="S4" s="120" t="s">
        <v>313</v>
      </c>
      <c r="T4" s="120" t="s">
        <v>21</v>
      </c>
      <c r="U4" s="120" t="s">
        <v>312</v>
      </c>
      <c r="V4" s="120" t="s">
        <v>313</v>
      </c>
      <c r="W4" s="120" t="s">
        <v>21</v>
      </c>
      <c r="X4" s="120" t="s">
        <v>312</v>
      </c>
      <c r="Y4" s="120" t="s">
        <v>313</v>
      </c>
      <c r="Z4" s="120" t="s">
        <v>21</v>
      </c>
      <c r="AA4" s="120" t="s">
        <v>312</v>
      </c>
      <c r="AB4" s="120" t="s">
        <v>313</v>
      </c>
      <c r="AC4" s="120" t="s">
        <v>21</v>
      </c>
      <c r="AD4" s="120" t="s">
        <v>312</v>
      </c>
      <c r="AE4" s="120" t="s">
        <v>313</v>
      </c>
      <c r="AF4" s="120" t="s">
        <v>21</v>
      </c>
      <c r="AG4" s="120" t="s">
        <v>312</v>
      </c>
      <c r="AH4" s="120" t="s">
        <v>313</v>
      </c>
      <c r="AI4" s="120" t="s">
        <v>21</v>
      </c>
      <c r="AJ4" s="120" t="s">
        <v>312</v>
      </c>
      <c r="AK4" s="120" t="s">
        <v>313</v>
      </c>
      <c r="AL4" s="120" t="s">
        <v>21</v>
      </c>
      <c r="AM4" s="120" t="s">
        <v>312</v>
      </c>
      <c r="AN4" s="120" t="s">
        <v>313</v>
      </c>
      <c r="AO4" s="120" t="s">
        <v>21</v>
      </c>
    </row>
    <row r="5" spans="1:41" x14ac:dyDescent="0.25">
      <c r="A5" s="371">
        <v>1</v>
      </c>
      <c r="B5" s="377" t="s">
        <v>26</v>
      </c>
      <c r="C5" s="119"/>
      <c r="D5" s="119"/>
      <c r="E5" s="119">
        <f>C5+D5</f>
        <v>0</v>
      </c>
      <c r="F5" s="119"/>
      <c r="G5" s="119"/>
      <c r="H5" s="119">
        <f>F5+G5</f>
        <v>0</v>
      </c>
      <c r="I5" s="119"/>
      <c r="J5" s="119"/>
      <c r="K5" s="119">
        <f>I5+J5</f>
        <v>0</v>
      </c>
      <c r="L5" s="119"/>
      <c r="M5" s="119"/>
      <c r="N5" s="119">
        <f>L5+M5</f>
        <v>0</v>
      </c>
      <c r="O5" s="119"/>
      <c r="P5" s="119"/>
      <c r="Q5" s="119">
        <f>O5+P5</f>
        <v>0</v>
      </c>
      <c r="R5" s="119"/>
      <c r="S5" s="119"/>
      <c r="T5" s="119">
        <f>R5+S5</f>
        <v>0</v>
      </c>
      <c r="U5" s="119"/>
      <c r="V5" s="119"/>
      <c r="W5" s="119">
        <f>U5+V5</f>
        <v>0</v>
      </c>
      <c r="X5" s="119"/>
      <c r="Y5" s="119"/>
      <c r="Z5" s="119">
        <f>X5+Y5</f>
        <v>0</v>
      </c>
      <c r="AA5" s="119"/>
      <c r="AB5" s="119"/>
      <c r="AC5" s="119">
        <f>AA5+AB5</f>
        <v>0</v>
      </c>
      <c r="AD5" s="119"/>
      <c r="AE5" s="119"/>
      <c r="AF5" s="119">
        <f>AD5+AE5</f>
        <v>0</v>
      </c>
      <c r="AG5" s="119"/>
      <c r="AH5" s="119"/>
      <c r="AI5" s="119">
        <f>AG5+AH5</f>
        <v>0</v>
      </c>
      <c r="AJ5" s="119"/>
      <c r="AK5" s="119"/>
      <c r="AL5" s="119">
        <f>AJ5+AK5</f>
        <v>0</v>
      </c>
      <c r="AM5" s="119">
        <f>C5+F5+I5+L5+O5+R5+U5+X5+AA5+AD5+AG5+AJ5</f>
        <v>0</v>
      </c>
      <c r="AN5" s="119">
        <f>D5+G5+J5+M5+P5+S5+V5+Y5+AB5+AE5+AH5+AK5</f>
        <v>0</v>
      </c>
      <c r="AO5" s="119">
        <f>AM5+AN5</f>
        <v>0</v>
      </c>
    </row>
    <row r="6" spans="1:41" x14ac:dyDescent="0.25">
      <c r="A6" s="371">
        <v>2</v>
      </c>
      <c r="B6" s="377" t="s">
        <v>294</v>
      </c>
      <c r="C6" s="119"/>
      <c r="D6" s="460"/>
      <c r="E6" s="119">
        <f t="shared" ref="E6:E13" si="0">C6+D6</f>
        <v>0</v>
      </c>
      <c r="F6" s="119"/>
      <c r="G6" s="460"/>
      <c r="H6" s="119">
        <f t="shared" ref="H6:H13" si="1">F6+G6</f>
        <v>0</v>
      </c>
      <c r="I6" s="119"/>
      <c r="J6" s="460"/>
      <c r="K6" s="119">
        <f t="shared" ref="K6:K13" si="2">I6+J6</f>
        <v>0</v>
      </c>
      <c r="L6" s="119"/>
      <c r="M6" s="460"/>
      <c r="N6" s="119">
        <f t="shared" ref="N6:N13" si="3">L6+M6</f>
        <v>0</v>
      </c>
      <c r="O6" s="119"/>
      <c r="P6" s="460"/>
      <c r="Q6" s="119">
        <f t="shared" ref="Q6:Q13" si="4">O6+P6</f>
        <v>0</v>
      </c>
      <c r="R6" s="119"/>
      <c r="S6" s="460"/>
      <c r="T6" s="119">
        <f t="shared" ref="T6:T13" si="5">R6+S6</f>
        <v>0</v>
      </c>
      <c r="U6" s="119"/>
      <c r="V6" s="460"/>
      <c r="W6" s="119">
        <f t="shared" ref="W6:W13" si="6">U6+V6</f>
        <v>0</v>
      </c>
      <c r="X6" s="119"/>
      <c r="Y6" s="460"/>
      <c r="Z6" s="119">
        <f t="shared" ref="Z6:Z13" si="7">X6+Y6</f>
        <v>0</v>
      </c>
      <c r="AA6" s="119"/>
      <c r="AB6" s="460"/>
      <c r="AC6" s="119">
        <f t="shared" ref="AC6:AC13" si="8">AA6+AB6</f>
        <v>0</v>
      </c>
      <c r="AD6" s="119"/>
      <c r="AE6" s="460"/>
      <c r="AF6" s="119">
        <f t="shared" ref="AF6:AF13" si="9">AD6+AE6</f>
        <v>0</v>
      </c>
      <c r="AG6" s="119"/>
      <c r="AH6" s="460"/>
      <c r="AI6" s="119">
        <f t="shared" ref="AI6:AI13" si="10">AG6+AH6</f>
        <v>0</v>
      </c>
      <c r="AJ6" s="119"/>
      <c r="AK6" s="460"/>
      <c r="AL6" s="119">
        <f t="shared" ref="AL6:AL13" si="11">AJ6+AK6</f>
        <v>0</v>
      </c>
      <c r="AM6" s="119">
        <f t="shared" ref="AM6:AM13" si="12">C6+F6+I6+L6+O6+R6+U6+X6+AA6+AD6+AG6+AJ6</f>
        <v>0</v>
      </c>
      <c r="AN6" s="119">
        <f t="shared" ref="AN6:AN13" si="13">D6+G6+J6+M6+P6+S6+V6+Y6+AB6+AE6+AH6+AK6</f>
        <v>0</v>
      </c>
      <c r="AO6" s="119">
        <f t="shared" ref="AO6:AO13" si="14">AM6+AN6</f>
        <v>0</v>
      </c>
    </row>
    <row r="7" spans="1:41" x14ac:dyDescent="0.25">
      <c r="A7" s="371">
        <v>3</v>
      </c>
      <c r="B7" s="377" t="s">
        <v>295</v>
      </c>
      <c r="C7" s="119"/>
      <c r="D7" s="119"/>
      <c r="E7" s="119">
        <f t="shared" si="0"/>
        <v>0</v>
      </c>
      <c r="F7" s="119"/>
      <c r="G7" s="119"/>
      <c r="H7" s="119">
        <f t="shared" si="1"/>
        <v>0</v>
      </c>
      <c r="I7" s="119"/>
      <c r="J7" s="119"/>
      <c r="K7" s="119">
        <f t="shared" si="2"/>
        <v>0</v>
      </c>
      <c r="L7" s="119"/>
      <c r="M7" s="119"/>
      <c r="N7" s="119">
        <f t="shared" si="3"/>
        <v>0</v>
      </c>
      <c r="O7" s="119"/>
      <c r="P7" s="119"/>
      <c r="Q7" s="119">
        <f t="shared" si="4"/>
        <v>0</v>
      </c>
      <c r="R7" s="119"/>
      <c r="S7" s="119"/>
      <c r="T7" s="119">
        <f t="shared" si="5"/>
        <v>0</v>
      </c>
      <c r="U7" s="119"/>
      <c r="V7" s="119"/>
      <c r="W7" s="119">
        <f t="shared" si="6"/>
        <v>0</v>
      </c>
      <c r="X7" s="119"/>
      <c r="Y7" s="119"/>
      <c r="Z7" s="119">
        <f t="shared" si="7"/>
        <v>0</v>
      </c>
      <c r="AA7" s="119"/>
      <c r="AB7" s="119"/>
      <c r="AC7" s="119">
        <f t="shared" si="8"/>
        <v>0</v>
      </c>
      <c r="AD7" s="119"/>
      <c r="AE7" s="119"/>
      <c r="AF7" s="119">
        <f t="shared" si="9"/>
        <v>0</v>
      </c>
      <c r="AG7" s="119"/>
      <c r="AH7" s="119"/>
      <c r="AI7" s="119">
        <f t="shared" si="10"/>
        <v>0</v>
      </c>
      <c r="AJ7" s="119"/>
      <c r="AK7" s="119"/>
      <c r="AL7" s="119">
        <f t="shared" si="11"/>
        <v>0</v>
      </c>
      <c r="AM7" s="119">
        <f t="shared" si="12"/>
        <v>0</v>
      </c>
      <c r="AN7" s="119">
        <f t="shared" si="13"/>
        <v>0</v>
      </c>
      <c r="AO7" s="456">
        <f t="shared" si="14"/>
        <v>0</v>
      </c>
    </row>
    <row r="8" spans="1:41" x14ac:dyDescent="0.25">
      <c r="A8" s="371">
        <v>4</v>
      </c>
      <c r="B8" s="377" t="s">
        <v>316</v>
      </c>
      <c r="C8" s="119"/>
      <c r="D8" s="119"/>
      <c r="E8" s="119">
        <f t="shared" si="0"/>
        <v>0</v>
      </c>
      <c r="F8" s="119"/>
      <c r="G8" s="119"/>
      <c r="H8" s="119">
        <f t="shared" si="1"/>
        <v>0</v>
      </c>
      <c r="I8" s="119"/>
      <c r="J8" s="119"/>
      <c r="K8" s="119">
        <f t="shared" si="2"/>
        <v>0</v>
      </c>
      <c r="L8" s="119"/>
      <c r="M8" s="119"/>
      <c r="N8" s="119">
        <f t="shared" si="3"/>
        <v>0</v>
      </c>
      <c r="O8" s="119"/>
      <c r="P8" s="119"/>
      <c r="Q8" s="119">
        <f t="shared" si="4"/>
        <v>0</v>
      </c>
      <c r="R8" s="119"/>
      <c r="S8" s="119"/>
      <c r="T8" s="119">
        <f t="shared" si="5"/>
        <v>0</v>
      </c>
      <c r="U8" s="119"/>
      <c r="V8" s="119"/>
      <c r="W8" s="119">
        <f t="shared" si="6"/>
        <v>0</v>
      </c>
      <c r="X8" s="119"/>
      <c r="Y8" s="119"/>
      <c r="Z8" s="119">
        <f t="shared" si="7"/>
        <v>0</v>
      </c>
      <c r="AA8" s="119"/>
      <c r="AB8" s="119"/>
      <c r="AC8" s="119">
        <f t="shared" si="8"/>
        <v>0</v>
      </c>
      <c r="AD8" s="119"/>
      <c r="AE8" s="119"/>
      <c r="AF8" s="119">
        <f t="shared" si="9"/>
        <v>0</v>
      </c>
      <c r="AG8" s="119"/>
      <c r="AH8" s="119"/>
      <c r="AI8" s="119">
        <f t="shared" si="10"/>
        <v>0</v>
      </c>
      <c r="AJ8" s="119"/>
      <c r="AK8" s="119"/>
      <c r="AL8" s="119">
        <f t="shared" si="11"/>
        <v>0</v>
      </c>
      <c r="AM8" s="119">
        <f t="shared" si="12"/>
        <v>0</v>
      </c>
      <c r="AN8" s="119">
        <f t="shared" si="13"/>
        <v>0</v>
      </c>
      <c r="AO8" s="119">
        <f t="shared" si="14"/>
        <v>0</v>
      </c>
    </row>
    <row r="9" spans="1:41" s="569" customFormat="1" x14ac:dyDescent="0.25">
      <c r="A9" s="567">
        <v>5</v>
      </c>
      <c r="B9" s="568" t="s">
        <v>296</v>
      </c>
      <c r="C9" s="548"/>
      <c r="D9" s="548"/>
      <c r="E9" s="548">
        <f t="shared" si="0"/>
        <v>0</v>
      </c>
      <c r="F9" s="548"/>
      <c r="G9" s="548"/>
      <c r="H9" s="548">
        <f t="shared" si="1"/>
        <v>0</v>
      </c>
      <c r="I9" s="548"/>
      <c r="J9" s="548"/>
      <c r="K9" s="548">
        <f t="shared" si="2"/>
        <v>0</v>
      </c>
      <c r="L9" s="548"/>
      <c r="M9" s="548"/>
      <c r="N9" s="548">
        <f t="shared" si="3"/>
        <v>0</v>
      </c>
      <c r="O9" s="548"/>
      <c r="P9" s="548"/>
      <c r="Q9" s="548">
        <f t="shared" si="4"/>
        <v>0</v>
      </c>
      <c r="R9" s="548"/>
      <c r="S9" s="548"/>
      <c r="T9" s="548">
        <f t="shared" si="5"/>
        <v>0</v>
      </c>
      <c r="U9" s="548"/>
      <c r="V9" s="548"/>
      <c r="W9" s="548">
        <f t="shared" si="6"/>
        <v>0</v>
      </c>
      <c r="X9" s="548"/>
      <c r="Y9" s="548"/>
      <c r="Z9" s="548">
        <f t="shared" si="7"/>
        <v>0</v>
      </c>
      <c r="AA9" s="548"/>
      <c r="AB9" s="548"/>
      <c r="AC9" s="548">
        <f t="shared" si="8"/>
        <v>0</v>
      </c>
      <c r="AD9" s="548"/>
      <c r="AE9" s="548"/>
      <c r="AF9" s="548">
        <f t="shared" si="9"/>
        <v>0</v>
      </c>
      <c r="AG9" s="548"/>
      <c r="AH9" s="548"/>
      <c r="AI9" s="548">
        <f t="shared" si="10"/>
        <v>0</v>
      </c>
      <c r="AJ9" s="548"/>
      <c r="AK9" s="548"/>
      <c r="AL9" s="548">
        <f t="shared" si="11"/>
        <v>0</v>
      </c>
      <c r="AM9" s="548">
        <f>C9+F9+I9+L9+O9+R9+U9+X9+AA9+AD9+AG9+AJ9</f>
        <v>0</v>
      </c>
      <c r="AN9" s="548">
        <f>D9+G9+J9+M9+P9+S9+V9+Y9+AB9+AE9+AH9+AK9</f>
        <v>0</v>
      </c>
      <c r="AO9" s="548">
        <f>AM9+AN9</f>
        <v>0</v>
      </c>
    </row>
    <row r="10" spans="1:41" x14ac:dyDescent="0.25">
      <c r="A10" s="371">
        <v>6</v>
      </c>
      <c r="B10" s="377" t="s">
        <v>297</v>
      </c>
      <c r="C10" s="119"/>
      <c r="D10" s="119"/>
      <c r="E10" s="119">
        <f t="shared" si="0"/>
        <v>0</v>
      </c>
      <c r="F10" s="119"/>
      <c r="G10" s="119"/>
      <c r="H10" s="119">
        <f t="shared" si="1"/>
        <v>0</v>
      </c>
      <c r="I10" s="119"/>
      <c r="J10" s="119"/>
      <c r="K10" s="119">
        <f t="shared" si="2"/>
        <v>0</v>
      </c>
      <c r="L10" s="119"/>
      <c r="M10" s="119"/>
      <c r="N10" s="119">
        <f t="shared" si="3"/>
        <v>0</v>
      </c>
      <c r="O10" s="119"/>
      <c r="P10" s="119"/>
      <c r="Q10" s="119">
        <f t="shared" si="4"/>
        <v>0</v>
      </c>
      <c r="R10" s="119"/>
      <c r="S10" s="119"/>
      <c r="T10" s="119">
        <f t="shared" si="5"/>
        <v>0</v>
      </c>
      <c r="U10" s="119"/>
      <c r="V10" s="119"/>
      <c r="W10" s="119">
        <f t="shared" si="6"/>
        <v>0</v>
      </c>
      <c r="X10" s="119"/>
      <c r="Y10" s="119"/>
      <c r="Z10" s="119">
        <f t="shared" si="7"/>
        <v>0</v>
      </c>
      <c r="AA10" s="119"/>
      <c r="AB10" s="119"/>
      <c r="AC10" s="119">
        <f t="shared" si="8"/>
        <v>0</v>
      </c>
      <c r="AD10" s="119"/>
      <c r="AE10" s="119"/>
      <c r="AF10" s="119">
        <f t="shared" si="9"/>
        <v>0</v>
      </c>
      <c r="AG10" s="119"/>
      <c r="AH10" s="119"/>
      <c r="AI10" s="119">
        <f t="shared" si="10"/>
        <v>0</v>
      </c>
      <c r="AJ10" s="119"/>
      <c r="AK10" s="119"/>
      <c r="AL10" s="119">
        <f t="shared" si="11"/>
        <v>0</v>
      </c>
      <c r="AM10" s="119">
        <f t="shared" si="12"/>
        <v>0</v>
      </c>
      <c r="AN10" s="119">
        <f t="shared" si="13"/>
        <v>0</v>
      </c>
      <c r="AO10" s="119">
        <f t="shared" si="14"/>
        <v>0</v>
      </c>
    </row>
    <row r="11" spans="1:41" x14ac:dyDescent="0.25">
      <c r="A11" s="371">
        <v>7</v>
      </c>
      <c r="B11" s="377" t="s">
        <v>298</v>
      </c>
      <c r="C11" s="119"/>
      <c r="D11" s="119"/>
      <c r="E11" s="119">
        <f t="shared" si="0"/>
        <v>0</v>
      </c>
      <c r="F11" s="119"/>
      <c r="G11" s="119"/>
      <c r="H11" s="119">
        <f t="shared" si="1"/>
        <v>0</v>
      </c>
      <c r="I11" s="119"/>
      <c r="J11" s="119"/>
      <c r="K11" s="119">
        <f t="shared" si="2"/>
        <v>0</v>
      </c>
      <c r="L11" s="119"/>
      <c r="M11" s="119"/>
      <c r="N11" s="119">
        <f t="shared" si="3"/>
        <v>0</v>
      </c>
      <c r="O11" s="119"/>
      <c r="P11" s="119"/>
      <c r="Q11" s="119">
        <f t="shared" si="4"/>
        <v>0</v>
      </c>
      <c r="R11" s="119"/>
      <c r="S11" s="119"/>
      <c r="T11" s="119">
        <f t="shared" si="5"/>
        <v>0</v>
      </c>
      <c r="U11" s="119"/>
      <c r="V11" s="119"/>
      <c r="W11" s="119">
        <f t="shared" si="6"/>
        <v>0</v>
      </c>
      <c r="X11" s="119"/>
      <c r="Y11" s="119"/>
      <c r="Z11" s="119">
        <f t="shared" si="7"/>
        <v>0</v>
      </c>
      <c r="AA11" s="119"/>
      <c r="AB11" s="119"/>
      <c r="AC11" s="119">
        <f t="shared" si="8"/>
        <v>0</v>
      </c>
      <c r="AD11" s="119"/>
      <c r="AE11" s="119"/>
      <c r="AF11" s="119">
        <f t="shared" si="9"/>
        <v>0</v>
      </c>
      <c r="AG11" s="119"/>
      <c r="AH11" s="119"/>
      <c r="AI11" s="119">
        <f t="shared" si="10"/>
        <v>0</v>
      </c>
      <c r="AJ11" s="119"/>
      <c r="AK11" s="119"/>
      <c r="AL11" s="119">
        <f t="shared" si="11"/>
        <v>0</v>
      </c>
      <c r="AM11" s="119">
        <f t="shared" si="12"/>
        <v>0</v>
      </c>
      <c r="AN11" s="119">
        <f t="shared" si="13"/>
        <v>0</v>
      </c>
      <c r="AO11" s="119">
        <f t="shared" si="14"/>
        <v>0</v>
      </c>
    </row>
    <row r="12" spans="1:41" x14ac:dyDescent="0.25">
      <c r="A12" s="371">
        <v>8</v>
      </c>
      <c r="B12" s="377" t="s">
        <v>315</v>
      </c>
      <c r="C12" s="119"/>
      <c r="D12" s="119"/>
      <c r="E12" s="119">
        <f t="shared" si="0"/>
        <v>0</v>
      </c>
      <c r="F12" s="119"/>
      <c r="G12" s="119"/>
      <c r="H12" s="119">
        <f t="shared" si="1"/>
        <v>0</v>
      </c>
      <c r="I12" s="119"/>
      <c r="J12" s="119"/>
      <c r="K12" s="119">
        <f t="shared" si="2"/>
        <v>0</v>
      </c>
      <c r="L12" s="119"/>
      <c r="M12" s="119"/>
      <c r="N12" s="119">
        <f t="shared" si="3"/>
        <v>0</v>
      </c>
      <c r="O12" s="119"/>
      <c r="P12" s="119"/>
      <c r="Q12" s="119">
        <f t="shared" si="4"/>
        <v>0</v>
      </c>
      <c r="R12" s="119"/>
      <c r="S12" s="119"/>
      <c r="T12" s="119">
        <f t="shared" si="5"/>
        <v>0</v>
      </c>
      <c r="U12" s="119"/>
      <c r="V12" s="119"/>
      <c r="W12" s="119">
        <f t="shared" si="6"/>
        <v>0</v>
      </c>
      <c r="X12" s="119"/>
      <c r="Y12" s="119"/>
      <c r="Z12" s="119">
        <f t="shared" si="7"/>
        <v>0</v>
      </c>
      <c r="AA12" s="119"/>
      <c r="AB12" s="119"/>
      <c r="AC12" s="119">
        <f t="shared" si="8"/>
        <v>0</v>
      </c>
      <c r="AD12" s="119"/>
      <c r="AE12" s="119"/>
      <c r="AF12" s="119">
        <f t="shared" si="9"/>
        <v>0</v>
      </c>
      <c r="AG12" s="119"/>
      <c r="AH12" s="119"/>
      <c r="AI12" s="119">
        <f t="shared" si="10"/>
        <v>0</v>
      </c>
      <c r="AJ12" s="119"/>
      <c r="AK12" s="119"/>
      <c r="AL12" s="119">
        <f t="shared" si="11"/>
        <v>0</v>
      </c>
      <c r="AM12" s="119">
        <f t="shared" si="12"/>
        <v>0</v>
      </c>
      <c r="AN12" s="119">
        <f t="shared" si="13"/>
        <v>0</v>
      </c>
      <c r="AO12" s="119">
        <f t="shared" si="14"/>
        <v>0</v>
      </c>
    </row>
    <row r="13" spans="1:41" x14ac:dyDescent="0.25">
      <c r="A13" s="371">
        <v>9</v>
      </c>
      <c r="B13" s="377" t="s">
        <v>325</v>
      </c>
      <c r="C13" s="119"/>
      <c r="D13" s="119"/>
      <c r="E13" s="119">
        <f t="shared" si="0"/>
        <v>0</v>
      </c>
      <c r="F13" s="119"/>
      <c r="G13" s="119"/>
      <c r="H13" s="119">
        <f t="shared" si="1"/>
        <v>0</v>
      </c>
      <c r="I13" s="119"/>
      <c r="J13" s="119"/>
      <c r="K13" s="460">
        <f t="shared" si="2"/>
        <v>0</v>
      </c>
      <c r="L13" s="119"/>
      <c r="M13" s="119"/>
      <c r="N13" s="119">
        <f t="shared" si="3"/>
        <v>0</v>
      </c>
      <c r="O13" s="119"/>
      <c r="P13" s="119"/>
      <c r="Q13" s="119">
        <f t="shared" si="4"/>
        <v>0</v>
      </c>
      <c r="R13" s="119"/>
      <c r="S13" s="119"/>
      <c r="T13" s="119">
        <f t="shared" si="5"/>
        <v>0</v>
      </c>
      <c r="U13" s="119"/>
      <c r="V13" s="119"/>
      <c r="W13" s="119">
        <f t="shared" si="6"/>
        <v>0</v>
      </c>
      <c r="X13" s="119"/>
      <c r="Y13" s="119"/>
      <c r="Z13" s="119">
        <f t="shared" si="7"/>
        <v>0</v>
      </c>
      <c r="AA13" s="119"/>
      <c r="AB13" s="119"/>
      <c r="AC13" s="119">
        <f t="shared" si="8"/>
        <v>0</v>
      </c>
      <c r="AD13" s="119"/>
      <c r="AE13" s="119"/>
      <c r="AF13" s="119">
        <f t="shared" si="9"/>
        <v>0</v>
      </c>
      <c r="AG13" s="119"/>
      <c r="AH13" s="119"/>
      <c r="AI13" s="119">
        <f t="shared" si="10"/>
        <v>0</v>
      </c>
      <c r="AJ13" s="119"/>
      <c r="AK13" s="119"/>
      <c r="AL13" s="119">
        <f t="shared" si="11"/>
        <v>0</v>
      </c>
      <c r="AM13" s="119">
        <f t="shared" si="12"/>
        <v>0</v>
      </c>
      <c r="AN13" s="119">
        <f t="shared" si="13"/>
        <v>0</v>
      </c>
      <c r="AO13" s="119">
        <f t="shared" si="14"/>
        <v>0</v>
      </c>
    </row>
    <row r="14" spans="1:41" s="173" customFormat="1" x14ac:dyDescent="0.25">
      <c r="A14" s="372"/>
      <c r="B14" s="120" t="s">
        <v>2</v>
      </c>
      <c r="C14" s="372">
        <f t="shared" ref="C14:N14" si="15">SUM(C5:C13)</f>
        <v>0</v>
      </c>
      <c r="D14" s="372">
        <f t="shared" si="15"/>
        <v>0</v>
      </c>
      <c r="E14" s="372">
        <f t="shared" si="15"/>
        <v>0</v>
      </c>
      <c r="F14" s="372">
        <f t="shared" si="15"/>
        <v>0</v>
      </c>
      <c r="G14" s="372">
        <f t="shared" si="15"/>
        <v>0</v>
      </c>
      <c r="H14" s="372">
        <f t="shared" si="15"/>
        <v>0</v>
      </c>
      <c r="I14" s="372">
        <f t="shared" si="15"/>
        <v>0</v>
      </c>
      <c r="J14" s="372">
        <f t="shared" si="15"/>
        <v>0</v>
      </c>
      <c r="K14" s="372">
        <f t="shared" si="15"/>
        <v>0</v>
      </c>
      <c r="L14" s="372">
        <f t="shared" si="15"/>
        <v>0</v>
      </c>
      <c r="M14" s="372">
        <f t="shared" si="15"/>
        <v>0</v>
      </c>
      <c r="N14" s="372">
        <f t="shared" si="15"/>
        <v>0</v>
      </c>
      <c r="O14" s="372">
        <f>SUM(O5:O13)</f>
        <v>0</v>
      </c>
      <c r="P14" s="372">
        <f>SUM(P5:P13)</f>
        <v>0</v>
      </c>
      <c r="Q14" s="372">
        <f>SUM(Q5:Q12)</f>
        <v>0</v>
      </c>
      <c r="R14" s="372">
        <f t="shared" ref="R14:AF14" si="16">SUM(R5:R13)</f>
        <v>0</v>
      </c>
      <c r="S14" s="372">
        <f t="shared" si="16"/>
        <v>0</v>
      </c>
      <c r="T14" s="372">
        <f t="shared" si="16"/>
        <v>0</v>
      </c>
      <c r="U14" s="372">
        <f t="shared" si="16"/>
        <v>0</v>
      </c>
      <c r="V14" s="372">
        <f t="shared" si="16"/>
        <v>0</v>
      </c>
      <c r="W14" s="372">
        <f t="shared" si="16"/>
        <v>0</v>
      </c>
      <c r="X14" s="372">
        <f t="shared" si="16"/>
        <v>0</v>
      </c>
      <c r="Y14" s="372">
        <f t="shared" si="16"/>
        <v>0</v>
      </c>
      <c r="Z14" s="372">
        <f t="shared" si="16"/>
        <v>0</v>
      </c>
      <c r="AA14" s="372">
        <f t="shared" si="16"/>
        <v>0</v>
      </c>
      <c r="AB14" s="372">
        <f t="shared" si="16"/>
        <v>0</v>
      </c>
      <c r="AC14" s="372">
        <f t="shared" si="16"/>
        <v>0</v>
      </c>
      <c r="AD14" s="372">
        <f t="shared" si="16"/>
        <v>0</v>
      </c>
      <c r="AE14" s="372">
        <f t="shared" si="16"/>
        <v>0</v>
      </c>
      <c r="AF14" s="372">
        <f t="shared" si="16"/>
        <v>0</v>
      </c>
      <c r="AG14" s="372">
        <f t="shared" ref="AG14:AL14" si="17">SUM(AG5:AG12)</f>
        <v>0</v>
      </c>
      <c r="AH14" s="372">
        <f t="shared" si="17"/>
        <v>0</v>
      </c>
      <c r="AI14" s="372">
        <f t="shared" si="17"/>
        <v>0</v>
      </c>
      <c r="AJ14" s="372">
        <f t="shared" si="17"/>
        <v>0</v>
      </c>
      <c r="AK14" s="372">
        <f t="shared" si="17"/>
        <v>0</v>
      </c>
      <c r="AL14" s="372">
        <f t="shared" si="17"/>
        <v>0</v>
      </c>
      <c r="AM14" s="372">
        <f>SUM(AM5:AM13)</f>
        <v>0</v>
      </c>
      <c r="AN14" s="372">
        <f>SUM(AN5:AN13)</f>
        <v>0</v>
      </c>
      <c r="AO14" s="372">
        <f>SUM(AO5:AO13)</f>
        <v>0</v>
      </c>
    </row>
    <row r="18" spans="1:54" s="173" customFormat="1" x14ac:dyDescent="0.25">
      <c r="A18" s="378"/>
      <c r="B18" s="378"/>
      <c r="C18" s="1075" t="s">
        <v>18</v>
      </c>
      <c r="D18" s="1075"/>
      <c r="E18" s="1075"/>
      <c r="F18" s="1075"/>
      <c r="G18" s="1021" t="s">
        <v>31</v>
      </c>
      <c r="H18" s="1021"/>
      <c r="I18" s="1021"/>
      <c r="J18" s="1021"/>
      <c r="K18" s="1075" t="s">
        <v>32</v>
      </c>
      <c r="L18" s="1075"/>
      <c r="M18" s="1075"/>
      <c r="N18" s="1075"/>
      <c r="O18" s="1021" t="s">
        <v>33</v>
      </c>
      <c r="P18" s="1021"/>
      <c r="Q18" s="1021"/>
      <c r="R18" s="1021"/>
      <c r="S18" s="1075" t="s">
        <v>34</v>
      </c>
      <c r="T18" s="1075"/>
      <c r="U18" s="1075"/>
      <c r="V18" s="1075"/>
      <c r="W18" s="1021" t="s">
        <v>284</v>
      </c>
      <c r="X18" s="1021"/>
      <c r="Y18" s="1021"/>
      <c r="Z18" s="1021"/>
      <c r="AA18" s="1075" t="s">
        <v>285</v>
      </c>
      <c r="AB18" s="1075"/>
      <c r="AC18" s="1075"/>
      <c r="AD18" s="1075"/>
      <c r="AE18" s="1021" t="s">
        <v>288</v>
      </c>
      <c r="AF18" s="1021"/>
      <c r="AG18" s="1021"/>
      <c r="AH18" s="1021"/>
      <c r="AI18" s="1075" t="s">
        <v>289</v>
      </c>
      <c r="AJ18" s="1075"/>
      <c r="AK18" s="1075"/>
      <c r="AL18" s="1075"/>
      <c r="AM18" s="1017" t="s">
        <v>290</v>
      </c>
      <c r="AN18" s="1017"/>
      <c r="AO18" s="1017"/>
      <c r="AP18" s="1017"/>
      <c r="AQ18" s="1075" t="s">
        <v>291</v>
      </c>
      <c r="AR18" s="1075"/>
      <c r="AS18" s="1075"/>
      <c r="AT18" s="1075"/>
      <c r="AU18" s="1017" t="s">
        <v>292</v>
      </c>
      <c r="AV18" s="1017"/>
      <c r="AW18" s="1017"/>
      <c r="AX18" s="1017"/>
      <c r="AY18" s="1074" t="s">
        <v>384</v>
      </c>
      <c r="AZ18" s="1074"/>
      <c r="BA18" s="1074"/>
      <c r="BB18" s="1074"/>
    </row>
    <row r="19" spans="1:54" s="173" customFormat="1" x14ac:dyDescent="0.25">
      <c r="A19" s="112" t="s">
        <v>19</v>
      </c>
      <c r="B19" s="112" t="s">
        <v>317</v>
      </c>
      <c r="C19" s="370" t="s">
        <v>26</v>
      </c>
      <c r="D19" s="370" t="s">
        <v>27</v>
      </c>
      <c r="E19" s="370" t="s">
        <v>314</v>
      </c>
      <c r="F19" s="370" t="s">
        <v>21</v>
      </c>
      <c r="G19" s="370" t="s">
        <v>26</v>
      </c>
      <c r="H19" s="370" t="s">
        <v>27</v>
      </c>
      <c r="I19" s="370" t="s">
        <v>314</v>
      </c>
      <c r="J19" s="370" t="s">
        <v>21</v>
      </c>
      <c r="K19" s="370" t="s">
        <v>26</v>
      </c>
      <c r="L19" s="370" t="s">
        <v>27</v>
      </c>
      <c r="M19" s="370" t="s">
        <v>314</v>
      </c>
      <c r="N19" s="370" t="s">
        <v>21</v>
      </c>
      <c r="O19" s="370" t="s">
        <v>26</v>
      </c>
      <c r="P19" s="370" t="s">
        <v>27</v>
      </c>
      <c r="Q19" s="370" t="s">
        <v>314</v>
      </c>
      <c r="R19" s="370" t="s">
        <v>21</v>
      </c>
      <c r="S19" s="370" t="s">
        <v>26</v>
      </c>
      <c r="T19" s="370" t="s">
        <v>27</v>
      </c>
      <c r="U19" s="370" t="s">
        <v>314</v>
      </c>
      <c r="V19" s="370" t="s">
        <v>21</v>
      </c>
      <c r="W19" s="370" t="s">
        <v>26</v>
      </c>
      <c r="X19" s="370" t="s">
        <v>27</v>
      </c>
      <c r="Y19" s="370" t="s">
        <v>314</v>
      </c>
      <c r="Z19" s="370" t="s">
        <v>21</v>
      </c>
      <c r="AA19" s="370" t="s">
        <v>26</v>
      </c>
      <c r="AB19" s="370" t="s">
        <v>27</v>
      </c>
      <c r="AC19" s="370" t="s">
        <v>314</v>
      </c>
      <c r="AD19" s="370" t="s">
        <v>21</v>
      </c>
      <c r="AE19" s="370" t="s">
        <v>26</v>
      </c>
      <c r="AF19" s="370" t="s">
        <v>27</v>
      </c>
      <c r="AG19" s="370" t="s">
        <v>314</v>
      </c>
      <c r="AH19" s="370" t="s">
        <v>21</v>
      </c>
      <c r="AI19" s="370" t="s">
        <v>26</v>
      </c>
      <c r="AJ19" s="370" t="s">
        <v>27</v>
      </c>
      <c r="AK19" s="370" t="s">
        <v>314</v>
      </c>
      <c r="AL19" s="370" t="s">
        <v>21</v>
      </c>
      <c r="AM19" s="397" t="s">
        <v>26</v>
      </c>
      <c r="AN19" s="397" t="s">
        <v>27</v>
      </c>
      <c r="AO19" s="397" t="s">
        <v>314</v>
      </c>
      <c r="AP19" s="397" t="s">
        <v>21</v>
      </c>
      <c r="AQ19" s="423" t="s">
        <v>26</v>
      </c>
      <c r="AR19" s="423" t="s">
        <v>27</v>
      </c>
      <c r="AS19" s="423" t="s">
        <v>314</v>
      </c>
      <c r="AT19" s="423" t="s">
        <v>21</v>
      </c>
      <c r="AU19" s="423" t="s">
        <v>26</v>
      </c>
      <c r="AV19" s="423" t="s">
        <v>27</v>
      </c>
      <c r="AW19" s="423" t="s">
        <v>314</v>
      </c>
      <c r="AX19" s="423" t="s">
        <v>21</v>
      </c>
      <c r="AY19" s="423" t="s">
        <v>26</v>
      </c>
      <c r="AZ19" s="423" t="s">
        <v>27</v>
      </c>
      <c r="BA19" s="423" t="s">
        <v>314</v>
      </c>
      <c r="BB19" s="423" t="s">
        <v>21</v>
      </c>
    </row>
    <row r="20" spans="1:54" x14ac:dyDescent="0.25">
      <c r="A20" s="89">
        <v>1</v>
      </c>
      <c r="B20" s="377" t="s">
        <v>26</v>
      </c>
      <c r="C20" s="119"/>
      <c r="D20" s="119"/>
      <c r="E20" s="119"/>
      <c r="F20" s="119">
        <f>SUM(C20:E20)</f>
        <v>0</v>
      </c>
      <c r="G20" s="119"/>
      <c r="H20" s="119"/>
      <c r="I20" s="119"/>
      <c r="J20" s="119">
        <f>SUM(G20:I20)</f>
        <v>0</v>
      </c>
      <c r="K20" s="119"/>
      <c r="L20" s="119"/>
      <c r="M20" s="119"/>
      <c r="N20" s="119">
        <f>SUM(K20:M20)</f>
        <v>0</v>
      </c>
      <c r="O20" s="119"/>
      <c r="P20" s="119"/>
      <c r="Q20" s="119"/>
      <c r="R20" s="119">
        <f>SUM(O20:Q20)</f>
        <v>0</v>
      </c>
      <c r="S20" s="119"/>
      <c r="T20" s="119"/>
      <c r="U20" s="119"/>
      <c r="V20" s="119">
        <f>SUM(S20:U20)</f>
        <v>0</v>
      </c>
      <c r="W20" s="119"/>
      <c r="X20" s="119"/>
      <c r="Y20" s="119"/>
      <c r="Z20" s="119">
        <f>SUM(W20:Y20)</f>
        <v>0</v>
      </c>
      <c r="AA20" s="119"/>
      <c r="AB20" s="119"/>
      <c r="AC20" s="119"/>
      <c r="AD20" s="119">
        <f>SUM(AA20:AC20)</f>
        <v>0</v>
      </c>
      <c r="AE20" s="119"/>
      <c r="AF20" s="119"/>
      <c r="AG20" s="119"/>
      <c r="AH20" s="119">
        <f>SUM(AE20:AG20)</f>
        <v>0</v>
      </c>
      <c r="AI20" s="119"/>
      <c r="AJ20" s="119"/>
      <c r="AK20" s="119"/>
      <c r="AL20" s="119">
        <f>SUM(AI20:AK20)</f>
        <v>0</v>
      </c>
      <c r="AM20" s="119"/>
      <c r="AN20" s="119"/>
      <c r="AO20" s="119"/>
      <c r="AP20" s="119">
        <f>SUM(AM20:AO20)</f>
        <v>0</v>
      </c>
      <c r="AQ20" s="119"/>
      <c r="AR20" s="119"/>
      <c r="AS20" s="119"/>
      <c r="AT20" s="119">
        <f>SUM(AQ20:AS20)</f>
        <v>0</v>
      </c>
      <c r="AU20" s="119"/>
      <c r="AV20" s="119"/>
      <c r="AW20" s="119"/>
      <c r="AX20" s="119">
        <f>SUM(AU20:AW20)</f>
        <v>0</v>
      </c>
      <c r="AY20" s="119">
        <f>C20+G20+K20+O20+S20+W20+AA20+AE20+AI20+AM20+AQ20+AU20</f>
        <v>0</v>
      </c>
      <c r="AZ20" s="119">
        <f>D20+H20+L20+P20+T20+X20+AB20+AF20+AJ20+AN20+AR20+AV20</f>
        <v>0</v>
      </c>
      <c r="BA20" s="119">
        <f>E20+I20+M20+Q20+U20+Y20+AC20+AG20+AK20+AO20+AS20+AW20</f>
        <v>0</v>
      </c>
      <c r="BB20" s="119">
        <f>SUM(AY20:BA20)</f>
        <v>0</v>
      </c>
    </row>
    <row r="21" spans="1:54" x14ac:dyDescent="0.25">
      <c r="A21" s="89">
        <v>2</v>
      </c>
      <c r="B21" s="377" t="s">
        <v>294</v>
      </c>
      <c r="C21" s="119"/>
      <c r="D21" s="119"/>
      <c r="E21" s="119"/>
      <c r="F21" s="119">
        <f t="shared" ref="F21:F28" si="18">SUM(C21:E21)</f>
        <v>0</v>
      </c>
      <c r="G21" s="119"/>
      <c r="H21" s="119"/>
      <c r="I21" s="119"/>
      <c r="J21" s="119">
        <f t="shared" ref="J21:J28" si="19">SUM(G21:I21)</f>
        <v>0</v>
      </c>
      <c r="K21" s="119"/>
      <c r="L21" s="119"/>
      <c r="M21" s="119"/>
      <c r="N21" s="119">
        <f t="shared" ref="N21:N28" si="20">SUM(K21:M21)</f>
        <v>0</v>
      </c>
      <c r="O21" s="119"/>
      <c r="P21" s="119"/>
      <c r="Q21" s="119"/>
      <c r="R21" s="119">
        <f t="shared" ref="R21:R28" si="21">SUM(O21:Q21)</f>
        <v>0</v>
      </c>
      <c r="S21" s="119"/>
      <c r="T21" s="119"/>
      <c r="U21" s="119"/>
      <c r="V21" s="119">
        <f t="shared" ref="V21:V28" si="22">SUM(S21:U21)</f>
        <v>0</v>
      </c>
      <c r="W21" s="119"/>
      <c r="X21" s="119"/>
      <c r="Y21" s="119"/>
      <c r="Z21" s="119">
        <f t="shared" ref="Z21:Z28" si="23">SUM(W21:Y21)</f>
        <v>0</v>
      </c>
      <c r="AA21" s="119"/>
      <c r="AB21" s="119"/>
      <c r="AC21" s="119"/>
      <c r="AD21" s="119">
        <f t="shared" ref="AD21:AD28" si="24">SUM(AA21:AC21)</f>
        <v>0</v>
      </c>
      <c r="AE21" s="119"/>
      <c r="AF21" s="119"/>
      <c r="AG21" s="119"/>
      <c r="AH21" s="119">
        <f t="shared" ref="AH21:AH28" si="25">SUM(AE21:AG21)</f>
        <v>0</v>
      </c>
      <c r="AI21" s="119"/>
      <c r="AJ21" s="119"/>
      <c r="AK21" s="119"/>
      <c r="AL21" s="119">
        <f t="shared" ref="AL21:AL28" si="26">SUM(AI21:AK21)</f>
        <v>0</v>
      </c>
      <c r="AM21" s="119"/>
      <c r="AN21" s="119"/>
      <c r="AO21" s="119"/>
      <c r="AP21" s="119">
        <f t="shared" ref="AP21:AP28" si="27">SUM(AM21:AO21)</f>
        <v>0</v>
      </c>
      <c r="AQ21" s="119"/>
      <c r="AR21" s="119"/>
      <c r="AS21" s="119"/>
      <c r="AT21" s="119">
        <f t="shared" ref="AT21:AT28" si="28">SUM(AQ21:AS21)</f>
        <v>0</v>
      </c>
      <c r="AU21" s="119"/>
      <c r="AV21" s="119"/>
      <c r="AW21" s="119"/>
      <c r="AX21" s="119">
        <f t="shared" ref="AX21:AX28" si="29">SUM(AU21:AW21)</f>
        <v>0</v>
      </c>
      <c r="AY21" s="119">
        <f t="shared" ref="AY21:AY28" si="30">C21+G21+K21+O21+S21+W21+AA21+AE21+AI21+AM21+AQ21+AU21</f>
        <v>0</v>
      </c>
      <c r="AZ21" s="119">
        <f t="shared" ref="AZ21:AZ28" si="31">D21+H21+L21+P21+T21+X21+AB21+AF21+AJ21+AN21+AR21+AV21</f>
        <v>0</v>
      </c>
      <c r="BA21" s="119">
        <f t="shared" ref="BA21:BA28" si="32">E21+I21+M21+Q21+U21+Y21+AC21+AG21+AK21+AO21+AS21+AW21</f>
        <v>0</v>
      </c>
      <c r="BB21" s="119">
        <f t="shared" ref="BB21:BB28" si="33">SUM(AY21:BA21)</f>
        <v>0</v>
      </c>
    </row>
    <row r="22" spans="1:54" x14ac:dyDescent="0.25">
      <c r="A22" s="89">
        <v>3</v>
      </c>
      <c r="B22" s="377" t="s">
        <v>295</v>
      </c>
      <c r="C22" s="119"/>
      <c r="D22" s="119"/>
      <c r="E22" s="119"/>
      <c r="F22" s="119">
        <f t="shared" si="18"/>
        <v>0</v>
      </c>
      <c r="G22" s="119"/>
      <c r="H22" s="119"/>
      <c r="I22" s="119"/>
      <c r="J22" s="119">
        <f t="shared" si="19"/>
        <v>0</v>
      </c>
      <c r="K22" s="119"/>
      <c r="L22" s="119"/>
      <c r="M22" s="119"/>
      <c r="N22" s="119">
        <f t="shared" si="20"/>
        <v>0</v>
      </c>
      <c r="O22" s="119"/>
      <c r="P22" s="119"/>
      <c r="Q22" s="119"/>
      <c r="R22" s="119">
        <f t="shared" si="21"/>
        <v>0</v>
      </c>
      <c r="S22" s="119"/>
      <c r="T22" s="119"/>
      <c r="U22" s="119"/>
      <c r="V22" s="119">
        <f t="shared" si="22"/>
        <v>0</v>
      </c>
      <c r="W22" s="119"/>
      <c r="X22" s="119"/>
      <c r="Y22" s="119"/>
      <c r="Z22" s="548">
        <f t="shared" si="23"/>
        <v>0</v>
      </c>
      <c r="AA22" s="119"/>
      <c r="AB22" s="119"/>
      <c r="AC22" s="119"/>
      <c r="AD22" s="119">
        <f t="shared" si="24"/>
        <v>0</v>
      </c>
      <c r="AE22" s="119"/>
      <c r="AF22" s="119"/>
      <c r="AG22" s="119"/>
      <c r="AH22" s="119">
        <f t="shared" si="25"/>
        <v>0</v>
      </c>
      <c r="AI22" s="119"/>
      <c r="AJ22" s="119"/>
      <c r="AK22" s="119"/>
      <c r="AL22" s="119">
        <f t="shared" si="26"/>
        <v>0</v>
      </c>
      <c r="AM22" s="119"/>
      <c r="AN22" s="119"/>
      <c r="AO22" s="119"/>
      <c r="AP22" s="119">
        <f t="shared" si="27"/>
        <v>0</v>
      </c>
      <c r="AQ22" s="119"/>
      <c r="AR22" s="119"/>
      <c r="AS22" s="119"/>
      <c r="AT22" s="119">
        <f t="shared" si="28"/>
        <v>0</v>
      </c>
      <c r="AU22" s="119"/>
      <c r="AV22" s="119"/>
      <c r="AW22" s="119"/>
      <c r="AX22" s="119">
        <f t="shared" si="29"/>
        <v>0</v>
      </c>
      <c r="AY22" s="119">
        <f t="shared" si="30"/>
        <v>0</v>
      </c>
      <c r="AZ22" s="119">
        <f t="shared" si="31"/>
        <v>0</v>
      </c>
      <c r="BA22" s="119">
        <f t="shared" si="32"/>
        <v>0</v>
      </c>
      <c r="BB22" s="456">
        <f t="shared" si="33"/>
        <v>0</v>
      </c>
    </row>
    <row r="23" spans="1:54" x14ac:dyDescent="0.25">
      <c r="A23" s="89">
        <v>4</v>
      </c>
      <c r="B23" s="377" t="s">
        <v>316</v>
      </c>
      <c r="C23" s="119"/>
      <c r="D23" s="119"/>
      <c r="E23" s="119"/>
      <c r="F23" s="119">
        <f t="shared" si="18"/>
        <v>0</v>
      </c>
      <c r="G23" s="119"/>
      <c r="H23" s="119"/>
      <c r="I23" s="119"/>
      <c r="J23" s="119">
        <f t="shared" si="19"/>
        <v>0</v>
      </c>
      <c r="K23" s="119"/>
      <c r="L23" s="119"/>
      <c r="M23" s="119"/>
      <c r="N23" s="119">
        <f t="shared" si="20"/>
        <v>0</v>
      </c>
      <c r="O23" s="119"/>
      <c r="P23" s="119"/>
      <c r="Q23" s="119"/>
      <c r="R23" s="119">
        <f t="shared" si="21"/>
        <v>0</v>
      </c>
      <c r="S23" s="119"/>
      <c r="T23" s="119"/>
      <c r="U23" s="119"/>
      <c r="V23" s="119">
        <f t="shared" si="22"/>
        <v>0</v>
      </c>
      <c r="W23" s="119"/>
      <c r="X23" s="119"/>
      <c r="Y23" s="119"/>
      <c r="Z23" s="119">
        <f t="shared" si="23"/>
        <v>0</v>
      </c>
      <c r="AA23" s="119"/>
      <c r="AB23" s="119"/>
      <c r="AC23" s="119"/>
      <c r="AD23" s="119">
        <f t="shared" si="24"/>
        <v>0</v>
      </c>
      <c r="AE23" s="119"/>
      <c r="AF23" s="119"/>
      <c r="AG23" s="119"/>
      <c r="AH23" s="119">
        <f t="shared" si="25"/>
        <v>0</v>
      </c>
      <c r="AI23" s="119"/>
      <c r="AJ23" s="119"/>
      <c r="AK23" s="119"/>
      <c r="AL23" s="119">
        <f t="shared" si="26"/>
        <v>0</v>
      </c>
      <c r="AM23" s="119"/>
      <c r="AN23" s="119"/>
      <c r="AO23" s="119"/>
      <c r="AP23" s="119">
        <f t="shared" si="27"/>
        <v>0</v>
      </c>
      <c r="AQ23" s="119"/>
      <c r="AR23" s="119"/>
      <c r="AS23" s="119"/>
      <c r="AT23" s="119">
        <f t="shared" si="28"/>
        <v>0</v>
      </c>
      <c r="AU23" s="119"/>
      <c r="AV23" s="119"/>
      <c r="AW23" s="119"/>
      <c r="AX23" s="119">
        <f t="shared" si="29"/>
        <v>0</v>
      </c>
      <c r="AY23" s="119">
        <f t="shared" si="30"/>
        <v>0</v>
      </c>
      <c r="AZ23" s="119">
        <f t="shared" si="31"/>
        <v>0</v>
      </c>
      <c r="BA23" s="119">
        <f t="shared" si="32"/>
        <v>0</v>
      </c>
      <c r="BB23" s="119">
        <f t="shared" si="33"/>
        <v>0</v>
      </c>
    </row>
    <row r="24" spans="1:54" x14ac:dyDescent="0.25">
      <c r="A24" s="549">
        <v>5</v>
      </c>
      <c r="B24" s="568" t="s">
        <v>296</v>
      </c>
      <c r="C24" s="548"/>
      <c r="D24" s="548"/>
      <c r="E24" s="548"/>
      <c r="F24" s="548">
        <f t="shared" si="18"/>
        <v>0</v>
      </c>
      <c r="G24" s="548"/>
      <c r="H24" s="548"/>
      <c r="I24" s="548"/>
      <c r="J24" s="548">
        <f t="shared" si="19"/>
        <v>0</v>
      </c>
      <c r="K24" s="548"/>
      <c r="L24" s="548"/>
      <c r="M24" s="548"/>
      <c r="N24" s="548">
        <f t="shared" si="20"/>
        <v>0</v>
      </c>
      <c r="O24" s="548"/>
      <c r="P24" s="548"/>
      <c r="Q24" s="548"/>
      <c r="R24" s="548">
        <f t="shared" si="21"/>
        <v>0</v>
      </c>
      <c r="S24" s="548"/>
      <c r="T24" s="548"/>
      <c r="U24" s="548"/>
      <c r="V24" s="548">
        <f t="shared" si="22"/>
        <v>0</v>
      </c>
      <c r="W24" s="548"/>
      <c r="X24" s="548"/>
      <c r="Y24" s="548"/>
      <c r="Z24" s="548">
        <f t="shared" si="23"/>
        <v>0</v>
      </c>
      <c r="AA24" s="548"/>
      <c r="AB24" s="548"/>
      <c r="AC24" s="548"/>
      <c r="AD24" s="548">
        <f t="shared" si="24"/>
        <v>0</v>
      </c>
      <c r="AE24" s="548"/>
      <c r="AF24" s="548"/>
      <c r="AG24" s="548"/>
      <c r="AH24" s="548">
        <f t="shared" si="25"/>
        <v>0</v>
      </c>
      <c r="AI24" s="548"/>
      <c r="AJ24" s="548"/>
      <c r="AK24" s="548"/>
      <c r="AL24" s="548">
        <f t="shared" si="26"/>
        <v>0</v>
      </c>
      <c r="AM24" s="548"/>
      <c r="AN24" s="548"/>
      <c r="AO24" s="548"/>
      <c r="AP24" s="548">
        <f t="shared" si="27"/>
        <v>0</v>
      </c>
      <c r="AQ24" s="548"/>
      <c r="AR24" s="548"/>
      <c r="AS24" s="548"/>
      <c r="AT24" s="548">
        <f t="shared" si="28"/>
        <v>0</v>
      </c>
      <c r="AU24" s="548"/>
      <c r="AV24" s="548"/>
      <c r="AW24" s="548"/>
      <c r="AX24" s="548">
        <f t="shared" si="29"/>
        <v>0</v>
      </c>
      <c r="AY24" s="119">
        <f t="shared" si="30"/>
        <v>0</v>
      </c>
      <c r="AZ24" s="119">
        <f t="shared" si="31"/>
        <v>0</v>
      </c>
      <c r="BA24" s="119">
        <f t="shared" si="32"/>
        <v>0</v>
      </c>
      <c r="BB24" s="548">
        <f t="shared" si="33"/>
        <v>0</v>
      </c>
    </row>
    <row r="25" spans="1:54" x14ac:dyDescent="0.25">
      <c r="A25" s="89">
        <v>6</v>
      </c>
      <c r="B25" s="377" t="s">
        <v>297</v>
      </c>
      <c r="C25" s="119"/>
      <c r="D25" s="119"/>
      <c r="E25" s="119"/>
      <c r="F25" s="119">
        <f t="shared" si="18"/>
        <v>0</v>
      </c>
      <c r="G25" s="119"/>
      <c r="H25" s="119"/>
      <c r="I25" s="119"/>
      <c r="J25" s="119">
        <f t="shared" si="19"/>
        <v>0</v>
      </c>
      <c r="K25" s="119"/>
      <c r="L25" s="119"/>
      <c r="M25" s="119"/>
      <c r="N25" s="119">
        <f t="shared" si="20"/>
        <v>0</v>
      </c>
      <c r="O25" s="119"/>
      <c r="P25" s="119"/>
      <c r="Q25" s="119"/>
      <c r="R25" s="119">
        <f t="shared" si="21"/>
        <v>0</v>
      </c>
      <c r="S25" s="119"/>
      <c r="T25" s="119"/>
      <c r="U25" s="119"/>
      <c r="V25" s="119">
        <f t="shared" si="22"/>
        <v>0</v>
      </c>
      <c r="W25" s="119"/>
      <c r="X25" s="119"/>
      <c r="Y25" s="119"/>
      <c r="Z25" s="119">
        <f t="shared" si="23"/>
        <v>0</v>
      </c>
      <c r="AA25" s="119"/>
      <c r="AB25" s="119"/>
      <c r="AC25" s="119"/>
      <c r="AD25" s="119">
        <f>SUM(AA25:AC25)</f>
        <v>0</v>
      </c>
      <c r="AE25" s="119"/>
      <c r="AF25" s="119"/>
      <c r="AG25" s="119"/>
      <c r="AH25" s="119">
        <f t="shared" si="25"/>
        <v>0</v>
      </c>
      <c r="AI25" s="119"/>
      <c r="AJ25" s="119"/>
      <c r="AK25" s="119"/>
      <c r="AL25" s="119">
        <f t="shared" si="26"/>
        <v>0</v>
      </c>
      <c r="AM25" s="119"/>
      <c r="AN25" s="119"/>
      <c r="AO25" s="119"/>
      <c r="AP25" s="119">
        <f t="shared" si="27"/>
        <v>0</v>
      </c>
      <c r="AQ25" s="119"/>
      <c r="AR25" s="119"/>
      <c r="AS25" s="119"/>
      <c r="AT25" s="119">
        <f t="shared" si="28"/>
        <v>0</v>
      </c>
      <c r="AU25" s="119"/>
      <c r="AV25" s="119"/>
      <c r="AW25" s="119"/>
      <c r="AX25" s="119">
        <f t="shared" si="29"/>
        <v>0</v>
      </c>
      <c r="AY25" s="119">
        <f t="shared" si="30"/>
        <v>0</v>
      </c>
      <c r="AZ25" s="119">
        <f t="shared" si="31"/>
        <v>0</v>
      </c>
      <c r="BA25" s="119">
        <f t="shared" si="32"/>
        <v>0</v>
      </c>
      <c r="BB25" s="119">
        <f t="shared" si="33"/>
        <v>0</v>
      </c>
    </row>
    <row r="26" spans="1:54" x14ac:dyDescent="0.25">
      <c r="A26" s="89">
        <v>7</v>
      </c>
      <c r="B26" s="377" t="s">
        <v>298</v>
      </c>
      <c r="C26" s="119"/>
      <c r="D26" s="119"/>
      <c r="E26" s="119"/>
      <c r="F26" s="119">
        <f t="shared" si="18"/>
        <v>0</v>
      </c>
      <c r="G26" s="119"/>
      <c r="H26" s="119"/>
      <c r="I26" s="119"/>
      <c r="J26" s="119">
        <f t="shared" si="19"/>
        <v>0</v>
      </c>
      <c r="K26" s="119"/>
      <c r="L26" s="119"/>
      <c r="M26" s="119"/>
      <c r="N26" s="119">
        <f t="shared" si="20"/>
        <v>0</v>
      </c>
      <c r="O26" s="119"/>
      <c r="P26" s="119"/>
      <c r="Q26" s="119"/>
      <c r="R26" s="119">
        <f t="shared" si="21"/>
        <v>0</v>
      </c>
      <c r="S26" s="119"/>
      <c r="T26" s="119"/>
      <c r="U26" s="119"/>
      <c r="V26" s="119">
        <f t="shared" si="22"/>
        <v>0</v>
      </c>
      <c r="W26" s="119"/>
      <c r="X26" s="119"/>
      <c r="Y26" s="119"/>
      <c r="Z26" s="119">
        <f t="shared" si="23"/>
        <v>0</v>
      </c>
      <c r="AA26" s="119"/>
      <c r="AB26" s="119"/>
      <c r="AC26" s="119"/>
      <c r="AD26" s="119">
        <f t="shared" si="24"/>
        <v>0</v>
      </c>
      <c r="AE26" s="119"/>
      <c r="AF26" s="119"/>
      <c r="AG26" s="119"/>
      <c r="AH26" s="119">
        <f t="shared" si="25"/>
        <v>0</v>
      </c>
      <c r="AI26" s="119"/>
      <c r="AJ26" s="119"/>
      <c r="AK26" s="119"/>
      <c r="AL26" s="119">
        <f t="shared" si="26"/>
        <v>0</v>
      </c>
      <c r="AM26" s="119"/>
      <c r="AN26" s="119"/>
      <c r="AO26" s="119"/>
      <c r="AP26" s="119">
        <f t="shared" si="27"/>
        <v>0</v>
      </c>
      <c r="AQ26" s="119"/>
      <c r="AR26" s="119"/>
      <c r="AS26" s="119"/>
      <c r="AT26" s="119">
        <f t="shared" si="28"/>
        <v>0</v>
      </c>
      <c r="AU26" s="119"/>
      <c r="AV26" s="119"/>
      <c r="AW26" s="119"/>
      <c r="AX26" s="119">
        <f t="shared" si="29"/>
        <v>0</v>
      </c>
      <c r="AY26" s="119">
        <f t="shared" si="30"/>
        <v>0</v>
      </c>
      <c r="AZ26" s="119">
        <f t="shared" si="31"/>
        <v>0</v>
      </c>
      <c r="BA26" s="119">
        <f t="shared" si="32"/>
        <v>0</v>
      </c>
      <c r="BB26" s="119">
        <f t="shared" si="33"/>
        <v>0</v>
      </c>
    </row>
    <row r="27" spans="1:54" x14ac:dyDescent="0.25">
      <c r="A27" s="89">
        <v>8</v>
      </c>
      <c r="B27" s="377" t="s">
        <v>315</v>
      </c>
      <c r="C27" s="119"/>
      <c r="D27" s="119"/>
      <c r="E27" s="119"/>
      <c r="F27" s="119">
        <f t="shared" si="18"/>
        <v>0</v>
      </c>
      <c r="G27" s="119"/>
      <c r="H27" s="119"/>
      <c r="I27" s="119"/>
      <c r="J27" s="119">
        <f t="shared" si="19"/>
        <v>0</v>
      </c>
      <c r="K27" s="119"/>
      <c r="L27" s="119"/>
      <c r="M27" s="119"/>
      <c r="N27" s="119">
        <f t="shared" si="20"/>
        <v>0</v>
      </c>
      <c r="O27" s="119"/>
      <c r="P27" s="119"/>
      <c r="Q27" s="119"/>
      <c r="R27" s="119">
        <f t="shared" si="21"/>
        <v>0</v>
      </c>
      <c r="S27" s="119"/>
      <c r="T27" s="119"/>
      <c r="U27" s="119"/>
      <c r="V27" s="119">
        <f t="shared" si="22"/>
        <v>0</v>
      </c>
      <c r="W27" s="119"/>
      <c r="X27" s="119"/>
      <c r="Y27" s="119"/>
      <c r="Z27" s="119">
        <f t="shared" si="23"/>
        <v>0</v>
      </c>
      <c r="AA27" s="119"/>
      <c r="AB27" s="119"/>
      <c r="AC27" s="119"/>
      <c r="AD27" s="119">
        <f t="shared" si="24"/>
        <v>0</v>
      </c>
      <c r="AE27" s="119"/>
      <c r="AF27" s="119"/>
      <c r="AG27" s="119"/>
      <c r="AH27" s="119">
        <f t="shared" si="25"/>
        <v>0</v>
      </c>
      <c r="AI27" s="119"/>
      <c r="AJ27" s="119"/>
      <c r="AK27" s="119"/>
      <c r="AL27" s="119">
        <f t="shared" si="26"/>
        <v>0</v>
      </c>
      <c r="AM27" s="119"/>
      <c r="AN27" s="119"/>
      <c r="AO27" s="119"/>
      <c r="AP27" s="119">
        <f t="shared" si="27"/>
        <v>0</v>
      </c>
      <c r="AQ27" s="119"/>
      <c r="AR27" s="119"/>
      <c r="AS27" s="119"/>
      <c r="AT27" s="119">
        <f t="shared" si="28"/>
        <v>0</v>
      </c>
      <c r="AU27" s="119"/>
      <c r="AV27" s="119"/>
      <c r="AW27" s="119"/>
      <c r="AX27" s="119">
        <f t="shared" si="29"/>
        <v>0</v>
      </c>
      <c r="AY27" s="119">
        <f t="shared" si="30"/>
        <v>0</v>
      </c>
      <c r="AZ27" s="119">
        <f t="shared" si="31"/>
        <v>0</v>
      </c>
      <c r="BA27" s="119">
        <f t="shared" si="32"/>
        <v>0</v>
      </c>
      <c r="BB27" s="119">
        <f t="shared" si="33"/>
        <v>0</v>
      </c>
    </row>
    <row r="28" spans="1:54" x14ac:dyDescent="0.25">
      <c r="A28" s="455">
        <v>9</v>
      </c>
      <c r="B28" s="377" t="s">
        <v>325</v>
      </c>
      <c r="C28" s="119"/>
      <c r="D28" s="119"/>
      <c r="E28" s="119"/>
      <c r="F28" s="119">
        <f t="shared" si="18"/>
        <v>0</v>
      </c>
      <c r="G28" s="119"/>
      <c r="H28" s="119"/>
      <c r="I28" s="119"/>
      <c r="J28" s="119">
        <f t="shared" si="19"/>
        <v>0</v>
      </c>
      <c r="K28" s="119"/>
      <c r="L28" s="119"/>
      <c r="M28" s="119"/>
      <c r="N28" s="119">
        <f t="shared" si="20"/>
        <v>0</v>
      </c>
      <c r="O28" s="119"/>
      <c r="P28" s="119"/>
      <c r="Q28" s="119"/>
      <c r="R28" s="119">
        <f t="shared" si="21"/>
        <v>0</v>
      </c>
      <c r="S28" s="119"/>
      <c r="T28" s="119"/>
      <c r="U28" s="119"/>
      <c r="V28" s="119">
        <f t="shared" si="22"/>
        <v>0</v>
      </c>
      <c r="W28" s="119"/>
      <c r="X28" s="119"/>
      <c r="Y28" s="119"/>
      <c r="Z28" s="119">
        <f t="shared" si="23"/>
        <v>0</v>
      </c>
      <c r="AA28" s="119"/>
      <c r="AB28" s="119"/>
      <c r="AC28" s="119"/>
      <c r="AD28" s="119">
        <f t="shared" si="24"/>
        <v>0</v>
      </c>
      <c r="AE28" s="119"/>
      <c r="AF28" s="119"/>
      <c r="AG28" s="119"/>
      <c r="AH28" s="119">
        <f t="shared" si="25"/>
        <v>0</v>
      </c>
      <c r="AI28" s="119"/>
      <c r="AJ28" s="119"/>
      <c r="AK28" s="119"/>
      <c r="AL28" s="119">
        <f t="shared" si="26"/>
        <v>0</v>
      </c>
      <c r="AM28" s="119"/>
      <c r="AN28" s="119"/>
      <c r="AO28" s="119"/>
      <c r="AP28" s="119">
        <f t="shared" si="27"/>
        <v>0</v>
      </c>
      <c r="AQ28" s="119"/>
      <c r="AR28" s="119"/>
      <c r="AS28" s="119"/>
      <c r="AT28" s="119">
        <f t="shared" si="28"/>
        <v>0</v>
      </c>
      <c r="AU28" s="119"/>
      <c r="AV28" s="119"/>
      <c r="AW28" s="119"/>
      <c r="AX28" s="119">
        <f t="shared" si="29"/>
        <v>0</v>
      </c>
      <c r="AY28" s="119">
        <f t="shared" si="30"/>
        <v>0</v>
      </c>
      <c r="AZ28" s="119">
        <f t="shared" si="31"/>
        <v>0</v>
      </c>
      <c r="BA28" s="119">
        <f t="shared" si="32"/>
        <v>0</v>
      </c>
      <c r="BB28" s="119">
        <f t="shared" si="33"/>
        <v>0</v>
      </c>
    </row>
    <row r="29" spans="1:54" s="173" customFormat="1" x14ac:dyDescent="0.25">
      <c r="A29" s="465"/>
      <c r="B29" s="465" t="s">
        <v>2</v>
      </c>
      <c r="C29" s="120">
        <f t="shared" ref="C29:R29" si="34">SUM(C20:C28)</f>
        <v>0</v>
      </c>
      <c r="D29" s="120">
        <f t="shared" si="34"/>
        <v>0</v>
      </c>
      <c r="E29" s="120">
        <f t="shared" si="34"/>
        <v>0</v>
      </c>
      <c r="F29" s="120">
        <f t="shared" si="34"/>
        <v>0</v>
      </c>
      <c r="G29" s="120">
        <f t="shared" si="34"/>
        <v>0</v>
      </c>
      <c r="H29" s="120">
        <f t="shared" si="34"/>
        <v>0</v>
      </c>
      <c r="I29" s="120">
        <f t="shared" si="34"/>
        <v>0</v>
      </c>
      <c r="J29" s="120">
        <f t="shared" si="34"/>
        <v>0</v>
      </c>
      <c r="K29" s="120">
        <f t="shared" si="34"/>
        <v>0</v>
      </c>
      <c r="L29" s="120">
        <f t="shared" si="34"/>
        <v>0</v>
      </c>
      <c r="M29" s="120">
        <f t="shared" si="34"/>
        <v>0</v>
      </c>
      <c r="N29" s="120">
        <f t="shared" si="34"/>
        <v>0</v>
      </c>
      <c r="O29" s="120">
        <f t="shared" si="34"/>
        <v>0</v>
      </c>
      <c r="P29" s="120">
        <f t="shared" si="34"/>
        <v>0</v>
      </c>
      <c r="Q29" s="120">
        <f t="shared" si="34"/>
        <v>0</v>
      </c>
      <c r="R29" s="120">
        <f t="shared" si="34"/>
        <v>0</v>
      </c>
      <c r="S29" s="120">
        <f>SUM(S20:S28)</f>
        <v>0</v>
      </c>
      <c r="T29" s="120">
        <f>SUM(T20:T28)</f>
        <v>0</v>
      </c>
      <c r="U29" s="120">
        <f>SUM(U20:U27)</f>
        <v>0</v>
      </c>
      <c r="V29" s="120">
        <f>SUM(V20:V27)</f>
        <v>0</v>
      </c>
      <c r="W29" s="120">
        <f t="shared" ref="W29:AP29" si="35">SUM(W20:W28)</f>
        <v>0</v>
      </c>
      <c r="X29" s="120">
        <f t="shared" si="35"/>
        <v>0</v>
      </c>
      <c r="Y29" s="120">
        <f t="shared" si="35"/>
        <v>0</v>
      </c>
      <c r="Z29" s="120">
        <f t="shared" si="35"/>
        <v>0</v>
      </c>
      <c r="AA29" s="120">
        <f t="shared" si="35"/>
        <v>0</v>
      </c>
      <c r="AB29" s="120">
        <f t="shared" si="35"/>
        <v>0</v>
      </c>
      <c r="AC29" s="120">
        <f t="shared" si="35"/>
        <v>0</v>
      </c>
      <c r="AD29" s="120">
        <f t="shared" si="35"/>
        <v>0</v>
      </c>
      <c r="AE29" s="120">
        <f t="shared" si="35"/>
        <v>0</v>
      </c>
      <c r="AF29" s="120">
        <f t="shared" si="35"/>
        <v>0</v>
      </c>
      <c r="AG29" s="120">
        <f t="shared" si="35"/>
        <v>0</v>
      </c>
      <c r="AH29" s="120">
        <f t="shared" si="35"/>
        <v>0</v>
      </c>
      <c r="AI29" s="120">
        <f t="shared" si="35"/>
        <v>0</v>
      </c>
      <c r="AJ29" s="120">
        <f t="shared" si="35"/>
        <v>0</v>
      </c>
      <c r="AK29" s="120">
        <f t="shared" si="35"/>
        <v>0</v>
      </c>
      <c r="AL29" s="120">
        <f t="shared" si="35"/>
        <v>0</v>
      </c>
      <c r="AM29" s="120">
        <f t="shared" si="35"/>
        <v>0</v>
      </c>
      <c r="AN29" s="120">
        <f t="shared" si="35"/>
        <v>0</v>
      </c>
      <c r="AO29" s="120">
        <f t="shared" si="35"/>
        <v>0</v>
      </c>
      <c r="AP29" s="120">
        <f t="shared" si="35"/>
        <v>0</v>
      </c>
      <c r="AQ29" s="120">
        <f t="shared" ref="AQ29:AX29" si="36">SUM(AQ20:AQ27)</f>
        <v>0</v>
      </c>
      <c r="AR29" s="120">
        <f t="shared" si="36"/>
        <v>0</v>
      </c>
      <c r="AS29" s="120">
        <f t="shared" si="36"/>
        <v>0</v>
      </c>
      <c r="AT29" s="120">
        <f t="shared" si="36"/>
        <v>0</v>
      </c>
      <c r="AU29" s="120">
        <f t="shared" si="36"/>
        <v>0</v>
      </c>
      <c r="AV29" s="120">
        <f t="shared" si="36"/>
        <v>0</v>
      </c>
      <c r="AW29" s="120">
        <f t="shared" si="36"/>
        <v>0</v>
      </c>
      <c r="AX29" s="120">
        <f t="shared" si="36"/>
        <v>0</v>
      </c>
      <c r="AY29" s="120">
        <f>SUM(AY20:AY28)</f>
        <v>0</v>
      </c>
      <c r="AZ29" s="120">
        <f>SUM(AZ20:AZ28)</f>
        <v>0</v>
      </c>
      <c r="BA29" s="120">
        <f>SUM(BA20:BA28)</f>
        <v>0</v>
      </c>
      <c r="BB29" s="120">
        <f>SUM(BB20:BB28)</f>
        <v>0</v>
      </c>
    </row>
    <row r="31" spans="1:54" hidden="1" x14ac:dyDescent="0.25">
      <c r="A31" t="s">
        <v>505</v>
      </c>
    </row>
    <row r="32" spans="1:54" s="173" customFormat="1" hidden="1" x14ac:dyDescent="0.25">
      <c r="A32" s="373"/>
      <c r="B32" s="374"/>
      <c r="C32" s="1086" t="s">
        <v>18</v>
      </c>
      <c r="D32" s="1087"/>
      <c r="E32" s="1088"/>
      <c r="F32" s="1089" t="s">
        <v>31</v>
      </c>
      <c r="G32" s="1090"/>
      <c r="H32" s="1091"/>
      <c r="I32" s="1086" t="s">
        <v>32</v>
      </c>
      <c r="J32" s="1087"/>
      <c r="K32" s="1088"/>
      <c r="L32" s="1089" t="s">
        <v>33</v>
      </c>
      <c r="M32" s="1090"/>
      <c r="N32" s="1091"/>
      <c r="O32" s="1086" t="s">
        <v>34</v>
      </c>
      <c r="P32" s="1087"/>
      <c r="Q32" s="1088"/>
      <c r="R32" s="1089" t="s">
        <v>284</v>
      </c>
      <c r="S32" s="1090"/>
      <c r="T32" s="1091"/>
      <c r="U32" s="1086" t="s">
        <v>285</v>
      </c>
      <c r="V32" s="1087"/>
      <c r="W32" s="1088"/>
      <c r="X32" s="1089" t="s">
        <v>288</v>
      </c>
      <c r="Y32" s="1090"/>
      <c r="Z32" s="1091"/>
      <c r="AA32" s="1086" t="s">
        <v>289</v>
      </c>
      <c r="AB32" s="1087"/>
      <c r="AC32" s="1088"/>
      <c r="AD32" s="1092" t="s">
        <v>290</v>
      </c>
      <c r="AE32" s="1093"/>
      <c r="AF32" s="1094"/>
      <c r="AG32" s="1086" t="s">
        <v>291</v>
      </c>
      <c r="AH32" s="1087"/>
      <c r="AI32" s="1088"/>
      <c r="AJ32" s="1092" t="s">
        <v>292</v>
      </c>
      <c r="AK32" s="1093"/>
      <c r="AL32" s="1094"/>
      <c r="AM32" s="1095" t="s">
        <v>384</v>
      </c>
      <c r="AN32" s="1096"/>
      <c r="AO32" s="1097"/>
    </row>
    <row r="33" spans="1:54" s="173" customFormat="1" hidden="1" x14ac:dyDescent="0.25">
      <c r="A33" s="375" t="s">
        <v>19</v>
      </c>
      <c r="B33" s="376" t="s">
        <v>317</v>
      </c>
      <c r="C33" s="120" t="s">
        <v>503</v>
      </c>
      <c r="D33" s="120" t="s">
        <v>504</v>
      </c>
      <c r="E33" s="120" t="s">
        <v>21</v>
      </c>
      <c r="F33" s="120" t="s">
        <v>312</v>
      </c>
      <c r="G33" s="120" t="s">
        <v>313</v>
      </c>
      <c r="H33" s="120" t="s">
        <v>21</v>
      </c>
      <c r="I33" s="120" t="s">
        <v>312</v>
      </c>
      <c r="J33" s="120" t="s">
        <v>313</v>
      </c>
      <c r="K33" s="120" t="s">
        <v>21</v>
      </c>
      <c r="L33" s="120" t="s">
        <v>312</v>
      </c>
      <c r="M33" s="120" t="s">
        <v>313</v>
      </c>
      <c r="N33" s="120" t="s">
        <v>21</v>
      </c>
      <c r="O33" s="120" t="s">
        <v>312</v>
      </c>
      <c r="P33" s="120" t="s">
        <v>313</v>
      </c>
      <c r="Q33" s="120" t="s">
        <v>21</v>
      </c>
      <c r="R33" s="120" t="s">
        <v>312</v>
      </c>
      <c r="S33" s="120" t="s">
        <v>313</v>
      </c>
      <c r="T33" s="120" t="s">
        <v>21</v>
      </c>
      <c r="U33" s="120" t="s">
        <v>312</v>
      </c>
      <c r="V33" s="120" t="s">
        <v>313</v>
      </c>
      <c r="W33" s="120" t="s">
        <v>21</v>
      </c>
      <c r="X33" s="120" t="s">
        <v>312</v>
      </c>
      <c r="Y33" s="120" t="s">
        <v>313</v>
      </c>
      <c r="Z33" s="120" t="s">
        <v>21</v>
      </c>
      <c r="AA33" s="120" t="s">
        <v>312</v>
      </c>
      <c r="AB33" s="120" t="s">
        <v>313</v>
      </c>
      <c r="AC33" s="120" t="s">
        <v>21</v>
      </c>
      <c r="AD33" s="120" t="s">
        <v>312</v>
      </c>
      <c r="AE33" s="120" t="s">
        <v>313</v>
      </c>
      <c r="AF33" s="120" t="s">
        <v>21</v>
      </c>
      <c r="AG33" s="120" t="s">
        <v>312</v>
      </c>
      <c r="AH33" s="120" t="s">
        <v>313</v>
      </c>
      <c r="AI33" s="120" t="s">
        <v>21</v>
      </c>
      <c r="AJ33" s="120" t="s">
        <v>312</v>
      </c>
      <c r="AK33" s="120" t="s">
        <v>313</v>
      </c>
      <c r="AL33" s="120" t="s">
        <v>21</v>
      </c>
      <c r="AM33" s="120" t="s">
        <v>312</v>
      </c>
      <c r="AN33" s="120" t="s">
        <v>313</v>
      </c>
      <c r="AO33" s="120" t="s">
        <v>21</v>
      </c>
    </row>
    <row r="34" spans="1:54" hidden="1" x14ac:dyDescent="0.25">
      <c r="A34" s="371">
        <v>1</v>
      </c>
      <c r="B34" s="377" t="s">
        <v>26</v>
      </c>
      <c r="C34" s="119"/>
      <c r="D34" s="119"/>
      <c r="E34" s="119">
        <f>C34+D34</f>
        <v>0</v>
      </c>
      <c r="F34" s="119"/>
      <c r="G34" s="119"/>
      <c r="H34" s="119">
        <f>F34+G34</f>
        <v>0</v>
      </c>
      <c r="I34" s="119"/>
      <c r="J34" s="119"/>
      <c r="K34" s="119">
        <f>I34+J34</f>
        <v>0</v>
      </c>
      <c r="L34" s="119"/>
      <c r="M34" s="119"/>
      <c r="N34" s="119">
        <f>L34+M34</f>
        <v>0</v>
      </c>
      <c r="O34" s="119"/>
      <c r="P34" s="119"/>
      <c r="Q34" s="119">
        <f>O34+P34</f>
        <v>0</v>
      </c>
      <c r="R34" s="119"/>
      <c r="S34" s="119"/>
      <c r="T34" s="119">
        <f>R34+S34</f>
        <v>0</v>
      </c>
      <c r="U34" s="119"/>
      <c r="V34" s="119"/>
      <c r="W34" s="119">
        <f>U34+V34</f>
        <v>0</v>
      </c>
      <c r="X34" s="119"/>
      <c r="Y34" s="119"/>
      <c r="Z34" s="119">
        <f>X34+Y34</f>
        <v>0</v>
      </c>
      <c r="AA34" s="119"/>
      <c r="AB34" s="119"/>
      <c r="AC34" s="119">
        <f>AA34+AB34</f>
        <v>0</v>
      </c>
      <c r="AD34" s="119"/>
      <c r="AE34" s="119"/>
      <c r="AF34" s="119">
        <f>AD34+AE34</f>
        <v>0</v>
      </c>
      <c r="AG34" s="119"/>
      <c r="AH34" s="119"/>
      <c r="AI34" s="119">
        <f>AG34+AH34</f>
        <v>0</v>
      </c>
      <c r="AJ34" s="119"/>
      <c r="AK34" s="119"/>
      <c r="AL34" s="119">
        <f>AJ34+AK34</f>
        <v>0</v>
      </c>
      <c r="AM34" s="119">
        <f t="shared" ref="AM34:AM42" si="37">C34+F34+I34+L34+O34+R34+U34+X34+AA34+AD34+AG34+AJ34</f>
        <v>0</v>
      </c>
      <c r="AN34" s="119">
        <f t="shared" ref="AN34:AN42" si="38">D34+G34+J34+M34+P34+S34+V34+Y34+AB34+AE34+AH34+AK34</f>
        <v>0</v>
      </c>
      <c r="AO34" s="119">
        <f t="shared" ref="AO34:AO42" si="39">AM34+AN34</f>
        <v>0</v>
      </c>
    </row>
    <row r="35" spans="1:54" hidden="1" x14ac:dyDescent="0.25">
      <c r="A35" s="371">
        <v>2</v>
      </c>
      <c r="B35" s="377" t="s">
        <v>294</v>
      </c>
      <c r="C35" s="119"/>
      <c r="D35" s="460"/>
      <c r="E35" s="119">
        <f t="shared" ref="E35:E42" si="40">C35+D35</f>
        <v>0</v>
      </c>
      <c r="F35" s="119"/>
      <c r="G35" s="119"/>
      <c r="H35" s="119">
        <f t="shared" ref="H35:H42" si="41">F35+G35</f>
        <v>0</v>
      </c>
      <c r="I35" s="119"/>
      <c r="J35" s="119"/>
      <c r="K35" s="119">
        <f t="shared" ref="K35:K42" si="42">I35+J35</f>
        <v>0</v>
      </c>
      <c r="L35" s="119"/>
      <c r="M35" s="119"/>
      <c r="N35" s="119">
        <f t="shared" ref="N35:N42" si="43">L35+M35</f>
        <v>0</v>
      </c>
      <c r="O35" s="119"/>
      <c r="P35" s="119"/>
      <c r="Q35" s="119">
        <f t="shared" ref="Q35:Q42" si="44">O35+P35</f>
        <v>0</v>
      </c>
      <c r="R35" s="119"/>
      <c r="S35" s="119"/>
      <c r="T35" s="119">
        <f t="shared" ref="T35:T42" si="45">R35+S35</f>
        <v>0</v>
      </c>
      <c r="U35" s="119"/>
      <c r="V35" s="119"/>
      <c r="W35" s="119">
        <f t="shared" ref="W35:W42" si="46">U35+V35</f>
        <v>0</v>
      </c>
      <c r="X35" s="119"/>
      <c r="Y35" s="119"/>
      <c r="Z35" s="119">
        <f t="shared" ref="Z35:Z42" si="47">X35+Y35</f>
        <v>0</v>
      </c>
      <c r="AA35" s="119"/>
      <c r="AB35" s="119"/>
      <c r="AC35" s="119">
        <f t="shared" ref="AC35:AC42" si="48">AA35+AB35</f>
        <v>0</v>
      </c>
      <c r="AD35" s="119"/>
      <c r="AE35" s="119"/>
      <c r="AF35" s="119">
        <f t="shared" ref="AF35:AF42" si="49">AD35+AE35</f>
        <v>0</v>
      </c>
      <c r="AG35" s="119"/>
      <c r="AH35" s="119"/>
      <c r="AI35" s="119">
        <f t="shared" ref="AI35:AI42" si="50">AG35+AH35</f>
        <v>0</v>
      </c>
      <c r="AJ35" s="119"/>
      <c r="AK35" s="119"/>
      <c r="AL35" s="119">
        <f t="shared" ref="AL35:AL42" si="51">AJ35+AK35</f>
        <v>0</v>
      </c>
      <c r="AM35" s="119">
        <f t="shared" si="37"/>
        <v>0</v>
      </c>
      <c r="AN35" s="119">
        <f t="shared" si="38"/>
        <v>0</v>
      </c>
      <c r="AO35" s="119">
        <f t="shared" si="39"/>
        <v>0</v>
      </c>
    </row>
    <row r="36" spans="1:54" hidden="1" x14ac:dyDescent="0.25">
      <c r="A36" s="371">
        <v>3</v>
      </c>
      <c r="B36" s="377" t="s">
        <v>295</v>
      </c>
      <c r="C36" s="119"/>
      <c r="D36" s="119"/>
      <c r="E36" s="119">
        <f t="shared" si="40"/>
        <v>0</v>
      </c>
      <c r="F36" s="119"/>
      <c r="G36" s="119"/>
      <c r="H36" s="119">
        <f t="shared" si="41"/>
        <v>0</v>
      </c>
      <c r="I36" s="119"/>
      <c r="J36" s="119"/>
      <c r="K36" s="119">
        <f t="shared" si="42"/>
        <v>0</v>
      </c>
      <c r="L36" s="119"/>
      <c r="M36" s="119"/>
      <c r="N36" s="119">
        <f t="shared" si="43"/>
        <v>0</v>
      </c>
      <c r="O36" s="119"/>
      <c r="P36" s="119"/>
      <c r="Q36" s="119">
        <f t="shared" si="44"/>
        <v>0</v>
      </c>
      <c r="R36" s="119"/>
      <c r="S36" s="119"/>
      <c r="T36" s="119">
        <f t="shared" si="45"/>
        <v>0</v>
      </c>
      <c r="U36" s="119"/>
      <c r="V36" s="119"/>
      <c r="W36" s="119">
        <f t="shared" si="46"/>
        <v>0</v>
      </c>
      <c r="X36" s="119"/>
      <c r="Y36" s="119"/>
      <c r="Z36" s="119">
        <f t="shared" si="47"/>
        <v>0</v>
      </c>
      <c r="AA36" s="119"/>
      <c r="AB36" s="119"/>
      <c r="AC36" s="119">
        <f t="shared" si="48"/>
        <v>0</v>
      </c>
      <c r="AD36" s="119"/>
      <c r="AE36" s="119"/>
      <c r="AF36" s="119">
        <f t="shared" si="49"/>
        <v>0</v>
      </c>
      <c r="AG36" s="119"/>
      <c r="AH36" s="119"/>
      <c r="AI36" s="119">
        <f t="shared" si="50"/>
        <v>0</v>
      </c>
      <c r="AJ36" s="119"/>
      <c r="AK36" s="119"/>
      <c r="AL36" s="119">
        <f t="shared" si="51"/>
        <v>0</v>
      </c>
      <c r="AM36" s="119">
        <f t="shared" si="37"/>
        <v>0</v>
      </c>
      <c r="AN36" s="119">
        <f t="shared" si="38"/>
        <v>0</v>
      </c>
      <c r="AO36" s="456">
        <f t="shared" si="39"/>
        <v>0</v>
      </c>
    </row>
    <row r="37" spans="1:54" hidden="1" x14ac:dyDescent="0.25">
      <c r="A37" s="371">
        <v>4</v>
      </c>
      <c r="B37" s="377" t="s">
        <v>316</v>
      </c>
      <c r="C37" s="119"/>
      <c r="D37" s="119"/>
      <c r="E37" s="119">
        <f t="shared" si="40"/>
        <v>0</v>
      </c>
      <c r="F37" s="119"/>
      <c r="G37" s="119"/>
      <c r="H37" s="119">
        <f t="shared" si="41"/>
        <v>0</v>
      </c>
      <c r="I37" s="119"/>
      <c r="J37" s="119"/>
      <c r="K37" s="119">
        <f t="shared" si="42"/>
        <v>0</v>
      </c>
      <c r="L37" s="119"/>
      <c r="M37" s="119"/>
      <c r="N37" s="119">
        <f t="shared" si="43"/>
        <v>0</v>
      </c>
      <c r="O37" s="119"/>
      <c r="P37" s="119"/>
      <c r="Q37" s="119">
        <f t="shared" si="44"/>
        <v>0</v>
      </c>
      <c r="R37" s="119"/>
      <c r="S37" s="119"/>
      <c r="T37" s="119">
        <f t="shared" si="45"/>
        <v>0</v>
      </c>
      <c r="U37" s="119"/>
      <c r="V37" s="119"/>
      <c r="W37" s="119">
        <f t="shared" si="46"/>
        <v>0</v>
      </c>
      <c r="X37" s="119"/>
      <c r="Y37" s="119"/>
      <c r="Z37" s="119">
        <f t="shared" si="47"/>
        <v>0</v>
      </c>
      <c r="AA37" s="119"/>
      <c r="AB37" s="119"/>
      <c r="AC37" s="119">
        <f t="shared" si="48"/>
        <v>0</v>
      </c>
      <c r="AD37" s="119"/>
      <c r="AE37" s="119"/>
      <c r="AF37" s="119">
        <f t="shared" si="49"/>
        <v>0</v>
      </c>
      <c r="AG37" s="119"/>
      <c r="AH37" s="119"/>
      <c r="AI37" s="119">
        <f t="shared" si="50"/>
        <v>0</v>
      </c>
      <c r="AJ37" s="119"/>
      <c r="AK37" s="119"/>
      <c r="AL37" s="119">
        <f t="shared" si="51"/>
        <v>0</v>
      </c>
      <c r="AM37" s="119">
        <f t="shared" si="37"/>
        <v>0</v>
      </c>
      <c r="AN37" s="119">
        <f t="shared" si="38"/>
        <v>0</v>
      </c>
      <c r="AO37" s="119">
        <f t="shared" si="39"/>
        <v>0</v>
      </c>
    </row>
    <row r="38" spans="1:54" s="569" customFormat="1" hidden="1" x14ac:dyDescent="0.25">
      <c r="A38" s="567">
        <v>5</v>
      </c>
      <c r="B38" s="568" t="s">
        <v>296</v>
      </c>
      <c r="C38" s="548"/>
      <c r="D38" s="548"/>
      <c r="E38" s="548">
        <f t="shared" si="40"/>
        <v>0</v>
      </c>
      <c r="F38" s="548"/>
      <c r="G38" s="548"/>
      <c r="H38" s="548">
        <f t="shared" si="41"/>
        <v>0</v>
      </c>
      <c r="I38" s="548"/>
      <c r="J38" s="548"/>
      <c r="K38" s="548">
        <f t="shared" si="42"/>
        <v>0</v>
      </c>
      <c r="L38" s="548"/>
      <c r="M38" s="548"/>
      <c r="N38" s="548">
        <f t="shared" si="43"/>
        <v>0</v>
      </c>
      <c r="O38" s="548"/>
      <c r="P38" s="548"/>
      <c r="Q38" s="548">
        <f t="shared" si="44"/>
        <v>0</v>
      </c>
      <c r="R38" s="548"/>
      <c r="S38" s="548"/>
      <c r="T38" s="548">
        <f t="shared" si="45"/>
        <v>0</v>
      </c>
      <c r="U38" s="548"/>
      <c r="V38" s="548"/>
      <c r="W38" s="548">
        <f t="shared" si="46"/>
        <v>0</v>
      </c>
      <c r="X38" s="548"/>
      <c r="Y38" s="548"/>
      <c r="Z38" s="548">
        <f t="shared" si="47"/>
        <v>0</v>
      </c>
      <c r="AA38" s="548"/>
      <c r="AB38" s="548"/>
      <c r="AC38" s="548">
        <f t="shared" si="48"/>
        <v>0</v>
      </c>
      <c r="AD38" s="548"/>
      <c r="AE38" s="548"/>
      <c r="AF38" s="548">
        <f t="shared" si="49"/>
        <v>0</v>
      </c>
      <c r="AG38" s="548"/>
      <c r="AH38" s="548"/>
      <c r="AI38" s="548">
        <f t="shared" si="50"/>
        <v>0</v>
      </c>
      <c r="AJ38" s="548"/>
      <c r="AK38" s="548"/>
      <c r="AL38" s="548">
        <f t="shared" si="51"/>
        <v>0</v>
      </c>
      <c r="AM38" s="548">
        <f t="shared" si="37"/>
        <v>0</v>
      </c>
      <c r="AN38" s="548">
        <f t="shared" si="38"/>
        <v>0</v>
      </c>
      <c r="AO38" s="548">
        <f t="shared" si="39"/>
        <v>0</v>
      </c>
    </row>
    <row r="39" spans="1:54" hidden="1" x14ac:dyDescent="0.25">
      <c r="A39" s="371">
        <v>6</v>
      </c>
      <c r="B39" s="377" t="s">
        <v>297</v>
      </c>
      <c r="C39" s="119"/>
      <c r="D39" s="119"/>
      <c r="E39" s="119">
        <f t="shared" si="40"/>
        <v>0</v>
      </c>
      <c r="F39" s="119"/>
      <c r="G39" s="119"/>
      <c r="H39" s="119">
        <f t="shared" si="41"/>
        <v>0</v>
      </c>
      <c r="I39" s="119"/>
      <c r="J39" s="119"/>
      <c r="K39" s="119">
        <f t="shared" si="42"/>
        <v>0</v>
      </c>
      <c r="L39" s="119"/>
      <c r="M39" s="119"/>
      <c r="N39" s="119">
        <f t="shared" si="43"/>
        <v>0</v>
      </c>
      <c r="O39" s="119"/>
      <c r="P39" s="119"/>
      <c r="Q39" s="119">
        <f t="shared" si="44"/>
        <v>0</v>
      </c>
      <c r="R39" s="119"/>
      <c r="S39" s="119"/>
      <c r="T39" s="119">
        <f t="shared" si="45"/>
        <v>0</v>
      </c>
      <c r="U39" s="119"/>
      <c r="V39" s="119"/>
      <c r="W39" s="119">
        <f t="shared" si="46"/>
        <v>0</v>
      </c>
      <c r="X39" s="119"/>
      <c r="Y39" s="119"/>
      <c r="Z39" s="119">
        <f t="shared" si="47"/>
        <v>0</v>
      </c>
      <c r="AA39" s="119"/>
      <c r="AB39" s="119"/>
      <c r="AC39" s="119">
        <f t="shared" si="48"/>
        <v>0</v>
      </c>
      <c r="AD39" s="119"/>
      <c r="AE39" s="119"/>
      <c r="AF39" s="119">
        <f t="shared" si="49"/>
        <v>0</v>
      </c>
      <c r="AG39" s="119"/>
      <c r="AH39" s="119"/>
      <c r="AI39" s="119">
        <f t="shared" si="50"/>
        <v>0</v>
      </c>
      <c r="AJ39" s="119"/>
      <c r="AK39" s="119"/>
      <c r="AL39" s="119">
        <f t="shared" si="51"/>
        <v>0</v>
      </c>
      <c r="AM39" s="119">
        <f t="shared" si="37"/>
        <v>0</v>
      </c>
      <c r="AN39" s="119">
        <f t="shared" si="38"/>
        <v>0</v>
      </c>
      <c r="AO39" s="119">
        <f t="shared" si="39"/>
        <v>0</v>
      </c>
    </row>
    <row r="40" spans="1:54" hidden="1" x14ac:dyDescent="0.25">
      <c r="A40" s="371">
        <v>7</v>
      </c>
      <c r="B40" s="377" t="s">
        <v>298</v>
      </c>
      <c r="C40" s="119"/>
      <c r="D40" s="119"/>
      <c r="E40" s="119">
        <f t="shared" si="40"/>
        <v>0</v>
      </c>
      <c r="F40" s="119"/>
      <c r="G40" s="119"/>
      <c r="H40" s="119">
        <f t="shared" si="41"/>
        <v>0</v>
      </c>
      <c r="I40" s="119"/>
      <c r="J40" s="119"/>
      <c r="K40" s="119">
        <f t="shared" si="42"/>
        <v>0</v>
      </c>
      <c r="L40" s="119"/>
      <c r="M40" s="119"/>
      <c r="N40" s="119">
        <f t="shared" si="43"/>
        <v>0</v>
      </c>
      <c r="O40" s="119"/>
      <c r="P40" s="119"/>
      <c r="Q40" s="119">
        <f t="shared" si="44"/>
        <v>0</v>
      </c>
      <c r="R40" s="119"/>
      <c r="S40" s="119"/>
      <c r="T40" s="119">
        <f t="shared" si="45"/>
        <v>0</v>
      </c>
      <c r="U40" s="119"/>
      <c r="V40" s="119"/>
      <c r="W40" s="119">
        <f t="shared" si="46"/>
        <v>0</v>
      </c>
      <c r="X40" s="119"/>
      <c r="Y40" s="119"/>
      <c r="Z40" s="119">
        <f t="shared" si="47"/>
        <v>0</v>
      </c>
      <c r="AA40" s="119"/>
      <c r="AB40" s="119"/>
      <c r="AC40" s="119">
        <f t="shared" si="48"/>
        <v>0</v>
      </c>
      <c r="AD40" s="119"/>
      <c r="AE40" s="119"/>
      <c r="AF40" s="119">
        <f t="shared" si="49"/>
        <v>0</v>
      </c>
      <c r="AG40" s="119"/>
      <c r="AH40" s="119"/>
      <c r="AI40" s="119">
        <f t="shared" si="50"/>
        <v>0</v>
      </c>
      <c r="AJ40" s="119"/>
      <c r="AK40" s="119"/>
      <c r="AL40" s="119">
        <f t="shared" si="51"/>
        <v>0</v>
      </c>
      <c r="AM40" s="119">
        <f t="shared" si="37"/>
        <v>0</v>
      </c>
      <c r="AN40" s="119">
        <f t="shared" si="38"/>
        <v>0</v>
      </c>
      <c r="AO40" s="119">
        <f t="shared" si="39"/>
        <v>0</v>
      </c>
    </row>
    <row r="41" spans="1:54" hidden="1" x14ac:dyDescent="0.25">
      <c r="A41" s="371">
        <v>8</v>
      </c>
      <c r="B41" s="377" t="s">
        <v>315</v>
      </c>
      <c r="C41" s="119"/>
      <c r="D41" s="119"/>
      <c r="E41" s="119">
        <f t="shared" si="40"/>
        <v>0</v>
      </c>
      <c r="F41" s="119"/>
      <c r="G41" s="119"/>
      <c r="H41" s="119">
        <f t="shared" si="41"/>
        <v>0</v>
      </c>
      <c r="I41" s="119"/>
      <c r="J41" s="119"/>
      <c r="K41" s="119">
        <f t="shared" si="42"/>
        <v>0</v>
      </c>
      <c r="L41" s="119"/>
      <c r="M41" s="119"/>
      <c r="N41" s="119">
        <f t="shared" si="43"/>
        <v>0</v>
      </c>
      <c r="O41" s="119"/>
      <c r="P41" s="119"/>
      <c r="Q41" s="119">
        <f t="shared" si="44"/>
        <v>0</v>
      </c>
      <c r="R41" s="119"/>
      <c r="S41" s="119"/>
      <c r="T41" s="119">
        <f t="shared" si="45"/>
        <v>0</v>
      </c>
      <c r="U41" s="119"/>
      <c r="V41" s="119"/>
      <c r="W41" s="119">
        <f t="shared" si="46"/>
        <v>0</v>
      </c>
      <c r="X41" s="119"/>
      <c r="Y41" s="119"/>
      <c r="Z41" s="119">
        <f t="shared" si="47"/>
        <v>0</v>
      </c>
      <c r="AA41" s="119"/>
      <c r="AB41" s="119"/>
      <c r="AC41" s="119">
        <f t="shared" si="48"/>
        <v>0</v>
      </c>
      <c r="AD41" s="119"/>
      <c r="AE41" s="119"/>
      <c r="AF41" s="119">
        <f t="shared" si="49"/>
        <v>0</v>
      </c>
      <c r="AG41" s="119"/>
      <c r="AH41" s="119"/>
      <c r="AI41" s="119">
        <f t="shared" si="50"/>
        <v>0</v>
      </c>
      <c r="AJ41" s="119"/>
      <c r="AK41" s="119"/>
      <c r="AL41" s="119">
        <f t="shared" si="51"/>
        <v>0</v>
      </c>
      <c r="AM41" s="119">
        <f t="shared" si="37"/>
        <v>0</v>
      </c>
      <c r="AN41" s="119">
        <f t="shared" si="38"/>
        <v>0</v>
      </c>
      <c r="AO41" s="119">
        <f t="shared" si="39"/>
        <v>0</v>
      </c>
    </row>
    <row r="42" spans="1:54" hidden="1" x14ac:dyDescent="0.25">
      <c r="A42" s="371">
        <v>9</v>
      </c>
      <c r="B42" s="377" t="s">
        <v>325</v>
      </c>
      <c r="C42" s="119"/>
      <c r="D42" s="119"/>
      <c r="E42" s="119">
        <f t="shared" si="40"/>
        <v>0</v>
      </c>
      <c r="F42" s="119">
        <v>29</v>
      </c>
      <c r="G42" s="119">
        <v>0</v>
      </c>
      <c r="H42" s="119">
        <f t="shared" si="41"/>
        <v>29</v>
      </c>
      <c r="I42" s="460"/>
      <c r="J42" s="460"/>
      <c r="K42" s="460">
        <f t="shared" si="42"/>
        <v>0</v>
      </c>
      <c r="L42" s="119"/>
      <c r="M42" s="119"/>
      <c r="N42" s="119">
        <f t="shared" si="43"/>
        <v>0</v>
      </c>
      <c r="O42" s="119"/>
      <c r="P42" s="119"/>
      <c r="Q42" s="119">
        <f t="shared" si="44"/>
        <v>0</v>
      </c>
      <c r="R42" s="119"/>
      <c r="S42" s="119"/>
      <c r="T42" s="119">
        <f t="shared" si="45"/>
        <v>0</v>
      </c>
      <c r="U42" s="119"/>
      <c r="V42" s="119"/>
      <c r="W42" s="119">
        <f t="shared" si="46"/>
        <v>0</v>
      </c>
      <c r="X42" s="119"/>
      <c r="Y42" s="119"/>
      <c r="Z42" s="119">
        <f t="shared" si="47"/>
        <v>0</v>
      </c>
      <c r="AA42" s="119"/>
      <c r="AB42" s="119"/>
      <c r="AC42" s="119">
        <f t="shared" si="48"/>
        <v>0</v>
      </c>
      <c r="AD42" s="119"/>
      <c r="AE42" s="119"/>
      <c r="AF42" s="119">
        <f t="shared" si="49"/>
        <v>0</v>
      </c>
      <c r="AG42" s="119"/>
      <c r="AH42" s="119"/>
      <c r="AI42" s="119">
        <f t="shared" si="50"/>
        <v>0</v>
      </c>
      <c r="AJ42" s="119"/>
      <c r="AK42" s="119"/>
      <c r="AL42" s="119">
        <f t="shared" si="51"/>
        <v>0</v>
      </c>
      <c r="AM42" s="119">
        <f t="shared" si="37"/>
        <v>29</v>
      </c>
      <c r="AN42" s="119">
        <f t="shared" si="38"/>
        <v>0</v>
      </c>
      <c r="AO42" s="119">
        <f t="shared" si="39"/>
        <v>29</v>
      </c>
    </row>
    <row r="43" spans="1:54" s="173" customFormat="1" hidden="1" x14ac:dyDescent="0.25">
      <c r="A43" s="372"/>
      <c r="B43" s="120" t="s">
        <v>2</v>
      </c>
      <c r="C43" s="372">
        <f t="shared" ref="C43:N43" si="52">SUM(C34:C42)</f>
        <v>0</v>
      </c>
      <c r="D43" s="372">
        <f t="shared" si="52"/>
        <v>0</v>
      </c>
      <c r="E43" s="372">
        <f t="shared" si="52"/>
        <v>0</v>
      </c>
      <c r="F43" s="372">
        <f t="shared" si="52"/>
        <v>29</v>
      </c>
      <c r="G43" s="372">
        <f t="shared" si="52"/>
        <v>0</v>
      </c>
      <c r="H43" s="372">
        <f t="shared" si="52"/>
        <v>29</v>
      </c>
      <c r="I43" s="372">
        <f t="shared" si="52"/>
        <v>0</v>
      </c>
      <c r="J43" s="372">
        <f t="shared" si="52"/>
        <v>0</v>
      </c>
      <c r="K43" s="372">
        <f t="shared" si="52"/>
        <v>0</v>
      </c>
      <c r="L43" s="372">
        <f t="shared" si="52"/>
        <v>0</v>
      </c>
      <c r="M43" s="372">
        <f t="shared" si="52"/>
        <v>0</v>
      </c>
      <c r="N43" s="372">
        <f t="shared" si="52"/>
        <v>0</v>
      </c>
      <c r="O43" s="372">
        <f>SUM(O34:O41)</f>
        <v>0</v>
      </c>
      <c r="P43" s="372">
        <f>SUM(P34:P41)</f>
        <v>0</v>
      </c>
      <c r="Q43" s="372">
        <f>SUM(Q34:Q41)</f>
        <v>0</v>
      </c>
      <c r="R43" s="372">
        <f t="shared" ref="R43:AF43" si="53">SUM(R34:R42)</f>
        <v>0</v>
      </c>
      <c r="S43" s="372">
        <f t="shared" si="53"/>
        <v>0</v>
      </c>
      <c r="T43" s="372">
        <f t="shared" si="53"/>
        <v>0</v>
      </c>
      <c r="U43" s="372">
        <f t="shared" si="53"/>
        <v>0</v>
      </c>
      <c r="V43" s="372">
        <f t="shared" si="53"/>
        <v>0</v>
      </c>
      <c r="W43" s="372">
        <f t="shared" si="53"/>
        <v>0</v>
      </c>
      <c r="X43" s="372">
        <f t="shared" si="53"/>
        <v>0</v>
      </c>
      <c r="Y43" s="372">
        <f t="shared" si="53"/>
        <v>0</v>
      </c>
      <c r="Z43" s="372">
        <f t="shared" si="53"/>
        <v>0</v>
      </c>
      <c r="AA43" s="372">
        <f t="shared" si="53"/>
        <v>0</v>
      </c>
      <c r="AB43" s="372">
        <f t="shared" si="53"/>
        <v>0</v>
      </c>
      <c r="AC43" s="372">
        <f t="shared" si="53"/>
        <v>0</v>
      </c>
      <c r="AD43" s="372">
        <f t="shared" si="53"/>
        <v>0</v>
      </c>
      <c r="AE43" s="372">
        <f t="shared" si="53"/>
        <v>0</v>
      </c>
      <c r="AF43" s="372">
        <f t="shared" si="53"/>
        <v>0</v>
      </c>
      <c r="AG43" s="372">
        <f t="shared" ref="AG43:AL43" si="54">SUM(AG34:AG41)</f>
        <v>0</v>
      </c>
      <c r="AH43" s="372">
        <f t="shared" si="54"/>
        <v>0</v>
      </c>
      <c r="AI43" s="372">
        <f t="shared" si="54"/>
        <v>0</v>
      </c>
      <c r="AJ43" s="372">
        <f t="shared" si="54"/>
        <v>0</v>
      </c>
      <c r="AK43" s="372">
        <f t="shared" si="54"/>
        <v>0</v>
      </c>
      <c r="AL43" s="372">
        <f t="shared" si="54"/>
        <v>0</v>
      </c>
      <c r="AM43" s="372">
        <f>SUM(AM34:AM42)</f>
        <v>29</v>
      </c>
      <c r="AN43" s="372">
        <f>SUM(AN34:AN42)</f>
        <v>0</v>
      </c>
      <c r="AO43" s="372">
        <f>SUM(AO34:AO42)</f>
        <v>29</v>
      </c>
    </row>
    <row r="44" spans="1:54" hidden="1" x14ac:dyDescent="0.25"/>
    <row r="45" spans="1:54" hidden="1" x14ac:dyDescent="0.25">
      <c r="A45" t="s">
        <v>502</v>
      </c>
    </row>
    <row r="46" spans="1:54" s="173" customFormat="1" hidden="1" x14ac:dyDescent="0.25">
      <c r="A46" s="378"/>
      <c r="B46" s="378"/>
      <c r="C46" s="1075" t="s">
        <v>18</v>
      </c>
      <c r="D46" s="1075"/>
      <c r="E46" s="1075"/>
      <c r="F46" s="1075"/>
      <c r="G46" s="1021" t="s">
        <v>31</v>
      </c>
      <c r="H46" s="1021"/>
      <c r="I46" s="1021"/>
      <c r="J46" s="1021"/>
      <c r="K46" s="1075" t="s">
        <v>32</v>
      </c>
      <c r="L46" s="1075"/>
      <c r="M46" s="1075"/>
      <c r="N46" s="1075"/>
      <c r="O46" s="1021" t="s">
        <v>33</v>
      </c>
      <c r="P46" s="1021"/>
      <c r="Q46" s="1021"/>
      <c r="R46" s="1021"/>
      <c r="S46" s="1075" t="s">
        <v>34</v>
      </c>
      <c r="T46" s="1075"/>
      <c r="U46" s="1075"/>
      <c r="V46" s="1075"/>
      <c r="W46" s="1021" t="s">
        <v>284</v>
      </c>
      <c r="X46" s="1021"/>
      <c r="Y46" s="1021"/>
      <c r="Z46" s="1021"/>
      <c r="AA46" s="1075" t="s">
        <v>285</v>
      </c>
      <c r="AB46" s="1075"/>
      <c r="AC46" s="1075"/>
      <c r="AD46" s="1075"/>
      <c r="AE46" s="1021" t="s">
        <v>288</v>
      </c>
      <c r="AF46" s="1021"/>
      <c r="AG46" s="1021"/>
      <c r="AH46" s="1021"/>
      <c r="AI46" s="1075" t="s">
        <v>289</v>
      </c>
      <c r="AJ46" s="1075"/>
      <c r="AK46" s="1075"/>
      <c r="AL46" s="1075"/>
      <c r="AM46" s="1017" t="s">
        <v>290</v>
      </c>
      <c r="AN46" s="1017"/>
      <c r="AO46" s="1017"/>
      <c r="AP46" s="1017"/>
      <c r="AQ46" s="1075" t="s">
        <v>291</v>
      </c>
      <c r="AR46" s="1075"/>
      <c r="AS46" s="1075"/>
      <c r="AT46" s="1075"/>
      <c r="AU46" s="1017" t="s">
        <v>292</v>
      </c>
      <c r="AV46" s="1017"/>
      <c r="AW46" s="1017"/>
      <c r="AX46" s="1017"/>
      <c r="AY46" s="1074" t="s">
        <v>384</v>
      </c>
      <c r="AZ46" s="1074"/>
      <c r="BA46" s="1074"/>
      <c r="BB46" s="1074"/>
    </row>
    <row r="47" spans="1:54" s="173" customFormat="1" hidden="1" x14ac:dyDescent="0.25">
      <c r="A47" s="112" t="s">
        <v>19</v>
      </c>
      <c r="B47" s="112" t="s">
        <v>317</v>
      </c>
      <c r="C47" s="717" t="s">
        <v>320</v>
      </c>
      <c r="D47" s="717" t="s">
        <v>503</v>
      </c>
      <c r="E47" s="717" t="s">
        <v>504</v>
      </c>
      <c r="F47" s="717" t="s">
        <v>21</v>
      </c>
      <c r="G47" s="717" t="s">
        <v>26</v>
      </c>
      <c r="H47" s="717" t="s">
        <v>27</v>
      </c>
      <c r="I47" s="717" t="s">
        <v>314</v>
      </c>
      <c r="J47" s="717" t="s">
        <v>21</v>
      </c>
      <c r="K47" s="717" t="s">
        <v>26</v>
      </c>
      <c r="L47" s="717" t="s">
        <v>27</v>
      </c>
      <c r="M47" s="717" t="s">
        <v>314</v>
      </c>
      <c r="N47" s="717" t="s">
        <v>21</v>
      </c>
      <c r="O47" s="717" t="s">
        <v>26</v>
      </c>
      <c r="P47" s="717" t="s">
        <v>27</v>
      </c>
      <c r="Q47" s="717" t="s">
        <v>314</v>
      </c>
      <c r="R47" s="717" t="s">
        <v>21</v>
      </c>
      <c r="S47" s="717" t="s">
        <v>26</v>
      </c>
      <c r="T47" s="717" t="s">
        <v>27</v>
      </c>
      <c r="U47" s="717" t="s">
        <v>314</v>
      </c>
      <c r="V47" s="717" t="s">
        <v>21</v>
      </c>
      <c r="W47" s="717" t="s">
        <v>26</v>
      </c>
      <c r="X47" s="717" t="s">
        <v>27</v>
      </c>
      <c r="Y47" s="717" t="s">
        <v>314</v>
      </c>
      <c r="Z47" s="717" t="s">
        <v>21</v>
      </c>
      <c r="AA47" s="717" t="s">
        <v>26</v>
      </c>
      <c r="AB47" s="717" t="s">
        <v>27</v>
      </c>
      <c r="AC47" s="717" t="s">
        <v>314</v>
      </c>
      <c r="AD47" s="717" t="s">
        <v>21</v>
      </c>
      <c r="AE47" s="717" t="s">
        <v>26</v>
      </c>
      <c r="AF47" s="717" t="s">
        <v>27</v>
      </c>
      <c r="AG47" s="717" t="s">
        <v>314</v>
      </c>
      <c r="AH47" s="717" t="s">
        <v>21</v>
      </c>
      <c r="AI47" s="717" t="s">
        <v>26</v>
      </c>
      <c r="AJ47" s="717" t="s">
        <v>27</v>
      </c>
      <c r="AK47" s="717" t="s">
        <v>314</v>
      </c>
      <c r="AL47" s="717" t="s">
        <v>21</v>
      </c>
      <c r="AM47" s="717" t="s">
        <v>26</v>
      </c>
      <c r="AN47" s="717" t="s">
        <v>27</v>
      </c>
      <c r="AO47" s="717" t="s">
        <v>314</v>
      </c>
      <c r="AP47" s="717" t="s">
        <v>21</v>
      </c>
      <c r="AQ47" s="717" t="s">
        <v>26</v>
      </c>
      <c r="AR47" s="717" t="s">
        <v>27</v>
      </c>
      <c r="AS47" s="717" t="s">
        <v>314</v>
      </c>
      <c r="AT47" s="717" t="s">
        <v>21</v>
      </c>
      <c r="AU47" s="717" t="s">
        <v>26</v>
      </c>
      <c r="AV47" s="717" t="s">
        <v>27</v>
      </c>
      <c r="AW47" s="717" t="s">
        <v>314</v>
      </c>
      <c r="AX47" s="717" t="s">
        <v>21</v>
      </c>
      <c r="AY47" s="717" t="s">
        <v>26</v>
      </c>
      <c r="AZ47" s="717" t="s">
        <v>27</v>
      </c>
      <c r="BA47" s="717" t="s">
        <v>314</v>
      </c>
      <c r="BB47" s="717" t="s">
        <v>21</v>
      </c>
    </row>
    <row r="48" spans="1:54" hidden="1" x14ac:dyDescent="0.25">
      <c r="A48" s="516">
        <v>1</v>
      </c>
      <c r="B48" s="377" t="s">
        <v>26</v>
      </c>
      <c r="C48" s="119"/>
      <c r="D48" s="119"/>
      <c r="E48" s="119"/>
      <c r="F48" s="119">
        <f>SUM(C48:E48)</f>
        <v>0</v>
      </c>
      <c r="G48" s="119"/>
      <c r="H48" s="119"/>
      <c r="I48" s="119"/>
      <c r="J48" s="119">
        <f>SUM(G48:I48)</f>
        <v>0</v>
      </c>
      <c r="K48" s="119"/>
      <c r="L48" s="119"/>
      <c r="M48" s="119"/>
      <c r="N48" s="119">
        <f>SUM(K48:M48)</f>
        <v>0</v>
      </c>
      <c r="O48" s="119"/>
      <c r="P48" s="119"/>
      <c r="Q48" s="119"/>
      <c r="R48" s="119">
        <f>SUM(O48:Q48)</f>
        <v>0</v>
      </c>
      <c r="S48" s="119"/>
      <c r="T48" s="119"/>
      <c r="U48" s="119"/>
      <c r="V48" s="119">
        <f>SUM(S48:U48)</f>
        <v>0</v>
      </c>
      <c r="W48" s="119"/>
      <c r="X48" s="119"/>
      <c r="Y48" s="119"/>
      <c r="Z48" s="119">
        <f>SUM(W48:Y48)</f>
        <v>0</v>
      </c>
      <c r="AA48" s="119"/>
      <c r="AB48" s="119"/>
      <c r="AC48" s="119"/>
      <c r="AD48" s="119">
        <f>SUM(AA48:AC48)</f>
        <v>0</v>
      </c>
      <c r="AE48" s="119"/>
      <c r="AF48" s="119"/>
      <c r="AG48" s="119"/>
      <c r="AH48" s="119">
        <f>SUM(AE48:AG48)</f>
        <v>0</v>
      </c>
      <c r="AI48" s="119"/>
      <c r="AJ48" s="119"/>
      <c r="AK48" s="119"/>
      <c r="AL48" s="119">
        <f>SUM(AI48:AK48)</f>
        <v>0</v>
      </c>
      <c r="AM48" s="119"/>
      <c r="AN48" s="119"/>
      <c r="AO48" s="119"/>
      <c r="AP48" s="119">
        <f>SUM(AM48:AO48)</f>
        <v>0</v>
      </c>
      <c r="AQ48" s="119"/>
      <c r="AR48" s="119"/>
      <c r="AS48" s="119"/>
      <c r="AT48" s="119">
        <f>SUM(AQ48:AS48)</f>
        <v>0</v>
      </c>
      <c r="AU48" s="119"/>
      <c r="AV48" s="119"/>
      <c r="AW48" s="119"/>
      <c r="AX48" s="119">
        <f>SUM(AU48:AW48)</f>
        <v>0</v>
      </c>
      <c r="AY48" s="119">
        <f>C48+G48+K48+O48+S48+W48+AA48+AE48+AI48+AM48+AQ48+AU48</f>
        <v>0</v>
      </c>
      <c r="AZ48" s="119">
        <f t="shared" ref="AZ48:AZ56" si="55">D48+H48+L48+P48+T48+X48+AB48+AF48+AJ48+AN48+AR48+AV48</f>
        <v>0</v>
      </c>
      <c r="BA48" s="119">
        <f t="shared" ref="BA48:BA56" si="56">E48+I48+M48+Q48+U48+Y48+AC48+AG48+AK48+AO48+AS48+AW48</f>
        <v>0</v>
      </c>
      <c r="BB48" s="119">
        <f>SUM(AY48:BA48)</f>
        <v>0</v>
      </c>
    </row>
    <row r="49" spans="1:54" hidden="1" x14ac:dyDescent="0.25">
      <c r="A49" s="516">
        <v>2</v>
      </c>
      <c r="B49" s="377" t="s">
        <v>294</v>
      </c>
      <c r="C49" s="119">
        <v>140</v>
      </c>
      <c r="D49" s="119">
        <v>95</v>
      </c>
      <c r="E49" s="119">
        <v>4</v>
      </c>
      <c r="F49" s="119">
        <f t="shared" ref="F49:F56" si="57">SUM(C49:E49)</f>
        <v>239</v>
      </c>
      <c r="G49" s="119"/>
      <c r="H49" s="119"/>
      <c r="I49" s="119"/>
      <c r="J49" s="119">
        <f t="shared" ref="J49:J56" si="58">SUM(G49:I49)</f>
        <v>0</v>
      </c>
      <c r="K49" s="119"/>
      <c r="L49" s="119"/>
      <c r="M49" s="119"/>
      <c r="N49" s="119">
        <f t="shared" ref="N49:N56" si="59">SUM(K49:M49)</f>
        <v>0</v>
      </c>
      <c r="O49" s="119"/>
      <c r="P49" s="119"/>
      <c r="Q49" s="119"/>
      <c r="R49" s="119">
        <f t="shared" ref="R49:R56" si="60">SUM(O49:Q49)</f>
        <v>0</v>
      </c>
      <c r="S49" s="119"/>
      <c r="T49" s="119"/>
      <c r="U49" s="119"/>
      <c r="V49" s="119">
        <f t="shared" ref="V49:V56" si="61">SUM(S49:U49)</f>
        <v>0</v>
      </c>
      <c r="W49" s="119"/>
      <c r="X49" s="119"/>
      <c r="Y49" s="119"/>
      <c r="Z49" s="119">
        <f t="shared" ref="Z49:Z56" si="62">SUM(W49:Y49)</f>
        <v>0</v>
      </c>
      <c r="AA49" s="119"/>
      <c r="AB49" s="119"/>
      <c r="AC49" s="119"/>
      <c r="AD49" s="119">
        <f t="shared" ref="AD49:AD56" si="63">SUM(AA49:AC49)</f>
        <v>0</v>
      </c>
      <c r="AE49" s="119"/>
      <c r="AF49" s="119"/>
      <c r="AG49" s="119"/>
      <c r="AH49" s="119">
        <f t="shared" ref="AH49:AH56" si="64">SUM(AE49:AG49)</f>
        <v>0</v>
      </c>
      <c r="AI49" s="119"/>
      <c r="AJ49" s="119"/>
      <c r="AK49" s="119"/>
      <c r="AL49" s="119">
        <f t="shared" ref="AL49:AL56" si="65">SUM(AI49:AK49)</f>
        <v>0</v>
      </c>
      <c r="AM49" s="119"/>
      <c r="AN49" s="119"/>
      <c r="AO49" s="119"/>
      <c r="AP49" s="119">
        <f t="shared" ref="AP49:AP56" si="66">SUM(AM49:AO49)</f>
        <v>0</v>
      </c>
      <c r="AQ49" s="119"/>
      <c r="AR49" s="119"/>
      <c r="AS49" s="119"/>
      <c r="AT49" s="119">
        <f t="shared" ref="AT49:AT56" si="67">SUM(AQ49:AS49)</f>
        <v>0</v>
      </c>
      <c r="AU49" s="119"/>
      <c r="AV49" s="119"/>
      <c r="AW49" s="119"/>
      <c r="AX49" s="119">
        <f t="shared" ref="AX49:AX56" si="68">SUM(AU49:AW49)</f>
        <v>0</v>
      </c>
      <c r="AY49" s="119">
        <f t="shared" ref="AY49:AY56" si="69">C49+G49+K49+O49+S49+W49+AA49+AE49+AI49+AM49+AQ49+AU49</f>
        <v>140</v>
      </c>
      <c r="AZ49" s="119">
        <f t="shared" si="55"/>
        <v>95</v>
      </c>
      <c r="BA49" s="119">
        <f t="shared" si="56"/>
        <v>4</v>
      </c>
      <c r="BB49" s="119">
        <f t="shared" ref="BB49:BB56" si="70">SUM(AY49:BA49)</f>
        <v>239</v>
      </c>
    </row>
    <row r="50" spans="1:54" hidden="1" x14ac:dyDescent="0.25">
      <c r="A50" s="516">
        <v>3</v>
      </c>
      <c r="B50" s="377" t="s">
        <v>295</v>
      </c>
      <c r="C50" s="119"/>
      <c r="D50" s="119"/>
      <c r="E50" s="119"/>
      <c r="F50" s="119">
        <f t="shared" si="57"/>
        <v>0</v>
      </c>
      <c r="G50" s="119"/>
      <c r="H50" s="119"/>
      <c r="I50" s="119"/>
      <c r="J50" s="119">
        <f t="shared" si="58"/>
        <v>0</v>
      </c>
      <c r="K50" s="119"/>
      <c r="L50" s="119"/>
      <c r="M50" s="119"/>
      <c r="N50" s="119">
        <f t="shared" si="59"/>
        <v>0</v>
      </c>
      <c r="O50" s="119"/>
      <c r="P50" s="119"/>
      <c r="Q50" s="119"/>
      <c r="R50" s="119">
        <f t="shared" si="60"/>
        <v>0</v>
      </c>
      <c r="S50" s="119"/>
      <c r="T50" s="119"/>
      <c r="U50" s="119"/>
      <c r="V50" s="119">
        <f t="shared" si="61"/>
        <v>0</v>
      </c>
      <c r="W50" s="119"/>
      <c r="X50" s="119"/>
      <c r="Y50" s="119"/>
      <c r="Z50" s="548">
        <f t="shared" si="62"/>
        <v>0</v>
      </c>
      <c r="AA50" s="119"/>
      <c r="AB50" s="119"/>
      <c r="AC50" s="119"/>
      <c r="AD50" s="119">
        <f t="shared" si="63"/>
        <v>0</v>
      </c>
      <c r="AE50" s="119"/>
      <c r="AF50" s="119"/>
      <c r="AG50" s="119"/>
      <c r="AH50" s="119">
        <f t="shared" si="64"/>
        <v>0</v>
      </c>
      <c r="AI50" s="119"/>
      <c r="AJ50" s="119"/>
      <c r="AK50" s="119"/>
      <c r="AL50" s="119">
        <f t="shared" si="65"/>
        <v>0</v>
      </c>
      <c r="AM50" s="119"/>
      <c r="AN50" s="119"/>
      <c r="AO50" s="119"/>
      <c r="AP50" s="119">
        <f t="shared" si="66"/>
        <v>0</v>
      </c>
      <c r="AQ50" s="119"/>
      <c r="AR50" s="119"/>
      <c r="AS50" s="119"/>
      <c r="AT50" s="119">
        <f t="shared" si="67"/>
        <v>0</v>
      </c>
      <c r="AU50" s="119"/>
      <c r="AV50" s="119"/>
      <c r="AW50" s="119"/>
      <c r="AX50" s="119">
        <f t="shared" si="68"/>
        <v>0</v>
      </c>
      <c r="AY50" s="119">
        <f t="shared" si="69"/>
        <v>0</v>
      </c>
      <c r="AZ50" s="119">
        <f t="shared" si="55"/>
        <v>0</v>
      </c>
      <c r="BA50" s="119">
        <f t="shared" si="56"/>
        <v>0</v>
      </c>
      <c r="BB50" s="456">
        <f t="shared" si="70"/>
        <v>0</v>
      </c>
    </row>
    <row r="51" spans="1:54" hidden="1" x14ac:dyDescent="0.25">
      <c r="A51" s="516">
        <v>4</v>
      </c>
      <c r="B51" s="377" t="s">
        <v>316</v>
      </c>
      <c r="C51" s="119"/>
      <c r="D51" s="119"/>
      <c r="E51" s="119"/>
      <c r="F51" s="119">
        <f t="shared" si="57"/>
        <v>0</v>
      </c>
      <c r="G51" s="119"/>
      <c r="H51" s="119"/>
      <c r="I51" s="119"/>
      <c r="J51" s="119">
        <f t="shared" si="58"/>
        <v>0</v>
      </c>
      <c r="K51" s="119"/>
      <c r="L51" s="119"/>
      <c r="M51" s="119"/>
      <c r="N51" s="119">
        <f t="shared" si="59"/>
        <v>0</v>
      </c>
      <c r="O51" s="119"/>
      <c r="P51" s="119"/>
      <c r="Q51" s="119"/>
      <c r="R51" s="119">
        <f t="shared" si="60"/>
        <v>0</v>
      </c>
      <c r="S51" s="119"/>
      <c r="T51" s="119"/>
      <c r="U51" s="119"/>
      <c r="V51" s="119">
        <f t="shared" si="61"/>
        <v>0</v>
      </c>
      <c r="W51" s="119"/>
      <c r="X51" s="119"/>
      <c r="Y51" s="119"/>
      <c r="Z51" s="119">
        <f t="shared" si="62"/>
        <v>0</v>
      </c>
      <c r="AA51" s="119"/>
      <c r="AB51" s="119"/>
      <c r="AC51" s="119"/>
      <c r="AD51" s="119">
        <f t="shared" si="63"/>
        <v>0</v>
      </c>
      <c r="AE51" s="119"/>
      <c r="AF51" s="119"/>
      <c r="AG51" s="119"/>
      <c r="AH51" s="119">
        <f t="shared" si="64"/>
        <v>0</v>
      </c>
      <c r="AI51" s="119"/>
      <c r="AJ51" s="119"/>
      <c r="AK51" s="119"/>
      <c r="AL51" s="119">
        <f t="shared" si="65"/>
        <v>0</v>
      </c>
      <c r="AM51" s="119"/>
      <c r="AN51" s="119"/>
      <c r="AO51" s="119"/>
      <c r="AP51" s="119">
        <f t="shared" si="66"/>
        <v>0</v>
      </c>
      <c r="AQ51" s="119"/>
      <c r="AR51" s="119"/>
      <c r="AS51" s="119"/>
      <c r="AT51" s="119">
        <f t="shared" si="67"/>
        <v>0</v>
      </c>
      <c r="AU51" s="119"/>
      <c r="AV51" s="119"/>
      <c r="AW51" s="119"/>
      <c r="AX51" s="119">
        <f t="shared" si="68"/>
        <v>0</v>
      </c>
      <c r="AY51" s="119">
        <f t="shared" si="69"/>
        <v>0</v>
      </c>
      <c r="AZ51" s="119">
        <f t="shared" si="55"/>
        <v>0</v>
      </c>
      <c r="BA51" s="119">
        <f t="shared" si="56"/>
        <v>0</v>
      </c>
      <c r="BB51" s="119">
        <f t="shared" si="70"/>
        <v>0</v>
      </c>
    </row>
    <row r="52" spans="1:54" hidden="1" x14ac:dyDescent="0.25">
      <c r="A52" s="549">
        <v>5</v>
      </c>
      <c r="B52" s="568" t="s">
        <v>296</v>
      </c>
      <c r="C52" s="548">
        <v>36</v>
      </c>
      <c r="D52" s="548">
        <v>550</v>
      </c>
      <c r="E52" s="548">
        <v>0</v>
      </c>
      <c r="F52" s="548">
        <f t="shared" si="57"/>
        <v>586</v>
      </c>
      <c r="G52" s="548"/>
      <c r="H52" s="548"/>
      <c r="I52" s="548"/>
      <c r="J52" s="548">
        <f t="shared" si="58"/>
        <v>0</v>
      </c>
      <c r="K52" s="548"/>
      <c r="L52" s="548"/>
      <c r="M52" s="548"/>
      <c r="N52" s="548">
        <f t="shared" si="59"/>
        <v>0</v>
      </c>
      <c r="O52" s="548"/>
      <c r="P52" s="548"/>
      <c r="Q52" s="548"/>
      <c r="R52" s="548">
        <f t="shared" si="60"/>
        <v>0</v>
      </c>
      <c r="S52" s="548"/>
      <c r="T52" s="548"/>
      <c r="U52" s="550"/>
      <c r="V52" s="548">
        <f t="shared" si="61"/>
        <v>0</v>
      </c>
      <c r="W52" s="548"/>
      <c r="X52" s="548"/>
      <c r="Y52" s="548"/>
      <c r="Z52" s="548">
        <f t="shared" si="62"/>
        <v>0</v>
      </c>
      <c r="AA52" s="548"/>
      <c r="AB52" s="548"/>
      <c r="AC52" s="548"/>
      <c r="AD52" s="548">
        <f t="shared" si="63"/>
        <v>0</v>
      </c>
      <c r="AE52" s="548"/>
      <c r="AF52" s="548"/>
      <c r="AG52" s="548"/>
      <c r="AH52" s="548">
        <f t="shared" si="64"/>
        <v>0</v>
      </c>
      <c r="AI52" s="548"/>
      <c r="AJ52" s="548"/>
      <c r="AK52" s="548"/>
      <c r="AL52" s="548">
        <f t="shared" si="65"/>
        <v>0</v>
      </c>
      <c r="AM52" s="548"/>
      <c r="AN52" s="548"/>
      <c r="AO52" s="548"/>
      <c r="AP52" s="548">
        <f t="shared" si="66"/>
        <v>0</v>
      </c>
      <c r="AQ52" s="548"/>
      <c r="AR52" s="548"/>
      <c r="AS52" s="548"/>
      <c r="AT52" s="548">
        <f t="shared" si="67"/>
        <v>0</v>
      </c>
      <c r="AU52" s="548"/>
      <c r="AV52" s="548"/>
      <c r="AW52" s="548"/>
      <c r="AX52" s="548">
        <f t="shared" si="68"/>
        <v>0</v>
      </c>
      <c r="AY52" s="119">
        <f t="shared" si="69"/>
        <v>36</v>
      </c>
      <c r="AZ52" s="119">
        <f t="shared" si="55"/>
        <v>550</v>
      </c>
      <c r="BA52" s="119">
        <f t="shared" si="56"/>
        <v>0</v>
      </c>
      <c r="BB52" s="548">
        <f t="shared" si="70"/>
        <v>586</v>
      </c>
    </row>
    <row r="53" spans="1:54" hidden="1" x14ac:dyDescent="0.25">
      <c r="A53" s="516">
        <v>6</v>
      </c>
      <c r="B53" s="377" t="s">
        <v>297</v>
      </c>
      <c r="C53" s="119"/>
      <c r="D53" s="119"/>
      <c r="E53" s="119"/>
      <c r="F53" s="119">
        <f t="shared" si="57"/>
        <v>0</v>
      </c>
      <c r="G53" s="119"/>
      <c r="H53" s="119"/>
      <c r="I53" s="119"/>
      <c r="J53" s="119">
        <f t="shared" si="58"/>
        <v>0</v>
      </c>
      <c r="K53" s="119"/>
      <c r="L53" s="119"/>
      <c r="M53" s="119"/>
      <c r="N53" s="119">
        <f t="shared" si="59"/>
        <v>0</v>
      </c>
      <c r="O53" s="119"/>
      <c r="P53" s="119"/>
      <c r="Q53" s="119"/>
      <c r="R53" s="119">
        <f t="shared" si="60"/>
        <v>0</v>
      </c>
      <c r="S53" s="119"/>
      <c r="T53" s="119"/>
      <c r="U53" s="119"/>
      <c r="V53" s="119">
        <f t="shared" si="61"/>
        <v>0</v>
      </c>
      <c r="W53" s="119"/>
      <c r="X53" s="119"/>
      <c r="Y53" s="119"/>
      <c r="Z53" s="119">
        <f t="shared" si="62"/>
        <v>0</v>
      </c>
      <c r="AA53" s="119"/>
      <c r="AB53" s="119"/>
      <c r="AC53" s="119"/>
      <c r="AD53" s="119">
        <f t="shared" si="63"/>
        <v>0</v>
      </c>
      <c r="AE53" s="119"/>
      <c r="AF53" s="119"/>
      <c r="AG53" s="119"/>
      <c r="AH53" s="119">
        <f t="shared" si="64"/>
        <v>0</v>
      </c>
      <c r="AI53" s="119"/>
      <c r="AJ53" s="119"/>
      <c r="AK53" s="119"/>
      <c r="AL53" s="119">
        <f t="shared" si="65"/>
        <v>0</v>
      </c>
      <c r="AM53" s="119"/>
      <c r="AN53" s="119"/>
      <c r="AO53" s="119"/>
      <c r="AP53" s="119">
        <f t="shared" si="66"/>
        <v>0</v>
      </c>
      <c r="AQ53" s="119"/>
      <c r="AR53" s="119"/>
      <c r="AS53" s="119"/>
      <c r="AT53" s="119">
        <f t="shared" si="67"/>
        <v>0</v>
      </c>
      <c r="AU53" s="119"/>
      <c r="AV53" s="119"/>
      <c r="AW53" s="119"/>
      <c r="AX53" s="119">
        <f t="shared" si="68"/>
        <v>0</v>
      </c>
      <c r="AY53" s="119">
        <f t="shared" si="69"/>
        <v>0</v>
      </c>
      <c r="AZ53" s="119">
        <f t="shared" si="55"/>
        <v>0</v>
      </c>
      <c r="BA53" s="119">
        <f t="shared" si="56"/>
        <v>0</v>
      </c>
      <c r="BB53" s="119">
        <f t="shared" si="70"/>
        <v>0</v>
      </c>
    </row>
    <row r="54" spans="1:54" hidden="1" x14ac:dyDescent="0.25">
      <c r="A54" s="516">
        <v>7</v>
      </c>
      <c r="B54" s="377" t="s">
        <v>298</v>
      </c>
      <c r="C54" s="119"/>
      <c r="D54" s="119"/>
      <c r="E54" s="119"/>
      <c r="F54" s="119">
        <f t="shared" si="57"/>
        <v>0</v>
      </c>
      <c r="G54" s="119"/>
      <c r="H54" s="119"/>
      <c r="I54" s="456"/>
      <c r="J54" s="119">
        <f t="shared" si="58"/>
        <v>0</v>
      </c>
      <c r="K54" s="119"/>
      <c r="L54" s="119"/>
      <c r="M54" s="119"/>
      <c r="N54" s="119">
        <f t="shared" si="59"/>
        <v>0</v>
      </c>
      <c r="O54" s="119"/>
      <c r="P54" s="119"/>
      <c r="Q54" s="119"/>
      <c r="R54" s="119">
        <f t="shared" si="60"/>
        <v>0</v>
      </c>
      <c r="S54" s="119"/>
      <c r="T54" s="119"/>
      <c r="U54" s="119"/>
      <c r="V54" s="119">
        <f t="shared" si="61"/>
        <v>0</v>
      </c>
      <c r="W54" s="119"/>
      <c r="X54" s="119"/>
      <c r="Y54" s="119"/>
      <c r="Z54" s="119">
        <f t="shared" si="62"/>
        <v>0</v>
      </c>
      <c r="AA54" s="119"/>
      <c r="AB54" s="119"/>
      <c r="AC54" s="119"/>
      <c r="AD54" s="119">
        <f t="shared" si="63"/>
        <v>0</v>
      </c>
      <c r="AE54" s="119"/>
      <c r="AF54" s="119"/>
      <c r="AG54" s="119"/>
      <c r="AH54" s="119">
        <f t="shared" si="64"/>
        <v>0</v>
      </c>
      <c r="AI54" s="119"/>
      <c r="AJ54" s="119"/>
      <c r="AK54" s="119"/>
      <c r="AL54" s="119">
        <f t="shared" si="65"/>
        <v>0</v>
      </c>
      <c r="AM54" s="119"/>
      <c r="AN54" s="119"/>
      <c r="AO54" s="119"/>
      <c r="AP54" s="119">
        <f t="shared" si="66"/>
        <v>0</v>
      </c>
      <c r="AQ54" s="119"/>
      <c r="AR54" s="119"/>
      <c r="AS54" s="119"/>
      <c r="AT54" s="119">
        <f t="shared" si="67"/>
        <v>0</v>
      </c>
      <c r="AU54" s="119"/>
      <c r="AV54" s="119"/>
      <c r="AW54" s="119"/>
      <c r="AX54" s="119">
        <f t="shared" si="68"/>
        <v>0</v>
      </c>
      <c r="AY54" s="119">
        <f t="shared" si="69"/>
        <v>0</v>
      </c>
      <c r="AZ54" s="119">
        <f t="shared" si="55"/>
        <v>0</v>
      </c>
      <c r="BA54" s="119">
        <f t="shared" si="56"/>
        <v>0</v>
      </c>
      <c r="BB54" s="119">
        <f t="shared" si="70"/>
        <v>0</v>
      </c>
    </row>
    <row r="55" spans="1:54" hidden="1" x14ac:dyDescent="0.25">
      <c r="A55" s="516">
        <v>8</v>
      </c>
      <c r="B55" s="377" t="s">
        <v>315</v>
      </c>
      <c r="C55" s="119"/>
      <c r="D55" s="119"/>
      <c r="E55" s="119"/>
      <c r="F55" s="119">
        <f t="shared" si="57"/>
        <v>0</v>
      </c>
      <c r="G55" s="119"/>
      <c r="H55" s="119"/>
      <c r="I55" s="119"/>
      <c r="J55" s="119">
        <f t="shared" si="58"/>
        <v>0</v>
      </c>
      <c r="K55" s="119"/>
      <c r="L55" s="119"/>
      <c r="M55" s="119"/>
      <c r="N55" s="119">
        <f t="shared" si="59"/>
        <v>0</v>
      </c>
      <c r="O55" s="119"/>
      <c r="P55" s="119"/>
      <c r="Q55" s="119"/>
      <c r="R55" s="119">
        <f t="shared" si="60"/>
        <v>0</v>
      </c>
      <c r="S55" s="119"/>
      <c r="T55" s="119"/>
      <c r="U55" s="119"/>
      <c r="V55" s="119">
        <f t="shared" si="61"/>
        <v>0</v>
      </c>
      <c r="W55" s="119"/>
      <c r="X55" s="119"/>
      <c r="Y55" s="119"/>
      <c r="Z55" s="119">
        <f t="shared" si="62"/>
        <v>0</v>
      </c>
      <c r="AA55" s="119"/>
      <c r="AB55" s="119"/>
      <c r="AC55" s="119"/>
      <c r="AD55" s="119">
        <f t="shared" si="63"/>
        <v>0</v>
      </c>
      <c r="AE55" s="119"/>
      <c r="AF55" s="119"/>
      <c r="AG55" s="119"/>
      <c r="AH55" s="119">
        <f t="shared" si="64"/>
        <v>0</v>
      </c>
      <c r="AI55" s="119"/>
      <c r="AJ55" s="119"/>
      <c r="AK55" s="119"/>
      <c r="AL55" s="119">
        <f t="shared" si="65"/>
        <v>0</v>
      </c>
      <c r="AM55" s="119"/>
      <c r="AN55" s="119"/>
      <c r="AO55" s="119"/>
      <c r="AP55" s="119">
        <f t="shared" si="66"/>
        <v>0</v>
      </c>
      <c r="AQ55" s="119"/>
      <c r="AR55" s="119"/>
      <c r="AS55" s="119"/>
      <c r="AT55" s="119">
        <f t="shared" si="67"/>
        <v>0</v>
      </c>
      <c r="AU55" s="119"/>
      <c r="AV55" s="119"/>
      <c r="AW55" s="119"/>
      <c r="AX55" s="119">
        <f t="shared" si="68"/>
        <v>0</v>
      </c>
      <c r="AY55" s="119">
        <f t="shared" si="69"/>
        <v>0</v>
      </c>
      <c r="AZ55" s="119">
        <f t="shared" si="55"/>
        <v>0</v>
      </c>
      <c r="BA55" s="119">
        <f t="shared" si="56"/>
        <v>0</v>
      </c>
      <c r="BB55" s="119">
        <f t="shared" si="70"/>
        <v>0</v>
      </c>
    </row>
    <row r="56" spans="1:54" hidden="1" x14ac:dyDescent="0.25">
      <c r="A56" s="516">
        <v>9</v>
      </c>
      <c r="B56" s="377" t="s">
        <v>325</v>
      </c>
      <c r="C56" s="119">
        <v>15</v>
      </c>
      <c r="D56" s="119">
        <v>20</v>
      </c>
      <c r="E56" s="119">
        <v>0</v>
      </c>
      <c r="F56" s="119">
        <f t="shared" si="57"/>
        <v>35</v>
      </c>
      <c r="G56" s="119">
        <v>10</v>
      </c>
      <c r="H56" s="119">
        <v>19</v>
      </c>
      <c r="I56" s="119">
        <v>0</v>
      </c>
      <c r="J56" s="119">
        <f t="shared" si="58"/>
        <v>29</v>
      </c>
      <c r="K56" s="460"/>
      <c r="L56" s="460"/>
      <c r="M56" s="460"/>
      <c r="N56" s="119">
        <f t="shared" si="59"/>
        <v>0</v>
      </c>
      <c r="O56" s="119"/>
      <c r="P56" s="119"/>
      <c r="Q56" s="119"/>
      <c r="R56" s="119">
        <f t="shared" si="60"/>
        <v>0</v>
      </c>
      <c r="S56" s="119"/>
      <c r="T56" s="119"/>
      <c r="U56" s="119"/>
      <c r="V56" s="119">
        <f t="shared" si="61"/>
        <v>0</v>
      </c>
      <c r="W56" s="119"/>
      <c r="X56" s="119"/>
      <c r="Y56" s="119"/>
      <c r="Z56" s="119">
        <f t="shared" si="62"/>
        <v>0</v>
      </c>
      <c r="AA56" s="119"/>
      <c r="AB56" s="119"/>
      <c r="AC56" s="119"/>
      <c r="AD56" s="119">
        <f t="shared" si="63"/>
        <v>0</v>
      </c>
      <c r="AE56" s="119"/>
      <c r="AF56" s="119"/>
      <c r="AG56" s="119"/>
      <c r="AH56" s="119">
        <f t="shared" si="64"/>
        <v>0</v>
      </c>
      <c r="AI56" s="119"/>
      <c r="AJ56" s="119"/>
      <c r="AK56" s="119"/>
      <c r="AL56" s="119">
        <f t="shared" si="65"/>
        <v>0</v>
      </c>
      <c r="AM56" s="119"/>
      <c r="AN56" s="119"/>
      <c r="AO56" s="119"/>
      <c r="AP56" s="119">
        <f t="shared" si="66"/>
        <v>0</v>
      </c>
      <c r="AQ56" s="119"/>
      <c r="AR56" s="119"/>
      <c r="AS56" s="119"/>
      <c r="AT56" s="119">
        <f t="shared" si="67"/>
        <v>0</v>
      </c>
      <c r="AU56" s="119"/>
      <c r="AV56" s="119"/>
      <c r="AW56" s="119">
        <v>0</v>
      </c>
      <c r="AX56" s="119">
        <f t="shared" si="68"/>
        <v>0</v>
      </c>
      <c r="AY56" s="119">
        <f t="shared" si="69"/>
        <v>25</v>
      </c>
      <c r="AZ56" s="119">
        <f t="shared" si="55"/>
        <v>39</v>
      </c>
      <c r="BA56" s="119">
        <f t="shared" si="56"/>
        <v>0</v>
      </c>
      <c r="BB56" s="119">
        <f t="shared" si="70"/>
        <v>64</v>
      </c>
    </row>
    <row r="57" spans="1:54" s="173" customFormat="1" hidden="1" x14ac:dyDescent="0.25">
      <c r="A57" s="717"/>
      <c r="B57" s="717" t="s">
        <v>2</v>
      </c>
      <c r="C57" s="120">
        <f t="shared" ref="C57:R57" si="71">SUM(C48:C56)</f>
        <v>191</v>
      </c>
      <c r="D57" s="120">
        <f t="shared" si="71"/>
        <v>665</v>
      </c>
      <c r="E57" s="120">
        <f t="shared" si="71"/>
        <v>4</v>
      </c>
      <c r="F57" s="120">
        <f t="shared" si="71"/>
        <v>860</v>
      </c>
      <c r="G57" s="120">
        <f t="shared" si="71"/>
        <v>10</v>
      </c>
      <c r="H57" s="120">
        <f t="shared" si="71"/>
        <v>19</v>
      </c>
      <c r="I57" s="120">
        <f t="shared" si="71"/>
        <v>0</v>
      </c>
      <c r="J57" s="120">
        <f t="shared" si="71"/>
        <v>29</v>
      </c>
      <c r="K57" s="120">
        <f t="shared" si="71"/>
        <v>0</v>
      </c>
      <c r="L57" s="120">
        <f t="shared" si="71"/>
        <v>0</v>
      </c>
      <c r="M57" s="120">
        <f t="shared" si="71"/>
        <v>0</v>
      </c>
      <c r="N57" s="120">
        <f t="shared" si="71"/>
        <v>0</v>
      </c>
      <c r="O57" s="120">
        <f t="shared" si="71"/>
        <v>0</v>
      </c>
      <c r="P57" s="120">
        <f t="shared" si="71"/>
        <v>0</v>
      </c>
      <c r="Q57" s="120">
        <f t="shared" si="71"/>
        <v>0</v>
      </c>
      <c r="R57" s="120">
        <f t="shared" si="71"/>
        <v>0</v>
      </c>
      <c r="S57" s="120">
        <f>SUM(S48:S55)</f>
        <v>0</v>
      </c>
      <c r="T57" s="120">
        <f>SUM(T48:T55)</f>
        <v>0</v>
      </c>
      <c r="U57" s="120">
        <f>SUM(U48:U55)</f>
        <v>0</v>
      </c>
      <c r="V57" s="120">
        <f>SUM(V48:V55)</f>
        <v>0</v>
      </c>
      <c r="W57" s="120">
        <f t="shared" ref="W57:AP57" si="72">SUM(W48:W56)</f>
        <v>0</v>
      </c>
      <c r="X57" s="120">
        <f t="shared" si="72"/>
        <v>0</v>
      </c>
      <c r="Y57" s="120">
        <f t="shared" si="72"/>
        <v>0</v>
      </c>
      <c r="Z57" s="120">
        <f t="shared" si="72"/>
        <v>0</v>
      </c>
      <c r="AA57" s="120">
        <f t="shared" si="72"/>
        <v>0</v>
      </c>
      <c r="AB57" s="120">
        <f t="shared" si="72"/>
        <v>0</v>
      </c>
      <c r="AC57" s="120">
        <f t="shared" si="72"/>
        <v>0</v>
      </c>
      <c r="AD57" s="120">
        <f t="shared" si="72"/>
        <v>0</v>
      </c>
      <c r="AE57" s="120">
        <f t="shared" si="72"/>
        <v>0</v>
      </c>
      <c r="AF57" s="120">
        <f t="shared" si="72"/>
        <v>0</v>
      </c>
      <c r="AG57" s="120">
        <f t="shared" si="72"/>
        <v>0</v>
      </c>
      <c r="AH57" s="120">
        <f t="shared" si="72"/>
        <v>0</v>
      </c>
      <c r="AI57" s="120">
        <f t="shared" si="72"/>
        <v>0</v>
      </c>
      <c r="AJ57" s="120">
        <f t="shared" si="72"/>
        <v>0</v>
      </c>
      <c r="AK57" s="120">
        <f t="shared" si="72"/>
        <v>0</v>
      </c>
      <c r="AL57" s="120">
        <f t="shared" si="72"/>
        <v>0</v>
      </c>
      <c r="AM57" s="120">
        <f t="shared" si="72"/>
        <v>0</v>
      </c>
      <c r="AN57" s="120">
        <f t="shared" si="72"/>
        <v>0</v>
      </c>
      <c r="AO57" s="120">
        <f t="shared" si="72"/>
        <v>0</v>
      </c>
      <c r="AP57" s="120">
        <f t="shared" si="72"/>
        <v>0</v>
      </c>
      <c r="AQ57" s="120">
        <f t="shared" ref="AQ57:AX57" si="73">SUM(AQ48:AQ55)</f>
        <v>0</v>
      </c>
      <c r="AR57" s="120">
        <f t="shared" si="73"/>
        <v>0</v>
      </c>
      <c r="AS57" s="120">
        <f t="shared" si="73"/>
        <v>0</v>
      </c>
      <c r="AT57" s="120">
        <f t="shared" si="73"/>
        <v>0</v>
      </c>
      <c r="AU57" s="120">
        <f t="shared" si="73"/>
        <v>0</v>
      </c>
      <c r="AV57" s="120">
        <f t="shared" si="73"/>
        <v>0</v>
      </c>
      <c r="AW57" s="120">
        <f t="shared" si="73"/>
        <v>0</v>
      </c>
      <c r="AX57" s="120">
        <f t="shared" si="73"/>
        <v>0</v>
      </c>
      <c r="AY57" s="120">
        <f>SUM(AY48:AY56)</f>
        <v>201</v>
      </c>
      <c r="AZ57" s="120">
        <f>SUM(AZ48:AZ56)</f>
        <v>684</v>
      </c>
      <c r="BA57" s="120">
        <f>SUM(BA48:BA56)</f>
        <v>4</v>
      </c>
      <c r="BB57" s="120">
        <f>SUM(BB48:BB56)</f>
        <v>889</v>
      </c>
    </row>
    <row r="62" spans="1:54" x14ac:dyDescent="0.25">
      <c r="A62" s="173" t="s">
        <v>318</v>
      </c>
    </row>
    <row r="63" spans="1:54" x14ac:dyDescent="0.25">
      <c r="A63" s="373"/>
      <c r="B63" s="374"/>
      <c r="C63" s="1086" t="s">
        <v>18</v>
      </c>
      <c r="D63" s="1087"/>
      <c r="E63" s="1088"/>
      <c r="F63" s="1089" t="s">
        <v>31</v>
      </c>
      <c r="G63" s="1090"/>
      <c r="H63" s="1091"/>
      <c r="I63" s="1086" t="s">
        <v>32</v>
      </c>
      <c r="J63" s="1087"/>
      <c r="K63" s="1088"/>
      <c r="L63" s="1089" t="s">
        <v>33</v>
      </c>
      <c r="M63" s="1090"/>
      <c r="N63" s="1091"/>
      <c r="O63" s="1086" t="s">
        <v>34</v>
      </c>
      <c r="P63" s="1087"/>
      <c r="Q63" s="1088"/>
      <c r="R63" s="1089" t="s">
        <v>284</v>
      </c>
      <c r="S63" s="1090"/>
      <c r="T63" s="1091"/>
      <c r="U63" s="1086" t="s">
        <v>285</v>
      </c>
      <c r="V63" s="1087"/>
      <c r="W63" s="1088"/>
      <c r="X63" s="1089" t="s">
        <v>288</v>
      </c>
      <c r="Y63" s="1090"/>
      <c r="Z63" s="1091"/>
      <c r="AA63" s="1086" t="s">
        <v>289</v>
      </c>
      <c r="AB63" s="1087"/>
      <c r="AC63" s="1088"/>
      <c r="AD63" s="1092" t="s">
        <v>290</v>
      </c>
      <c r="AE63" s="1093"/>
      <c r="AF63" s="1094"/>
      <c r="AG63" s="1086" t="s">
        <v>291</v>
      </c>
      <c r="AH63" s="1087"/>
      <c r="AI63" s="1088"/>
      <c r="AJ63" s="1092" t="s">
        <v>292</v>
      </c>
      <c r="AK63" s="1093"/>
      <c r="AL63" s="1094"/>
      <c r="AM63" s="1095" t="s">
        <v>336</v>
      </c>
      <c r="AN63" s="1096"/>
      <c r="AO63" s="1097"/>
    </row>
    <row r="64" spans="1:54" x14ac:dyDescent="0.25">
      <c r="A64" s="375" t="s">
        <v>19</v>
      </c>
      <c r="B64" s="376" t="s">
        <v>317</v>
      </c>
      <c r="C64" s="120" t="s">
        <v>319</v>
      </c>
      <c r="D64" s="120" t="s">
        <v>320</v>
      </c>
      <c r="E64" s="120" t="s">
        <v>340</v>
      </c>
      <c r="F64" s="120" t="s">
        <v>319</v>
      </c>
      <c r="G64" s="120" t="s">
        <v>320</v>
      </c>
      <c r="H64" s="120" t="s">
        <v>340</v>
      </c>
      <c r="I64" s="120" t="s">
        <v>319</v>
      </c>
      <c r="J64" s="120" t="s">
        <v>320</v>
      </c>
      <c r="K64" s="120" t="s">
        <v>340</v>
      </c>
      <c r="L64" s="120" t="s">
        <v>319</v>
      </c>
      <c r="M64" s="120" t="s">
        <v>320</v>
      </c>
      <c r="N64" s="120" t="s">
        <v>340</v>
      </c>
      <c r="O64" s="120" t="s">
        <v>319</v>
      </c>
      <c r="P64" s="120" t="s">
        <v>320</v>
      </c>
      <c r="Q64" s="120" t="s">
        <v>340</v>
      </c>
      <c r="R64" s="120" t="s">
        <v>319</v>
      </c>
      <c r="S64" s="120" t="s">
        <v>320</v>
      </c>
      <c r="T64" s="120" t="s">
        <v>340</v>
      </c>
      <c r="U64" s="120" t="s">
        <v>319</v>
      </c>
      <c r="V64" s="120" t="s">
        <v>320</v>
      </c>
      <c r="W64" s="120" t="s">
        <v>340</v>
      </c>
      <c r="X64" s="120" t="s">
        <v>319</v>
      </c>
      <c r="Y64" s="120" t="s">
        <v>320</v>
      </c>
      <c r="Z64" s="120" t="s">
        <v>340</v>
      </c>
      <c r="AA64" s="120" t="s">
        <v>319</v>
      </c>
      <c r="AB64" s="120" t="s">
        <v>320</v>
      </c>
      <c r="AC64" s="120" t="s">
        <v>340</v>
      </c>
      <c r="AD64" s="120" t="s">
        <v>319</v>
      </c>
      <c r="AE64" s="120" t="s">
        <v>320</v>
      </c>
      <c r="AF64" s="120" t="s">
        <v>340</v>
      </c>
      <c r="AG64" s="120" t="s">
        <v>319</v>
      </c>
      <c r="AH64" s="120" t="s">
        <v>320</v>
      </c>
      <c r="AI64" s="120" t="s">
        <v>340</v>
      </c>
      <c r="AJ64" s="120" t="s">
        <v>319</v>
      </c>
      <c r="AK64" s="120" t="s">
        <v>320</v>
      </c>
      <c r="AL64" s="120" t="s">
        <v>340</v>
      </c>
      <c r="AM64" s="120" t="s">
        <v>319</v>
      </c>
      <c r="AN64" s="120" t="s">
        <v>320</v>
      </c>
      <c r="AO64" s="120" t="s">
        <v>340</v>
      </c>
    </row>
    <row r="65" spans="1:42" x14ac:dyDescent="0.25">
      <c r="A65" s="371">
        <v>1</v>
      </c>
      <c r="B65" s="377" t="s">
        <v>26</v>
      </c>
      <c r="C65" s="670"/>
      <c r="D65" s="460">
        <v>20</v>
      </c>
      <c r="E65" s="670">
        <v>4.6296296296296302E-3</v>
      </c>
      <c r="F65" s="670"/>
      <c r="G65" s="460"/>
      <c r="H65" s="727">
        <v>4.0393518518518521E-3</v>
      </c>
      <c r="I65" s="478"/>
      <c r="J65" s="119"/>
      <c r="K65" s="727">
        <v>4.4328703703703709E-3</v>
      </c>
      <c r="L65" s="478"/>
      <c r="M65" s="119"/>
      <c r="N65" s="724">
        <v>4.2708333333333339E-3</v>
      </c>
      <c r="O65" s="478"/>
      <c r="P65" s="119"/>
      <c r="Q65" s="724">
        <v>4.1319444444444442E-3</v>
      </c>
      <c r="R65" s="478"/>
      <c r="S65" s="119"/>
      <c r="T65" s="724">
        <v>6.3194444444444444E-3</v>
      </c>
      <c r="U65" s="478"/>
      <c r="V65" s="119"/>
      <c r="W65" s="478">
        <f>IFERROR((U65/V65),0)</f>
        <v>0</v>
      </c>
      <c r="X65" s="478"/>
      <c r="Y65" s="119"/>
      <c r="Z65" s="478">
        <f>IFERROR((X65/Y65),0)</f>
        <v>0</v>
      </c>
      <c r="AA65" s="478"/>
      <c r="AB65" s="119"/>
      <c r="AC65" s="478">
        <f>IFERROR((AA65/AB65),0)</f>
        <v>0</v>
      </c>
      <c r="AD65" s="478"/>
      <c r="AE65" s="119"/>
      <c r="AF65" s="478">
        <f>IFERROR((AD65/AE65),0)</f>
        <v>0</v>
      </c>
      <c r="AG65" s="478"/>
      <c r="AH65" s="119"/>
      <c r="AI65" s="478">
        <f>IFERROR((AG65/AH65),0)</f>
        <v>0</v>
      </c>
      <c r="AJ65" s="478"/>
      <c r="AK65" s="119"/>
      <c r="AL65" s="478">
        <f>IFERROR((AJ65/AK65),0)</f>
        <v>0</v>
      </c>
      <c r="AM65" s="478">
        <f>C65+F65+I65+L65+O65+R65+U65+X65+AA65+AD65+AG65+AJ65</f>
        <v>0</v>
      </c>
      <c r="AN65" s="518">
        <f>D65+G65+J65+M65+P65+S65+V65+Y65+AB65+AE65+AH65+AK65</f>
        <v>20</v>
      </c>
      <c r="AO65" s="478">
        <f>E65+H65+K65+N65+Q65+T65+W65+Z65+AC65+AF65+AI65+AL65</f>
        <v>2.7824074074074077E-2</v>
      </c>
    </row>
    <row r="66" spans="1:42" x14ac:dyDescent="0.25">
      <c r="A66" s="371">
        <v>2</v>
      </c>
      <c r="B66" s="377" t="s">
        <v>294</v>
      </c>
      <c r="C66" s="670">
        <v>5.0694444444444452E-2</v>
      </c>
      <c r="D66" s="460">
        <v>20</v>
      </c>
      <c r="E66" s="726">
        <f>C66/D66</f>
        <v>2.5347222222222225E-3</v>
      </c>
      <c r="F66" s="670">
        <v>0.12638888888888888</v>
      </c>
      <c r="G66" s="460">
        <v>19</v>
      </c>
      <c r="H66" s="726">
        <f>F66/G66</f>
        <v>6.6520467836257311E-3</v>
      </c>
      <c r="I66" s="478">
        <v>0.18333333333333335</v>
      </c>
      <c r="J66" s="119">
        <v>20</v>
      </c>
      <c r="K66" s="726">
        <f>I66/J66</f>
        <v>9.1666666666666667E-3</v>
      </c>
      <c r="L66" s="478">
        <v>0.12847222222222224</v>
      </c>
      <c r="M66" s="119">
        <v>20</v>
      </c>
      <c r="N66" s="725">
        <f>L66/M66</f>
        <v>6.4236111111111117E-3</v>
      </c>
      <c r="O66" s="478">
        <v>8.3333333333333329E-2</v>
      </c>
      <c r="P66" s="119">
        <v>20</v>
      </c>
      <c r="Q66" s="725">
        <f>O66/P66</f>
        <v>4.1666666666666666E-3</v>
      </c>
      <c r="R66" s="478">
        <v>9.5138888888888884E-2</v>
      </c>
      <c r="S66" s="119">
        <v>20</v>
      </c>
      <c r="T66" s="725">
        <f>R66/S66</f>
        <v>4.7569444444444439E-3</v>
      </c>
      <c r="U66" s="478">
        <v>0.12083333333333333</v>
      </c>
      <c r="V66" s="119">
        <v>20</v>
      </c>
      <c r="W66" s="478">
        <f t="shared" ref="W66:W75" si="74">IFERROR((U66/V66),0)</f>
        <v>6.0416666666666665E-3</v>
      </c>
      <c r="X66" s="478">
        <v>8.8888888888888892E-2</v>
      </c>
      <c r="Y66" s="119">
        <v>20</v>
      </c>
      <c r="Z66" s="478">
        <f t="shared" ref="Z66:Z75" si="75">IFERROR((X66/Y66),0)</f>
        <v>4.4444444444444444E-3</v>
      </c>
      <c r="AA66" s="478">
        <v>8.4722222222222213E-2</v>
      </c>
      <c r="AB66" s="119">
        <v>20</v>
      </c>
      <c r="AC66" s="478">
        <f t="shared" ref="AC66:AC75" si="76">IFERROR((AA66/AB66),0)</f>
        <v>4.2361111111111106E-3</v>
      </c>
      <c r="AD66" s="478">
        <v>0.11944444444444445</v>
      </c>
      <c r="AE66" s="119">
        <v>20</v>
      </c>
      <c r="AF66" s="478">
        <f t="shared" ref="AF66:AF75" si="77">IFERROR((AD66/AE66),0)</f>
        <v>5.9722222222222225E-3</v>
      </c>
      <c r="AG66" s="478"/>
      <c r="AH66" s="119"/>
      <c r="AI66" s="478">
        <f t="shared" ref="AI66:AI75" si="78">IFERROR((AG66/AH66),0)</f>
        <v>0</v>
      </c>
      <c r="AJ66" s="478"/>
      <c r="AK66" s="119"/>
      <c r="AL66" s="478">
        <f t="shared" ref="AL66:AL75" si="79">IFERROR((AJ66/AK66),0)</f>
        <v>0</v>
      </c>
      <c r="AM66" s="478">
        <f t="shared" ref="AM66:AM74" si="80">C66+F66+I66+L66+O66+R66+U66+X66+AA66+AD66+AG66+AJ66</f>
        <v>1.08125</v>
      </c>
      <c r="AN66" s="518">
        <f t="shared" ref="AN66:AN74" si="81">D66+G66+J66+M66+P66+S66+V66+Y66+AB66+AE66+AH66+AK66</f>
        <v>199</v>
      </c>
      <c r="AO66" s="478">
        <f t="shared" ref="AO66:AO74" si="82">E66+H66+K66+N66+Q66+T66+W66+Z66+AC66+AF66+AI66+AL66</f>
        <v>5.4395102339181295E-2</v>
      </c>
    </row>
    <row r="67" spans="1:42" x14ac:dyDescent="0.25">
      <c r="A67" s="371">
        <v>3</v>
      </c>
      <c r="B67" s="377" t="s">
        <v>295</v>
      </c>
      <c r="C67" s="670"/>
      <c r="D67" s="460"/>
      <c r="E67" s="726">
        <v>1.4583333333333332E-2</v>
      </c>
      <c r="F67" s="670"/>
      <c r="G67" s="460"/>
      <c r="H67" s="726">
        <v>1.2025462962962962E-2</v>
      </c>
      <c r="I67" s="478"/>
      <c r="J67" s="119"/>
      <c r="K67" s="726">
        <v>1.4317129629629631E-2</v>
      </c>
      <c r="L67" s="478"/>
      <c r="M67" s="119"/>
      <c r="N67" s="725">
        <v>1.2118055555555556E-2</v>
      </c>
      <c r="O67" s="478"/>
      <c r="P67" s="119"/>
      <c r="Q67" s="725">
        <v>5.0000000000000001E-3</v>
      </c>
      <c r="R67" s="478"/>
      <c r="S67" s="119"/>
      <c r="T67" s="725">
        <v>8.819444444444444E-3</v>
      </c>
      <c r="U67" s="478"/>
      <c r="V67" s="119"/>
      <c r="W67" s="478">
        <f t="shared" si="74"/>
        <v>0</v>
      </c>
      <c r="X67" s="478"/>
      <c r="Y67" s="119"/>
      <c r="Z67" s="478">
        <f t="shared" si="75"/>
        <v>0</v>
      </c>
      <c r="AA67" s="478"/>
      <c r="AB67" s="119"/>
      <c r="AC67" s="478">
        <f t="shared" si="76"/>
        <v>0</v>
      </c>
      <c r="AD67" s="478"/>
      <c r="AE67" s="119"/>
      <c r="AF67" s="478">
        <f t="shared" si="77"/>
        <v>0</v>
      </c>
      <c r="AG67" s="478"/>
      <c r="AH67" s="119"/>
      <c r="AI67" s="478">
        <f t="shared" si="78"/>
        <v>0</v>
      </c>
      <c r="AJ67" s="478"/>
      <c r="AK67" s="119"/>
      <c r="AL67" s="478">
        <f t="shared" si="79"/>
        <v>0</v>
      </c>
      <c r="AM67" s="478">
        <f t="shared" si="80"/>
        <v>0</v>
      </c>
      <c r="AN67" s="518">
        <f t="shared" si="81"/>
        <v>0</v>
      </c>
      <c r="AO67" s="478">
        <f t="shared" si="82"/>
        <v>6.6863425925925923E-2</v>
      </c>
    </row>
    <row r="68" spans="1:42" x14ac:dyDescent="0.25">
      <c r="A68" s="371">
        <v>4</v>
      </c>
      <c r="B68" s="377" t="s">
        <v>316</v>
      </c>
      <c r="C68" s="670"/>
      <c r="D68" s="460"/>
      <c r="E68" s="670">
        <v>1.0416666666666666E-2</v>
      </c>
      <c r="F68" s="670"/>
      <c r="G68" s="460"/>
      <c r="H68" s="726">
        <v>1.1111111111111112E-2</v>
      </c>
      <c r="I68" s="478"/>
      <c r="J68" s="119"/>
      <c r="K68" s="726">
        <v>2.5694444444444447E-2</v>
      </c>
      <c r="L68" s="478"/>
      <c r="M68" s="119"/>
      <c r="N68" s="725">
        <v>2.0833333333333332E-2</v>
      </c>
      <c r="O68" s="478"/>
      <c r="P68" s="119"/>
      <c r="Q68" s="725">
        <v>2.2916666666666669E-2</v>
      </c>
      <c r="R68" s="478"/>
      <c r="S68" s="119"/>
      <c r="T68" s="725">
        <v>1.5972222222222224E-2</v>
      </c>
      <c r="U68" s="478"/>
      <c r="V68" s="119"/>
      <c r="W68" s="478">
        <f t="shared" si="74"/>
        <v>0</v>
      </c>
      <c r="X68" s="478"/>
      <c r="Y68" s="119"/>
      <c r="Z68" s="478">
        <f t="shared" si="75"/>
        <v>0</v>
      </c>
      <c r="AA68" s="478"/>
      <c r="AB68" s="119"/>
      <c r="AC68" s="478">
        <f t="shared" si="76"/>
        <v>0</v>
      </c>
      <c r="AD68" s="478"/>
      <c r="AE68" s="119"/>
      <c r="AF68" s="478">
        <f t="shared" si="77"/>
        <v>0</v>
      </c>
      <c r="AG68" s="478"/>
      <c r="AH68" s="119"/>
      <c r="AI68" s="478">
        <f t="shared" si="78"/>
        <v>0</v>
      </c>
      <c r="AJ68" s="478"/>
      <c r="AK68" s="119"/>
      <c r="AL68" s="478">
        <f t="shared" si="79"/>
        <v>0</v>
      </c>
      <c r="AM68" s="478">
        <f t="shared" si="80"/>
        <v>0</v>
      </c>
      <c r="AN68" s="518">
        <f t="shared" si="81"/>
        <v>0</v>
      </c>
      <c r="AO68" s="478">
        <f t="shared" si="82"/>
        <v>0.10694444444444444</v>
      </c>
    </row>
    <row r="69" spans="1:42" x14ac:dyDescent="0.25">
      <c r="A69" s="371">
        <v>5</v>
      </c>
      <c r="B69" s="377" t="s">
        <v>296</v>
      </c>
      <c r="C69" s="670"/>
      <c r="D69" s="460"/>
      <c r="E69" s="670">
        <v>4.02662037037037E-2</v>
      </c>
      <c r="F69" s="670"/>
      <c r="G69" s="460"/>
      <c r="H69" s="726">
        <v>2.9942129629629628E-2</v>
      </c>
      <c r="I69" s="478"/>
      <c r="J69" s="119"/>
      <c r="K69" s="726">
        <v>1.3252314814814814E-2</v>
      </c>
      <c r="L69" s="478"/>
      <c r="M69" s="119"/>
      <c r="N69" s="725">
        <v>2.342592592592593E-2</v>
      </c>
      <c r="O69" s="478"/>
      <c r="P69" s="119"/>
      <c r="Q69" s="725">
        <v>1.3379629629629628E-2</v>
      </c>
      <c r="R69" s="478"/>
      <c r="S69" s="119"/>
      <c r="T69" s="725">
        <v>2.2280092592592591E-2</v>
      </c>
      <c r="U69" s="478"/>
      <c r="V69" s="119"/>
      <c r="W69" s="478">
        <f t="shared" si="74"/>
        <v>0</v>
      </c>
      <c r="X69" s="478"/>
      <c r="Y69" s="119"/>
      <c r="Z69" s="478">
        <f t="shared" si="75"/>
        <v>0</v>
      </c>
      <c r="AA69" s="478"/>
      <c r="AB69" s="119"/>
      <c r="AC69" s="478">
        <f t="shared" si="76"/>
        <v>0</v>
      </c>
      <c r="AD69" s="478"/>
      <c r="AE69" s="119"/>
      <c r="AF69" s="478">
        <f t="shared" si="77"/>
        <v>0</v>
      </c>
      <c r="AG69" s="478"/>
      <c r="AH69" s="119"/>
      <c r="AI69" s="478">
        <f t="shared" si="78"/>
        <v>0</v>
      </c>
      <c r="AJ69" s="478"/>
      <c r="AK69" s="119"/>
      <c r="AL69" s="478">
        <f t="shared" si="79"/>
        <v>0</v>
      </c>
      <c r="AM69" s="478">
        <f t="shared" si="80"/>
        <v>0</v>
      </c>
      <c r="AN69" s="518">
        <f t="shared" si="81"/>
        <v>0</v>
      </c>
      <c r="AO69" s="478">
        <f t="shared" si="82"/>
        <v>0.14254629629629631</v>
      </c>
    </row>
    <row r="70" spans="1:42" x14ac:dyDescent="0.25">
      <c r="A70" s="371">
        <v>6</v>
      </c>
      <c r="B70" s="377" t="s">
        <v>297</v>
      </c>
      <c r="C70" s="670"/>
      <c r="D70" s="460"/>
      <c r="E70" s="670">
        <v>8.9930555555555545E-3</v>
      </c>
      <c r="F70" s="670"/>
      <c r="G70" s="460"/>
      <c r="H70" s="727">
        <v>2.3645833333333335E-2</v>
      </c>
      <c r="I70" s="478"/>
      <c r="J70" s="119"/>
      <c r="K70" s="727">
        <v>3.8888888888888883E-3</v>
      </c>
      <c r="L70" s="478"/>
      <c r="M70" s="119"/>
      <c r="N70" s="724">
        <v>4.9652777777777777E-3</v>
      </c>
      <c r="O70" s="478"/>
      <c r="P70" s="119"/>
      <c r="Q70" s="724">
        <v>4.8842592592592592E-3</v>
      </c>
      <c r="R70" s="478"/>
      <c r="S70" s="119"/>
      <c r="T70" s="724">
        <v>3.7847222222222223E-3</v>
      </c>
      <c r="U70" s="478"/>
      <c r="V70" s="119"/>
      <c r="W70" s="478">
        <f t="shared" si="74"/>
        <v>0</v>
      </c>
      <c r="X70" s="478"/>
      <c r="Y70" s="119"/>
      <c r="Z70" s="478">
        <f t="shared" si="75"/>
        <v>0</v>
      </c>
      <c r="AA70" s="478"/>
      <c r="AB70" s="119"/>
      <c r="AC70" s="478">
        <f t="shared" si="76"/>
        <v>0</v>
      </c>
      <c r="AD70" s="478"/>
      <c r="AE70" s="119"/>
      <c r="AF70" s="478">
        <f t="shared" si="77"/>
        <v>0</v>
      </c>
      <c r="AG70" s="478"/>
      <c r="AH70" s="119"/>
      <c r="AI70" s="478">
        <f t="shared" si="78"/>
        <v>0</v>
      </c>
      <c r="AJ70" s="478"/>
      <c r="AK70" s="119"/>
      <c r="AL70" s="478">
        <f t="shared" si="79"/>
        <v>0</v>
      </c>
      <c r="AM70" s="478">
        <f t="shared" si="80"/>
        <v>0</v>
      </c>
      <c r="AN70" s="518">
        <f t="shared" si="81"/>
        <v>0</v>
      </c>
      <c r="AO70" s="478">
        <f t="shared" si="82"/>
        <v>5.016203703703704E-2</v>
      </c>
    </row>
    <row r="71" spans="1:42" x14ac:dyDescent="0.25">
      <c r="A71" s="371">
        <v>7</v>
      </c>
      <c r="B71" s="377" t="s">
        <v>298</v>
      </c>
      <c r="C71" s="670"/>
      <c r="D71" s="460"/>
      <c r="E71" s="670">
        <v>2.7083333333333334E-2</v>
      </c>
      <c r="F71" s="670"/>
      <c r="G71" s="460"/>
      <c r="H71" s="729">
        <v>1.1493055555555555E-2</v>
      </c>
      <c r="I71" s="478"/>
      <c r="J71" s="119"/>
      <c r="K71" s="729">
        <v>4.3958333333333328E-2</v>
      </c>
      <c r="L71" s="478"/>
      <c r="M71" s="119"/>
      <c r="N71" s="728">
        <v>1.7812499999999998E-2</v>
      </c>
      <c r="O71" s="478"/>
      <c r="P71" s="119"/>
      <c r="Q71" s="728">
        <v>9.5138888888888894E-3</v>
      </c>
      <c r="R71" s="478"/>
      <c r="S71" s="119"/>
      <c r="T71" s="728">
        <v>3.2361111111111111E-2</v>
      </c>
      <c r="U71" s="478"/>
      <c r="V71" s="119"/>
      <c r="W71" s="478">
        <f t="shared" si="74"/>
        <v>0</v>
      </c>
      <c r="X71" s="478"/>
      <c r="Y71" s="119"/>
      <c r="Z71" s="478">
        <f t="shared" si="75"/>
        <v>0</v>
      </c>
      <c r="AA71" s="478"/>
      <c r="AB71" s="119"/>
      <c r="AC71" s="478">
        <f t="shared" si="76"/>
        <v>0</v>
      </c>
      <c r="AD71" s="478"/>
      <c r="AE71" s="119"/>
      <c r="AF71" s="478">
        <f t="shared" si="77"/>
        <v>0</v>
      </c>
      <c r="AG71" s="478"/>
      <c r="AH71" s="119"/>
      <c r="AI71" s="478">
        <f t="shared" si="78"/>
        <v>0</v>
      </c>
      <c r="AJ71" s="478"/>
      <c r="AK71" s="119"/>
      <c r="AL71" s="478">
        <f t="shared" si="79"/>
        <v>0</v>
      </c>
      <c r="AM71" s="478">
        <f t="shared" si="80"/>
        <v>0</v>
      </c>
      <c r="AN71" s="518">
        <f t="shared" si="81"/>
        <v>0</v>
      </c>
      <c r="AO71" s="478">
        <f t="shared" si="82"/>
        <v>0.14222222222222222</v>
      </c>
    </row>
    <row r="72" spans="1:42" x14ac:dyDescent="0.25">
      <c r="A72" s="371">
        <v>8</v>
      </c>
      <c r="B72" s="377" t="s">
        <v>315</v>
      </c>
      <c r="C72" s="670"/>
      <c r="D72" s="460"/>
      <c r="E72" s="670">
        <v>1.2499999999999999E-2</v>
      </c>
      <c r="F72" s="670"/>
      <c r="G72" s="460"/>
      <c r="H72" s="729">
        <v>1.1805555555555555E-2</v>
      </c>
      <c r="I72" s="478"/>
      <c r="J72" s="119"/>
      <c r="K72" s="729">
        <v>8.3333333333333332E-3</v>
      </c>
      <c r="L72" s="478"/>
      <c r="M72" s="119"/>
      <c r="N72" s="728">
        <v>1.1805555555555555E-2</v>
      </c>
      <c r="O72" s="478"/>
      <c r="P72" s="119"/>
      <c r="Q72" s="728">
        <v>8.3333333333333332E-3</v>
      </c>
      <c r="R72" s="478"/>
      <c r="S72" s="119"/>
      <c r="T72" s="728">
        <v>1.4583333333333332E-2</v>
      </c>
      <c r="U72" s="478"/>
      <c r="V72" s="119"/>
      <c r="W72" s="478">
        <f t="shared" si="74"/>
        <v>0</v>
      </c>
      <c r="X72" s="478"/>
      <c r="Y72" s="119"/>
      <c r="Z72" s="478">
        <f t="shared" si="75"/>
        <v>0</v>
      </c>
      <c r="AA72" s="478"/>
      <c r="AB72" s="119"/>
      <c r="AC72" s="478">
        <f t="shared" si="76"/>
        <v>0</v>
      </c>
      <c r="AD72" s="478"/>
      <c r="AE72" s="119"/>
      <c r="AF72" s="478">
        <f t="shared" si="77"/>
        <v>0</v>
      </c>
      <c r="AG72" s="478"/>
      <c r="AH72" s="119"/>
      <c r="AI72" s="478">
        <f t="shared" si="78"/>
        <v>0</v>
      </c>
      <c r="AJ72" s="478"/>
      <c r="AK72" s="119"/>
      <c r="AL72" s="478">
        <f t="shared" si="79"/>
        <v>0</v>
      </c>
      <c r="AM72" s="478">
        <f t="shared" si="80"/>
        <v>0</v>
      </c>
      <c r="AN72" s="518">
        <f t="shared" si="81"/>
        <v>0</v>
      </c>
      <c r="AO72" s="478">
        <f t="shared" si="82"/>
        <v>6.7361111111111108E-2</v>
      </c>
    </row>
    <row r="73" spans="1:42" x14ac:dyDescent="0.25">
      <c r="A73" s="371">
        <v>9</v>
      </c>
      <c r="B73" s="377" t="s">
        <v>15</v>
      </c>
      <c r="C73" s="670"/>
      <c r="D73" s="460"/>
      <c r="E73" s="670">
        <v>8.6689814814814806E-3</v>
      </c>
      <c r="F73" s="670"/>
      <c r="G73" s="460"/>
      <c r="H73" s="730">
        <v>8.6689814814814806E-3</v>
      </c>
      <c r="I73" s="478"/>
      <c r="J73" s="119"/>
      <c r="K73" s="734">
        <v>9.3287037037037036E-3</v>
      </c>
      <c r="L73" s="478"/>
      <c r="M73" s="119"/>
      <c r="N73" s="732">
        <v>7.3726851851851861E-3</v>
      </c>
      <c r="O73" s="478"/>
      <c r="P73" s="119"/>
      <c r="Q73" s="732">
        <v>9.1087962962962971E-3</v>
      </c>
      <c r="R73" s="478"/>
      <c r="S73" s="119"/>
      <c r="T73" s="732">
        <v>1.1574074074074075E-2</v>
      </c>
      <c r="U73" s="478"/>
      <c r="V73" s="119"/>
      <c r="W73" s="478">
        <f t="shared" si="74"/>
        <v>0</v>
      </c>
      <c r="X73" s="478"/>
      <c r="Y73" s="119"/>
      <c r="Z73" s="478">
        <f t="shared" si="75"/>
        <v>0</v>
      </c>
      <c r="AA73" s="478"/>
      <c r="AB73" s="119"/>
      <c r="AC73" s="478">
        <f t="shared" si="76"/>
        <v>0</v>
      </c>
      <c r="AD73" s="478"/>
      <c r="AE73" s="119"/>
      <c r="AF73" s="478">
        <f t="shared" si="77"/>
        <v>0</v>
      </c>
      <c r="AG73" s="478"/>
      <c r="AH73" s="119"/>
      <c r="AI73" s="478">
        <f t="shared" si="78"/>
        <v>0</v>
      </c>
      <c r="AJ73" s="478"/>
      <c r="AK73" s="119"/>
      <c r="AL73" s="478">
        <f t="shared" si="79"/>
        <v>0</v>
      </c>
      <c r="AM73" s="478">
        <f t="shared" si="80"/>
        <v>0</v>
      </c>
      <c r="AN73" s="518">
        <f t="shared" si="81"/>
        <v>0</v>
      </c>
      <c r="AO73" s="478">
        <f t="shared" si="82"/>
        <v>5.4722222222222221E-2</v>
      </c>
    </row>
    <row r="74" spans="1:42" x14ac:dyDescent="0.25">
      <c r="A74" s="371">
        <v>10</v>
      </c>
      <c r="B74" s="377" t="s">
        <v>16</v>
      </c>
      <c r="C74" s="670"/>
      <c r="D74" s="460"/>
      <c r="E74" s="670">
        <v>4.1666666666666666E-3</v>
      </c>
      <c r="F74" s="670"/>
      <c r="G74" s="460"/>
      <c r="H74" s="731">
        <v>5.0115740740740737E-3</v>
      </c>
      <c r="I74" s="478"/>
      <c r="J74" s="119"/>
      <c r="K74" s="735">
        <v>5.2893518518518515E-3</v>
      </c>
      <c r="L74" s="478"/>
      <c r="M74" s="119"/>
      <c r="N74" s="733">
        <v>5.3819444444444453E-3</v>
      </c>
      <c r="O74" s="478"/>
      <c r="P74" s="119"/>
      <c r="Q74" s="733">
        <v>4.8611111111111112E-3</v>
      </c>
      <c r="R74" s="478"/>
      <c r="S74" s="119"/>
      <c r="T74" s="733">
        <v>4.386574074074074E-3</v>
      </c>
      <c r="U74" s="478"/>
      <c r="V74" s="119"/>
      <c r="W74" s="478">
        <f t="shared" si="74"/>
        <v>0</v>
      </c>
      <c r="X74" s="478"/>
      <c r="Y74" s="119"/>
      <c r="Z74" s="478">
        <f t="shared" si="75"/>
        <v>0</v>
      </c>
      <c r="AA74" s="478"/>
      <c r="AB74" s="119"/>
      <c r="AC74" s="478">
        <f t="shared" si="76"/>
        <v>0</v>
      </c>
      <c r="AD74" s="478"/>
      <c r="AE74" s="119"/>
      <c r="AF74" s="478">
        <f t="shared" si="77"/>
        <v>0</v>
      </c>
      <c r="AG74" s="478"/>
      <c r="AH74" s="119"/>
      <c r="AI74" s="478">
        <f t="shared" si="78"/>
        <v>0</v>
      </c>
      <c r="AJ74" s="478"/>
      <c r="AK74" s="119"/>
      <c r="AL74" s="478">
        <f t="shared" si="79"/>
        <v>0</v>
      </c>
      <c r="AM74" s="478">
        <f t="shared" si="80"/>
        <v>0</v>
      </c>
      <c r="AN74" s="518">
        <f t="shared" si="81"/>
        <v>0</v>
      </c>
      <c r="AO74" s="478">
        <f t="shared" si="82"/>
        <v>2.9097222222222222E-2</v>
      </c>
    </row>
    <row r="75" spans="1:42" x14ac:dyDescent="0.25">
      <c r="A75" s="372"/>
      <c r="B75" s="120" t="s">
        <v>2</v>
      </c>
      <c r="C75" s="670">
        <f>SUM(C65:C74)</f>
        <v>5.0694444444444452E-2</v>
      </c>
      <c r="D75" s="460">
        <f>SUM(D65:D74)</f>
        <v>40</v>
      </c>
      <c r="E75" s="670">
        <f>AVERAGE(E65:E74)</f>
        <v>1.3384259259259259E-2</v>
      </c>
      <c r="F75" s="670">
        <f>SUM(F65:F74)</f>
        <v>0.12638888888888888</v>
      </c>
      <c r="G75" s="460">
        <f>SUM(G65:G74)</f>
        <v>19</v>
      </c>
      <c r="H75" s="670">
        <f>AVERAGE(H65:H74)</f>
        <v>1.2439510233918129E-2</v>
      </c>
      <c r="I75" s="478">
        <f>SUM(I65:I74)</f>
        <v>0.18333333333333335</v>
      </c>
      <c r="J75" s="119">
        <f>SUM(J65:J74)</f>
        <v>20</v>
      </c>
      <c r="K75" s="670">
        <f>AVERAGE(K65:K74)</f>
        <v>1.3766203703703702E-2</v>
      </c>
      <c r="L75" s="478">
        <f>SUM(L65:L74)</f>
        <v>0.12847222222222224</v>
      </c>
      <c r="M75" s="119">
        <f>SUM(M65:M74)</f>
        <v>20</v>
      </c>
      <c r="N75" s="670">
        <f>AVERAGE(N65:N74)</f>
        <v>1.1440972222222222E-2</v>
      </c>
      <c r="O75" s="478">
        <f>SUM(O65:O74)</f>
        <v>8.3333333333333329E-2</v>
      </c>
      <c r="P75" s="119">
        <f>SUM(P65:P74)</f>
        <v>20</v>
      </c>
      <c r="Q75" s="670">
        <f>AVERAGE(Q65:Q74)</f>
        <v>8.6296296296296295E-3</v>
      </c>
      <c r="R75" s="478">
        <f>SUM(R65:R74)</f>
        <v>9.5138888888888884E-2</v>
      </c>
      <c r="S75" s="119">
        <f>SUM(S65:S74)</f>
        <v>20</v>
      </c>
      <c r="T75" s="670">
        <f>AVERAGE(T65:T74)</f>
        <v>1.2483796296296295E-2</v>
      </c>
      <c r="U75" s="478">
        <f>SUM(U65:U74)</f>
        <v>0.12083333333333333</v>
      </c>
      <c r="V75" s="119">
        <f>SUM(V65:V74)</f>
        <v>20</v>
      </c>
      <c r="W75" s="478">
        <f t="shared" si="74"/>
        <v>6.0416666666666665E-3</v>
      </c>
      <c r="X75" s="478">
        <f>SUM(X65:X74)</f>
        <v>8.8888888888888892E-2</v>
      </c>
      <c r="Y75" s="119">
        <f>SUM(Y65:Y74)</f>
        <v>20</v>
      </c>
      <c r="Z75" s="478">
        <f t="shared" si="75"/>
        <v>4.4444444444444444E-3</v>
      </c>
      <c r="AA75" s="478">
        <f>SUM(AA65:AA74)</f>
        <v>8.4722222222222213E-2</v>
      </c>
      <c r="AB75" s="119">
        <f>SUM(AB65:AB74)</f>
        <v>20</v>
      </c>
      <c r="AC75" s="478">
        <f t="shared" si="76"/>
        <v>4.2361111111111106E-3</v>
      </c>
      <c r="AD75" s="478">
        <f>SUM(AD65:AD74)</f>
        <v>0.11944444444444445</v>
      </c>
      <c r="AE75" s="119">
        <f>SUM(AE65:AE74)</f>
        <v>20</v>
      </c>
      <c r="AF75" s="478">
        <f t="shared" si="77"/>
        <v>5.9722222222222225E-3</v>
      </c>
      <c r="AG75" s="478">
        <f>SUM(AG65:AG74)</f>
        <v>0</v>
      </c>
      <c r="AH75" s="119">
        <f>SUM(AH65:AH74)</f>
        <v>0</v>
      </c>
      <c r="AI75" s="478">
        <f t="shared" si="78"/>
        <v>0</v>
      </c>
      <c r="AJ75" s="478">
        <f>SUM(AJ65:AJ74)</f>
        <v>0</v>
      </c>
      <c r="AK75" s="119">
        <f>SUM(AK65:AK74)</f>
        <v>0</v>
      </c>
      <c r="AL75" s="478">
        <f t="shared" si="79"/>
        <v>0</v>
      </c>
      <c r="AM75" s="478">
        <f>SUM(AM65:AM74)</f>
        <v>1.08125</v>
      </c>
      <c r="AN75" s="119">
        <f>SUM(AN65:AN74)</f>
        <v>219</v>
      </c>
      <c r="AO75" s="670">
        <f>AVERAGE(AO65:AO74)</f>
        <v>7.4213815789473697E-2</v>
      </c>
      <c r="AP75" s="519">
        <f>AVERAGE(E75,H75,K75,N75,Q75,T75,W75,Z75,AC75,AF75,AI75,AL75)</f>
        <v>7.7365679824561405E-3</v>
      </c>
    </row>
    <row r="76" spans="1:42" s="173" customFormat="1" x14ac:dyDescent="0.25">
      <c r="A76" s="372"/>
      <c r="B76" s="521" t="s">
        <v>380</v>
      </c>
      <c r="C76" s="671"/>
      <c r="D76" s="672"/>
      <c r="E76" s="673">
        <f>(E75-INT(E75))*1440</f>
        <v>19.273333333333333</v>
      </c>
      <c r="F76" s="522"/>
      <c r="G76" s="523"/>
      <c r="H76" s="524">
        <f>(H75-INT(H75))*1440</f>
        <v>17.912894736842105</v>
      </c>
      <c r="I76" s="522"/>
      <c r="J76" s="523"/>
      <c r="K76" s="524">
        <f>(K75-INT(K75))*1440</f>
        <v>19.823333333333331</v>
      </c>
      <c r="L76" s="522"/>
      <c r="M76" s="523"/>
      <c r="N76" s="524">
        <f>(N75-INT(N75))*1440</f>
        <v>16.475000000000001</v>
      </c>
      <c r="O76" s="522"/>
      <c r="P76" s="523"/>
      <c r="Q76" s="524">
        <f>(Q75-INT(Q75))*1440</f>
        <v>12.426666666666666</v>
      </c>
      <c r="R76" s="522"/>
      <c r="S76" s="523"/>
      <c r="T76" s="524">
        <f>(T75-INT(T75))*1440</f>
        <v>17.976666666666663</v>
      </c>
      <c r="U76" s="522"/>
      <c r="V76" s="523"/>
      <c r="W76" s="524">
        <f>(W75-INT(W75))*1440</f>
        <v>8.6999999999999993</v>
      </c>
      <c r="X76" s="522"/>
      <c r="Y76" s="523"/>
      <c r="Z76" s="524">
        <f>(Z75-INT(Z75))*1440</f>
        <v>6.4</v>
      </c>
      <c r="AA76" s="522"/>
      <c r="AB76" s="523"/>
      <c r="AC76" s="524">
        <f>(AC75-INT(AC75))*1440</f>
        <v>6.1</v>
      </c>
      <c r="AD76" s="522"/>
      <c r="AE76" s="523"/>
      <c r="AF76" s="524">
        <f>(AF75-INT(AF75))*1440</f>
        <v>8.6</v>
      </c>
      <c r="AG76" s="522"/>
      <c r="AH76" s="523"/>
      <c r="AI76" s="524">
        <f>(AI75-INT(AI75))*1440</f>
        <v>0</v>
      </c>
      <c r="AJ76" s="522"/>
      <c r="AK76" s="523"/>
      <c r="AL76" s="524">
        <f>(AL75-INT(AL75))*1440</f>
        <v>0</v>
      </c>
      <c r="AM76" s="522"/>
      <c r="AN76" s="523"/>
      <c r="AO76" s="524">
        <f>(AO75-INT(AO75))*1440</f>
        <v>106.86789473684212</v>
      </c>
    </row>
    <row r="77" spans="1:42" x14ac:dyDescent="0.25">
      <c r="AP77" s="519">
        <f>SUM(E75,H75,K75,N75,Q75,T75,W75,Z75,AC75,AF75,AI75)/11</f>
        <v>8.4398923444976084E-3</v>
      </c>
    </row>
    <row r="78" spans="1:42" x14ac:dyDescent="0.25">
      <c r="A78" s="173" t="s">
        <v>321</v>
      </c>
    </row>
    <row r="79" spans="1:42" x14ac:dyDescent="0.25">
      <c r="A79" s="373"/>
      <c r="B79" s="374"/>
      <c r="C79" s="1086" t="s">
        <v>18</v>
      </c>
      <c r="D79" s="1087"/>
      <c r="E79" s="1088"/>
      <c r="F79" s="1089" t="s">
        <v>31</v>
      </c>
      <c r="G79" s="1090"/>
      <c r="H79" s="1091"/>
      <c r="I79" s="1086" t="s">
        <v>32</v>
      </c>
      <c r="J79" s="1087"/>
      <c r="K79" s="1088"/>
      <c r="L79" s="1089" t="s">
        <v>33</v>
      </c>
      <c r="M79" s="1090"/>
      <c r="N79" s="1091"/>
      <c r="O79" s="1086" t="s">
        <v>34</v>
      </c>
      <c r="P79" s="1087"/>
      <c r="Q79" s="1088"/>
      <c r="R79" s="1089" t="s">
        <v>284</v>
      </c>
      <c r="S79" s="1090"/>
      <c r="T79" s="1091"/>
      <c r="U79" s="1086" t="s">
        <v>285</v>
      </c>
      <c r="V79" s="1087"/>
      <c r="W79" s="1088"/>
      <c r="X79" s="1089" t="s">
        <v>288</v>
      </c>
      <c r="Y79" s="1090"/>
      <c r="Z79" s="1091"/>
      <c r="AA79" s="1086" t="s">
        <v>289</v>
      </c>
      <c r="AB79" s="1087"/>
      <c r="AC79" s="1088"/>
      <c r="AD79" s="1089" t="s">
        <v>290</v>
      </c>
      <c r="AE79" s="1090"/>
      <c r="AF79" s="1091"/>
      <c r="AG79" s="1086" t="s">
        <v>291</v>
      </c>
      <c r="AH79" s="1087"/>
      <c r="AI79" s="1088"/>
      <c r="AJ79" s="1089" t="s">
        <v>292</v>
      </c>
      <c r="AK79" s="1090"/>
      <c r="AL79" s="1091"/>
      <c r="AM79" s="1095" t="s">
        <v>384</v>
      </c>
      <c r="AN79" s="1096"/>
      <c r="AO79" s="1097"/>
    </row>
    <row r="80" spans="1:42" x14ac:dyDescent="0.25">
      <c r="A80" s="375" t="s">
        <v>19</v>
      </c>
      <c r="B80" s="376" t="s">
        <v>317</v>
      </c>
      <c r="C80" s="120" t="s">
        <v>319</v>
      </c>
      <c r="D80" s="120" t="s">
        <v>320</v>
      </c>
      <c r="E80" s="120" t="s">
        <v>340</v>
      </c>
      <c r="F80" s="120" t="s">
        <v>319</v>
      </c>
      <c r="G80" s="120" t="s">
        <v>320</v>
      </c>
      <c r="H80" s="120" t="s">
        <v>340</v>
      </c>
      <c r="I80" s="120" t="s">
        <v>319</v>
      </c>
      <c r="J80" s="120" t="s">
        <v>320</v>
      </c>
      <c r="K80" s="120" t="s">
        <v>340</v>
      </c>
      <c r="L80" s="120" t="s">
        <v>319</v>
      </c>
      <c r="M80" s="120" t="s">
        <v>320</v>
      </c>
      <c r="N80" s="120" t="s">
        <v>340</v>
      </c>
      <c r="O80" s="120" t="s">
        <v>319</v>
      </c>
      <c r="P80" s="120" t="s">
        <v>320</v>
      </c>
      <c r="Q80" s="120" t="s">
        <v>340</v>
      </c>
      <c r="R80" s="120" t="s">
        <v>319</v>
      </c>
      <c r="S80" s="120" t="s">
        <v>320</v>
      </c>
      <c r="T80" s="120" t="s">
        <v>340</v>
      </c>
      <c r="U80" s="120" t="s">
        <v>319</v>
      </c>
      <c r="V80" s="120" t="s">
        <v>320</v>
      </c>
      <c r="W80" s="120" t="s">
        <v>340</v>
      </c>
      <c r="X80" s="120" t="s">
        <v>319</v>
      </c>
      <c r="Y80" s="120" t="s">
        <v>320</v>
      </c>
      <c r="Z80" s="120" t="s">
        <v>340</v>
      </c>
      <c r="AA80" s="120" t="s">
        <v>319</v>
      </c>
      <c r="AB80" s="120" t="s">
        <v>320</v>
      </c>
      <c r="AC80" s="120" t="s">
        <v>340</v>
      </c>
      <c r="AD80" s="120" t="s">
        <v>319</v>
      </c>
      <c r="AE80" s="120" t="s">
        <v>320</v>
      </c>
      <c r="AF80" s="120" t="s">
        <v>340</v>
      </c>
      <c r="AG80" s="120" t="s">
        <v>319</v>
      </c>
      <c r="AH80" s="120" t="s">
        <v>320</v>
      </c>
      <c r="AI80" s="120" t="s">
        <v>340</v>
      </c>
      <c r="AJ80" s="120" t="s">
        <v>319</v>
      </c>
      <c r="AK80" s="120" t="s">
        <v>320</v>
      </c>
      <c r="AL80" s="120" t="s">
        <v>340</v>
      </c>
      <c r="AM80" s="120" t="s">
        <v>319</v>
      </c>
      <c r="AN80" s="120" t="s">
        <v>320</v>
      </c>
      <c r="AO80" s="120" t="s">
        <v>340</v>
      </c>
    </row>
    <row r="81" spans="1:42" x14ac:dyDescent="0.25">
      <c r="A81" s="371">
        <v>1</v>
      </c>
      <c r="B81" s="377" t="s">
        <v>376</v>
      </c>
      <c r="C81" s="478">
        <v>0.21597222222222223</v>
      </c>
      <c r="D81" s="119">
        <v>32</v>
      </c>
      <c r="E81" s="478">
        <f>IFERROR((C81/D81),0)</f>
        <v>6.7491319444444448E-3</v>
      </c>
      <c r="F81" s="478">
        <v>0.18958333333333333</v>
      </c>
      <c r="G81" s="119">
        <v>32</v>
      </c>
      <c r="H81" s="478">
        <f>IFERROR((F81/G81),0)</f>
        <v>5.9244791666666664E-3</v>
      </c>
      <c r="I81" s="478">
        <v>0.22222222222222221</v>
      </c>
      <c r="J81" s="119">
        <v>37</v>
      </c>
      <c r="K81" s="478">
        <f>IFERROR((I81/J81),0)</f>
        <v>6.006006006006006E-3</v>
      </c>
      <c r="L81" s="478">
        <v>0.26805555555555555</v>
      </c>
      <c r="M81" s="119">
        <v>44</v>
      </c>
      <c r="N81" s="478">
        <f>IFERROR((L81/M81),0)</f>
        <v>6.0921717171717174E-3</v>
      </c>
      <c r="O81" s="478">
        <v>0.31736111111111115</v>
      </c>
      <c r="P81" s="119">
        <v>47</v>
      </c>
      <c r="Q81" s="478">
        <f>IFERROR((O81/P81),0)</f>
        <v>6.7523640661938545E-3</v>
      </c>
      <c r="R81" s="478">
        <v>0.2673611111111111</v>
      </c>
      <c r="S81" s="119">
        <v>39</v>
      </c>
      <c r="T81" s="478">
        <f>IFERROR((R81/S81),0)</f>
        <v>6.8554131054131056E-3</v>
      </c>
      <c r="U81" s="478">
        <v>0.3034722222222222</v>
      </c>
      <c r="V81" s="119">
        <v>44</v>
      </c>
      <c r="W81" s="478">
        <f>IFERROR((U81/V81),0)</f>
        <v>6.8970959595959589E-3</v>
      </c>
      <c r="X81" s="478">
        <v>0.25486111111111109</v>
      </c>
      <c r="Y81" s="119">
        <v>39</v>
      </c>
      <c r="Z81" s="478">
        <f>IFERROR((X81/Y81),0)</f>
        <v>6.5349002849002845E-3</v>
      </c>
      <c r="AA81" s="478">
        <v>0.20277777777777781</v>
      </c>
      <c r="AB81" s="119">
        <v>31</v>
      </c>
      <c r="AC81" s="478">
        <f>IFERROR((AA81/AB81),0)</f>
        <v>6.5412186379928327E-3</v>
      </c>
      <c r="AD81" s="478">
        <v>0.35416666666666669</v>
      </c>
      <c r="AE81" s="119">
        <v>55</v>
      </c>
      <c r="AF81" s="478">
        <f>IFERROR((AD81/AE81),0)</f>
        <v>6.4393939393939401E-3</v>
      </c>
      <c r="AG81" s="478">
        <v>0.34097222222222223</v>
      </c>
      <c r="AH81" s="119">
        <v>50</v>
      </c>
      <c r="AI81" s="478">
        <f>IFERROR((AG81/AH81),0)</f>
        <v>6.8194444444444448E-3</v>
      </c>
      <c r="AJ81" s="478">
        <v>0.19305555555555554</v>
      </c>
      <c r="AK81" s="119">
        <v>29</v>
      </c>
      <c r="AL81" s="478">
        <f>IFERROR((AJ81/AK81),0)</f>
        <v>6.6570881226053636E-3</v>
      </c>
      <c r="AM81" s="478">
        <f>C81+F81+I81+L81+O81+R81+U81+X81+AA81+AD81+AG81+AJ81</f>
        <v>3.129861111111111</v>
      </c>
      <c r="AN81" s="529">
        <f t="shared" ref="AM81:AN83" si="83">D81+G81+J81+M81+P81+S81+V81+Y81+AB81+AE81+AH81+AK81</f>
        <v>479</v>
      </c>
      <c r="AO81" s="478">
        <f>AM81/AN81</f>
        <v>6.5341568081651582E-3</v>
      </c>
    </row>
    <row r="82" spans="1:42" x14ac:dyDescent="0.25">
      <c r="A82" s="371">
        <v>2</v>
      </c>
      <c r="B82" s="377" t="s">
        <v>377</v>
      </c>
      <c r="C82" s="478">
        <v>0.89722222222222225</v>
      </c>
      <c r="D82" s="119">
        <v>63</v>
      </c>
      <c r="E82" s="478">
        <f>IFERROR((C82/D82),0)</f>
        <v>1.4241622574955908E-2</v>
      </c>
      <c r="F82" s="478">
        <v>0.7090277777777777</v>
      </c>
      <c r="G82" s="119">
        <v>54</v>
      </c>
      <c r="H82" s="478">
        <f>IFERROR((F82/G82),0)</f>
        <v>1.3130144032921809E-2</v>
      </c>
      <c r="I82" s="478">
        <v>0.80625000000000002</v>
      </c>
      <c r="J82" s="119">
        <v>60</v>
      </c>
      <c r="K82" s="478">
        <f>IFERROR((I82/J82),0)</f>
        <v>1.34375E-2</v>
      </c>
      <c r="L82" s="478">
        <v>0.75138888888888899</v>
      </c>
      <c r="M82" s="456">
        <v>57</v>
      </c>
      <c r="N82" s="478">
        <f>IFERROR((L82/M82),0)</f>
        <v>1.3182261208577E-2</v>
      </c>
      <c r="O82" s="478">
        <v>0.64236111111111105</v>
      </c>
      <c r="P82" s="119">
        <v>57</v>
      </c>
      <c r="Q82" s="478">
        <f>IFERROR((O82/P82),0)</f>
        <v>1.1269493177387914E-2</v>
      </c>
      <c r="R82" s="478">
        <v>0.35069444444444442</v>
      </c>
      <c r="S82" s="119">
        <v>30</v>
      </c>
      <c r="T82" s="478">
        <f>IFERROR((R82/S82),0)</f>
        <v>1.1689814814814814E-2</v>
      </c>
      <c r="U82" s="478">
        <v>0.80347222222222225</v>
      </c>
      <c r="V82" s="119">
        <v>63</v>
      </c>
      <c r="W82" s="478">
        <f>IFERROR((U82/V82),0)</f>
        <v>1.275352733686067E-2</v>
      </c>
      <c r="X82" s="478">
        <v>0.24166666666666667</v>
      </c>
      <c r="Y82" s="119">
        <v>42</v>
      </c>
      <c r="Z82" s="478">
        <f>IFERROR((X82/Y82),0)</f>
        <v>5.7539682539682543E-3</v>
      </c>
      <c r="AA82" s="478">
        <v>0.75277777777777777</v>
      </c>
      <c r="AB82" s="119">
        <v>57</v>
      </c>
      <c r="AC82" s="478">
        <f>IFERROR((AA82/AB82),0)</f>
        <v>1.320662768031189E-2</v>
      </c>
      <c r="AD82" s="478">
        <v>0.95277777777777783</v>
      </c>
      <c r="AE82" s="119">
        <v>66</v>
      </c>
      <c r="AF82" s="478">
        <f>IFERROR((AD82/AE82),0)</f>
        <v>1.4436026936026938E-2</v>
      </c>
      <c r="AG82" s="478">
        <v>0.85833333333333339</v>
      </c>
      <c r="AH82" s="119">
        <v>62</v>
      </c>
      <c r="AI82" s="478">
        <f>IFERROR((AG82/AH82),0)</f>
        <v>1.3844086021505378E-2</v>
      </c>
      <c r="AJ82" s="478">
        <v>0.84027777777777779</v>
      </c>
      <c r="AK82" s="119">
        <v>60</v>
      </c>
      <c r="AL82" s="478">
        <f>IFERROR((AJ82/AK82),0)</f>
        <v>1.4004629629629629E-2</v>
      </c>
      <c r="AM82" s="478">
        <f t="shared" si="83"/>
        <v>8.6062499999999993</v>
      </c>
      <c r="AN82" s="529">
        <f t="shared" si="83"/>
        <v>671</v>
      </c>
      <c r="AO82" s="478">
        <f>AM82/AN82</f>
        <v>1.2826005961251863E-2</v>
      </c>
    </row>
    <row r="83" spans="1:42" x14ac:dyDescent="0.25">
      <c r="A83" s="371">
        <v>3</v>
      </c>
      <c r="B83" s="377" t="s">
        <v>378</v>
      </c>
      <c r="C83" s="478">
        <v>0.44861111111111113</v>
      </c>
      <c r="D83" s="460">
        <v>44</v>
      </c>
      <c r="E83" s="478">
        <f>IFERROR((C83/D83),0)</f>
        <v>1.019570707070707E-2</v>
      </c>
      <c r="F83" s="478">
        <v>0.38750000000000001</v>
      </c>
      <c r="G83" s="456">
        <v>38</v>
      </c>
      <c r="H83" s="478">
        <f>IFERROR((F83/G83),0)</f>
        <v>1.0197368421052632E-2</v>
      </c>
      <c r="I83" s="478">
        <v>0.34930555555555554</v>
      </c>
      <c r="J83" s="119">
        <v>34</v>
      </c>
      <c r="K83" s="478">
        <f>IFERROR((I83/J83),0)</f>
        <v>1.0273692810457516E-2</v>
      </c>
      <c r="L83" s="478">
        <v>0.42499999999999999</v>
      </c>
      <c r="M83" s="119">
        <v>42</v>
      </c>
      <c r="N83" s="478">
        <f>IFERROR((L83/M83),0)</f>
        <v>1.011904761904762E-2</v>
      </c>
      <c r="O83" s="478">
        <v>0.4069444444444445</v>
      </c>
      <c r="P83" s="119">
        <v>40</v>
      </c>
      <c r="Q83" s="478">
        <f>IFERROR((O83/P83),0)</f>
        <v>1.0173611111111112E-2</v>
      </c>
      <c r="R83" s="478">
        <v>0.22638888888888889</v>
      </c>
      <c r="S83" s="119">
        <v>22</v>
      </c>
      <c r="T83" s="478">
        <f>IFERROR((R83/S83),0)</f>
        <v>1.0290404040404041E-2</v>
      </c>
      <c r="U83" s="478">
        <v>0.38958333333333334</v>
      </c>
      <c r="V83" s="119">
        <v>44</v>
      </c>
      <c r="W83" s="478">
        <f>IFERROR((U83/V83),0)</f>
        <v>8.8541666666666664E-3</v>
      </c>
      <c r="X83" s="478">
        <v>0.65138888888888891</v>
      </c>
      <c r="Y83" s="119">
        <v>51</v>
      </c>
      <c r="Z83" s="478">
        <f>IFERROR((X83/Y83),0)</f>
        <v>1.2772331154684097E-2</v>
      </c>
      <c r="AA83" s="478">
        <v>0.25208333333333333</v>
      </c>
      <c r="AB83" s="119">
        <v>36</v>
      </c>
      <c r="AC83" s="478">
        <f>IFERROR((AA83/AB83),0)</f>
        <v>7.0023148148148145E-3</v>
      </c>
      <c r="AD83" s="478">
        <v>0.24583333333333335</v>
      </c>
      <c r="AE83" s="119">
        <v>46</v>
      </c>
      <c r="AF83" s="478">
        <f>IFERROR((AD83/AE83),0)</f>
        <v>5.3442028985507253E-3</v>
      </c>
      <c r="AG83" s="478">
        <v>0.23680555555555557</v>
      </c>
      <c r="AH83" s="119">
        <v>42</v>
      </c>
      <c r="AI83" s="478">
        <f>IFERROR((AG83/AH83),0)</f>
        <v>5.6382275132275134E-3</v>
      </c>
      <c r="AJ83" s="478">
        <v>0.2388888888888889</v>
      </c>
      <c r="AK83" s="119">
        <v>38</v>
      </c>
      <c r="AL83" s="478">
        <f>IFERROR((AJ83/AK83),0)</f>
        <v>6.2865497076023394E-3</v>
      </c>
      <c r="AM83" s="478">
        <f t="shared" si="83"/>
        <v>4.2583333333333337</v>
      </c>
      <c r="AN83" s="529">
        <f t="shared" si="83"/>
        <v>477</v>
      </c>
      <c r="AO83" s="478">
        <f>AM83/AN83</f>
        <v>8.9273235499650605E-3</v>
      </c>
    </row>
    <row r="84" spans="1:42" s="173" customFormat="1" x14ac:dyDescent="0.25">
      <c r="A84" s="372"/>
      <c r="B84" s="521" t="s">
        <v>379</v>
      </c>
      <c r="C84" s="522">
        <f>SUM(C81:C83)</f>
        <v>1.5618055555555554</v>
      </c>
      <c r="D84" s="523">
        <f>SUM(D81:D83)</f>
        <v>139</v>
      </c>
      <c r="E84" s="522">
        <f>(E81+E82+E83)/3</f>
        <v>1.0395487196702474E-2</v>
      </c>
      <c r="F84" s="522">
        <f>SUM(F81:F83)</f>
        <v>1.286111111111111</v>
      </c>
      <c r="G84" s="523">
        <f>SUM(G81:G83)</f>
        <v>124</v>
      </c>
      <c r="H84" s="522">
        <f>(H81+H82+H83)/3</f>
        <v>9.7506638735470365E-3</v>
      </c>
      <c r="I84" s="522">
        <f>SUM(I81:I83)</f>
        <v>1.3777777777777778</v>
      </c>
      <c r="J84" s="523">
        <f>SUM(J81:J83)</f>
        <v>131</v>
      </c>
      <c r="K84" s="522">
        <f>SUM(K81:K83)/3</f>
        <v>9.905732938821174E-3</v>
      </c>
      <c r="L84" s="522">
        <f>SUM(L81:L83)</f>
        <v>1.4444444444444446</v>
      </c>
      <c r="M84" s="523">
        <f>SUM(M81:M83)</f>
        <v>143</v>
      </c>
      <c r="N84" s="522">
        <f>(N81+N82+N83)/3</f>
        <v>9.7978268482654465E-3</v>
      </c>
      <c r="O84" s="522">
        <f>SUM(O81:O83)</f>
        <v>1.3666666666666667</v>
      </c>
      <c r="P84" s="523">
        <f>SUM(P81:P83)</f>
        <v>144</v>
      </c>
      <c r="Q84" s="522">
        <f>(Q81+Q82+Q83)/3</f>
        <v>9.3984894515642941E-3</v>
      </c>
      <c r="R84" s="522">
        <f>SUM(R81:R83)</f>
        <v>0.84444444444444444</v>
      </c>
      <c r="S84" s="523">
        <f>SUM(S81:S83)</f>
        <v>91</v>
      </c>
      <c r="T84" s="522">
        <f>(T81+T82+T83)/3</f>
        <v>9.6118773202106527E-3</v>
      </c>
      <c r="U84" s="522">
        <f>SUM(U81:U83)</f>
        <v>1.4965277777777779</v>
      </c>
      <c r="V84" s="523">
        <f>SUM(V81:V83)</f>
        <v>151</v>
      </c>
      <c r="W84" s="522">
        <f>(W81+W82+W83)/3</f>
        <v>9.5015966543744324E-3</v>
      </c>
      <c r="X84" s="522">
        <f>SUM(X81:X83)</f>
        <v>1.1479166666666667</v>
      </c>
      <c r="Y84" s="523">
        <f>SUM(Y81:Y83)</f>
        <v>132</v>
      </c>
      <c r="Z84" s="522">
        <f>(Z81+Z82+Z83)/3</f>
        <v>8.353733231184211E-3</v>
      </c>
      <c r="AA84" s="522">
        <f>SUM(AA81:AA83)</f>
        <v>1.2076388888888889</v>
      </c>
      <c r="AB84" s="523">
        <f>SUM(AB81:AB83)</f>
        <v>124</v>
      </c>
      <c r="AC84" s="522">
        <f>(AC81+AC82+AC83)/3</f>
        <v>8.9167203777065131E-3</v>
      </c>
      <c r="AD84" s="522">
        <f>SUM(AD81:AD83)</f>
        <v>1.5527777777777778</v>
      </c>
      <c r="AE84" s="523">
        <f>SUM(AE81:AE83)</f>
        <v>167</v>
      </c>
      <c r="AF84" s="522">
        <f>(AF81+AF82+AF83)/3</f>
        <v>8.7398745913238682E-3</v>
      </c>
      <c r="AG84" s="522">
        <f>SUM(AG81:AG83)</f>
        <v>1.4361111111111111</v>
      </c>
      <c r="AH84" s="523">
        <f>SUM(AH81:AH83)</f>
        <v>154</v>
      </c>
      <c r="AI84" s="522">
        <f>(AI81+AI82+AI83)/3</f>
        <v>8.7672526597257789E-3</v>
      </c>
      <c r="AJ84" s="522">
        <f>SUM(AJ81:AJ83)</f>
        <v>1.2722222222222221</v>
      </c>
      <c r="AK84" s="523">
        <f>SUM(AK81:AK83)</f>
        <v>127</v>
      </c>
      <c r="AL84" s="522">
        <f>(AL81+AL82+AL83)/3</f>
        <v>8.9827558199457782E-3</v>
      </c>
      <c r="AM84" s="522">
        <f>SUM(AM81:AM83)</f>
        <v>15.994444444444444</v>
      </c>
      <c r="AN84" s="523">
        <f>SUM(AN81:AN83)</f>
        <v>1627</v>
      </c>
      <c r="AO84" s="522">
        <f>(AO81+AO82+AO83)/3</f>
        <v>9.429162106460694E-3</v>
      </c>
      <c r="AP84" s="530">
        <f>AM84/AN84</f>
        <v>9.8306357986751337E-3</v>
      </c>
    </row>
    <row r="85" spans="1:42" s="173" customFormat="1" x14ac:dyDescent="0.25">
      <c r="A85" s="372"/>
      <c r="B85" s="521" t="s">
        <v>380</v>
      </c>
      <c r="C85" s="522"/>
      <c r="D85" s="523"/>
      <c r="E85" s="524">
        <f>(E84-INT(E84))*1440</f>
        <v>14.969501563251562</v>
      </c>
      <c r="F85" s="522"/>
      <c r="G85" s="523"/>
      <c r="H85" s="524">
        <f>(H84-INT(H84))*1440</f>
        <v>14.040955977907732</v>
      </c>
      <c r="I85" s="522"/>
      <c r="J85" s="523"/>
      <c r="K85" s="524">
        <f>(K84-INT(K84))*1440</f>
        <v>14.264255431902491</v>
      </c>
      <c r="L85" s="522"/>
      <c r="M85" s="523"/>
      <c r="N85" s="524">
        <f>(N84-INT(N84))*1440</f>
        <v>14.108870661502243</v>
      </c>
      <c r="O85" s="522"/>
      <c r="P85" s="523"/>
      <c r="Q85" s="524">
        <f>(Q84-INT(Q84))*1440</f>
        <v>13.533824810252584</v>
      </c>
      <c r="R85" s="522"/>
      <c r="S85" s="523"/>
      <c r="T85" s="524">
        <f>(T84-INT(T84))*1440</f>
        <v>13.84110334110334</v>
      </c>
      <c r="U85" s="522"/>
      <c r="V85" s="523"/>
      <c r="W85" s="524">
        <f>(W84-INT(W84))*1440</f>
        <v>13.682299182299182</v>
      </c>
      <c r="X85" s="522"/>
      <c r="Y85" s="523"/>
      <c r="Z85" s="524">
        <f>(Z84-INT(Z84))*1440</f>
        <v>12.029375852905265</v>
      </c>
      <c r="AA85" s="522"/>
      <c r="AB85" s="523"/>
      <c r="AC85" s="524">
        <f>(AC84-INT(AC84))*1440</f>
        <v>12.840077343897379</v>
      </c>
      <c r="AD85" s="522"/>
      <c r="AE85" s="523"/>
      <c r="AF85" s="524">
        <f>(AF84-INT(AF84))*1440</f>
        <v>12.58541941150637</v>
      </c>
      <c r="AG85" s="522"/>
      <c r="AH85" s="523"/>
      <c r="AI85" s="524">
        <f>(AI84-INT(AI84))*1440</f>
        <v>12.624843830005121</v>
      </c>
      <c r="AJ85" s="522"/>
      <c r="AK85" s="523"/>
      <c r="AL85" s="524">
        <f>(AL84-INT(AL84))*1440</f>
        <v>12.935168380721921</v>
      </c>
      <c r="AM85" s="522"/>
      <c r="AN85" s="523"/>
      <c r="AO85" s="524">
        <f>(AO84-INT(AO84))*1440</f>
        <v>13.5779934333034</v>
      </c>
      <c r="AP85" s="524">
        <f>(AP84-INT(AP84))*1440</f>
        <v>14.156115550092192</v>
      </c>
    </row>
    <row r="86" spans="1:42" s="173" customFormat="1" x14ac:dyDescent="0.25">
      <c r="A86" s="525"/>
      <c r="B86" s="521" t="s">
        <v>381</v>
      </c>
      <c r="C86" s="525"/>
      <c r="D86" s="525"/>
      <c r="E86" s="524">
        <f>(E84-INT(E84))*24</f>
        <v>0.24949169272085936</v>
      </c>
      <c r="F86" s="525"/>
      <c r="G86" s="525"/>
      <c r="H86" s="524">
        <f>(H84-INT(H84))*24</f>
        <v>0.23401593296512888</v>
      </c>
      <c r="I86" s="525"/>
      <c r="J86" s="525"/>
      <c r="K86" s="524">
        <f>(K84-INT(K84))*24</f>
        <v>0.23773759053170818</v>
      </c>
      <c r="L86" s="525"/>
      <c r="M86" s="525"/>
      <c r="N86" s="524">
        <f>(N84-INT(N84))*24</f>
        <v>0.23514784435837072</v>
      </c>
      <c r="O86" s="525"/>
      <c r="P86" s="525"/>
      <c r="Q86" s="524">
        <f>(Q84-INT(Q84))*24</f>
        <v>0.22556374683754304</v>
      </c>
      <c r="R86" s="525"/>
      <c r="S86" s="525"/>
      <c r="T86" s="524">
        <f>(T84-INT(T84))*24</f>
        <v>0.23068505568505565</v>
      </c>
      <c r="U86" s="525"/>
      <c r="V86" s="525"/>
      <c r="W86" s="524">
        <f>(W84-INT(W84))*24</f>
        <v>0.22803831970498639</v>
      </c>
      <c r="X86" s="525"/>
      <c r="Y86" s="525"/>
      <c r="Z86" s="524">
        <f>(Z84-INT(Z84))*24</f>
        <v>0.20048959754842105</v>
      </c>
      <c r="AA86" s="525"/>
      <c r="AB86" s="525"/>
      <c r="AC86" s="524">
        <f>(AC84-INT(AC84))*24</f>
        <v>0.2140012890649563</v>
      </c>
      <c r="AD86" s="525"/>
      <c r="AE86" s="525"/>
      <c r="AF86" s="524">
        <f>(AF84-INT(AF84))*24</f>
        <v>0.20975699019177285</v>
      </c>
      <c r="AG86" s="525"/>
      <c r="AH86" s="525"/>
      <c r="AI86" s="524">
        <f>(AI84-INT(AI84))*24</f>
        <v>0.21041406383341871</v>
      </c>
      <c r="AJ86" s="525"/>
      <c r="AK86" s="525"/>
      <c r="AL86" s="524">
        <f>(AL84-INT(AL84))*24</f>
        <v>0.21558613967869866</v>
      </c>
      <c r="AM86" s="525"/>
      <c r="AN86" s="525"/>
      <c r="AO86" s="524">
        <f>(AO84-INT(AO84))*24</f>
        <v>0.22629989055505667</v>
      </c>
      <c r="AP86" s="524">
        <f>(AP84-INT(AP84))*24</f>
        <v>0.23593525916820321</v>
      </c>
    </row>
    <row r="87" spans="1:42" x14ac:dyDescent="0.25">
      <c r="E87" s="520">
        <f>E85/60</f>
        <v>0.24949169272085936</v>
      </c>
      <c r="H87" s="520">
        <f>H85/60</f>
        <v>0.23401593296512888</v>
      </c>
      <c r="K87" s="520">
        <f>K85/60</f>
        <v>0.23773759053170818</v>
      </c>
      <c r="N87" s="520">
        <f>N85/60</f>
        <v>0.23514784435837072</v>
      </c>
      <c r="Q87" s="520">
        <f>Q85/60</f>
        <v>0.22556374683754307</v>
      </c>
      <c r="T87" s="520">
        <f>T85/60</f>
        <v>0.23068505568505565</v>
      </c>
      <c r="W87" s="520">
        <f>W85/60</f>
        <v>0.22803831970498636</v>
      </c>
      <c r="Z87" s="520">
        <f>Z85/60</f>
        <v>0.20048959754842108</v>
      </c>
      <c r="AC87" s="520">
        <f>AC85/60</f>
        <v>0.21400128906495633</v>
      </c>
      <c r="AF87" s="520">
        <f>AF85/60</f>
        <v>0.20975699019177282</v>
      </c>
      <c r="AI87" s="520">
        <f>AI85/60</f>
        <v>0.21041406383341868</v>
      </c>
      <c r="AL87" s="520">
        <f>AL85/60</f>
        <v>0.21558613967869869</v>
      </c>
    </row>
    <row r="89" spans="1:42" x14ac:dyDescent="0.25">
      <c r="AJ89" s="531"/>
      <c r="AK89" s="532"/>
      <c r="AL89" s="533"/>
    </row>
    <row r="90" spans="1:42" x14ac:dyDescent="0.25">
      <c r="AL90" s="534"/>
    </row>
    <row r="91" spans="1:42" x14ac:dyDescent="0.25">
      <c r="AL91" s="534"/>
    </row>
    <row r="94" spans="1:42" x14ac:dyDescent="0.25">
      <c r="C94" s="377" t="s">
        <v>26</v>
      </c>
      <c r="D94" s="377" t="s">
        <v>294</v>
      </c>
      <c r="E94" s="377" t="s">
        <v>295</v>
      </c>
      <c r="F94" s="377" t="s">
        <v>316</v>
      </c>
      <c r="G94" s="568" t="s">
        <v>296</v>
      </c>
      <c r="H94" s="377" t="s">
        <v>297</v>
      </c>
      <c r="I94" s="377" t="s">
        <v>298</v>
      </c>
      <c r="J94" s="377" t="s">
        <v>315</v>
      </c>
      <c r="K94" s="377" t="s">
        <v>325</v>
      </c>
    </row>
    <row r="95" spans="1:42" x14ac:dyDescent="0.25">
      <c r="B95" t="s">
        <v>503</v>
      </c>
      <c r="G95" s="723" t="s">
        <v>506</v>
      </c>
    </row>
    <row r="96" spans="1:42" x14ac:dyDescent="0.25">
      <c r="G96" s="723" t="s">
        <v>507</v>
      </c>
    </row>
    <row r="97" spans="7:7" x14ac:dyDescent="0.25">
      <c r="G97" s="723" t="s">
        <v>508</v>
      </c>
    </row>
  </sheetData>
  <mergeCells count="78">
    <mergeCell ref="AG63:AI63"/>
    <mergeCell ref="AJ63:AL63"/>
    <mergeCell ref="AM63:AO63"/>
    <mergeCell ref="AG79:AI79"/>
    <mergeCell ref="AJ79:AL79"/>
    <mergeCell ref="AM79:AO79"/>
    <mergeCell ref="C63:E63"/>
    <mergeCell ref="R79:T79"/>
    <mergeCell ref="U79:W79"/>
    <mergeCell ref="X79:Z79"/>
    <mergeCell ref="AA79:AC79"/>
    <mergeCell ref="F63:H63"/>
    <mergeCell ref="I63:K63"/>
    <mergeCell ref="L63:N63"/>
    <mergeCell ref="O63:Q63"/>
    <mergeCell ref="AD79:AF79"/>
    <mergeCell ref="C79:E79"/>
    <mergeCell ref="F79:H79"/>
    <mergeCell ref="I79:K79"/>
    <mergeCell ref="L79:N79"/>
    <mergeCell ref="O79:Q79"/>
    <mergeCell ref="C3:E3"/>
    <mergeCell ref="F3:H3"/>
    <mergeCell ref="I3:K3"/>
    <mergeCell ref="L3:N3"/>
    <mergeCell ref="O3:Q3"/>
    <mergeCell ref="C18:F18"/>
    <mergeCell ref="G18:J18"/>
    <mergeCell ref="K18:N18"/>
    <mergeCell ref="O18:R18"/>
    <mergeCell ref="S18:V18"/>
    <mergeCell ref="AD3:AF3"/>
    <mergeCell ref="AM18:AP18"/>
    <mergeCell ref="AD63:AF63"/>
    <mergeCell ref="R63:T63"/>
    <mergeCell ref="U63:W63"/>
    <mergeCell ref="X63:Z63"/>
    <mergeCell ref="AA63:AC63"/>
    <mergeCell ref="AI18:AL18"/>
    <mergeCell ref="W18:Z18"/>
    <mergeCell ref="AA18:AD18"/>
    <mergeCell ref="AE18:AH18"/>
    <mergeCell ref="X3:Z3"/>
    <mergeCell ref="AA3:AC3"/>
    <mergeCell ref="R3:T3"/>
    <mergeCell ref="U3:W3"/>
    <mergeCell ref="AG3:AI3"/>
    <mergeCell ref="AJ3:AL3"/>
    <mergeCell ref="AQ18:AT18"/>
    <mergeCell ref="AU18:AX18"/>
    <mergeCell ref="AM3:AO3"/>
    <mergeCell ref="AY18:BB18"/>
    <mergeCell ref="C46:F46"/>
    <mergeCell ref="G46:J46"/>
    <mergeCell ref="K46:N46"/>
    <mergeCell ref="O46:R46"/>
    <mergeCell ref="S46:V46"/>
    <mergeCell ref="W46:Z46"/>
    <mergeCell ref="AA46:AD46"/>
    <mergeCell ref="AE46:AH46"/>
    <mergeCell ref="AI46:AL46"/>
    <mergeCell ref="AM46:AP46"/>
    <mergeCell ref="AQ46:AT46"/>
    <mergeCell ref="AU46:AX46"/>
    <mergeCell ref="AY46:BB46"/>
    <mergeCell ref="C32:E32"/>
    <mergeCell ref="F32:H32"/>
    <mergeCell ref="I32:K32"/>
    <mergeCell ref="L32:N32"/>
    <mergeCell ref="O32:Q32"/>
    <mergeCell ref="R32:T32"/>
    <mergeCell ref="U32:W32"/>
    <mergeCell ref="X32:Z32"/>
    <mergeCell ref="AA32:AC32"/>
    <mergeCell ref="AD32:AF32"/>
    <mergeCell ref="AG32:AI32"/>
    <mergeCell ref="AJ32:AL32"/>
    <mergeCell ref="AM32:AO32"/>
  </mergeCells>
  <pageMargins left="0.7" right="0.7" top="0.75" bottom="0.75" header="0.3" footer="0.3"/>
  <pageSetup orientation="portrait" verticalDpi="36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25"/>
  <sheetViews>
    <sheetView topLeftCell="A4" workbookViewId="0">
      <selection activeCell="B18" sqref="B18:B23"/>
    </sheetView>
  </sheetViews>
  <sheetFormatPr defaultRowHeight="15" x14ac:dyDescent="0.25"/>
  <cols>
    <col min="1" max="1" width="17.42578125" bestFit="1" customWidth="1"/>
    <col min="2" max="2" width="15.42578125" customWidth="1"/>
    <col min="3" max="3" width="15.85546875" bestFit="1" customWidth="1"/>
    <col min="4" max="4" width="4.42578125" bestFit="1" customWidth="1"/>
    <col min="5" max="5" width="8.7109375" customWidth="1"/>
    <col min="6" max="6" width="15" customWidth="1"/>
    <col min="7" max="7" width="14" customWidth="1"/>
    <col min="8" max="8" width="16.28515625" customWidth="1"/>
    <col min="9" max="9" width="14" customWidth="1"/>
    <col min="10" max="10" width="8.42578125" customWidth="1"/>
  </cols>
  <sheetData>
    <row r="3" spans="1:12" x14ac:dyDescent="0.25">
      <c r="B3" t="s">
        <v>299</v>
      </c>
      <c r="H3" t="s">
        <v>355</v>
      </c>
    </row>
    <row r="4" spans="1:12" s="743" customFormat="1" x14ac:dyDescent="0.25">
      <c r="A4" s="744"/>
      <c r="B4" s="744" t="s">
        <v>349</v>
      </c>
      <c r="C4" s="744" t="s">
        <v>350</v>
      </c>
      <c r="D4" s="744" t="s">
        <v>351</v>
      </c>
      <c r="E4" s="744" t="s">
        <v>352</v>
      </c>
      <c r="F4" s="744" t="s">
        <v>353</v>
      </c>
      <c r="G4" s="744" t="s">
        <v>354</v>
      </c>
      <c r="H4" s="744" t="s">
        <v>356</v>
      </c>
      <c r="I4" s="744" t="s">
        <v>357</v>
      </c>
      <c r="L4" s="743">
        <v>4305</v>
      </c>
    </row>
    <row r="5" spans="1:12" x14ac:dyDescent="0.25">
      <c r="A5" s="737" t="s">
        <v>346</v>
      </c>
      <c r="B5" s="737"/>
      <c r="C5" s="737">
        <v>5</v>
      </c>
      <c r="D5" s="737">
        <f t="shared" ref="D5:D10" si="0">B5*C5</f>
        <v>0</v>
      </c>
      <c r="E5" s="737">
        <f t="shared" ref="E5:E10" si="1">D5*60</f>
        <v>0</v>
      </c>
      <c r="F5" s="737">
        <v>60</v>
      </c>
      <c r="G5" s="737">
        <f t="shared" ref="G5:G10" si="2">E5/F5</f>
        <v>0</v>
      </c>
      <c r="H5" s="737"/>
      <c r="I5" s="738" t="e">
        <f t="shared" ref="I5:I11" si="3">H5/G5</f>
        <v>#DIV/0!</v>
      </c>
      <c r="L5">
        <v>1479</v>
      </c>
    </row>
    <row r="6" spans="1:12" s="569" customFormat="1" x14ac:dyDescent="0.25">
      <c r="A6" s="739" t="s">
        <v>347</v>
      </c>
      <c r="B6" s="739"/>
      <c r="C6" s="739">
        <v>5</v>
      </c>
      <c r="D6" s="739">
        <f t="shared" si="0"/>
        <v>0</v>
      </c>
      <c r="E6" s="739">
        <f t="shared" si="1"/>
        <v>0</v>
      </c>
      <c r="F6" s="739">
        <v>10</v>
      </c>
      <c r="G6" s="740">
        <f t="shared" si="2"/>
        <v>0</v>
      </c>
      <c r="H6" s="739"/>
      <c r="I6" s="738" t="e">
        <f t="shared" si="3"/>
        <v>#DIV/0!</v>
      </c>
    </row>
    <row r="7" spans="1:12" x14ac:dyDescent="0.25">
      <c r="A7" s="737" t="s">
        <v>358</v>
      </c>
      <c r="B7" s="737"/>
      <c r="C7" s="737">
        <v>5</v>
      </c>
      <c r="D7" s="737">
        <f t="shared" si="0"/>
        <v>0</v>
      </c>
      <c r="E7" s="737">
        <f t="shared" si="1"/>
        <v>0</v>
      </c>
      <c r="F7" s="737">
        <v>14</v>
      </c>
      <c r="G7" s="740">
        <f t="shared" si="2"/>
        <v>0</v>
      </c>
      <c r="H7" s="737"/>
      <c r="I7" s="738" t="e">
        <f t="shared" si="3"/>
        <v>#DIV/0!</v>
      </c>
    </row>
    <row r="8" spans="1:12" x14ac:dyDescent="0.25">
      <c r="A8" s="737" t="s">
        <v>359</v>
      </c>
      <c r="B8" s="737"/>
      <c r="C8" s="737">
        <v>5</v>
      </c>
      <c r="D8" s="737">
        <f t="shared" si="0"/>
        <v>0</v>
      </c>
      <c r="E8" s="737">
        <f t="shared" si="1"/>
        <v>0</v>
      </c>
      <c r="F8" s="737">
        <v>14</v>
      </c>
      <c r="G8" s="740">
        <f t="shared" si="2"/>
        <v>0</v>
      </c>
      <c r="H8" s="737"/>
      <c r="I8" s="738" t="e">
        <f t="shared" si="3"/>
        <v>#DIV/0!</v>
      </c>
    </row>
    <row r="9" spans="1:12" x14ac:dyDescent="0.25">
      <c r="A9" s="737" t="s">
        <v>360</v>
      </c>
      <c r="B9" s="737"/>
      <c r="C9" s="737">
        <v>5</v>
      </c>
      <c r="D9" s="737">
        <f t="shared" si="0"/>
        <v>0</v>
      </c>
      <c r="E9" s="737">
        <f t="shared" si="1"/>
        <v>0</v>
      </c>
      <c r="F9" s="737">
        <v>14</v>
      </c>
      <c r="G9" s="740">
        <f t="shared" si="2"/>
        <v>0</v>
      </c>
      <c r="H9" s="737"/>
      <c r="I9" s="738" t="e">
        <f t="shared" si="3"/>
        <v>#DIV/0!</v>
      </c>
    </row>
    <row r="10" spans="1:12" x14ac:dyDescent="0.25">
      <c r="A10" s="737" t="s">
        <v>348</v>
      </c>
      <c r="B10" s="737"/>
      <c r="C10" s="737">
        <v>5</v>
      </c>
      <c r="D10" s="737">
        <f t="shared" si="0"/>
        <v>0</v>
      </c>
      <c r="E10" s="737">
        <f t="shared" si="1"/>
        <v>0</v>
      </c>
      <c r="F10" s="737">
        <v>15</v>
      </c>
      <c r="G10" s="737">
        <f t="shared" si="2"/>
        <v>0</v>
      </c>
      <c r="H10" s="737"/>
      <c r="I10" s="738" t="e">
        <f t="shared" si="3"/>
        <v>#DIV/0!</v>
      </c>
    </row>
    <row r="11" spans="1:12" s="173" customFormat="1" x14ac:dyDescent="0.25">
      <c r="A11" s="525" t="s">
        <v>2</v>
      </c>
      <c r="B11" s="525"/>
      <c r="C11" s="525"/>
      <c r="D11" s="525"/>
      <c r="E11" s="525">
        <f>SUM(E5:E10)</f>
        <v>0</v>
      </c>
      <c r="F11" s="525"/>
      <c r="G11" s="741">
        <f>SUM(G5:G10)</f>
        <v>0</v>
      </c>
      <c r="H11" s="525">
        <f>SUM(H5:H10)</f>
        <v>0</v>
      </c>
      <c r="I11" s="742" t="e">
        <f t="shared" si="3"/>
        <v>#DIV/0!</v>
      </c>
    </row>
    <row r="12" spans="1:12" s="173" customFormat="1" x14ac:dyDescent="0.25">
      <c r="A12" s="525" t="s">
        <v>509</v>
      </c>
      <c r="B12" s="525"/>
      <c r="C12" s="525"/>
      <c r="D12" s="525"/>
      <c r="E12" s="525"/>
      <c r="F12" s="525"/>
      <c r="G12" s="741"/>
      <c r="H12" s="525"/>
      <c r="I12" s="742" t="e">
        <f>AVERAGE(I5:I10)</f>
        <v>#DIV/0!</v>
      </c>
    </row>
    <row r="16" spans="1:12" x14ac:dyDescent="0.25">
      <c r="B16" t="s">
        <v>383</v>
      </c>
      <c r="H16" t="s">
        <v>355</v>
      </c>
    </row>
    <row r="17" spans="1:12" s="743" customFormat="1" x14ac:dyDescent="0.25">
      <c r="A17" s="744"/>
      <c r="B17" s="744" t="s">
        <v>349</v>
      </c>
      <c r="C17" s="744" t="s">
        <v>350</v>
      </c>
      <c r="D17" s="744" t="s">
        <v>351</v>
      </c>
      <c r="E17" s="744" t="s">
        <v>352</v>
      </c>
      <c r="F17" s="744" t="s">
        <v>353</v>
      </c>
      <c r="G17" s="744" t="s">
        <v>354</v>
      </c>
      <c r="H17" s="744" t="s">
        <v>356</v>
      </c>
      <c r="I17" s="744" t="s">
        <v>357</v>
      </c>
      <c r="L17" s="743">
        <v>4305</v>
      </c>
    </row>
    <row r="18" spans="1:12" x14ac:dyDescent="0.25">
      <c r="A18" s="737" t="s">
        <v>346</v>
      </c>
      <c r="B18" s="737"/>
      <c r="C18" s="737">
        <v>5</v>
      </c>
      <c r="D18" s="737">
        <f t="shared" ref="D18:D23" si="4">B18*C18</f>
        <v>0</v>
      </c>
      <c r="E18" s="737">
        <f t="shared" ref="E18:E23" si="5">D18*60</f>
        <v>0</v>
      </c>
      <c r="F18" s="737">
        <v>60</v>
      </c>
      <c r="G18" s="737">
        <f t="shared" ref="G18:G23" si="6">E18/F18</f>
        <v>0</v>
      </c>
      <c r="H18" s="737">
        <v>0</v>
      </c>
      <c r="I18" s="738" t="e">
        <f t="shared" ref="I18:I23" si="7">H18/G18</f>
        <v>#DIV/0!</v>
      </c>
      <c r="L18">
        <v>1479</v>
      </c>
    </row>
    <row r="19" spans="1:12" s="569" customFormat="1" x14ac:dyDescent="0.25">
      <c r="A19" s="739" t="s">
        <v>347</v>
      </c>
      <c r="B19" s="739"/>
      <c r="C19" s="739">
        <v>5</v>
      </c>
      <c r="D19" s="739">
        <f t="shared" si="4"/>
        <v>0</v>
      </c>
      <c r="E19" s="739">
        <f t="shared" si="5"/>
        <v>0</v>
      </c>
      <c r="F19" s="739">
        <v>10</v>
      </c>
      <c r="G19" s="740">
        <f t="shared" si="6"/>
        <v>0</v>
      </c>
      <c r="H19" s="739">
        <f>LAB!JO32+LAB!JO33+LAB!II32+LAB!II33</f>
        <v>10</v>
      </c>
      <c r="I19" s="738" t="e">
        <f t="shared" si="7"/>
        <v>#DIV/0!</v>
      </c>
    </row>
    <row r="20" spans="1:12" x14ac:dyDescent="0.25">
      <c r="A20" s="737" t="s">
        <v>358</v>
      </c>
      <c r="B20" s="737"/>
      <c r="C20" s="737">
        <v>5</v>
      </c>
      <c r="D20" s="737">
        <f t="shared" si="4"/>
        <v>0</v>
      </c>
      <c r="E20" s="737">
        <f t="shared" si="5"/>
        <v>0</v>
      </c>
      <c r="F20" s="737">
        <v>14</v>
      </c>
      <c r="G20" s="740">
        <f t="shared" si="6"/>
        <v>0</v>
      </c>
      <c r="H20" s="737">
        <f>RADIOLOGI!LP28+RADIOLOGI!KB28</f>
        <v>0</v>
      </c>
      <c r="I20" s="738" t="e">
        <f t="shared" si="7"/>
        <v>#DIV/0!</v>
      </c>
    </row>
    <row r="21" spans="1:12" x14ac:dyDescent="0.25">
      <c r="A21" s="737" t="s">
        <v>359</v>
      </c>
      <c r="B21" s="737"/>
      <c r="C21" s="737">
        <v>5</v>
      </c>
      <c r="D21" s="737">
        <f t="shared" si="4"/>
        <v>0</v>
      </c>
      <c r="E21" s="737">
        <f t="shared" si="5"/>
        <v>0</v>
      </c>
      <c r="F21" s="737">
        <v>14</v>
      </c>
      <c r="G21" s="740">
        <f t="shared" si="6"/>
        <v>0</v>
      </c>
      <c r="H21" s="737">
        <f>RADIOLOGI!KF28+RADIOLOGI!LT28</f>
        <v>1480</v>
      </c>
      <c r="I21" s="738" t="e">
        <f t="shared" si="7"/>
        <v>#DIV/0!</v>
      </c>
    </row>
    <row r="22" spans="1:12" x14ac:dyDescent="0.25">
      <c r="A22" s="737" t="s">
        <v>360</v>
      </c>
      <c r="B22" s="737"/>
      <c r="C22" s="737">
        <v>5</v>
      </c>
      <c r="D22" s="737">
        <f t="shared" si="4"/>
        <v>0</v>
      </c>
      <c r="E22" s="737">
        <f t="shared" si="5"/>
        <v>0</v>
      </c>
      <c r="F22" s="737">
        <v>14</v>
      </c>
      <c r="G22" s="740">
        <f t="shared" si="6"/>
        <v>0</v>
      </c>
      <c r="H22" s="737">
        <f>RADIOLOGI!LX28+RADIOLOGI!KJ28</f>
        <v>0</v>
      </c>
      <c r="I22" s="738" t="e">
        <f t="shared" si="7"/>
        <v>#DIV/0!</v>
      </c>
    </row>
    <row r="23" spans="1:12" x14ac:dyDescent="0.25">
      <c r="A23" s="737" t="s">
        <v>348</v>
      </c>
      <c r="B23" s="737"/>
      <c r="C23" s="737">
        <v>5</v>
      </c>
      <c r="D23" s="737">
        <f t="shared" si="4"/>
        <v>0</v>
      </c>
      <c r="E23" s="737">
        <f t="shared" si="5"/>
        <v>0</v>
      </c>
      <c r="F23" s="737">
        <v>15</v>
      </c>
      <c r="G23" s="737">
        <f t="shared" si="6"/>
        <v>0</v>
      </c>
      <c r="H23" s="737">
        <f>FISIOTERAPI!BR4+FISIOTERAPI!BJ4</f>
        <v>0</v>
      </c>
      <c r="I23" s="738" t="e">
        <f t="shared" si="7"/>
        <v>#DIV/0!</v>
      </c>
    </row>
    <row r="24" spans="1:12" s="173" customFormat="1" x14ac:dyDescent="0.25">
      <c r="A24" s="525" t="s">
        <v>2</v>
      </c>
      <c r="B24" s="525"/>
      <c r="C24" s="525"/>
      <c r="D24" s="525"/>
      <c r="E24" s="525">
        <f>SUM(E18:E23)</f>
        <v>0</v>
      </c>
      <c r="F24" s="525"/>
      <c r="G24" s="741">
        <f>SUM(G18:G23)</f>
        <v>0</v>
      </c>
      <c r="H24" s="525">
        <f>SUM(H18:H23)</f>
        <v>1490</v>
      </c>
      <c r="I24" s="742" t="e">
        <f>H24/G24</f>
        <v>#DIV/0!</v>
      </c>
    </row>
    <row r="25" spans="1:12" s="173" customFormat="1" x14ac:dyDescent="0.25">
      <c r="A25" s="525" t="s">
        <v>509</v>
      </c>
      <c r="B25" s="525"/>
      <c r="C25" s="525"/>
      <c r="D25" s="525"/>
      <c r="E25" s="525"/>
      <c r="F25" s="525"/>
      <c r="G25" s="741"/>
      <c r="H25" s="525"/>
      <c r="I25" s="742" t="e">
        <f>AVERAGE(I18:I23)</f>
        <v>#DIV/0!</v>
      </c>
    </row>
  </sheetData>
  <pageMargins left="0.70866141732283472" right="0.70866141732283472" top="0.74803149606299213" bottom="0.74803149606299213" header="0.31496062992125984" footer="0.31496062992125984"/>
  <pageSetup paperSize="9" orientation="landscape" horizontalDpi="120" verticalDpi="144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2"/>
  <sheetViews>
    <sheetView showGridLines="0" topLeftCell="N31" workbookViewId="0">
      <selection activeCell="O33" sqref="O33:O35"/>
    </sheetView>
  </sheetViews>
  <sheetFormatPr defaultRowHeight="15" x14ac:dyDescent="0.25"/>
  <cols>
    <col min="1" max="1" width="10.42578125" customWidth="1"/>
    <col min="2" max="2" width="19.140625" customWidth="1"/>
    <col min="3" max="3" width="10.5703125" bestFit="1" customWidth="1"/>
    <col min="15" max="16" width="10.42578125" customWidth="1"/>
  </cols>
  <sheetData>
    <row r="1" spans="1:17" x14ac:dyDescent="0.25">
      <c r="A1" s="647" t="s">
        <v>12</v>
      </c>
    </row>
    <row r="2" spans="1:17" s="640" customFormat="1" x14ac:dyDescent="0.25"/>
    <row r="3" spans="1:17" x14ac:dyDescent="0.25">
      <c r="A3" s="547" t="s">
        <v>468</v>
      </c>
      <c r="B3" s="547" t="s">
        <v>1</v>
      </c>
      <c r="C3" s="547" t="s">
        <v>254</v>
      </c>
      <c r="D3" s="547" t="s">
        <v>255</v>
      </c>
      <c r="E3" s="547" t="s">
        <v>256</v>
      </c>
      <c r="F3" s="547" t="s">
        <v>257</v>
      </c>
      <c r="G3" s="547" t="s">
        <v>34</v>
      </c>
      <c r="H3" s="547" t="s">
        <v>258</v>
      </c>
      <c r="I3" s="547" t="s">
        <v>287</v>
      </c>
      <c r="J3" s="547" t="s">
        <v>259</v>
      </c>
      <c r="K3" s="547" t="s">
        <v>328</v>
      </c>
      <c r="L3" s="547" t="s">
        <v>261</v>
      </c>
      <c r="M3" s="547" t="s">
        <v>262</v>
      </c>
      <c r="N3" s="547" t="s">
        <v>263</v>
      </c>
      <c r="O3" s="547" t="s">
        <v>21</v>
      </c>
      <c r="P3" s="547" t="s">
        <v>309</v>
      </c>
    </row>
    <row r="4" spans="1:17" x14ac:dyDescent="0.25">
      <c r="A4" s="1081">
        <v>2018</v>
      </c>
      <c r="B4" s="642" t="s">
        <v>470</v>
      </c>
      <c r="C4" s="641"/>
      <c r="D4" s="641"/>
      <c r="E4" s="641"/>
      <c r="F4" s="641"/>
      <c r="G4" s="641"/>
      <c r="H4" s="641"/>
      <c r="I4" s="641"/>
      <c r="J4" s="641"/>
      <c r="K4" s="641"/>
      <c r="L4" s="641"/>
      <c r="M4" s="641"/>
      <c r="N4" s="641"/>
      <c r="O4" s="641"/>
      <c r="P4" s="641"/>
    </row>
    <row r="5" spans="1:17" x14ac:dyDescent="0.25">
      <c r="A5" s="1082"/>
      <c r="B5" s="642" t="s">
        <v>471</v>
      </c>
      <c r="C5" s="641"/>
      <c r="D5" s="641"/>
      <c r="E5" s="641"/>
      <c r="F5" s="641"/>
      <c r="G5" s="641"/>
      <c r="H5" s="641"/>
      <c r="I5" s="641"/>
      <c r="J5" s="641"/>
      <c r="K5" s="641"/>
      <c r="L5" s="641"/>
      <c r="M5" s="641"/>
      <c r="N5" s="641"/>
      <c r="O5" s="641"/>
      <c r="P5" s="641"/>
    </row>
    <row r="6" spans="1:17" x14ac:dyDescent="0.25">
      <c r="A6" s="1082"/>
      <c r="B6" s="643" t="s">
        <v>472</v>
      </c>
      <c r="C6" s="644"/>
      <c r="D6" s="644"/>
      <c r="E6" s="644"/>
      <c r="F6" s="644"/>
      <c r="G6" s="644"/>
      <c r="H6" s="644"/>
      <c r="I6" s="644"/>
      <c r="J6" s="644"/>
      <c r="K6" s="644"/>
      <c r="L6" s="644"/>
      <c r="M6" s="644"/>
      <c r="N6" s="644"/>
      <c r="O6" s="644"/>
      <c r="P6" s="641"/>
    </row>
    <row r="7" spans="1:17" x14ac:dyDescent="0.25">
      <c r="A7" s="1082"/>
      <c r="B7" s="645" t="s">
        <v>469</v>
      </c>
      <c r="C7" s="641"/>
      <c r="D7" s="641"/>
      <c r="E7" s="641"/>
      <c r="F7" s="641"/>
      <c r="G7" s="641"/>
      <c r="H7" s="641"/>
      <c r="I7" s="641"/>
      <c r="J7" s="641"/>
      <c r="K7" s="641"/>
      <c r="L7" s="641"/>
      <c r="M7" s="641"/>
      <c r="N7" s="641"/>
      <c r="O7" s="641"/>
      <c r="P7" s="641"/>
    </row>
    <row r="8" spans="1:17" ht="15.75" thickBot="1" x14ac:dyDescent="0.3">
      <c r="A8" s="1098"/>
      <c r="B8" s="652" t="s">
        <v>473</v>
      </c>
      <c r="C8" s="653"/>
      <c r="D8" s="653"/>
      <c r="E8" s="653"/>
      <c r="F8" s="653"/>
      <c r="G8" s="653"/>
      <c r="H8" s="653"/>
      <c r="I8" s="653"/>
      <c r="J8" s="653"/>
      <c r="K8" s="653"/>
      <c r="L8" s="653"/>
      <c r="M8" s="653"/>
      <c r="N8" s="653"/>
      <c r="O8" s="653"/>
      <c r="P8" s="653"/>
    </row>
    <row r="9" spans="1:17" ht="15.75" thickTop="1" x14ac:dyDescent="0.25">
      <c r="A9" s="1082">
        <v>2019</v>
      </c>
      <c r="B9" s="650" t="s">
        <v>470</v>
      </c>
      <c r="C9" s="651">
        <v>392</v>
      </c>
      <c r="D9" s="651">
        <v>356</v>
      </c>
      <c r="E9" s="651">
        <v>332</v>
      </c>
      <c r="F9" s="651">
        <v>392</v>
      </c>
      <c r="G9" s="651">
        <v>330</v>
      </c>
      <c r="H9" s="651">
        <v>276</v>
      </c>
      <c r="I9" s="651">
        <v>447</v>
      </c>
      <c r="J9" s="651">
        <v>389</v>
      </c>
      <c r="K9" s="651">
        <v>407</v>
      </c>
      <c r="L9" s="651">
        <v>455</v>
      </c>
      <c r="M9" s="651">
        <v>403</v>
      </c>
      <c r="N9" s="651">
        <v>431</v>
      </c>
      <c r="O9" s="651">
        <v>4610</v>
      </c>
      <c r="P9" s="641">
        <v>2078</v>
      </c>
      <c r="Q9" s="641">
        <v>2532</v>
      </c>
    </row>
    <row r="10" spans="1:17" x14ac:dyDescent="0.25">
      <c r="A10" s="1082"/>
      <c r="B10" s="642" t="s">
        <v>471</v>
      </c>
      <c r="C10" s="641">
        <v>701</v>
      </c>
      <c r="D10" s="641">
        <v>672</v>
      </c>
      <c r="E10" s="641">
        <v>627</v>
      </c>
      <c r="F10" s="641">
        <v>701</v>
      </c>
      <c r="G10" s="641">
        <v>712</v>
      </c>
      <c r="H10" s="641">
        <v>552</v>
      </c>
      <c r="I10" s="641">
        <v>793</v>
      </c>
      <c r="J10" s="641">
        <v>777</v>
      </c>
      <c r="K10" s="641">
        <v>788</v>
      </c>
      <c r="L10" s="641">
        <v>842</v>
      </c>
      <c r="M10" s="641">
        <v>771</v>
      </c>
      <c r="N10" s="641">
        <v>731</v>
      </c>
      <c r="O10" s="641">
        <v>8667</v>
      </c>
      <c r="P10" s="641">
        <v>3965</v>
      </c>
      <c r="Q10" s="641">
        <v>4702</v>
      </c>
    </row>
    <row r="11" spans="1:17" x14ac:dyDescent="0.25">
      <c r="A11" s="1082"/>
      <c r="B11" s="643" t="s">
        <v>472</v>
      </c>
      <c r="C11" s="644">
        <v>1093</v>
      </c>
      <c r="D11" s="644">
        <v>1028</v>
      </c>
      <c r="E11" s="644">
        <v>959</v>
      </c>
      <c r="F11" s="644">
        <v>1093</v>
      </c>
      <c r="G11" s="644">
        <v>1042</v>
      </c>
      <c r="H11" s="644">
        <v>828</v>
      </c>
      <c r="I11" s="644">
        <v>1240</v>
      </c>
      <c r="J11" s="644">
        <v>1166</v>
      </c>
      <c r="K11" s="644">
        <v>1195</v>
      </c>
      <c r="L11" s="644">
        <v>1297</v>
      </c>
      <c r="M11" s="644">
        <v>1174</v>
      </c>
      <c r="N11" s="644">
        <v>1162</v>
      </c>
      <c r="O11" s="644">
        <v>13277</v>
      </c>
      <c r="P11" s="641">
        <v>6043</v>
      </c>
      <c r="Q11" s="641">
        <v>7234</v>
      </c>
    </row>
    <row r="12" spans="1:17" x14ac:dyDescent="0.25">
      <c r="A12" s="1082"/>
      <c r="B12" s="645" t="s">
        <v>469</v>
      </c>
      <c r="C12" s="641">
        <v>22</v>
      </c>
      <c r="D12" s="641">
        <v>19</v>
      </c>
      <c r="E12" s="641">
        <v>21</v>
      </c>
      <c r="F12" s="641">
        <v>21</v>
      </c>
      <c r="G12" s="641">
        <v>20</v>
      </c>
      <c r="H12" s="702">
        <v>11</v>
      </c>
      <c r="I12" s="641">
        <v>22</v>
      </c>
      <c r="J12" s="641">
        <v>21</v>
      </c>
      <c r="K12" s="641">
        <v>19</v>
      </c>
      <c r="L12" s="641">
        <v>23</v>
      </c>
      <c r="M12" s="641">
        <v>21</v>
      </c>
      <c r="N12" s="641">
        <v>19</v>
      </c>
      <c r="O12" s="641">
        <v>239</v>
      </c>
      <c r="P12" s="641">
        <v>114</v>
      </c>
      <c r="Q12" s="641">
        <v>125</v>
      </c>
    </row>
    <row r="13" spans="1:17" x14ac:dyDescent="0.25">
      <c r="A13" s="1083"/>
      <c r="B13" s="645" t="s">
        <v>473</v>
      </c>
      <c r="C13" s="648">
        <v>49.68181818181818</v>
      </c>
      <c r="D13" s="648">
        <v>54.10526315789474</v>
      </c>
      <c r="E13" s="648">
        <v>45.666666666666664</v>
      </c>
      <c r="F13" s="648">
        <v>52.047619047619051</v>
      </c>
      <c r="G13" s="648">
        <v>52.1</v>
      </c>
      <c r="H13" s="648">
        <v>75.272727272727266</v>
      </c>
      <c r="I13" s="648">
        <v>56.363636363636367</v>
      </c>
      <c r="J13" s="648">
        <v>55.523809523809526</v>
      </c>
      <c r="K13" s="648">
        <v>62.89473684210526</v>
      </c>
      <c r="L13" s="648">
        <v>56.391304347826086</v>
      </c>
      <c r="M13" s="648">
        <v>55.904761904761905</v>
      </c>
      <c r="N13" s="648">
        <v>61.157894736842103</v>
      </c>
      <c r="O13" s="648">
        <v>55.552301255230127</v>
      </c>
      <c r="P13" s="648">
        <v>53.008771929824562</v>
      </c>
      <c r="Q13" s="641">
        <v>348.23614371898122</v>
      </c>
    </row>
    <row r="14" spans="1:17" x14ac:dyDescent="0.25">
      <c r="A14" s="1082">
        <v>2020</v>
      </c>
      <c r="B14" s="650" t="s">
        <v>470</v>
      </c>
      <c r="C14" s="651">
        <f>REGISTRASI!F5</f>
        <v>459</v>
      </c>
      <c r="D14" s="651">
        <f>REGISTRASI!J5</f>
        <v>397</v>
      </c>
      <c r="E14" s="651">
        <f>REGISTRASI!N5</f>
        <v>410</v>
      </c>
      <c r="F14" s="651">
        <f>REGISTRASI!R5</f>
        <v>254</v>
      </c>
      <c r="G14" s="651">
        <f>REGISTRASI!V5</f>
        <v>0</v>
      </c>
      <c r="H14" s="651">
        <f>REGISTRASI!Z5</f>
        <v>0</v>
      </c>
      <c r="I14" s="651">
        <f>REGISTRASI!AD5</f>
        <v>0</v>
      </c>
      <c r="J14" s="651">
        <f>REGISTRASI!AH5</f>
        <v>0</v>
      </c>
      <c r="K14" s="651">
        <f>REGISTRASI!AL5</f>
        <v>0</v>
      </c>
      <c r="L14" s="651">
        <f>REGISTRASI!AP5</f>
        <v>0</v>
      </c>
      <c r="M14" s="651">
        <f>REGISTRASI!AT5</f>
        <v>0</v>
      </c>
      <c r="N14" s="651">
        <f>REGISTRASI!AX5</f>
        <v>0</v>
      </c>
      <c r="O14" s="651">
        <f>SUM(C14:N14)</f>
        <v>1520</v>
      </c>
      <c r="P14" s="641">
        <f>SUM(C14:H14)</f>
        <v>1520</v>
      </c>
    </row>
    <row r="15" spans="1:17" x14ac:dyDescent="0.25">
      <c r="A15" s="1082"/>
      <c r="B15" s="642" t="s">
        <v>471</v>
      </c>
      <c r="C15" s="641">
        <f>REGISTRASI!F6</f>
        <v>792</v>
      </c>
      <c r="D15" s="641">
        <f>REGISTRASI!J6</f>
        <v>733</v>
      </c>
      <c r="E15" s="641">
        <f>REGISTRASI!N6</f>
        <v>737</v>
      </c>
      <c r="F15" s="641">
        <f>REGISTRASI!R6</f>
        <v>438</v>
      </c>
      <c r="G15" s="641">
        <f>REGISTRASI!V6</f>
        <v>0</v>
      </c>
      <c r="H15" s="641">
        <f>REGISTRASI!Z6</f>
        <v>0</v>
      </c>
      <c r="I15" s="641">
        <f>REGISTRASI!AD6</f>
        <v>0</v>
      </c>
      <c r="J15" s="641">
        <f>REGISTRASI!AH6</f>
        <v>0</v>
      </c>
      <c r="K15" s="641">
        <f>REGISTRASI!AL6</f>
        <v>0</v>
      </c>
      <c r="L15" s="641">
        <f>REGISTRASI!AP6</f>
        <v>0</v>
      </c>
      <c r="M15" s="641">
        <f>REGISTRASI!AT6</f>
        <v>0</v>
      </c>
      <c r="N15" s="641">
        <f>REGISTRASI!AX6</f>
        <v>0</v>
      </c>
      <c r="O15" s="641">
        <f>SUM(C15:N15)</f>
        <v>2700</v>
      </c>
      <c r="P15" s="641">
        <f>SUM(C15:H15)</f>
        <v>2700</v>
      </c>
    </row>
    <row r="16" spans="1:17" x14ac:dyDescent="0.25">
      <c r="A16" s="1082"/>
      <c r="B16" s="643" t="s">
        <v>472</v>
      </c>
      <c r="C16" s="644">
        <f t="shared" ref="C16:O16" si="0">C14+C15</f>
        <v>1251</v>
      </c>
      <c r="D16" s="644">
        <f t="shared" si="0"/>
        <v>1130</v>
      </c>
      <c r="E16" s="644">
        <f t="shared" si="0"/>
        <v>1147</v>
      </c>
      <c r="F16" s="644">
        <f t="shared" si="0"/>
        <v>692</v>
      </c>
      <c r="G16" s="644">
        <f t="shared" si="0"/>
        <v>0</v>
      </c>
      <c r="H16" s="644">
        <f t="shared" si="0"/>
        <v>0</v>
      </c>
      <c r="I16" s="644">
        <f t="shared" si="0"/>
        <v>0</v>
      </c>
      <c r="J16" s="644">
        <f t="shared" si="0"/>
        <v>0</v>
      </c>
      <c r="K16" s="644">
        <f t="shared" si="0"/>
        <v>0</v>
      </c>
      <c r="L16" s="644">
        <f t="shared" si="0"/>
        <v>0</v>
      </c>
      <c r="M16" s="644">
        <f t="shared" si="0"/>
        <v>0</v>
      </c>
      <c r="N16" s="644">
        <f t="shared" si="0"/>
        <v>0</v>
      </c>
      <c r="O16" s="644">
        <f t="shared" si="0"/>
        <v>4220</v>
      </c>
      <c r="P16" s="641">
        <f>SUM(C16:H16)</f>
        <v>4220</v>
      </c>
    </row>
    <row r="17" spans="1:16" x14ac:dyDescent="0.25">
      <c r="A17" s="1082"/>
      <c r="B17" s="645" t="s">
        <v>469</v>
      </c>
      <c r="C17" s="641">
        <f>+REGISTRASI!C14</f>
        <v>22</v>
      </c>
      <c r="D17" s="641">
        <v>19</v>
      </c>
      <c r="E17" s="641">
        <v>21</v>
      </c>
      <c r="F17" s="641">
        <v>21</v>
      </c>
      <c r="G17" s="641">
        <v>20</v>
      </c>
      <c r="H17" s="702">
        <v>11</v>
      </c>
      <c r="I17" s="641">
        <v>22</v>
      </c>
      <c r="J17" s="641">
        <v>21</v>
      </c>
      <c r="K17" s="641">
        <v>19</v>
      </c>
      <c r="L17" s="641">
        <v>23</v>
      </c>
      <c r="M17" s="641">
        <v>21</v>
      </c>
      <c r="N17" s="641">
        <v>19</v>
      </c>
      <c r="O17" s="641">
        <f>SUM(C17:N17)</f>
        <v>239</v>
      </c>
      <c r="P17" s="641">
        <f>SUM(C17:H17)</f>
        <v>114</v>
      </c>
    </row>
    <row r="18" spans="1:16" x14ac:dyDescent="0.25">
      <c r="A18" s="1083"/>
      <c r="B18" s="645" t="s">
        <v>473</v>
      </c>
      <c r="C18" s="648">
        <f t="shared" ref="C18:P18" si="1">C16/C17</f>
        <v>56.863636363636367</v>
      </c>
      <c r="D18" s="648">
        <f t="shared" si="1"/>
        <v>59.473684210526315</v>
      </c>
      <c r="E18" s="648">
        <f t="shared" si="1"/>
        <v>54.61904761904762</v>
      </c>
      <c r="F18" s="648">
        <f t="shared" si="1"/>
        <v>32.952380952380949</v>
      </c>
      <c r="G18" s="648">
        <f t="shared" si="1"/>
        <v>0</v>
      </c>
      <c r="H18" s="648">
        <f t="shared" si="1"/>
        <v>0</v>
      </c>
      <c r="I18" s="648">
        <f t="shared" si="1"/>
        <v>0</v>
      </c>
      <c r="J18" s="648">
        <f t="shared" si="1"/>
        <v>0</v>
      </c>
      <c r="K18" s="648">
        <f t="shared" si="1"/>
        <v>0</v>
      </c>
      <c r="L18" s="648">
        <f t="shared" si="1"/>
        <v>0</v>
      </c>
      <c r="M18" s="648">
        <f t="shared" si="1"/>
        <v>0</v>
      </c>
      <c r="N18" s="648">
        <f t="shared" si="1"/>
        <v>0</v>
      </c>
      <c r="O18" s="648">
        <f t="shared" si="1"/>
        <v>17.656903765690377</v>
      </c>
      <c r="P18" s="648">
        <f t="shared" si="1"/>
        <v>37.017543859649123</v>
      </c>
    </row>
    <row r="19" spans="1:16" x14ac:dyDescent="0.25">
      <c r="A19" s="1079" t="s">
        <v>475</v>
      </c>
      <c r="B19" s="1080"/>
      <c r="C19" s="649">
        <f>+C18/C13</f>
        <v>1.1445562671546203</v>
      </c>
      <c r="D19" s="649">
        <f t="shared" ref="D19:P19" si="2">+D18/D13</f>
        <v>1.0992217898832684</v>
      </c>
      <c r="E19" s="649">
        <f t="shared" si="2"/>
        <v>1.1960375391032325</v>
      </c>
      <c r="F19" s="649">
        <f t="shared" si="2"/>
        <v>0.63311985361390655</v>
      </c>
      <c r="G19" s="649">
        <f t="shared" si="2"/>
        <v>0</v>
      </c>
      <c r="H19" s="649">
        <f t="shared" si="2"/>
        <v>0</v>
      </c>
      <c r="I19" s="649">
        <f t="shared" si="2"/>
        <v>0</v>
      </c>
      <c r="J19" s="649">
        <f t="shared" si="2"/>
        <v>0</v>
      </c>
      <c r="K19" s="649">
        <f t="shared" si="2"/>
        <v>0</v>
      </c>
      <c r="L19" s="649">
        <f t="shared" si="2"/>
        <v>0</v>
      </c>
      <c r="M19" s="649">
        <f t="shared" si="2"/>
        <v>0</v>
      </c>
      <c r="N19" s="649">
        <f t="shared" si="2"/>
        <v>0</v>
      </c>
      <c r="O19" s="649">
        <f t="shared" si="2"/>
        <v>0.31784288619417034</v>
      </c>
      <c r="P19" s="649">
        <f t="shared" si="2"/>
        <v>0.69832864471289091</v>
      </c>
    </row>
    <row r="20" spans="1:16" s="640" customFormat="1" x14ac:dyDescent="0.2">
      <c r="A20" s="1079" t="s">
        <v>474</v>
      </c>
      <c r="B20" s="1080"/>
      <c r="C20" s="646">
        <f>(C16-C11)/C11</f>
        <v>0.1445562671546203</v>
      </c>
      <c r="D20" s="646">
        <f t="shared" ref="D20:P20" si="3">(D16-D11)/D11</f>
        <v>9.9221789883268477E-2</v>
      </c>
      <c r="E20" s="646">
        <f t="shared" si="3"/>
        <v>0.19603753910323254</v>
      </c>
      <c r="F20" s="646">
        <f t="shared" si="3"/>
        <v>-0.36688014638609334</v>
      </c>
      <c r="G20" s="646">
        <f t="shared" si="3"/>
        <v>-1</v>
      </c>
      <c r="H20" s="646">
        <f t="shared" si="3"/>
        <v>-1</v>
      </c>
      <c r="I20" s="646">
        <f t="shared" si="3"/>
        <v>-1</v>
      </c>
      <c r="J20" s="646">
        <f t="shared" si="3"/>
        <v>-1</v>
      </c>
      <c r="K20" s="646">
        <f t="shared" si="3"/>
        <v>-1</v>
      </c>
      <c r="L20" s="646">
        <f t="shared" si="3"/>
        <v>-1</v>
      </c>
      <c r="M20" s="646">
        <f t="shared" si="3"/>
        <v>-1</v>
      </c>
      <c r="N20" s="646">
        <f t="shared" si="3"/>
        <v>-1</v>
      </c>
      <c r="O20" s="646">
        <f t="shared" si="3"/>
        <v>-0.68215711380582966</v>
      </c>
      <c r="P20" s="646">
        <f t="shared" si="3"/>
        <v>-0.30167135528710903</v>
      </c>
    </row>
    <row r="21" spans="1:16" x14ac:dyDescent="0.25">
      <c r="A21" s="1099" t="s">
        <v>476</v>
      </c>
      <c r="B21" s="654" t="s">
        <v>477</v>
      </c>
      <c r="C21" s="655">
        <v>1.2</v>
      </c>
      <c r="D21" s="655">
        <v>1.2</v>
      </c>
      <c r="E21" s="655">
        <v>1.2</v>
      </c>
      <c r="F21" s="655">
        <v>1.2</v>
      </c>
      <c r="G21" s="655">
        <v>1.2</v>
      </c>
      <c r="H21" s="655">
        <v>1.2</v>
      </c>
      <c r="I21" s="655">
        <v>1.2</v>
      </c>
      <c r="J21" s="655">
        <v>1.2</v>
      </c>
      <c r="K21" s="655">
        <v>1.2</v>
      </c>
      <c r="L21" s="655">
        <v>1.2</v>
      </c>
      <c r="M21" s="655">
        <v>1.2</v>
      </c>
      <c r="N21" s="655">
        <v>1.2</v>
      </c>
      <c r="O21" s="655">
        <v>1.2</v>
      </c>
      <c r="P21" s="655">
        <v>1.2</v>
      </c>
    </row>
    <row r="22" spans="1:16" x14ac:dyDescent="0.25">
      <c r="A22" s="1100"/>
      <c r="B22" s="654" t="s">
        <v>478</v>
      </c>
      <c r="C22" s="656">
        <v>0.2</v>
      </c>
      <c r="D22" s="656">
        <v>0.2</v>
      </c>
      <c r="E22" s="656">
        <v>0.2</v>
      </c>
      <c r="F22" s="656">
        <v>0.2</v>
      </c>
      <c r="G22" s="656">
        <v>0.2</v>
      </c>
      <c r="H22" s="656">
        <v>0.2</v>
      </c>
      <c r="I22" s="656">
        <v>0.2</v>
      </c>
      <c r="J22" s="656">
        <v>0.2</v>
      </c>
      <c r="K22" s="656">
        <v>0.2</v>
      </c>
      <c r="L22" s="656">
        <v>0.2</v>
      </c>
      <c r="M22" s="656">
        <v>0.2</v>
      </c>
      <c r="N22" s="656">
        <v>0.2</v>
      </c>
      <c r="O22" s="656">
        <v>0.2</v>
      </c>
      <c r="P22" s="656">
        <v>0.2</v>
      </c>
    </row>
    <row r="25" spans="1:16" s="640" customFormat="1" x14ac:dyDescent="0.25"/>
    <row r="26" spans="1:16" x14ac:dyDescent="0.25">
      <c r="A26" s="547" t="s">
        <v>468</v>
      </c>
      <c r="B26" s="547" t="s">
        <v>479</v>
      </c>
      <c r="C26" s="547" t="s">
        <v>254</v>
      </c>
      <c r="D26" s="547" t="s">
        <v>255</v>
      </c>
      <c r="E26" s="547" t="s">
        <v>256</v>
      </c>
      <c r="F26" s="547" t="s">
        <v>257</v>
      </c>
      <c r="G26" s="547" t="s">
        <v>34</v>
      </c>
      <c r="H26" s="547" t="s">
        <v>258</v>
      </c>
      <c r="I26" s="547" t="s">
        <v>287</v>
      </c>
      <c r="J26" s="547" t="s">
        <v>259</v>
      </c>
      <c r="K26" s="547" t="s">
        <v>328</v>
      </c>
      <c r="L26" s="547" t="s">
        <v>261</v>
      </c>
      <c r="M26" s="547" t="s">
        <v>262</v>
      </c>
      <c r="N26" s="547" t="s">
        <v>263</v>
      </c>
      <c r="O26" s="547" t="s">
        <v>21</v>
      </c>
      <c r="P26" s="703"/>
    </row>
    <row r="27" spans="1:16" x14ac:dyDescent="0.25">
      <c r="A27" s="1081">
        <v>2019</v>
      </c>
      <c r="B27" s="642" t="s">
        <v>480</v>
      </c>
      <c r="C27" s="641">
        <v>342</v>
      </c>
      <c r="D27" s="641">
        <v>356</v>
      </c>
      <c r="E27" s="641">
        <v>294</v>
      </c>
      <c r="F27" s="641">
        <v>294</v>
      </c>
      <c r="G27" s="641">
        <v>342</v>
      </c>
      <c r="H27" s="641">
        <v>362</v>
      </c>
      <c r="I27" s="641">
        <v>266</v>
      </c>
      <c r="J27" s="641">
        <v>378</v>
      </c>
      <c r="K27" s="641">
        <v>366</v>
      </c>
      <c r="L27" s="641">
        <v>386</v>
      </c>
      <c r="M27" s="641">
        <v>186</v>
      </c>
      <c r="N27" s="641">
        <v>432</v>
      </c>
      <c r="O27" s="641">
        <v>4004</v>
      </c>
      <c r="P27" s="704"/>
    </row>
    <row r="28" spans="1:16" x14ac:dyDescent="0.25">
      <c r="A28" s="1082"/>
      <c r="B28" s="642" t="s">
        <v>27</v>
      </c>
      <c r="C28" s="641">
        <v>751</v>
      </c>
      <c r="D28" s="641">
        <v>672</v>
      </c>
      <c r="E28" s="641">
        <v>665</v>
      </c>
      <c r="F28" s="641">
        <v>665</v>
      </c>
      <c r="G28" s="641">
        <v>751</v>
      </c>
      <c r="H28" s="641">
        <v>680</v>
      </c>
      <c r="I28" s="641">
        <v>562</v>
      </c>
      <c r="J28" s="641">
        <v>862</v>
      </c>
      <c r="K28" s="641">
        <v>800</v>
      </c>
      <c r="L28" s="641">
        <v>809</v>
      </c>
      <c r="M28" s="641">
        <v>1</v>
      </c>
      <c r="N28" s="641">
        <v>730</v>
      </c>
      <c r="O28" s="641">
        <v>7948</v>
      </c>
      <c r="P28" s="704"/>
    </row>
    <row r="29" spans="1:16" x14ac:dyDescent="0.25">
      <c r="A29" s="1082"/>
      <c r="B29" s="642" t="s">
        <v>481</v>
      </c>
      <c r="C29" s="641">
        <v>0</v>
      </c>
      <c r="D29" s="641">
        <v>0</v>
      </c>
      <c r="E29" s="641">
        <v>0</v>
      </c>
      <c r="F29" s="641">
        <v>0</v>
      </c>
      <c r="G29" s="641">
        <v>0</v>
      </c>
      <c r="H29" s="641">
        <v>0</v>
      </c>
      <c r="I29" s="641">
        <v>0</v>
      </c>
      <c r="J29" s="641">
        <v>0</v>
      </c>
      <c r="K29" s="641">
        <v>0</v>
      </c>
      <c r="L29" s="641">
        <v>0</v>
      </c>
      <c r="M29" s="641">
        <v>855</v>
      </c>
      <c r="N29" s="641">
        <v>0</v>
      </c>
      <c r="O29" s="641">
        <v>855</v>
      </c>
      <c r="P29" s="704"/>
    </row>
    <row r="30" spans="1:16" x14ac:dyDescent="0.25">
      <c r="A30" s="1082"/>
      <c r="B30" s="643" t="s">
        <v>472</v>
      </c>
      <c r="C30" s="644">
        <v>1093</v>
      </c>
      <c r="D30" s="644">
        <v>1028</v>
      </c>
      <c r="E30" s="644">
        <v>959</v>
      </c>
      <c r="F30" s="644">
        <v>959</v>
      </c>
      <c r="G30" s="644">
        <v>1093</v>
      </c>
      <c r="H30" s="644">
        <v>1042</v>
      </c>
      <c r="I30" s="644">
        <v>828</v>
      </c>
      <c r="J30" s="644">
        <v>1240</v>
      </c>
      <c r="K30" s="644">
        <v>1166</v>
      </c>
      <c r="L30" s="644">
        <v>1195</v>
      </c>
      <c r="M30" s="644">
        <v>1042</v>
      </c>
      <c r="N30" s="644">
        <v>1162</v>
      </c>
      <c r="O30" s="644">
        <v>12807</v>
      </c>
      <c r="P30" s="705"/>
    </row>
    <row r="31" spans="1:16" x14ac:dyDescent="0.25">
      <c r="A31" s="1082"/>
      <c r="B31" s="645" t="s">
        <v>469</v>
      </c>
      <c r="C31" s="641">
        <v>22</v>
      </c>
      <c r="D31" s="641">
        <v>19</v>
      </c>
      <c r="E31" s="641">
        <v>21</v>
      </c>
      <c r="F31" s="641">
        <v>21</v>
      </c>
      <c r="G31" s="641">
        <v>20</v>
      </c>
      <c r="H31" s="641">
        <v>15</v>
      </c>
      <c r="I31" s="641">
        <v>22</v>
      </c>
      <c r="J31" s="641">
        <v>21</v>
      </c>
      <c r="K31" s="641">
        <v>19</v>
      </c>
      <c r="L31" s="641">
        <v>23</v>
      </c>
      <c r="M31" s="641">
        <v>21</v>
      </c>
      <c r="N31" s="641">
        <v>19</v>
      </c>
      <c r="O31" s="641">
        <v>243</v>
      </c>
      <c r="P31" s="704"/>
    </row>
    <row r="32" spans="1:16" ht="15.75" thickBot="1" x14ac:dyDescent="0.3">
      <c r="A32" s="1098"/>
      <c r="B32" s="652" t="s">
        <v>473</v>
      </c>
      <c r="C32" s="653">
        <v>49.68181818181818</v>
      </c>
      <c r="D32" s="653">
        <v>54.10526315789474</v>
      </c>
      <c r="E32" s="653">
        <v>45.666666666666664</v>
      </c>
      <c r="F32" s="653">
        <v>45.666666666666664</v>
      </c>
      <c r="G32" s="653">
        <v>54.65</v>
      </c>
      <c r="H32" s="653">
        <v>69.466666666666669</v>
      </c>
      <c r="I32" s="653">
        <v>37.636363636363633</v>
      </c>
      <c r="J32" s="653">
        <v>59.047619047619051</v>
      </c>
      <c r="K32" s="653">
        <v>61.368421052631582</v>
      </c>
      <c r="L32" s="653">
        <v>51.956521739130437</v>
      </c>
      <c r="M32" s="653">
        <v>49.61904761904762</v>
      </c>
      <c r="N32" s="653">
        <v>61.157894736842103</v>
      </c>
      <c r="O32" s="653">
        <v>52.703703703703702</v>
      </c>
      <c r="P32" s="706"/>
    </row>
    <row r="33" spans="1:16" ht="15.75" thickTop="1" x14ac:dyDescent="0.25">
      <c r="A33" s="1082">
        <v>2020</v>
      </c>
      <c r="B33" s="642" t="s">
        <v>480</v>
      </c>
      <c r="C33" s="651">
        <f>REGISTRASI!D8</f>
        <v>448</v>
      </c>
      <c r="D33" s="651">
        <f>REGISTRASI!H8</f>
        <v>400</v>
      </c>
      <c r="E33" s="651">
        <f>REGISTRASI!L8</f>
        <v>397</v>
      </c>
      <c r="F33" s="651">
        <f>REGISTRASI!P8</f>
        <v>270</v>
      </c>
      <c r="G33" s="651">
        <f>REGISTRASI!T8</f>
        <v>0</v>
      </c>
      <c r="H33" s="651">
        <f>REGISTRASI!X8</f>
        <v>0</v>
      </c>
      <c r="I33" s="651">
        <f>REGISTRASI!AB8</f>
        <v>0</v>
      </c>
      <c r="J33" s="651">
        <f>REGISTRASI!AF8</f>
        <v>0</v>
      </c>
      <c r="K33" s="651">
        <f>REGISTRASI!AJ8</f>
        <v>0</v>
      </c>
      <c r="L33" s="651">
        <f>REGISTRASI!AN8</f>
        <v>0</v>
      </c>
      <c r="M33" s="651">
        <f>REGISTRASI!AR8</f>
        <v>0</v>
      </c>
      <c r="N33" s="651">
        <f>REGISTRASI!AV8</f>
        <v>0</v>
      </c>
      <c r="O33" s="651">
        <f>SUM(C33:N33)</f>
        <v>1515</v>
      </c>
      <c r="P33" s="704"/>
    </row>
    <row r="34" spans="1:16" x14ac:dyDescent="0.25">
      <c r="A34" s="1082"/>
      <c r="B34" s="642" t="s">
        <v>27</v>
      </c>
      <c r="C34" s="651">
        <f>REGISTRASI!D9</f>
        <v>803</v>
      </c>
      <c r="D34" s="651">
        <f>REGISTRASI!H9</f>
        <v>730</v>
      </c>
      <c r="E34" s="651">
        <f>REGISTRASI!L9</f>
        <v>750</v>
      </c>
      <c r="F34" s="651">
        <f>REGISTRASI!P9</f>
        <v>422</v>
      </c>
      <c r="G34" s="651">
        <f>REGISTRASI!T9</f>
        <v>0</v>
      </c>
      <c r="H34" s="651">
        <f>REGISTRASI!X9</f>
        <v>0</v>
      </c>
      <c r="I34" s="651">
        <f>REGISTRASI!AB9</f>
        <v>0</v>
      </c>
      <c r="J34" s="651">
        <f>REGISTRASI!AF9</f>
        <v>0</v>
      </c>
      <c r="K34" s="651">
        <f>REGISTRASI!AJ9</f>
        <v>0</v>
      </c>
      <c r="L34" s="651">
        <f>REGISTRASI!AN9</f>
        <v>0</v>
      </c>
      <c r="M34" s="651">
        <f>REGISTRASI!AR9</f>
        <v>0</v>
      </c>
      <c r="N34" s="651">
        <f>REGISTRASI!AV9</f>
        <v>0</v>
      </c>
      <c r="O34" s="651">
        <f t="shared" ref="O34:O35" si="4">SUM(C34:N34)</f>
        <v>2705</v>
      </c>
      <c r="P34" s="704"/>
    </row>
    <row r="35" spans="1:16" x14ac:dyDescent="0.25">
      <c r="A35" s="1082"/>
      <c r="B35" s="642" t="s">
        <v>481</v>
      </c>
      <c r="C35" s="651">
        <f>REGISTRASI!D10</f>
        <v>0</v>
      </c>
      <c r="D35" s="651">
        <f>REGISTRASI!H10</f>
        <v>0</v>
      </c>
      <c r="E35" s="651">
        <f>REGISTRASI!L10</f>
        <v>0</v>
      </c>
      <c r="F35" s="651">
        <f>REGISTRASI!P10</f>
        <v>0</v>
      </c>
      <c r="G35" s="651">
        <f>REGISTRASI!T10</f>
        <v>0</v>
      </c>
      <c r="H35" s="651">
        <f>REGISTRASI!X10</f>
        <v>0</v>
      </c>
      <c r="I35" s="651">
        <f>REGISTRASI!AB10</f>
        <v>0</v>
      </c>
      <c r="J35" s="651">
        <f>REGISTRASI!AF10</f>
        <v>0</v>
      </c>
      <c r="K35" s="651">
        <f>REGISTRASI!AJ10</f>
        <v>0</v>
      </c>
      <c r="L35" s="651">
        <f>REGISTRASI!AN10</f>
        <v>0</v>
      </c>
      <c r="M35" s="651">
        <f>REGISTRASI!AR10</f>
        <v>0</v>
      </c>
      <c r="N35" s="651">
        <f>REGISTRASI!AV10</f>
        <v>0</v>
      </c>
      <c r="O35" s="651">
        <f t="shared" si="4"/>
        <v>0</v>
      </c>
      <c r="P35" s="704"/>
    </row>
    <row r="36" spans="1:16" x14ac:dyDescent="0.25">
      <c r="A36" s="1082"/>
      <c r="B36" s="643" t="s">
        <v>472</v>
      </c>
      <c r="C36" s="644">
        <f t="shared" ref="C36:O36" si="5">SUM(C33:C35)</f>
        <v>1251</v>
      </c>
      <c r="D36" s="644">
        <f t="shared" si="5"/>
        <v>1130</v>
      </c>
      <c r="E36" s="644">
        <f t="shared" si="5"/>
        <v>1147</v>
      </c>
      <c r="F36" s="644">
        <f t="shared" si="5"/>
        <v>692</v>
      </c>
      <c r="G36" s="644">
        <f t="shared" si="5"/>
        <v>0</v>
      </c>
      <c r="H36" s="644">
        <f t="shared" si="5"/>
        <v>0</v>
      </c>
      <c r="I36" s="644">
        <f t="shared" si="5"/>
        <v>0</v>
      </c>
      <c r="J36" s="644">
        <f t="shared" si="5"/>
        <v>0</v>
      </c>
      <c r="K36" s="644">
        <f t="shared" si="5"/>
        <v>0</v>
      </c>
      <c r="L36" s="644">
        <f t="shared" si="5"/>
        <v>0</v>
      </c>
      <c r="M36" s="644">
        <f t="shared" si="5"/>
        <v>0</v>
      </c>
      <c r="N36" s="644">
        <f t="shared" si="5"/>
        <v>0</v>
      </c>
      <c r="O36" s="644">
        <f t="shared" si="5"/>
        <v>4220</v>
      </c>
      <c r="P36" s="705"/>
    </row>
    <row r="37" spans="1:16" x14ac:dyDescent="0.25">
      <c r="A37" s="1082"/>
      <c r="B37" s="645" t="s">
        <v>469</v>
      </c>
      <c r="C37" s="641">
        <v>22</v>
      </c>
      <c r="D37" s="641">
        <v>19</v>
      </c>
      <c r="E37" s="641">
        <v>21</v>
      </c>
      <c r="F37" s="641">
        <v>21</v>
      </c>
      <c r="G37" s="641">
        <v>20</v>
      </c>
      <c r="H37" s="641">
        <v>15</v>
      </c>
      <c r="I37" s="641">
        <v>22</v>
      </c>
      <c r="J37" s="641">
        <v>21</v>
      </c>
      <c r="K37" s="641">
        <v>19</v>
      </c>
      <c r="L37" s="641">
        <v>23</v>
      </c>
      <c r="M37" s="641">
        <v>21</v>
      </c>
      <c r="N37" s="641">
        <v>19</v>
      </c>
      <c r="O37" s="641">
        <f>SUM(C37:N37)</f>
        <v>243</v>
      </c>
      <c r="P37" s="704"/>
    </row>
    <row r="38" spans="1:16" x14ac:dyDescent="0.25">
      <c r="A38" s="1083"/>
      <c r="B38" s="645" t="s">
        <v>473</v>
      </c>
      <c r="C38" s="648">
        <f t="shared" ref="C38:O38" si="6">C36/C37</f>
        <v>56.863636363636367</v>
      </c>
      <c r="D38" s="648">
        <f t="shared" si="6"/>
        <v>59.473684210526315</v>
      </c>
      <c r="E38" s="648">
        <f t="shared" si="6"/>
        <v>54.61904761904762</v>
      </c>
      <c r="F38" s="648">
        <f t="shared" si="6"/>
        <v>32.952380952380949</v>
      </c>
      <c r="G38" s="648">
        <f t="shared" si="6"/>
        <v>0</v>
      </c>
      <c r="H38" s="648">
        <f t="shared" si="6"/>
        <v>0</v>
      </c>
      <c r="I38" s="648">
        <f t="shared" si="6"/>
        <v>0</v>
      </c>
      <c r="J38" s="648">
        <f t="shared" si="6"/>
        <v>0</v>
      </c>
      <c r="K38" s="648">
        <f t="shared" si="6"/>
        <v>0</v>
      </c>
      <c r="L38" s="648">
        <f t="shared" si="6"/>
        <v>0</v>
      </c>
      <c r="M38" s="648">
        <f t="shared" si="6"/>
        <v>0</v>
      </c>
      <c r="N38" s="648">
        <f t="shared" si="6"/>
        <v>0</v>
      </c>
      <c r="O38" s="648">
        <f t="shared" si="6"/>
        <v>17.366255144032923</v>
      </c>
      <c r="P38" s="706"/>
    </row>
    <row r="39" spans="1:16" x14ac:dyDescent="0.25">
      <c r="A39" s="1079" t="s">
        <v>475</v>
      </c>
      <c r="B39" s="1080"/>
      <c r="C39" s="649">
        <f t="shared" ref="C39:O39" si="7">C38/C32</f>
        <v>1.1445562671546203</v>
      </c>
      <c r="D39" s="649">
        <f t="shared" si="7"/>
        <v>1.0992217898832684</v>
      </c>
      <c r="E39" s="649">
        <f t="shared" si="7"/>
        <v>1.1960375391032325</v>
      </c>
      <c r="F39" s="649">
        <f t="shared" si="7"/>
        <v>0.72158498435870699</v>
      </c>
      <c r="G39" s="649">
        <f t="shared" si="7"/>
        <v>0</v>
      </c>
      <c r="H39" s="649">
        <f t="shared" si="7"/>
        <v>0</v>
      </c>
      <c r="I39" s="649">
        <f t="shared" si="7"/>
        <v>0</v>
      </c>
      <c r="J39" s="649">
        <f t="shared" si="7"/>
        <v>0</v>
      </c>
      <c r="K39" s="649">
        <f t="shared" si="7"/>
        <v>0</v>
      </c>
      <c r="L39" s="649">
        <f t="shared" si="7"/>
        <v>0</v>
      </c>
      <c r="M39" s="649">
        <f t="shared" si="7"/>
        <v>0</v>
      </c>
      <c r="N39" s="649">
        <f t="shared" si="7"/>
        <v>0</v>
      </c>
      <c r="O39" s="649">
        <f t="shared" si="7"/>
        <v>0.3295073006949325</v>
      </c>
      <c r="P39" s="707"/>
    </row>
    <row r="40" spans="1:16" s="640" customFormat="1" x14ac:dyDescent="0.2">
      <c r="A40" s="1079" t="s">
        <v>474</v>
      </c>
      <c r="B40" s="1080"/>
      <c r="C40" s="646">
        <f>(C36-C30)/C30</f>
        <v>0.1445562671546203</v>
      </c>
      <c r="D40" s="646">
        <f t="shared" ref="D40:N40" si="8">(D36-D30)/D30</f>
        <v>9.9221789883268477E-2</v>
      </c>
      <c r="E40" s="646">
        <f t="shared" si="8"/>
        <v>0.19603753910323254</v>
      </c>
      <c r="F40" s="646">
        <f t="shared" si="8"/>
        <v>-0.27841501564129301</v>
      </c>
      <c r="G40" s="646">
        <f t="shared" si="8"/>
        <v>-1</v>
      </c>
      <c r="H40" s="646">
        <f t="shared" si="8"/>
        <v>-1</v>
      </c>
      <c r="I40" s="646">
        <f t="shared" si="8"/>
        <v>-1</v>
      </c>
      <c r="J40" s="646">
        <f t="shared" si="8"/>
        <v>-1</v>
      </c>
      <c r="K40" s="646">
        <f t="shared" si="8"/>
        <v>-1</v>
      </c>
      <c r="L40" s="646">
        <f t="shared" si="8"/>
        <v>-1</v>
      </c>
      <c r="M40" s="646">
        <f t="shared" si="8"/>
        <v>-1</v>
      </c>
      <c r="N40" s="646">
        <f t="shared" si="8"/>
        <v>-1</v>
      </c>
      <c r="O40" s="646">
        <f>(O36-O30)/O30</f>
        <v>-0.6704926993050675</v>
      </c>
      <c r="P40" s="708"/>
    </row>
    <row r="41" spans="1:16" x14ac:dyDescent="0.25">
      <c r="A41" s="1099" t="s">
        <v>476</v>
      </c>
      <c r="B41" s="654" t="s">
        <v>477</v>
      </c>
      <c r="C41" s="655">
        <v>1.2</v>
      </c>
      <c r="D41" s="655">
        <v>1.2</v>
      </c>
      <c r="E41" s="655">
        <v>1.2</v>
      </c>
      <c r="F41" s="655">
        <v>1.2</v>
      </c>
      <c r="G41" s="655">
        <v>1.2</v>
      </c>
      <c r="H41" s="655">
        <v>1.2</v>
      </c>
      <c r="I41" s="655">
        <v>1.2</v>
      </c>
      <c r="J41" s="655">
        <v>1.2</v>
      </c>
      <c r="K41" s="655">
        <v>1.2</v>
      </c>
      <c r="L41" s="655">
        <v>1.2</v>
      </c>
      <c r="M41" s="655">
        <v>1.2</v>
      </c>
      <c r="N41" s="655">
        <v>1.2</v>
      </c>
      <c r="O41" s="655">
        <v>1.2</v>
      </c>
      <c r="P41" s="709"/>
    </row>
    <row r="42" spans="1:16" x14ac:dyDescent="0.25">
      <c r="A42" s="1100"/>
      <c r="B42" s="654" t="s">
        <v>478</v>
      </c>
      <c r="C42" s="656">
        <v>0.2</v>
      </c>
      <c r="D42" s="656">
        <v>0.2</v>
      </c>
      <c r="E42" s="656">
        <v>0.2</v>
      </c>
      <c r="F42" s="656">
        <v>0.2</v>
      </c>
      <c r="G42" s="656">
        <v>0.2</v>
      </c>
      <c r="H42" s="656">
        <v>0.2</v>
      </c>
      <c r="I42" s="656">
        <v>0.2</v>
      </c>
      <c r="J42" s="656">
        <v>0.2</v>
      </c>
      <c r="K42" s="656">
        <v>0.2</v>
      </c>
      <c r="L42" s="656">
        <v>0.2</v>
      </c>
      <c r="M42" s="656">
        <v>0.2</v>
      </c>
      <c r="N42" s="656">
        <v>0.2</v>
      </c>
      <c r="O42" s="656">
        <v>0.2</v>
      </c>
      <c r="P42" s="710"/>
    </row>
  </sheetData>
  <mergeCells count="11">
    <mergeCell ref="A4:A8"/>
    <mergeCell ref="A39:B39"/>
    <mergeCell ref="A40:B40"/>
    <mergeCell ref="A41:A42"/>
    <mergeCell ref="A9:A13"/>
    <mergeCell ref="A19:B19"/>
    <mergeCell ref="A20:B20"/>
    <mergeCell ref="A21:A22"/>
    <mergeCell ref="A27:A32"/>
    <mergeCell ref="A33:A38"/>
    <mergeCell ref="A14:A18"/>
  </mergeCell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workbookViewId="0">
      <selection activeCell="P11" sqref="P1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93"/>
  <sheetViews>
    <sheetView showGridLines="0" zoomScale="85" zoomScaleNormal="85" workbookViewId="0">
      <selection activeCell="R22" sqref="R22"/>
    </sheetView>
  </sheetViews>
  <sheetFormatPr defaultRowHeight="15" x14ac:dyDescent="0.25"/>
  <cols>
    <col min="1" max="1" width="3.85546875" style="110" bestFit="1" customWidth="1"/>
    <col min="2" max="2" width="24.140625" style="110" customWidth="1"/>
    <col min="3" max="3" width="2.42578125" style="110" customWidth="1"/>
    <col min="4" max="4" width="64.42578125" style="110" bestFit="1" customWidth="1"/>
    <col min="5" max="5" width="5" style="110" bestFit="1" customWidth="1"/>
    <col min="6" max="6" width="5.5703125" style="110" bestFit="1" customWidth="1"/>
    <col min="7" max="7" width="7.140625" style="110" bestFit="1" customWidth="1"/>
    <col min="8" max="8" width="18.85546875" style="570" customWidth="1"/>
    <col min="9" max="9" width="6.85546875" style="110" bestFit="1" customWidth="1"/>
    <col min="10" max="10" width="5.7109375" style="556" bestFit="1" customWidth="1"/>
    <col min="11" max="11" width="13.28515625" style="570" bestFit="1" customWidth="1"/>
    <col min="12" max="12" width="11.7109375" style="570" bestFit="1" customWidth="1"/>
    <col min="13" max="13" width="7.140625" style="110" bestFit="1" customWidth="1"/>
    <col min="14" max="14" width="5.7109375" style="556" bestFit="1" customWidth="1"/>
  </cols>
  <sheetData>
    <row r="3" spans="1:14" x14ac:dyDescent="0.25">
      <c r="H3" s="1113" t="s">
        <v>385</v>
      </c>
      <c r="I3" s="1113"/>
      <c r="J3" s="1113"/>
      <c r="K3" s="1114" t="s">
        <v>336</v>
      </c>
      <c r="L3" s="1114"/>
      <c r="M3" s="1114"/>
      <c r="N3" s="1114"/>
    </row>
    <row r="4" spans="1:14" x14ac:dyDescent="0.25">
      <c r="A4" s="554" t="s">
        <v>19</v>
      </c>
      <c r="B4" s="554" t="s">
        <v>225</v>
      </c>
      <c r="C4" s="555"/>
      <c r="D4" s="1027" t="s">
        <v>386</v>
      </c>
      <c r="E4" s="1027"/>
      <c r="F4" s="1028"/>
      <c r="G4" s="554" t="s">
        <v>387</v>
      </c>
      <c r="H4" s="571" t="s">
        <v>467</v>
      </c>
      <c r="I4" s="554" t="s">
        <v>390</v>
      </c>
      <c r="J4" s="554" t="s">
        <v>391</v>
      </c>
      <c r="K4" s="571" t="s">
        <v>388</v>
      </c>
      <c r="L4" s="571" t="s">
        <v>389</v>
      </c>
      <c r="M4" s="554" t="s">
        <v>390</v>
      </c>
      <c r="N4" s="554" t="s">
        <v>391</v>
      </c>
    </row>
    <row r="5" spans="1:14" x14ac:dyDescent="0.25">
      <c r="A5" s="572" t="s">
        <v>392</v>
      </c>
      <c r="B5" s="572" t="s">
        <v>393</v>
      </c>
      <c r="C5" s="573"/>
      <c r="D5" s="574"/>
      <c r="E5" s="574"/>
      <c r="F5" s="575"/>
      <c r="G5" s="576"/>
      <c r="H5" s="577"/>
      <c r="I5" s="576"/>
      <c r="J5" s="578"/>
      <c r="K5" s="577"/>
      <c r="L5" s="577"/>
      <c r="M5" s="576"/>
      <c r="N5" s="578"/>
    </row>
    <row r="6" spans="1:14" x14ac:dyDescent="0.25">
      <c r="A6" s="579" t="s">
        <v>394</v>
      </c>
      <c r="B6" s="579" t="s">
        <v>395</v>
      </c>
      <c r="C6" s="580"/>
      <c r="D6" s="581"/>
      <c r="E6" s="581"/>
      <c r="F6" s="582"/>
      <c r="G6" s="583"/>
      <c r="H6" s="584"/>
      <c r="I6" s="583"/>
      <c r="J6" s="549"/>
      <c r="K6" s="584"/>
      <c r="L6" s="584"/>
      <c r="M6" s="583"/>
      <c r="N6" s="549"/>
    </row>
    <row r="7" spans="1:14" x14ac:dyDescent="0.25">
      <c r="A7" s="1101">
        <v>1</v>
      </c>
      <c r="B7" s="1104" t="s">
        <v>396</v>
      </c>
      <c r="C7" s="580"/>
      <c r="D7" s="581"/>
      <c r="E7" s="581"/>
      <c r="F7" s="582"/>
      <c r="G7" s="1107">
        <v>2</v>
      </c>
      <c r="H7" s="616"/>
      <c r="I7" s="1108">
        <f>H8/H9</f>
        <v>1.0837209302325581</v>
      </c>
      <c r="J7" s="1109">
        <f>IF(I7&gt;=1.1,2,IF(I7&gt;=0.9,1.5,IF(I7&gt;=0.7,1,IF(I7&gt;=0.5,0.5,0))))</f>
        <v>1.5</v>
      </c>
      <c r="K7" s="1110">
        <f>57163/239</f>
        <v>239.17573221757323</v>
      </c>
      <c r="L7" s="1110">
        <f>52856/246</f>
        <v>214.86178861788619</v>
      </c>
      <c r="M7" s="1108">
        <f>K7/L7</f>
        <v>1.1131608545013434</v>
      </c>
      <c r="N7" s="1109">
        <f>IF(M7&gt;=1.1,2,IF(M7&gt;=0.9,1.5,IF(M7&gt;=0.7,1,IF(M7&gt;=0.5,0.5,0))))</f>
        <v>2</v>
      </c>
    </row>
    <row r="8" spans="1:14" x14ac:dyDescent="0.25">
      <c r="A8" s="1102"/>
      <c r="B8" s="1105"/>
      <c r="D8" s="585" t="s">
        <v>397</v>
      </c>
      <c r="E8" s="1111"/>
      <c r="F8" s="1112"/>
      <c r="G8" s="1107"/>
      <c r="H8" s="617">
        <v>233</v>
      </c>
      <c r="I8" s="1108"/>
      <c r="J8" s="1109"/>
      <c r="K8" s="1110"/>
      <c r="L8" s="1110"/>
      <c r="M8" s="1108"/>
      <c r="N8" s="1109"/>
    </row>
    <row r="9" spans="1:14" x14ac:dyDescent="0.25">
      <c r="A9" s="1102"/>
      <c r="B9" s="1105"/>
      <c r="D9" s="586" t="s">
        <v>398</v>
      </c>
      <c r="E9" s="1111"/>
      <c r="F9" s="1112"/>
      <c r="G9" s="1107"/>
      <c r="H9" s="618">
        <v>215</v>
      </c>
      <c r="I9" s="1108"/>
      <c r="J9" s="1109"/>
      <c r="K9" s="1110"/>
      <c r="L9" s="1110"/>
      <c r="M9" s="1108"/>
      <c r="N9" s="1109"/>
    </row>
    <row r="10" spans="1:14" x14ac:dyDescent="0.25">
      <c r="A10" s="1103"/>
      <c r="B10" s="1106"/>
      <c r="C10" s="587"/>
      <c r="D10" s="588"/>
      <c r="E10" s="585"/>
      <c r="F10" s="589"/>
      <c r="G10" s="1107"/>
      <c r="H10" s="617"/>
      <c r="I10" s="1108"/>
      <c r="J10" s="1109"/>
      <c r="K10" s="1110"/>
      <c r="L10" s="1110"/>
      <c r="M10" s="1108"/>
      <c r="N10" s="1109"/>
    </row>
    <row r="11" spans="1:14" x14ac:dyDescent="0.25">
      <c r="A11" s="1101">
        <v>2</v>
      </c>
      <c r="B11" s="1104" t="s">
        <v>399</v>
      </c>
      <c r="C11" s="580"/>
      <c r="D11" s="581"/>
      <c r="E11" s="581"/>
      <c r="F11" s="582"/>
      <c r="G11" s="1107">
        <v>2</v>
      </c>
      <c r="H11" s="619">
        <f>421/181</f>
        <v>2.3259668508287294</v>
      </c>
      <c r="I11" s="1108" t="e">
        <f>H11/#REF!</f>
        <v>#REF!</v>
      </c>
      <c r="J11" s="1109" t="e">
        <f>IF(I11&gt;=1.1,2,IF(I11&gt;=0.9,1.5,IF(I11&gt;=0.7,1,IF(I11&gt;=0.5,0.5,0))))</f>
        <v>#REF!</v>
      </c>
      <c r="K11" s="1115">
        <f>969/365</f>
        <v>2.6547945205479451</v>
      </c>
      <c r="L11" s="1116">
        <f>826/366</f>
        <v>2.2568306010928962</v>
      </c>
      <c r="M11" s="1108">
        <f>K11/L11</f>
        <v>1.1763375236326246</v>
      </c>
      <c r="N11" s="1109">
        <f>IF(M11&gt;=1.1,2,IF(M11&gt;=0.9,1.5,IF(M11&gt;=0.7,1,IF(M11&gt;=0.5,0.5,0))))</f>
        <v>2</v>
      </c>
    </row>
    <row r="12" spans="1:14" x14ac:dyDescent="0.25">
      <c r="A12" s="1102"/>
      <c r="B12" s="1105"/>
      <c r="D12" s="585" t="s">
        <v>400</v>
      </c>
      <c r="E12" s="1111"/>
      <c r="F12" s="1112"/>
      <c r="G12" s="1107"/>
      <c r="H12" s="620"/>
      <c r="I12" s="1108"/>
      <c r="J12" s="1109"/>
      <c r="K12" s="1115"/>
      <c r="L12" s="1116"/>
      <c r="M12" s="1108"/>
      <c r="N12" s="1109"/>
    </row>
    <row r="13" spans="1:14" x14ac:dyDescent="0.25">
      <c r="A13" s="1102"/>
      <c r="B13" s="1105"/>
      <c r="D13" s="586" t="s">
        <v>401</v>
      </c>
      <c r="E13" s="1111"/>
      <c r="F13" s="1112"/>
      <c r="G13" s="1107"/>
      <c r="H13" s="620"/>
      <c r="I13" s="1108"/>
      <c r="J13" s="1109"/>
      <c r="K13" s="1115"/>
      <c r="L13" s="1116"/>
      <c r="M13" s="1108"/>
      <c r="N13" s="1109"/>
    </row>
    <row r="14" spans="1:14" x14ac:dyDescent="0.25">
      <c r="A14" s="1103"/>
      <c r="B14" s="1106"/>
      <c r="C14" s="587"/>
      <c r="D14" s="588"/>
      <c r="E14" s="585"/>
      <c r="F14" s="589"/>
      <c r="G14" s="1107"/>
      <c r="H14" s="621"/>
      <c r="I14" s="1108"/>
      <c r="J14" s="1109"/>
      <c r="K14" s="1115"/>
      <c r="L14" s="1116"/>
      <c r="M14" s="1108"/>
      <c r="N14" s="1109"/>
    </row>
    <row r="15" spans="1:14" x14ac:dyDescent="0.25">
      <c r="A15" s="1101">
        <v>3</v>
      </c>
      <c r="B15" s="1104" t="s">
        <v>402</v>
      </c>
      <c r="C15" s="580"/>
      <c r="D15" s="581"/>
      <c r="E15" s="581"/>
      <c r="F15" s="582"/>
      <c r="G15" s="1107">
        <v>2</v>
      </c>
      <c r="H15" s="619">
        <f>131/181</f>
        <v>0.72375690607734811</v>
      </c>
      <c r="I15" s="1108" t="e">
        <f>H15/#REF!</f>
        <v>#REF!</v>
      </c>
      <c r="J15" s="1109" t="e">
        <f>IF(I15&gt;=1.1,2,IF(I15&gt;=0.9,1.5,IF(I15&gt;=0.7,1,IF(I15&gt;=0.5,0.5,0))))</f>
        <v>#REF!</v>
      </c>
      <c r="K15" s="1116">
        <f>310/365</f>
        <v>0.84931506849315064</v>
      </c>
      <c r="L15" s="1116">
        <f>262/366</f>
        <v>0.71584699453551914</v>
      </c>
      <c r="M15" s="1108">
        <f>K15/L15</f>
        <v>1.1864477674369966</v>
      </c>
      <c r="N15" s="1109">
        <f>IF(M15&gt;=1.1,2,IF(M15&gt;=0.9,1.5,IF(M15&gt;=0.7,1,IF(M15&gt;=0.5,0.5,0))))</f>
        <v>2</v>
      </c>
    </row>
    <row r="16" spans="1:14" x14ac:dyDescent="0.25">
      <c r="A16" s="1102"/>
      <c r="B16" s="1105"/>
      <c r="D16" s="585" t="s">
        <v>403</v>
      </c>
      <c r="E16" s="1111"/>
      <c r="F16" s="1112"/>
      <c r="G16" s="1107"/>
      <c r="H16" s="620"/>
      <c r="I16" s="1108"/>
      <c r="J16" s="1109"/>
      <c r="K16" s="1116"/>
      <c r="L16" s="1116"/>
      <c r="M16" s="1108"/>
      <c r="N16" s="1109"/>
    </row>
    <row r="17" spans="1:14" x14ac:dyDescent="0.25">
      <c r="A17" s="1102"/>
      <c r="B17" s="1105"/>
      <c r="D17" s="586" t="s">
        <v>404</v>
      </c>
      <c r="E17" s="1111"/>
      <c r="F17" s="1112"/>
      <c r="G17" s="1107"/>
      <c r="H17" s="620"/>
      <c r="I17" s="1108"/>
      <c r="J17" s="1109"/>
      <c r="K17" s="1116"/>
      <c r="L17" s="1116"/>
      <c r="M17" s="1108"/>
      <c r="N17" s="1109"/>
    </row>
    <row r="18" spans="1:14" x14ac:dyDescent="0.25">
      <c r="A18" s="1103"/>
      <c r="B18" s="1106"/>
      <c r="C18" s="587"/>
      <c r="D18" s="588"/>
      <c r="E18" s="585"/>
      <c r="F18" s="589"/>
      <c r="G18" s="1107"/>
      <c r="H18" s="621"/>
      <c r="I18" s="1108"/>
      <c r="J18" s="1109"/>
      <c r="K18" s="1116"/>
      <c r="L18" s="1116"/>
      <c r="M18" s="1108"/>
      <c r="N18" s="1109"/>
    </row>
    <row r="19" spans="1:14" x14ac:dyDescent="0.25">
      <c r="A19" s="1117">
        <v>4</v>
      </c>
      <c r="B19" s="1104" t="s">
        <v>405</v>
      </c>
      <c r="C19" s="580"/>
      <c r="D19" s="581"/>
      <c r="E19" s="581"/>
      <c r="F19" s="582"/>
      <c r="G19" s="1107">
        <v>2</v>
      </c>
      <c r="H19" s="622">
        <v>53</v>
      </c>
      <c r="I19" s="1108" t="e">
        <f>H19/#REF!</f>
        <v>#REF!</v>
      </c>
      <c r="J19" s="1109" t="e">
        <f>IF(I19&gt;=1.1,2,IF(I19&gt;=0.9,1.5,IF(I19&gt;=0.7,1,IF(I19&gt;=0.5,0.5,0))))</f>
        <v>#REF!</v>
      </c>
      <c r="K19" s="1116">
        <f>12237/239</f>
        <v>51.20083682008368</v>
      </c>
      <c r="L19" s="1116">
        <f>14850/246</f>
        <v>60.365853658536587</v>
      </c>
      <c r="M19" s="1108">
        <f>K19/L19</f>
        <v>0.84817547863572962</v>
      </c>
      <c r="N19" s="1109">
        <f>IF(M19&gt;=1.1,2,IF(M19&gt;=0.9,1.5,IF(M19&gt;=0.7,1,IF(M19&gt;=0.5,0.5,0))))</f>
        <v>1</v>
      </c>
    </row>
    <row r="20" spans="1:14" x14ac:dyDescent="0.25">
      <c r="A20" s="1118"/>
      <c r="B20" s="1105"/>
      <c r="D20" s="585" t="s">
        <v>406</v>
      </c>
      <c r="E20" s="1111"/>
      <c r="F20" s="1112"/>
      <c r="G20" s="1107"/>
      <c r="H20" s="623"/>
      <c r="I20" s="1108"/>
      <c r="J20" s="1109"/>
      <c r="K20" s="1116"/>
      <c r="L20" s="1116"/>
      <c r="M20" s="1108"/>
      <c r="N20" s="1109"/>
    </row>
    <row r="21" spans="1:14" x14ac:dyDescent="0.25">
      <c r="A21" s="1118"/>
      <c r="B21" s="1105"/>
      <c r="D21" s="586" t="s">
        <v>407</v>
      </c>
      <c r="E21" s="1111"/>
      <c r="F21" s="1112"/>
      <c r="G21" s="1107"/>
      <c r="H21" s="623"/>
      <c r="I21" s="1108"/>
      <c r="J21" s="1109"/>
      <c r="K21" s="1116"/>
      <c r="L21" s="1116"/>
      <c r="M21" s="1108"/>
      <c r="N21" s="1109"/>
    </row>
    <row r="22" spans="1:14" x14ac:dyDescent="0.25">
      <c r="A22" s="1119"/>
      <c r="B22" s="1106"/>
      <c r="C22" s="587"/>
      <c r="D22" s="588"/>
      <c r="E22" s="585"/>
      <c r="F22" s="589"/>
      <c r="G22" s="1107"/>
      <c r="H22" s="624"/>
      <c r="I22" s="1108"/>
      <c r="J22" s="1109"/>
      <c r="K22" s="1116"/>
      <c r="L22" s="1116"/>
      <c r="M22" s="1108"/>
      <c r="N22" s="1109"/>
    </row>
    <row r="23" spans="1:14" x14ac:dyDescent="0.25">
      <c r="A23" s="1101">
        <v>5</v>
      </c>
      <c r="B23" s="1104" t="s">
        <v>408</v>
      </c>
      <c r="C23" s="580"/>
      <c r="D23" s="581"/>
      <c r="E23" s="581"/>
      <c r="F23" s="582"/>
      <c r="G23" s="1107">
        <v>2</v>
      </c>
      <c r="H23" s="625">
        <v>251</v>
      </c>
      <c r="I23" s="1108" t="e">
        <f>H23/#REF!</f>
        <v>#REF!</v>
      </c>
      <c r="J23" s="1109" t="e">
        <f>IF(I23&gt;=1.1,2,IF(I23&gt;=0.9,1.5,IF(I23&gt;=0.7,1,IF(I23&gt;=0.5,0.5,0))))</f>
        <v>#REF!</v>
      </c>
      <c r="K23" s="1110">
        <f>66192/239</f>
        <v>276.95397489539749</v>
      </c>
      <c r="L23" s="1110">
        <f>66497/246</f>
        <v>270.3130081300813</v>
      </c>
      <c r="M23" s="1108">
        <f>K23/L23</f>
        <v>1.0245676921405145</v>
      </c>
      <c r="N23" s="1109">
        <f>IF(M23&gt;=1.1,2,IF(M23&gt;=0.9,1.5,IF(M23&gt;=0.7,1,IF(M23&gt;=0.5,0.5,0))))</f>
        <v>1.5</v>
      </c>
    </row>
    <row r="24" spans="1:14" x14ac:dyDescent="0.25">
      <c r="A24" s="1102"/>
      <c r="B24" s="1105"/>
      <c r="D24" s="585" t="s">
        <v>409</v>
      </c>
      <c r="E24" s="1111"/>
      <c r="F24" s="1112"/>
      <c r="G24" s="1107"/>
      <c r="H24" s="626"/>
      <c r="I24" s="1108"/>
      <c r="J24" s="1109"/>
      <c r="K24" s="1110"/>
      <c r="L24" s="1110"/>
      <c r="M24" s="1108"/>
      <c r="N24" s="1109"/>
    </row>
    <row r="25" spans="1:14" x14ac:dyDescent="0.25">
      <c r="A25" s="1102"/>
      <c r="B25" s="1105"/>
      <c r="D25" s="586" t="s">
        <v>410</v>
      </c>
      <c r="E25" s="1111"/>
      <c r="F25" s="1112"/>
      <c r="G25" s="1107"/>
      <c r="H25" s="626"/>
      <c r="I25" s="1108"/>
      <c r="J25" s="1109"/>
      <c r="K25" s="1110"/>
      <c r="L25" s="1110"/>
      <c r="M25" s="1108"/>
      <c r="N25" s="1109"/>
    </row>
    <row r="26" spans="1:14" x14ac:dyDescent="0.25">
      <c r="A26" s="1103"/>
      <c r="B26" s="1106"/>
      <c r="C26" s="587"/>
      <c r="D26" s="588"/>
      <c r="E26" s="585"/>
      <c r="F26" s="589"/>
      <c r="G26" s="1107"/>
      <c r="H26" s="627"/>
      <c r="I26" s="1108"/>
      <c r="J26" s="1109"/>
      <c r="K26" s="1110"/>
      <c r="L26" s="1110"/>
      <c r="M26" s="1108"/>
      <c r="N26" s="1109"/>
    </row>
    <row r="27" spans="1:14" x14ac:dyDescent="0.25">
      <c r="A27" s="1101">
        <v>6</v>
      </c>
      <c r="B27" s="1104" t="s">
        <v>411</v>
      </c>
      <c r="C27" s="580"/>
      <c r="D27" s="581"/>
      <c r="E27" s="581"/>
      <c r="F27" s="582"/>
      <c r="G27" s="1107">
        <v>2</v>
      </c>
      <c r="H27" s="628">
        <v>9.2375000000000007</v>
      </c>
      <c r="I27" s="1108" t="e">
        <f>H27/#REF!</f>
        <v>#REF!</v>
      </c>
      <c r="J27" s="1109" t="e">
        <f>IF(I27&gt;=1.1,2,IF(I27&gt;=0.9,1.5,IF(I27&gt;=0.7,1,IF(I27&gt;=0.5,0.5,0))))</f>
        <v>#REF!</v>
      </c>
      <c r="K27" s="1120">
        <f>2877/239</f>
        <v>12.03765690376569</v>
      </c>
      <c r="L27" s="1116">
        <f>2607/246</f>
        <v>10.597560975609756</v>
      </c>
      <c r="M27" s="1108">
        <f>K27/L27</f>
        <v>1.1358893741182814</v>
      </c>
      <c r="N27" s="1109">
        <f>IF(M27&gt;=1.1,2,IF(M27&gt;=0.9,1.5,IF(M27&gt;=0.7,1,IF(M27&gt;=0.5,0.5,0))))</f>
        <v>2</v>
      </c>
    </row>
    <row r="28" spans="1:14" x14ac:dyDescent="0.25">
      <c r="A28" s="1102"/>
      <c r="B28" s="1105"/>
      <c r="D28" s="585" t="s">
        <v>412</v>
      </c>
      <c r="E28" s="1111"/>
      <c r="F28" s="1112"/>
      <c r="G28" s="1107"/>
      <c r="H28" s="629"/>
      <c r="I28" s="1108"/>
      <c r="J28" s="1109"/>
      <c r="K28" s="1120"/>
      <c r="L28" s="1116"/>
      <c r="M28" s="1108"/>
      <c r="N28" s="1109"/>
    </row>
    <row r="29" spans="1:14" x14ac:dyDescent="0.25">
      <c r="A29" s="1102"/>
      <c r="B29" s="1105"/>
      <c r="D29" s="586" t="s">
        <v>413</v>
      </c>
      <c r="E29" s="1111"/>
      <c r="F29" s="1112"/>
      <c r="G29" s="1107"/>
      <c r="H29" s="629"/>
      <c r="I29" s="1108"/>
      <c r="J29" s="1109"/>
      <c r="K29" s="1120"/>
      <c r="L29" s="1116"/>
      <c r="M29" s="1108"/>
      <c r="N29" s="1109"/>
    </row>
    <row r="30" spans="1:14" x14ac:dyDescent="0.25">
      <c r="A30" s="1103"/>
      <c r="B30" s="1106"/>
      <c r="C30" s="587"/>
      <c r="D30" s="588"/>
      <c r="E30" s="585"/>
      <c r="F30" s="589"/>
      <c r="G30" s="1107"/>
      <c r="H30" s="630"/>
      <c r="I30" s="1108"/>
      <c r="J30" s="1109"/>
      <c r="K30" s="1120"/>
      <c r="L30" s="1116"/>
      <c r="M30" s="1108"/>
      <c r="N30" s="1109"/>
    </row>
    <row r="31" spans="1:14" x14ac:dyDescent="0.25">
      <c r="A31" s="1101">
        <v>7</v>
      </c>
      <c r="B31" s="1104" t="s">
        <v>414</v>
      </c>
      <c r="C31" s="580"/>
      <c r="D31" s="581"/>
      <c r="E31" s="581"/>
      <c r="F31" s="582"/>
      <c r="G31" s="1107">
        <v>2</v>
      </c>
      <c r="H31" s="631">
        <f>(249+176+2)/115</f>
        <v>3.7130434782608694</v>
      </c>
      <c r="I31" s="1108" t="e">
        <f>H31/#REF!</f>
        <v>#REF!</v>
      </c>
      <c r="J31" s="1109" t="e">
        <f>IF(I31&gt;=1.1,2,IF(I31&gt;=0.9,1.5,IF(I31&gt;=0.7,1,IF(I31&gt;=0.5,0.5,0))))</f>
        <v>#REF!</v>
      </c>
      <c r="K31" s="1121">
        <f>(480+336+5)/239</f>
        <v>3.4351464435146442</v>
      </c>
      <c r="L31" s="1121">
        <f>(518+80)/246</f>
        <v>2.4308943089430892</v>
      </c>
      <c r="M31" s="1108">
        <f>K31/L31</f>
        <v>1.4131204433187334</v>
      </c>
      <c r="N31" s="1109">
        <f>IF(M31&gt;=1.1,2,IF(M31&gt;=0.9,1.5,IF(M31&gt;=0.7,1,IF(M31&gt;=0.5,0.5,0))))</f>
        <v>2</v>
      </c>
    </row>
    <row r="32" spans="1:14" x14ac:dyDescent="0.25">
      <c r="A32" s="1102"/>
      <c r="B32" s="1105"/>
      <c r="D32" s="585" t="s">
        <v>415</v>
      </c>
      <c r="E32" s="1111"/>
      <c r="F32" s="1112"/>
      <c r="G32" s="1107"/>
      <c r="H32" s="632"/>
      <c r="I32" s="1108"/>
      <c r="J32" s="1109"/>
      <c r="K32" s="1121"/>
      <c r="L32" s="1121"/>
      <c r="M32" s="1108"/>
      <c r="N32" s="1109"/>
    </row>
    <row r="33" spans="1:14" x14ac:dyDescent="0.25">
      <c r="A33" s="1102"/>
      <c r="B33" s="1105"/>
      <c r="D33" s="586" t="s">
        <v>416</v>
      </c>
      <c r="E33" s="1111"/>
      <c r="F33" s="1112"/>
      <c r="G33" s="1107"/>
      <c r="H33" s="632"/>
      <c r="I33" s="1108"/>
      <c r="J33" s="1109"/>
      <c r="K33" s="1121"/>
      <c r="L33" s="1121"/>
      <c r="M33" s="1108"/>
      <c r="N33" s="1109"/>
    </row>
    <row r="34" spans="1:14" x14ac:dyDescent="0.25">
      <c r="A34" s="1103"/>
      <c r="B34" s="1106"/>
      <c r="C34" s="587"/>
      <c r="D34" s="588"/>
      <c r="E34" s="585"/>
      <c r="F34" s="589"/>
      <c r="G34" s="1107"/>
      <c r="H34" s="633"/>
      <c r="I34" s="1108"/>
      <c r="J34" s="1109"/>
      <c r="K34" s="1121"/>
      <c r="L34" s="1121"/>
      <c r="M34" s="1108"/>
      <c r="N34" s="1109"/>
    </row>
    <row r="35" spans="1:14" x14ac:dyDescent="0.25">
      <c r="A35" s="1117">
        <v>8</v>
      </c>
      <c r="B35" s="1104" t="s">
        <v>417</v>
      </c>
      <c r="C35" s="580"/>
      <c r="D35" s="581"/>
      <c r="E35" s="581"/>
      <c r="F35" s="582"/>
      <c r="G35" s="1107">
        <v>2</v>
      </c>
      <c r="H35" s="634">
        <v>19</v>
      </c>
      <c r="I35" s="1123" t="e">
        <f>H35/#REF!*100%</f>
        <v>#REF!</v>
      </c>
      <c r="J35" s="1109" t="e">
        <f>IF(I35&gt;=1.1,2,IF(I35&gt;=0.9,1.5,IF(I35&gt;=0.7,1,IF(I35&gt;=0.5,0.5,0))))</f>
        <v>#REF!</v>
      </c>
      <c r="K35" s="1122">
        <v>12.76</v>
      </c>
      <c r="L35" s="1122">
        <v>29</v>
      </c>
      <c r="M35" s="1108">
        <f>K35/L35</f>
        <v>0.44</v>
      </c>
      <c r="N35" s="1109">
        <f>IF(M35&gt;=1.1,2,IF(M35&gt;=0.9,1.5,IF(M35&gt;=0.7,1,IF(M35&gt;=0.5,0.5,0))))</f>
        <v>0</v>
      </c>
    </row>
    <row r="36" spans="1:14" x14ac:dyDescent="0.25">
      <c r="A36" s="1118"/>
      <c r="B36" s="1105"/>
      <c r="D36" s="585" t="s">
        <v>418</v>
      </c>
      <c r="E36" s="1111"/>
      <c r="F36" s="1112"/>
      <c r="G36" s="1107"/>
      <c r="H36" s="635"/>
      <c r="I36" s="1123"/>
      <c r="J36" s="1109"/>
      <c r="K36" s="1122"/>
      <c r="L36" s="1122"/>
      <c r="M36" s="1108"/>
      <c r="N36" s="1109"/>
    </row>
    <row r="37" spans="1:14" x14ac:dyDescent="0.25">
      <c r="A37" s="1118"/>
      <c r="B37" s="1105"/>
      <c r="D37" s="586" t="s">
        <v>419</v>
      </c>
      <c r="E37" s="1111"/>
      <c r="F37" s="1112"/>
      <c r="G37" s="1107"/>
      <c r="H37" s="635"/>
      <c r="I37" s="1123"/>
      <c r="J37" s="1109"/>
      <c r="K37" s="1122"/>
      <c r="L37" s="1122"/>
      <c r="M37" s="1108"/>
      <c r="N37" s="1109"/>
    </row>
    <row r="38" spans="1:14" x14ac:dyDescent="0.25">
      <c r="A38" s="1119"/>
      <c r="B38" s="1106"/>
      <c r="C38" s="587"/>
      <c r="D38" s="588"/>
      <c r="E38" s="585"/>
      <c r="F38" s="589"/>
      <c r="G38" s="1107"/>
      <c r="H38" s="636"/>
      <c r="I38" s="1123"/>
      <c r="J38" s="1109"/>
      <c r="K38" s="1122"/>
      <c r="L38" s="1122"/>
      <c r="M38" s="1108"/>
      <c r="N38" s="1109"/>
    </row>
    <row r="39" spans="1:14" x14ac:dyDescent="0.25">
      <c r="A39" s="1126" t="s">
        <v>420</v>
      </c>
      <c r="B39" s="1127"/>
      <c r="C39" s="590"/>
      <c r="D39" s="590"/>
      <c r="E39" s="591"/>
      <c r="F39" s="592"/>
      <c r="G39" s="593">
        <f>SUM(G7:G38)</f>
        <v>16</v>
      </c>
      <c r="H39" s="594"/>
      <c r="I39" s="595"/>
      <c r="J39" s="596" t="e">
        <f>SUM(J7:J38)</f>
        <v>#REF!</v>
      </c>
      <c r="K39" s="594"/>
      <c r="L39" s="594"/>
      <c r="M39" s="595"/>
      <c r="N39" s="596">
        <f>SUM(N7:N38)</f>
        <v>12.5</v>
      </c>
    </row>
    <row r="40" spans="1:14" x14ac:dyDescent="0.25">
      <c r="A40" s="585"/>
      <c r="B40" s="597"/>
      <c r="C40" s="588"/>
      <c r="D40" s="588"/>
      <c r="E40" s="585"/>
      <c r="F40" s="598"/>
      <c r="G40" s="599"/>
      <c r="H40" s="600"/>
      <c r="I40" s="601"/>
      <c r="J40" s="602"/>
      <c r="K40" s="600"/>
      <c r="L40" s="600"/>
      <c r="M40" s="601"/>
      <c r="N40" s="602"/>
    </row>
    <row r="41" spans="1:14" x14ac:dyDescent="0.25">
      <c r="A41" s="579" t="s">
        <v>421</v>
      </c>
      <c r="B41" s="579" t="s">
        <v>422</v>
      </c>
      <c r="C41" s="580"/>
      <c r="D41" s="581"/>
      <c r="E41" s="581"/>
      <c r="F41" s="582"/>
      <c r="G41" s="583"/>
      <c r="H41" s="584"/>
      <c r="I41" s="583"/>
      <c r="J41" s="549"/>
      <c r="K41" s="584"/>
      <c r="L41" s="584"/>
      <c r="M41" s="583"/>
      <c r="N41" s="549"/>
    </row>
    <row r="42" spans="1:14" x14ac:dyDescent="0.25">
      <c r="A42" s="1101">
        <v>1</v>
      </c>
      <c r="B42" s="1104" t="s">
        <v>423</v>
      </c>
      <c r="C42" s="580"/>
      <c r="D42" s="581"/>
      <c r="E42" s="581"/>
      <c r="F42" s="582"/>
      <c r="G42" s="1107">
        <v>1</v>
      </c>
      <c r="H42" s="622">
        <f>H7</f>
        <v>0</v>
      </c>
      <c r="I42" s="1124" t="e">
        <f>H42/#REF!</f>
        <v>#REF!</v>
      </c>
      <c r="J42" s="1109" t="e">
        <f>IF(I42&gt;25,0.25,IF(I42&gt;20,0.75,IF(I42&gt;15,1,IF(I42&gt;10,0.75,0.25))))</f>
        <v>#REF!</v>
      </c>
      <c r="K42" s="1110">
        <f>K7</f>
        <v>239.17573221757323</v>
      </c>
      <c r="L42" s="1110">
        <v>16</v>
      </c>
      <c r="M42" s="1125">
        <f>K42/L42</f>
        <v>14.948483263598327</v>
      </c>
      <c r="N42" s="1109">
        <f>IF(M42&gt;25,0.25,IF(M42&gt;20,0.75,IF(M42&gt;15,1,IF(M42&gt;10,0.75,0.25))))</f>
        <v>0.75</v>
      </c>
    </row>
    <row r="43" spans="1:14" x14ac:dyDescent="0.25">
      <c r="A43" s="1102"/>
      <c r="B43" s="1105"/>
      <c r="D43" s="585" t="s">
        <v>424</v>
      </c>
      <c r="E43" s="1111"/>
      <c r="F43" s="1112"/>
      <c r="G43" s="1107"/>
      <c r="H43" s="623"/>
      <c r="I43" s="1124"/>
      <c r="J43" s="1109"/>
      <c r="K43" s="1110"/>
      <c r="L43" s="1110"/>
      <c r="M43" s="1125"/>
      <c r="N43" s="1109"/>
    </row>
    <row r="44" spans="1:14" x14ac:dyDescent="0.25">
      <c r="A44" s="1102"/>
      <c r="B44" s="1105"/>
      <c r="D44" s="586" t="s">
        <v>425</v>
      </c>
      <c r="E44" s="1111"/>
      <c r="F44" s="1112"/>
      <c r="G44" s="1107"/>
      <c r="H44" s="623"/>
      <c r="I44" s="1124"/>
      <c r="J44" s="1109"/>
      <c r="K44" s="1110"/>
      <c r="L44" s="1110"/>
      <c r="M44" s="1125"/>
      <c r="N44" s="1109"/>
    </row>
    <row r="45" spans="1:14" x14ac:dyDescent="0.25">
      <c r="A45" s="1103"/>
      <c r="B45" s="1106"/>
      <c r="C45" s="587"/>
      <c r="D45" s="588"/>
      <c r="E45" s="585"/>
      <c r="F45" s="589"/>
      <c r="G45" s="1107"/>
      <c r="H45" s="624"/>
      <c r="I45" s="1124"/>
      <c r="J45" s="1109"/>
      <c r="K45" s="1110"/>
      <c r="L45" s="1110"/>
      <c r="M45" s="1125"/>
      <c r="N45" s="1109"/>
    </row>
    <row r="46" spans="1:14" x14ac:dyDescent="0.25">
      <c r="A46" s="1101">
        <v>2</v>
      </c>
      <c r="B46" s="1104" t="s">
        <v>426</v>
      </c>
      <c r="C46" s="580"/>
      <c r="D46" s="581"/>
      <c r="E46" s="581"/>
      <c r="F46" s="582"/>
      <c r="G46" s="1107">
        <v>1</v>
      </c>
      <c r="H46" s="622">
        <f>H7</f>
        <v>0</v>
      </c>
      <c r="I46" s="1124" t="e">
        <f>H46/#REF!</f>
        <v>#REF!</v>
      </c>
      <c r="J46" s="1109" t="e">
        <f>IF(I46&gt;16,0.25,IF(I46&gt;12,0.75,IF(I46&gt;8,1,IF(I46&gt;4,0.75,0.25))))</f>
        <v>#REF!</v>
      </c>
      <c r="K46" s="1110">
        <f>K42</f>
        <v>239.17573221757323</v>
      </c>
      <c r="L46" s="1110">
        <v>26</v>
      </c>
      <c r="M46" s="1108">
        <f>K46/L46</f>
        <v>9.1990666237528167</v>
      </c>
      <c r="N46" s="1109">
        <f>IF(M46&gt;16,0.25,IF(M46&gt;12,0.75,IF(M46&gt;8,1,IF(M46&gt;4,0.75,0.25))))</f>
        <v>1</v>
      </c>
    </row>
    <row r="47" spans="1:14" x14ac:dyDescent="0.25">
      <c r="A47" s="1102"/>
      <c r="B47" s="1105"/>
      <c r="D47" s="585" t="s">
        <v>424</v>
      </c>
      <c r="E47" s="1111"/>
      <c r="F47" s="1112"/>
      <c r="G47" s="1107"/>
      <c r="H47" s="623"/>
      <c r="I47" s="1124"/>
      <c r="J47" s="1109"/>
      <c r="K47" s="1110"/>
      <c r="L47" s="1110"/>
      <c r="M47" s="1108"/>
      <c r="N47" s="1109"/>
    </row>
    <row r="48" spans="1:14" x14ac:dyDescent="0.25">
      <c r="A48" s="1102"/>
      <c r="B48" s="1105"/>
      <c r="D48" s="586" t="s">
        <v>427</v>
      </c>
      <c r="E48" s="1111"/>
      <c r="F48" s="1112"/>
      <c r="G48" s="1107"/>
      <c r="H48" s="623"/>
      <c r="I48" s="1124"/>
      <c r="J48" s="1109"/>
      <c r="K48" s="1110"/>
      <c r="L48" s="1110"/>
      <c r="M48" s="1108"/>
      <c r="N48" s="1109"/>
    </row>
    <row r="49" spans="1:14" x14ac:dyDescent="0.25">
      <c r="A49" s="1103"/>
      <c r="B49" s="1106"/>
      <c r="C49" s="587"/>
      <c r="D49" s="588"/>
      <c r="E49" s="585"/>
      <c r="F49" s="589"/>
      <c r="G49" s="1107"/>
      <c r="H49" s="624"/>
      <c r="I49" s="1124"/>
      <c r="J49" s="1109"/>
      <c r="K49" s="1110"/>
      <c r="L49" s="1110"/>
      <c r="M49" s="1108"/>
      <c r="N49" s="1109"/>
    </row>
    <row r="50" spans="1:14" x14ac:dyDescent="0.25">
      <c r="A50" s="1101">
        <v>3</v>
      </c>
      <c r="B50" s="1104" t="s">
        <v>428</v>
      </c>
      <c r="C50" s="580"/>
      <c r="D50" s="581"/>
      <c r="E50" s="581"/>
      <c r="F50" s="582"/>
      <c r="G50" s="1107">
        <v>1</v>
      </c>
      <c r="H50" s="622">
        <f>H23</f>
        <v>251</v>
      </c>
      <c r="I50" s="1108" t="e">
        <f>H50/#REF!</f>
        <v>#REF!</v>
      </c>
      <c r="J50" s="1109" t="e">
        <f>IF(I50&gt;20,0.25,IF(I50&gt;15,0.75,IF(I50&gt;10,1,IF(I50&gt;5,0.75,0.25))))</f>
        <v>#REF!</v>
      </c>
      <c r="K50" s="1110">
        <f>66192/239</f>
        <v>276.95397489539749</v>
      </c>
      <c r="L50" s="1128">
        <v>12.416</v>
      </c>
      <c r="M50" s="1108">
        <f>K50/L50</f>
        <v>22.30621576154941</v>
      </c>
      <c r="N50" s="1109">
        <f>IF(M50&gt;20,0.25,IF(M50&gt;15,0.75,IF(M50&gt;10,1,IF(M50&gt;5,0.75,0.25))))</f>
        <v>0.25</v>
      </c>
    </row>
    <row r="51" spans="1:14" x14ac:dyDescent="0.25">
      <c r="A51" s="1102"/>
      <c r="B51" s="1105"/>
      <c r="D51" s="585" t="s">
        <v>429</v>
      </c>
      <c r="E51" s="1111"/>
      <c r="F51" s="1112"/>
      <c r="G51" s="1107"/>
      <c r="H51" s="623"/>
      <c r="I51" s="1108"/>
      <c r="J51" s="1109"/>
      <c r="K51" s="1110"/>
      <c r="L51" s="1128"/>
      <c r="M51" s="1108"/>
      <c r="N51" s="1109"/>
    </row>
    <row r="52" spans="1:14" x14ac:dyDescent="0.25">
      <c r="A52" s="1102"/>
      <c r="B52" s="1105"/>
      <c r="D52" s="586" t="s">
        <v>430</v>
      </c>
      <c r="E52" s="1111"/>
      <c r="F52" s="1112"/>
      <c r="G52" s="1107"/>
      <c r="H52" s="623"/>
      <c r="I52" s="1108"/>
      <c r="J52" s="1109"/>
      <c r="K52" s="1110"/>
      <c r="L52" s="1128"/>
      <c r="M52" s="1108"/>
      <c r="N52" s="1109"/>
    </row>
    <row r="53" spans="1:14" x14ac:dyDescent="0.25">
      <c r="A53" s="1103"/>
      <c r="B53" s="1106"/>
      <c r="C53" s="587"/>
      <c r="D53" s="588"/>
      <c r="E53" s="585"/>
      <c r="F53" s="589"/>
      <c r="G53" s="1107"/>
      <c r="H53" s="624"/>
      <c r="I53" s="1108"/>
      <c r="J53" s="1109"/>
      <c r="K53" s="1110"/>
      <c r="L53" s="1128"/>
      <c r="M53" s="1108"/>
      <c r="N53" s="1109"/>
    </row>
    <row r="54" spans="1:14" x14ac:dyDescent="0.25">
      <c r="A54" s="1117">
        <v>4</v>
      </c>
      <c r="B54" s="1104" t="s">
        <v>431</v>
      </c>
      <c r="C54" s="580"/>
      <c r="D54" s="581"/>
      <c r="E54" s="581"/>
      <c r="F54" s="582"/>
      <c r="G54" s="1107">
        <v>1</v>
      </c>
      <c r="H54" s="622">
        <f>H19</f>
        <v>53</v>
      </c>
      <c r="I54" s="1108" t="e">
        <f>H54/#REF!</f>
        <v>#REF!</v>
      </c>
      <c r="J54" s="1109" t="e">
        <f>IF(I54&gt;20,0.25,IF(I54&gt;15,0.75,IF(I54&gt;10,1,IF(I54&gt;5,0.75,0.25))))</f>
        <v>#REF!</v>
      </c>
      <c r="K54" s="1116">
        <f>K19</f>
        <v>51.20083682008368</v>
      </c>
      <c r="L54" s="1110">
        <v>6</v>
      </c>
      <c r="M54" s="1108">
        <f>K54/L54</f>
        <v>8.53347280334728</v>
      </c>
      <c r="N54" s="1109">
        <f>IF(M54&gt;20,0.25,IF(M54&gt;15,0.75,IF(M54&gt;10,1,IF(M54&gt;5,0.75,0.25))))</f>
        <v>0.75</v>
      </c>
    </row>
    <row r="55" spans="1:14" x14ac:dyDescent="0.25">
      <c r="A55" s="1118"/>
      <c r="B55" s="1105"/>
      <c r="D55" s="585" t="s">
        <v>432</v>
      </c>
      <c r="E55" s="1111"/>
      <c r="F55" s="1112"/>
      <c r="G55" s="1107"/>
      <c r="H55" s="623"/>
      <c r="I55" s="1108"/>
      <c r="J55" s="1109"/>
      <c r="K55" s="1116"/>
      <c r="L55" s="1110"/>
      <c r="M55" s="1108"/>
      <c r="N55" s="1109"/>
    </row>
    <row r="56" spans="1:14" ht="30" x14ac:dyDescent="0.25">
      <c r="A56" s="1118"/>
      <c r="B56" s="1105"/>
      <c r="D56" s="603" t="s">
        <v>433</v>
      </c>
      <c r="E56" s="1111"/>
      <c r="F56" s="1112"/>
      <c r="G56" s="1107"/>
      <c r="H56" s="623"/>
      <c r="I56" s="1108"/>
      <c r="J56" s="1109"/>
      <c r="K56" s="1116"/>
      <c r="L56" s="1110"/>
      <c r="M56" s="1108"/>
      <c r="N56" s="1109"/>
    </row>
    <row r="57" spans="1:14" x14ac:dyDescent="0.25">
      <c r="A57" s="1119"/>
      <c r="B57" s="1106"/>
      <c r="C57" s="587"/>
      <c r="D57" s="588"/>
      <c r="E57" s="585"/>
      <c r="F57" s="589"/>
      <c r="G57" s="1107"/>
      <c r="H57" s="624"/>
      <c r="I57" s="1108"/>
      <c r="J57" s="1109"/>
      <c r="K57" s="1116"/>
      <c r="L57" s="1110"/>
      <c r="M57" s="1108"/>
      <c r="N57" s="1109"/>
    </row>
    <row r="58" spans="1:14" x14ac:dyDescent="0.25">
      <c r="A58" s="1101">
        <v>5</v>
      </c>
      <c r="B58" s="1104" t="s">
        <v>434</v>
      </c>
      <c r="C58" s="580"/>
      <c r="D58" s="581"/>
      <c r="E58" s="581"/>
      <c r="F58" s="582"/>
      <c r="G58" s="1107">
        <v>2</v>
      </c>
      <c r="H58" s="637">
        <f>(22+21)/115</f>
        <v>0.37391304347826088</v>
      </c>
      <c r="I58" s="1129" t="e">
        <f>H58/#REF!*100%</f>
        <v>#REF!</v>
      </c>
      <c r="J58" s="1109" t="e">
        <f>IF(I58&gt;3%,0.5,IF(I58&gt;2%,1,IF(I58&gt;1%,1.5,2)))</f>
        <v>#REF!</v>
      </c>
      <c r="K58" s="1121">
        <f>113/239</f>
        <v>0.47280334728033474</v>
      </c>
      <c r="L58" s="1121">
        <f>K54</f>
        <v>51.20083682008368</v>
      </c>
      <c r="M58" s="1129">
        <f>K58/L58*100%</f>
        <v>9.2342894500286026E-3</v>
      </c>
      <c r="N58" s="1109">
        <f>IF(M58&gt;3%,0.5,IF(M58&gt;2%,1,IF(M58&gt;1%,1.5,2)))</f>
        <v>2</v>
      </c>
    </row>
    <row r="59" spans="1:14" x14ac:dyDescent="0.25">
      <c r="A59" s="1102"/>
      <c r="B59" s="1105"/>
      <c r="D59" s="585" t="s">
        <v>435</v>
      </c>
      <c r="E59" s="1111" t="s">
        <v>436</v>
      </c>
      <c r="F59" s="1112">
        <v>1</v>
      </c>
      <c r="G59" s="1107"/>
      <c r="H59" s="638"/>
      <c r="I59" s="1129"/>
      <c r="J59" s="1109"/>
      <c r="K59" s="1121"/>
      <c r="L59" s="1121"/>
      <c r="M59" s="1129"/>
      <c r="N59" s="1109"/>
    </row>
    <row r="60" spans="1:14" x14ac:dyDescent="0.25">
      <c r="A60" s="1102"/>
      <c r="B60" s="1105"/>
      <c r="D60" s="603" t="s">
        <v>437</v>
      </c>
      <c r="E60" s="1111"/>
      <c r="F60" s="1112"/>
      <c r="G60" s="1107"/>
      <c r="H60" s="638"/>
      <c r="I60" s="1129"/>
      <c r="J60" s="1109"/>
      <c r="K60" s="1121"/>
      <c r="L60" s="1121"/>
      <c r="M60" s="1129"/>
      <c r="N60" s="1109"/>
    </row>
    <row r="61" spans="1:14" x14ac:dyDescent="0.25">
      <c r="A61" s="1103"/>
      <c r="B61" s="1106"/>
      <c r="C61" s="587"/>
      <c r="D61" s="588"/>
      <c r="E61" s="585"/>
      <c r="F61" s="589"/>
      <c r="G61" s="1107"/>
      <c r="H61" s="639"/>
      <c r="I61" s="1129"/>
      <c r="J61" s="1109"/>
      <c r="K61" s="1121"/>
      <c r="L61" s="1121"/>
      <c r="M61" s="1129"/>
      <c r="N61" s="1109"/>
    </row>
    <row r="62" spans="1:14" x14ac:dyDescent="0.25">
      <c r="A62" s="1117">
        <v>6</v>
      </c>
      <c r="B62" s="1104" t="s">
        <v>438</v>
      </c>
      <c r="C62" s="580"/>
      <c r="D62" s="581"/>
      <c r="E62" s="581"/>
      <c r="F62" s="582"/>
      <c r="G62" s="1107">
        <v>2</v>
      </c>
      <c r="H62" s="634">
        <v>1</v>
      </c>
      <c r="I62" s="1129" t="e">
        <f>H62/#REF!*100%</f>
        <v>#REF!</v>
      </c>
      <c r="J62" s="1109" t="e">
        <f>IF(I62&gt;5%,0.5,IF(I62&gt;3%,1,IF(I62&gt;1%,1.5,2)))</f>
        <v>#REF!</v>
      </c>
      <c r="K62" s="1121">
        <f>(11/12)</f>
        <v>0.91666666666666663</v>
      </c>
      <c r="L62" s="1130">
        <v>232</v>
      </c>
      <c r="M62" s="1129">
        <f>K62/L62*100%</f>
        <v>3.9511494252873558E-3</v>
      </c>
      <c r="N62" s="1109">
        <f>IF(M62&gt;5%,0.5,IF(M62&gt;3%,1,IF(M62&gt;1%,1.5,2)))</f>
        <v>2</v>
      </c>
    </row>
    <row r="63" spans="1:14" x14ac:dyDescent="0.25">
      <c r="A63" s="1118"/>
      <c r="B63" s="1105"/>
      <c r="D63" s="585" t="s">
        <v>439</v>
      </c>
      <c r="E63" s="1111" t="s">
        <v>436</v>
      </c>
      <c r="F63" s="1112">
        <v>1</v>
      </c>
      <c r="G63" s="1107"/>
      <c r="H63" s="635"/>
      <c r="I63" s="1129"/>
      <c r="J63" s="1109"/>
      <c r="K63" s="1121"/>
      <c r="L63" s="1130"/>
      <c r="M63" s="1129"/>
      <c r="N63" s="1109"/>
    </row>
    <row r="64" spans="1:14" x14ac:dyDescent="0.25">
      <c r="A64" s="1118"/>
      <c r="B64" s="1105"/>
      <c r="D64" s="586" t="s">
        <v>440</v>
      </c>
      <c r="E64" s="1111"/>
      <c r="F64" s="1112"/>
      <c r="G64" s="1107"/>
      <c r="H64" s="635"/>
      <c r="I64" s="1129"/>
      <c r="J64" s="1109"/>
      <c r="K64" s="1121"/>
      <c r="L64" s="1130"/>
      <c r="M64" s="1129"/>
      <c r="N64" s="1109"/>
    </row>
    <row r="65" spans="1:14" x14ac:dyDescent="0.25">
      <c r="A65" s="1119"/>
      <c r="B65" s="1106"/>
      <c r="C65" s="587"/>
      <c r="D65" s="588"/>
      <c r="E65" s="585"/>
      <c r="F65" s="589"/>
      <c r="G65" s="1107"/>
      <c r="H65" s="636"/>
      <c r="I65" s="1129"/>
      <c r="J65" s="1109"/>
      <c r="K65" s="1121"/>
      <c r="L65" s="1130"/>
      <c r="M65" s="1129"/>
      <c r="N65" s="1109"/>
    </row>
    <row r="66" spans="1:14" x14ac:dyDescent="0.25">
      <c r="A66" s="1101">
        <v>7</v>
      </c>
      <c r="B66" s="1104" t="s">
        <v>441</v>
      </c>
      <c r="C66" s="580"/>
      <c r="D66" s="581"/>
      <c r="E66" s="581"/>
      <c r="F66" s="582"/>
      <c r="G66" s="1107">
        <v>2</v>
      </c>
      <c r="H66" s="634">
        <v>0</v>
      </c>
      <c r="I66" s="1123" t="e">
        <f>H66/#REF!*100%</f>
        <v>#REF!</v>
      </c>
      <c r="J66" s="1109" t="e">
        <f>IF(I66&gt;3%,0.5,IF(I66&gt;2%,1,IF(I66&gt;1%,1.5,2)))</f>
        <v>#REF!</v>
      </c>
      <c r="K66" s="1130">
        <v>0</v>
      </c>
      <c r="L66" s="1130">
        <f>K50</f>
        <v>276.95397489539749</v>
      </c>
      <c r="M66" s="1123">
        <f>K66/L66*100%</f>
        <v>0</v>
      </c>
      <c r="N66" s="1109">
        <f>IF(M66&gt;3%,0.5,IF(M66&gt;2%,1,IF(M66&gt;1%,1.5,2)))</f>
        <v>2</v>
      </c>
    </row>
    <row r="67" spans="1:14" x14ac:dyDescent="0.25">
      <c r="A67" s="1102"/>
      <c r="B67" s="1105"/>
      <c r="D67" s="585" t="s">
        <v>442</v>
      </c>
      <c r="E67" s="1111" t="s">
        <v>436</v>
      </c>
      <c r="F67" s="1112">
        <v>1</v>
      </c>
      <c r="G67" s="1107"/>
      <c r="H67" s="635"/>
      <c r="I67" s="1123"/>
      <c r="J67" s="1109"/>
      <c r="K67" s="1130"/>
      <c r="L67" s="1130"/>
      <c r="M67" s="1123"/>
      <c r="N67" s="1109"/>
    </row>
    <row r="68" spans="1:14" x14ac:dyDescent="0.25">
      <c r="A68" s="1102"/>
      <c r="B68" s="1105"/>
      <c r="D68" s="586" t="s">
        <v>443</v>
      </c>
      <c r="E68" s="1111"/>
      <c r="F68" s="1112"/>
      <c r="G68" s="1107"/>
      <c r="H68" s="635"/>
      <c r="I68" s="1123"/>
      <c r="J68" s="1109"/>
      <c r="K68" s="1130"/>
      <c r="L68" s="1130"/>
      <c r="M68" s="1123"/>
      <c r="N68" s="1109"/>
    </row>
    <row r="69" spans="1:14" x14ac:dyDescent="0.25">
      <c r="A69" s="1103"/>
      <c r="B69" s="1106"/>
      <c r="C69" s="587"/>
      <c r="D69" s="588"/>
      <c r="E69" s="585"/>
      <c r="F69" s="589"/>
      <c r="G69" s="1107"/>
      <c r="H69" s="636"/>
      <c r="I69" s="1123"/>
      <c r="J69" s="1109"/>
      <c r="K69" s="1130"/>
      <c r="L69" s="1130"/>
      <c r="M69" s="1123"/>
      <c r="N69" s="1109"/>
    </row>
    <row r="70" spans="1:14" x14ac:dyDescent="0.25">
      <c r="A70" s="1101">
        <v>8</v>
      </c>
      <c r="B70" s="1104" t="s">
        <v>444</v>
      </c>
      <c r="C70" s="580"/>
      <c r="D70" s="581"/>
      <c r="E70" s="581"/>
      <c r="F70" s="582"/>
      <c r="G70" s="1107">
        <v>2</v>
      </c>
      <c r="H70" s="634">
        <v>129</v>
      </c>
      <c r="I70" s="1123" t="e">
        <f>H70/#REF!*100%</f>
        <v>#REF!</v>
      </c>
      <c r="J70" s="1109" t="e">
        <f>IF(I70&gt;80%,2,IF(I70&gt;60%,1.5,IF(I70&gt;40%,1.25,IF(I70&gt;30%,1,IF(I70&gt;20%,0.5,0)))))</f>
        <v>#REF!</v>
      </c>
      <c r="K70" s="1130">
        <v>307</v>
      </c>
      <c r="L70" s="1130">
        <v>310</v>
      </c>
      <c r="M70" s="1129">
        <f>K70/L70*100%</f>
        <v>0.99032258064516132</v>
      </c>
      <c r="N70" s="1109">
        <f>IF(M70&gt;80%,2,IF(M70&gt;60%,1.5,IF(M70&gt;40%,1.25,IF(M70&gt;30%,1,IF(M70&gt;20%,0.5,0)))))</f>
        <v>2</v>
      </c>
    </row>
    <row r="71" spans="1:14" x14ac:dyDescent="0.25">
      <c r="A71" s="1102"/>
      <c r="B71" s="1105"/>
      <c r="D71" s="585" t="s">
        <v>445</v>
      </c>
      <c r="E71" s="1111" t="s">
        <v>436</v>
      </c>
      <c r="F71" s="1112">
        <v>1</v>
      </c>
      <c r="G71" s="1107"/>
      <c r="H71" s="635"/>
      <c r="I71" s="1123"/>
      <c r="J71" s="1109"/>
      <c r="K71" s="1130"/>
      <c r="L71" s="1130"/>
      <c r="M71" s="1129"/>
      <c r="N71" s="1109"/>
    </row>
    <row r="72" spans="1:14" x14ac:dyDescent="0.25">
      <c r="A72" s="1102"/>
      <c r="B72" s="1105"/>
      <c r="D72" s="586" t="s">
        <v>446</v>
      </c>
      <c r="E72" s="1111"/>
      <c r="F72" s="1112"/>
      <c r="G72" s="1107"/>
      <c r="H72" s="635"/>
      <c r="I72" s="1123"/>
      <c r="J72" s="1109"/>
      <c r="K72" s="1130"/>
      <c r="L72" s="1130"/>
      <c r="M72" s="1129"/>
      <c r="N72" s="1109"/>
    </row>
    <row r="73" spans="1:14" x14ac:dyDescent="0.25">
      <c r="A73" s="1103"/>
      <c r="B73" s="1106"/>
      <c r="C73" s="587"/>
      <c r="D73" s="588"/>
      <c r="E73" s="585"/>
      <c r="F73" s="589"/>
      <c r="G73" s="1107"/>
      <c r="H73" s="636"/>
      <c r="I73" s="1123"/>
      <c r="J73" s="1109"/>
      <c r="K73" s="1130"/>
      <c r="L73" s="1130"/>
      <c r="M73" s="1129"/>
      <c r="N73" s="1109"/>
    </row>
    <row r="74" spans="1:14" x14ac:dyDescent="0.25">
      <c r="A74" s="1117">
        <v>9</v>
      </c>
      <c r="B74" s="1104" t="s">
        <v>447</v>
      </c>
      <c r="C74" s="580"/>
      <c r="D74" s="581"/>
      <c r="E74" s="581"/>
      <c r="F74" s="582"/>
      <c r="G74" s="1107">
        <v>2</v>
      </c>
      <c r="H74" s="634">
        <v>28</v>
      </c>
      <c r="I74" s="1108" t="e">
        <f>H74/#REF!</f>
        <v>#REF!</v>
      </c>
      <c r="J74" s="1109" t="e">
        <f>IF(I74&gt;8,1,IF(I74&gt;6,1.5,IF(I74&gt;4,2,IF(I74&gt;2,1.5,IF(I74&lt;=2,1,0)))))</f>
        <v>#REF!</v>
      </c>
      <c r="K74" s="1122">
        <v>28.95</v>
      </c>
      <c r="L74" s="1122">
        <v>5</v>
      </c>
      <c r="M74" s="1108">
        <f>K74/L74</f>
        <v>5.79</v>
      </c>
      <c r="N74" s="1109">
        <f>IF(M74&gt;8,1,IF(M74&gt;6,1.5,IF(M74&gt;4,2,IF(M74&gt;2,1.5,IF(M74&lt;=2,1,0)))))</f>
        <v>2</v>
      </c>
    </row>
    <row r="75" spans="1:14" x14ac:dyDescent="0.25">
      <c r="A75" s="1118"/>
      <c r="B75" s="1105"/>
      <c r="D75" s="585" t="s">
        <v>448</v>
      </c>
      <c r="E75" s="1111"/>
      <c r="F75" s="1112"/>
      <c r="G75" s="1107"/>
      <c r="H75" s="635"/>
      <c r="I75" s="1108"/>
      <c r="J75" s="1109"/>
      <c r="K75" s="1122"/>
      <c r="L75" s="1122"/>
      <c r="M75" s="1108"/>
      <c r="N75" s="1109"/>
    </row>
    <row r="76" spans="1:14" x14ac:dyDescent="0.25">
      <c r="A76" s="1118"/>
      <c r="B76" s="1105"/>
      <c r="D76" s="586" t="s">
        <v>449</v>
      </c>
      <c r="E76" s="1111"/>
      <c r="F76" s="1112"/>
      <c r="G76" s="1107"/>
      <c r="H76" s="635"/>
      <c r="I76" s="1108"/>
      <c r="J76" s="1109"/>
      <c r="K76" s="1122"/>
      <c r="L76" s="1122"/>
      <c r="M76" s="1108"/>
      <c r="N76" s="1109"/>
    </row>
    <row r="77" spans="1:14" x14ac:dyDescent="0.25">
      <c r="A77" s="1119"/>
      <c r="B77" s="1106"/>
      <c r="C77" s="587"/>
      <c r="D77" s="588"/>
      <c r="E77" s="585"/>
      <c r="F77" s="589"/>
      <c r="G77" s="1107"/>
      <c r="H77" s="636"/>
      <c r="I77" s="1108"/>
      <c r="J77" s="1109"/>
      <c r="K77" s="1122"/>
      <c r="L77" s="1122"/>
      <c r="M77" s="1108"/>
      <c r="N77" s="1109"/>
    </row>
    <row r="78" spans="1:14" x14ac:dyDescent="0.25">
      <c r="A78" s="1126" t="s">
        <v>450</v>
      </c>
      <c r="B78" s="1127"/>
      <c r="C78" s="590"/>
      <c r="D78" s="590"/>
      <c r="E78" s="591"/>
      <c r="F78" s="592"/>
      <c r="G78" s="593">
        <f>SUM(G42:G77)</f>
        <v>14</v>
      </c>
      <c r="H78" s="594"/>
      <c r="I78" s="595"/>
      <c r="J78" s="596" t="e">
        <f>SUM(J42:J77)</f>
        <v>#REF!</v>
      </c>
      <c r="K78" s="594"/>
      <c r="L78" s="594"/>
      <c r="M78" s="595"/>
      <c r="N78" s="596">
        <f>SUM(N42:N77)</f>
        <v>12.75</v>
      </c>
    </row>
    <row r="80" spans="1:14" x14ac:dyDescent="0.25">
      <c r="A80" s="579" t="s">
        <v>451</v>
      </c>
      <c r="B80" s="579" t="s">
        <v>452</v>
      </c>
      <c r="C80" s="580"/>
      <c r="D80" s="581"/>
      <c r="E80" s="581"/>
      <c r="F80" s="582"/>
      <c r="G80" s="583"/>
      <c r="H80" s="584"/>
      <c r="I80" s="583"/>
      <c r="J80" s="549"/>
      <c r="K80" s="584"/>
      <c r="L80" s="584"/>
      <c r="M80" s="583"/>
      <c r="N80" s="549"/>
    </row>
    <row r="81" spans="1:14" x14ac:dyDescent="0.25">
      <c r="A81" s="1131">
        <v>1</v>
      </c>
      <c r="B81" s="1133" t="s">
        <v>453</v>
      </c>
      <c r="C81" s="604"/>
      <c r="D81" s="605" t="s">
        <v>454</v>
      </c>
      <c r="E81" s="606">
        <v>0</v>
      </c>
      <c r="F81" s="607"/>
      <c r="G81" s="1131">
        <v>2</v>
      </c>
      <c r="H81" s="1135" t="s">
        <v>455</v>
      </c>
      <c r="I81" s="1131"/>
      <c r="J81" s="1131" t="e">
        <f>VLOOKUP(H81,$E$81:$F$84,2,0)</f>
        <v>#N/A</v>
      </c>
      <c r="K81" s="1135" t="s">
        <v>455</v>
      </c>
      <c r="L81" s="1135"/>
      <c r="M81" s="1131"/>
      <c r="N81" s="1131" t="e">
        <f>VLOOKUP(K81,$E$81:$F$84,2,0)</f>
        <v>#N/A</v>
      </c>
    </row>
    <row r="82" spans="1:14" x14ac:dyDescent="0.25">
      <c r="A82" s="1132"/>
      <c r="B82" s="1134"/>
      <c r="C82" s="608"/>
      <c r="D82" s="609" t="s">
        <v>456</v>
      </c>
      <c r="E82" s="610">
        <v>1</v>
      </c>
      <c r="F82" s="611"/>
      <c r="G82" s="1132"/>
      <c r="H82" s="1136"/>
      <c r="I82" s="1132"/>
      <c r="J82" s="1132"/>
      <c r="K82" s="1136"/>
      <c r="L82" s="1136"/>
      <c r="M82" s="1132"/>
      <c r="N82" s="1132"/>
    </row>
    <row r="83" spans="1:14" x14ac:dyDescent="0.25">
      <c r="A83" s="1132"/>
      <c r="B83" s="1134"/>
      <c r="C83" s="608"/>
      <c r="D83" s="609" t="s">
        <v>457</v>
      </c>
      <c r="E83" s="610">
        <v>1.5</v>
      </c>
      <c r="F83" s="611"/>
      <c r="G83" s="1132"/>
      <c r="H83" s="1136"/>
      <c r="I83" s="1132"/>
      <c r="J83" s="1132"/>
      <c r="K83" s="1136"/>
      <c r="L83" s="1136"/>
      <c r="M83" s="1132"/>
      <c r="N83" s="1132"/>
    </row>
    <row r="84" spans="1:14" x14ac:dyDescent="0.25">
      <c r="A84" s="1132"/>
      <c r="B84" s="1134"/>
      <c r="C84" s="608"/>
      <c r="D84" s="609" t="s">
        <v>455</v>
      </c>
      <c r="E84" s="610">
        <v>2</v>
      </c>
      <c r="F84" s="611"/>
      <c r="G84" s="1132"/>
      <c r="H84" s="1136"/>
      <c r="I84" s="1132"/>
      <c r="J84" s="1132"/>
      <c r="K84" s="1136"/>
      <c r="L84" s="1136"/>
      <c r="M84" s="1132"/>
      <c r="N84" s="1132"/>
    </row>
    <row r="85" spans="1:14" x14ac:dyDescent="0.25">
      <c r="A85" s="1131">
        <v>2</v>
      </c>
      <c r="B85" s="1133" t="s">
        <v>458</v>
      </c>
      <c r="C85" s="604"/>
      <c r="D85" s="605" t="s">
        <v>459</v>
      </c>
      <c r="E85" s="606">
        <v>0</v>
      </c>
      <c r="F85" s="607"/>
      <c r="G85" s="1131">
        <v>1</v>
      </c>
      <c r="H85" s="1135" t="s">
        <v>460</v>
      </c>
      <c r="I85" s="1131"/>
      <c r="J85" s="1131" t="e">
        <f>VLOOKUP(H85,$E$85:$F$88,2,0)</f>
        <v>#N/A</v>
      </c>
      <c r="K85" s="1135" t="s">
        <v>460</v>
      </c>
      <c r="L85" s="1135"/>
      <c r="M85" s="1131"/>
      <c r="N85" s="1131" t="e">
        <f>VLOOKUP(K85,$E$85:$F$88,2,0)</f>
        <v>#N/A</v>
      </c>
    </row>
    <row r="86" spans="1:14" x14ac:dyDescent="0.25">
      <c r="A86" s="1132"/>
      <c r="B86" s="1134"/>
      <c r="C86" s="608"/>
      <c r="D86" s="609" t="s">
        <v>461</v>
      </c>
      <c r="E86" s="610">
        <v>0.5</v>
      </c>
      <c r="F86" s="611"/>
      <c r="G86" s="1132"/>
      <c r="H86" s="1136"/>
      <c r="I86" s="1132"/>
      <c r="J86" s="1132"/>
      <c r="K86" s="1136"/>
      <c r="L86" s="1136"/>
      <c r="M86" s="1132"/>
      <c r="N86" s="1132"/>
    </row>
    <row r="87" spans="1:14" x14ac:dyDescent="0.25">
      <c r="A87" s="1132"/>
      <c r="B87" s="1134"/>
      <c r="C87" s="608"/>
      <c r="D87" s="609" t="s">
        <v>462</v>
      </c>
      <c r="E87" s="610">
        <v>0.75</v>
      </c>
      <c r="F87" s="611"/>
      <c r="G87" s="1132"/>
      <c r="H87" s="1136"/>
      <c r="I87" s="1132"/>
      <c r="J87" s="1132"/>
      <c r="K87" s="1136"/>
      <c r="L87" s="1136"/>
      <c r="M87" s="1132"/>
      <c r="N87" s="1132"/>
    </row>
    <row r="88" spans="1:14" x14ac:dyDescent="0.25">
      <c r="A88" s="1132"/>
      <c r="B88" s="1134"/>
      <c r="C88" s="608"/>
      <c r="D88" s="609" t="s">
        <v>460</v>
      </c>
      <c r="E88" s="610">
        <v>1</v>
      </c>
      <c r="F88" s="611"/>
      <c r="G88" s="1132"/>
      <c r="H88" s="1136"/>
      <c r="I88" s="1132"/>
      <c r="J88" s="1132"/>
      <c r="K88" s="1136"/>
      <c r="L88" s="1136"/>
      <c r="M88" s="1132"/>
      <c r="N88" s="1132"/>
    </row>
    <row r="89" spans="1:14" x14ac:dyDescent="0.25">
      <c r="A89" s="1131">
        <v>3</v>
      </c>
      <c r="B89" s="1133" t="s">
        <v>463</v>
      </c>
      <c r="C89" s="604"/>
      <c r="D89" s="605" t="s">
        <v>464</v>
      </c>
      <c r="E89" s="606">
        <v>0</v>
      </c>
      <c r="F89" s="607"/>
      <c r="G89" s="1131">
        <v>2</v>
      </c>
      <c r="H89" s="1135" t="s">
        <v>457</v>
      </c>
      <c r="I89" s="1131"/>
      <c r="J89" s="1131" t="e">
        <f>VLOOKUP(H89,$E$89:$F$92,2,0)</f>
        <v>#N/A</v>
      </c>
      <c r="K89" s="1135" t="s">
        <v>457</v>
      </c>
      <c r="L89" s="1135"/>
      <c r="M89" s="1131"/>
      <c r="N89" s="1131" t="e">
        <f>VLOOKUP(K89,$E$89:$F$92,2,0)</f>
        <v>#N/A</v>
      </c>
    </row>
    <row r="90" spans="1:14" x14ac:dyDescent="0.25">
      <c r="A90" s="1132"/>
      <c r="B90" s="1134"/>
      <c r="C90" s="608"/>
      <c r="D90" s="609" t="s">
        <v>456</v>
      </c>
      <c r="E90" s="610">
        <v>0.75</v>
      </c>
      <c r="F90" s="611"/>
      <c r="G90" s="1132"/>
      <c r="H90" s="1136"/>
      <c r="I90" s="1132"/>
      <c r="J90" s="1132"/>
      <c r="K90" s="1136"/>
      <c r="L90" s="1136"/>
      <c r="M90" s="1132"/>
      <c r="N90" s="1132"/>
    </row>
    <row r="91" spans="1:14" x14ac:dyDescent="0.25">
      <c r="A91" s="1132"/>
      <c r="B91" s="1134"/>
      <c r="C91" s="608"/>
      <c r="D91" s="609" t="s">
        <v>457</v>
      </c>
      <c r="E91" s="610">
        <v>1.5</v>
      </c>
      <c r="F91" s="611"/>
      <c r="G91" s="1132"/>
      <c r="H91" s="1136"/>
      <c r="I91" s="1132"/>
      <c r="J91" s="1132"/>
      <c r="K91" s="1136"/>
      <c r="L91" s="1136"/>
      <c r="M91" s="1132"/>
      <c r="N91" s="1132"/>
    </row>
    <row r="92" spans="1:14" x14ac:dyDescent="0.25">
      <c r="A92" s="1137"/>
      <c r="B92" s="1138"/>
      <c r="C92" s="612"/>
      <c r="D92" s="613" t="s">
        <v>465</v>
      </c>
      <c r="E92" s="614">
        <v>2</v>
      </c>
      <c r="F92" s="615"/>
      <c r="G92" s="1137"/>
      <c r="H92" s="1139"/>
      <c r="I92" s="1137"/>
      <c r="J92" s="1137"/>
      <c r="K92" s="1139"/>
      <c r="L92" s="1139"/>
      <c r="M92" s="1137"/>
      <c r="N92" s="1137"/>
    </row>
    <row r="93" spans="1:14" x14ac:dyDescent="0.25">
      <c r="A93" s="1126" t="s">
        <v>466</v>
      </c>
      <c r="B93" s="1127"/>
      <c r="C93" s="590"/>
      <c r="D93" s="590"/>
      <c r="E93" s="591"/>
      <c r="F93" s="592"/>
      <c r="G93" s="593">
        <f>SUM(G81:G92)</f>
        <v>5</v>
      </c>
      <c r="H93" s="594"/>
      <c r="I93" s="595"/>
      <c r="J93" s="596" t="e">
        <f>SUM(J81:J92)</f>
        <v>#N/A</v>
      </c>
      <c r="K93" s="594"/>
      <c r="L93" s="594"/>
      <c r="M93" s="595"/>
      <c r="N93" s="596" t="e">
        <f>SUM(N81:N92)</f>
        <v>#N/A</v>
      </c>
    </row>
  </sheetData>
  <mergeCells count="220">
    <mergeCell ref="A93:B93"/>
    <mergeCell ref="K85:L88"/>
    <mergeCell ref="M85:M88"/>
    <mergeCell ref="N85:N88"/>
    <mergeCell ref="A89:A92"/>
    <mergeCell ref="B89:B92"/>
    <mergeCell ref="G89:G92"/>
    <mergeCell ref="H89:H92"/>
    <mergeCell ref="I89:I92"/>
    <mergeCell ref="J89:J92"/>
    <mergeCell ref="K89:L92"/>
    <mergeCell ref="M81:M84"/>
    <mergeCell ref="N81:N84"/>
    <mergeCell ref="A85:A88"/>
    <mergeCell ref="B85:B88"/>
    <mergeCell ref="G85:G88"/>
    <mergeCell ref="H85:H88"/>
    <mergeCell ref="I85:I88"/>
    <mergeCell ref="J85:J88"/>
    <mergeCell ref="M89:M92"/>
    <mergeCell ref="N89:N92"/>
    <mergeCell ref="A78:B78"/>
    <mergeCell ref="A81:A84"/>
    <mergeCell ref="B81:B84"/>
    <mergeCell ref="G81:G84"/>
    <mergeCell ref="H81:H84"/>
    <mergeCell ref="I81:I84"/>
    <mergeCell ref="J74:J77"/>
    <mergeCell ref="K74:K77"/>
    <mergeCell ref="L74:L77"/>
    <mergeCell ref="J81:J84"/>
    <mergeCell ref="K81:L84"/>
    <mergeCell ref="M74:M77"/>
    <mergeCell ref="N74:N77"/>
    <mergeCell ref="E75:E76"/>
    <mergeCell ref="F75:F76"/>
    <mergeCell ref="A74:A77"/>
    <mergeCell ref="B74:B77"/>
    <mergeCell ref="G74:G77"/>
    <mergeCell ref="I74:I77"/>
    <mergeCell ref="J70:J73"/>
    <mergeCell ref="K70:K73"/>
    <mergeCell ref="L70:L73"/>
    <mergeCell ref="M70:M73"/>
    <mergeCell ref="N70:N73"/>
    <mergeCell ref="E71:E72"/>
    <mergeCell ref="F71:F72"/>
    <mergeCell ref="A70:A73"/>
    <mergeCell ref="B70:B73"/>
    <mergeCell ref="G70:G73"/>
    <mergeCell ref="I70:I73"/>
    <mergeCell ref="J66:J69"/>
    <mergeCell ref="K66:K69"/>
    <mergeCell ref="L66:L69"/>
    <mergeCell ref="M66:M69"/>
    <mergeCell ref="N66:N69"/>
    <mergeCell ref="E67:E68"/>
    <mergeCell ref="F67:F68"/>
    <mergeCell ref="A66:A69"/>
    <mergeCell ref="B66:B69"/>
    <mergeCell ref="G66:G69"/>
    <mergeCell ref="I66:I69"/>
    <mergeCell ref="J62:J65"/>
    <mergeCell ref="K62:K65"/>
    <mergeCell ref="L62:L65"/>
    <mergeCell ref="M62:M65"/>
    <mergeCell ref="N62:N65"/>
    <mergeCell ref="E63:E64"/>
    <mergeCell ref="F63:F64"/>
    <mergeCell ref="A62:A65"/>
    <mergeCell ref="B62:B65"/>
    <mergeCell ref="G62:G65"/>
    <mergeCell ref="I62:I65"/>
    <mergeCell ref="J58:J61"/>
    <mergeCell ref="K58:K61"/>
    <mergeCell ref="L58:L61"/>
    <mergeCell ref="M58:M61"/>
    <mergeCell ref="N58:N61"/>
    <mergeCell ref="E59:E60"/>
    <mergeCell ref="F59:F60"/>
    <mergeCell ref="A58:A61"/>
    <mergeCell ref="B58:B61"/>
    <mergeCell ref="G58:G61"/>
    <mergeCell ref="I58:I61"/>
    <mergeCell ref="J54:J57"/>
    <mergeCell ref="K54:K57"/>
    <mergeCell ref="L54:L57"/>
    <mergeCell ref="M54:M57"/>
    <mergeCell ref="N54:N57"/>
    <mergeCell ref="E55:E56"/>
    <mergeCell ref="F55:F56"/>
    <mergeCell ref="A54:A57"/>
    <mergeCell ref="B54:B57"/>
    <mergeCell ref="G54:G57"/>
    <mergeCell ref="I54:I57"/>
    <mergeCell ref="J50:J53"/>
    <mergeCell ref="K50:K53"/>
    <mergeCell ref="L50:L53"/>
    <mergeCell ref="M50:M53"/>
    <mergeCell ref="N50:N53"/>
    <mergeCell ref="E51:E52"/>
    <mergeCell ref="F51:F52"/>
    <mergeCell ref="A50:A53"/>
    <mergeCell ref="B50:B53"/>
    <mergeCell ref="G50:G53"/>
    <mergeCell ref="I50:I53"/>
    <mergeCell ref="J46:J49"/>
    <mergeCell ref="K46:K49"/>
    <mergeCell ref="L46:L49"/>
    <mergeCell ref="M46:M49"/>
    <mergeCell ref="N46:N49"/>
    <mergeCell ref="E47:E48"/>
    <mergeCell ref="F47:F48"/>
    <mergeCell ref="A46:A49"/>
    <mergeCell ref="B46:B49"/>
    <mergeCell ref="G46:G49"/>
    <mergeCell ref="I46:I49"/>
    <mergeCell ref="I42:I45"/>
    <mergeCell ref="J42:J45"/>
    <mergeCell ref="K42:K45"/>
    <mergeCell ref="L42:L45"/>
    <mergeCell ref="M42:M45"/>
    <mergeCell ref="N42:N45"/>
    <mergeCell ref="A39:B39"/>
    <mergeCell ref="A42:A45"/>
    <mergeCell ref="B42:B45"/>
    <mergeCell ref="G42:G45"/>
    <mergeCell ref="E43:E44"/>
    <mergeCell ref="F43:F44"/>
    <mergeCell ref="J35:J38"/>
    <mergeCell ref="K35:K38"/>
    <mergeCell ref="L35:L38"/>
    <mergeCell ref="M35:M38"/>
    <mergeCell ref="N35:N38"/>
    <mergeCell ref="E36:E37"/>
    <mergeCell ref="F36:F37"/>
    <mergeCell ref="A35:A38"/>
    <mergeCell ref="B35:B38"/>
    <mergeCell ref="G35:G38"/>
    <mergeCell ref="I35:I38"/>
    <mergeCell ref="J31:J34"/>
    <mergeCell ref="K31:K34"/>
    <mergeCell ref="L31:L34"/>
    <mergeCell ref="M31:M34"/>
    <mergeCell ref="N31:N34"/>
    <mergeCell ref="E32:E33"/>
    <mergeCell ref="F32:F33"/>
    <mergeCell ref="A31:A34"/>
    <mergeCell ref="B31:B34"/>
    <mergeCell ref="G31:G34"/>
    <mergeCell ref="I31:I34"/>
    <mergeCell ref="J27:J30"/>
    <mergeCell ref="K27:K30"/>
    <mergeCell ref="L27:L30"/>
    <mergeCell ref="M27:M30"/>
    <mergeCell ref="N27:N30"/>
    <mergeCell ref="E28:E29"/>
    <mergeCell ref="F28:F29"/>
    <mergeCell ref="A27:A30"/>
    <mergeCell ref="B27:B30"/>
    <mergeCell ref="G27:G30"/>
    <mergeCell ref="I27:I30"/>
    <mergeCell ref="J23:J26"/>
    <mergeCell ref="K23:K26"/>
    <mergeCell ref="L23:L26"/>
    <mergeCell ref="M23:M26"/>
    <mergeCell ref="N23:N26"/>
    <mergeCell ref="E24:E25"/>
    <mergeCell ref="F24:F25"/>
    <mergeCell ref="A23:A26"/>
    <mergeCell ref="B23:B26"/>
    <mergeCell ref="G23:G26"/>
    <mergeCell ref="I23:I26"/>
    <mergeCell ref="J19:J22"/>
    <mergeCell ref="K19:K22"/>
    <mergeCell ref="L19:L22"/>
    <mergeCell ref="M19:M22"/>
    <mergeCell ref="N19:N22"/>
    <mergeCell ref="E20:E21"/>
    <mergeCell ref="F20:F21"/>
    <mergeCell ref="A19:A22"/>
    <mergeCell ref="B19:B22"/>
    <mergeCell ref="G19:G22"/>
    <mergeCell ref="I19:I22"/>
    <mergeCell ref="A11:A14"/>
    <mergeCell ref="B11:B14"/>
    <mergeCell ref="G11:G14"/>
    <mergeCell ref="I11:I14"/>
    <mergeCell ref="J15:J18"/>
    <mergeCell ref="K15:K18"/>
    <mergeCell ref="L15:L18"/>
    <mergeCell ref="M15:M18"/>
    <mergeCell ref="N15:N18"/>
    <mergeCell ref="E16:E17"/>
    <mergeCell ref="F16:F17"/>
    <mergeCell ref="A15:A18"/>
    <mergeCell ref="B15:B18"/>
    <mergeCell ref="G15:G18"/>
    <mergeCell ref="I15:I18"/>
    <mergeCell ref="H3:J3"/>
    <mergeCell ref="K3:N3"/>
    <mergeCell ref="D4:F4"/>
    <mergeCell ref="J11:J14"/>
    <mergeCell ref="K11:K14"/>
    <mergeCell ref="L11:L14"/>
    <mergeCell ref="M11:M14"/>
    <mergeCell ref="N11:N14"/>
    <mergeCell ref="E12:E13"/>
    <mergeCell ref="F12:F13"/>
    <mergeCell ref="A7:A10"/>
    <mergeCell ref="B7:B10"/>
    <mergeCell ref="G7:G10"/>
    <mergeCell ref="I7:I10"/>
    <mergeCell ref="J7:J10"/>
    <mergeCell ref="K7:K10"/>
    <mergeCell ref="L7:L10"/>
    <mergeCell ref="M7:M10"/>
    <mergeCell ref="N7:N10"/>
    <mergeCell ref="E8:E9"/>
    <mergeCell ref="F8:F9"/>
  </mergeCells>
  <conditionalFormatting sqref="I7:J39">
    <cfRule type="containsErrors" dxfId="3" priority="4">
      <formula>ISERROR(I7)</formula>
    </cfRule>
  </conditionalFormatting>
  <conditionalFormatting sqref="I42:J78">
    <cfRule type="containsErrors" dxfId="2" priority="3">
      <formula>ISERROR(I42)</formula>
    </cfRule>
  </conditionalFormatting>
  <conditionalFormatting sqref="M7:N39">
    <cfRule type="containsErrors" dxfId="1" priority="2">
      <formula>ISERROR(M7)</formula>
    </cfRule>
  </conditionalFormatting>
  <conditionalFormatting sqref="M42:N78">
    <cfRule type="containsErrors" dxfId="0" priority="1">
      <formula>ISERROR(M42)</formula>
    </cfRule>
  </conditionalFormatting>
  <dataValidations count="3">
    <dataValidation type="list" allowBlank="1" showInputMessage="1" showErrorMessage="1" sqref="K89:L92 H89:H92">
      <formula1>$E$89:$E$92</formula1>
    </dataValidation>
    <dataValidation type="list" allowBlank="1" showInputMessage="1" showErrorMessage="1" sqref="K85:L88 H85:H88">
      <formula1>$E$85:$E$88</formula1>
    </dataValidation>
    <dataValidation type="list" allowBlank="1" showInputMessage="1" showErrorMessage="1" sqref="K81:L84 H81:H84">
      <formula1>$E$81:$E$84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KU64"/>
  <sheetViews>
    <sheetView showGridLines="0" zoomScale="85" zoomScaleNormal="85" workbookViewId="0">
      <pane xSplit="3" ySplit="4" topLeftCell="JZ40" activePane="bottomRight" state="frozen"/>
      <selection pane="topRight" activeCell="D1" sqref="D1"/>
      <selection pane="bottomLeft" activeCell="A5" sqref="A5"/>
      <selection pane="bottomRight" activeCell="KF3" sqref="KF3:KI3"/>
    </sheetView>
  </sheetViews>
  <sheetFormatPr defaultRowHeight="12.75" x14ac:dyDescent="0.25"/>
  <cols>
    <col min="1" max="1" width="4.85546875" style="55" customWidth="1"/>
    <col min="2" max="2" width="3.42578125" style="55" customWidth="1"/>
    <col min="3" max="3" width="34.85546875" style="55" customWidth="1"/>
    <col min="4" max="4" width="7.85546875" style="55" customWidth="1"/>
    <col min="5" max="6" width="6.85546875" style="55" customWidth="1"/>
    <col min="7" max="7" width="8.7109375" style="55" customWidth="1"/>
    <col min="8" max="15" width="6.85546875" style="55" customWidth="1"/>
    <col min="16" max="18" width="7.28515625" style="55" customWidth="1"/>
    <col min="19" max="19" width="9.140625" style="55" customWidth="1"/>
    <col min="20" max="70" width="7.28515625" style="55" customWidth="1"/>
    <col min="71" max="71" width="8.42578125" style="55" customWidth="1"/>
    <col min="72" max="75" width="7.28515625" style="55" customWidth="1"/>
    <col min="76" max="76" width="7.85546875" style="55" customWidth="1"/>
    <col min="77" max="78" width="7.28515625" style="55" customWidth="1"/>
    <col min="79" max="79" width="7.85546875" style="55" customWidth="1"/>
    <col min="80" max="99" width="7.28515625" style="55" customWidth="1"/>
    <col min="100" max="101" width="7.140625" style="55" customWidth="1"/>
    <col min="102" max="102" width="5.7109375" style="55" customWidth="1"/>
    <col min="103" max="104" width="7.140625" style="55" customWidth="1"/>
    <col min="105" max="105" width="7.28515625" style="55" customWidth="1"/>
    <col min="106" max="106" width="7.5703125" style="55" customWidth="1"/>
    <col min="107" max="108" width="7.140625" style="55" customWidth="1"/>
    <col min="109" max="109" width="5.7109375" style="55" customWidth="1"/>
    <col min="110" max="110" width="4.5703125" style="55" customWidth="1"/>
    <col min="111" max="111" width="6" style="55" customWidth="1"/>
    <col min="112" max="113" width="7.140625" style="55" customWidth="1"/>
    <col min="114" max="114" width="5.7109375" style="55" customWidth="1"/>
    <col min="115" max="117" width="7.140625" style="55" customWidth="1"/>
    <col min="118" max="118" width="5.7109375" style="55" customWidth="1"/>
    <col min="119" max="121" width="7.140625" style="55" customWidth="1"/>
    <col min="122" max="122" width="5.85546875" style="55" customWidth="1"/>
    <col min="123" max="124" width="7.140625" style="55" customWidth="1"/>
    <col min="125" max="125" width="5.7109375" style="55" customWidth="1"/>
    <col min="126" max="126" width="4.85546875" style="55" customWidth="1"/>
    <col min="127" max="127" width="6" style="55" customWidth="1"/>
    <col min="128" max="128" width="7.140625" style="55" customWidth="1"/>
    <col min="129" max="129" width="8.28515625" style="55" customWidth="1"/>
    <col min="130" max="130" width="5.7109375" style="55" customWidth="1"/>
    <col min="131" max="133" width="7.140625" style="55" customWidth="1"/>
    <col min="134" max="134" width="5.7109375" style="55" customWidth="1"/>
    <col min="135" max="137" width="7.140625" style="55" customWidth="1"/>
    <col min="138" max="138" width="4.28515625" style="55" customWidth="1"/>
    <col min="139" max="140" width="7.140625" style="55" customWidth="1"/>
    <col min="141" max="141" width="5.7109375" style="55" customWidth="1"/>
    <col min="142" max="142" width="4.5703125" style="55" customWidth="1"/>
    <col min="143" max="143" width="6" style="55" customWidth="1"/>
    <col min="144" max="145" width="7.140625" style="55" customWidth="1"/>
    <col min="146" max="146" width="5.7109375" style="55" customWidth="1"/>
    <col min="147" max="149" width="7.140625" style="55" customWidth="1"/>
    <col min="150" max="150" width="5.7109375" style="55" customWidth="1"/>
    <col min="151" max="152" width="7.140625" style="55" customWidth="1"/>
    <col min="153" max="153" width="6.7109375" style="55" customWidth="1"/>
    <col min="154" max="154" width="4.28515625" style="55" customWidth="1"/>
    <col min="155" max="156" width="7.140625" style="55" customWidth="1"/>
    <col min="157" max="157" width="5.7109375" style="55" customWidth="1"/>
    <col min="158" max="158" width="4.5703125" style="55" customWidth="1"/>
    <col min="159" max="159" width="6" style="55" customWidth="1"/>
    <col min="160" max="161" width="7.140625" style="55" customWidth="1"/>
    <col min="162" max="162" width="5.7109375" style="55" customWidth="1"/>
    <col min="163" max="165" width="7.140625" style="55" customWidth="1"/>
    <col min="166" max="166" width="5.7109375" style="55" customWidth="1"/>
    <col min="167" max="169" width="7.140625" style="55" customWidth="1"/>
    <col min="170" max="170" width="4.28515625" style="55" customWidth="1"/>
    <col min="171" max="172" width="7.140625" style="55" customWidth="1"/>
    <col min="173" max="173" width="5.7109375" style="55" customWidth="1"/>
    <col min="174" max="174" width="4.5703125" style="55" customWidth="1"/>
    <col min="175" max="175" width="6" style="55" customWidth="1"/>
    <col min="176" max="177" width="7.140625" style="55" customWidth="1"/>
    <col min="178" max="178" width="5.7109375" style="55" customWidth="1"/>
    <col min="179" max="181" width="7.140625" style="55" customWidth="1"/>
    <col min="182" max="182" width="5.7109375" style="55" customWidth="1"/>
    <col min="183" max="185" width="7.140625" style="55" customWidth="1"/>
    <col min="186" max="186" width="4.28515625" style="55" customWidth="1"/>
    <col min="187" max="187" width="7.140625" style="55" customWidth="1"/>
    <col min="188" max="188" width="8.140625" style="55" customWidth="1"/>
    <col min="189" max="189" width="5.7109375" style="55" customWidth="1"/>
    <col min="190" max="190" width="4.5703125" style="55" customWidth="1"/>
    <col min="191" max="191" width="6" style="55" customWidth="1"/>
    <col min="192" max="192" width="7.7109375" style="55" customWidth="1"/>
    <col min="193" max="193" width="7.140625" style="55" customWidth="1"/>
    <col min="194" max="194" width="5.7109375" style="55" customWidth="1"/>
    <col min="195" max="197" width="7.140625" style="55" customWidth="1"/>
    <col min="198" max="198" width="5.7109375" style="55" customWidth="1"/>
    <col min="199" max="199" width="8.140625" style="55" customWidth="1"/>
    <col min="200" max="201" width="7.140625" style="55" customWidth="1"/>
    <col min="202" max="202" width="4.28515625" style="55" customWidth="1"/>
    <col min="203" max="204" width="7.140625" style="55" customWidth="1"/>
    <col min="205" max="205" width="5.7109375" style="55" customWidth="1"/>
    <col min="206" max="206" width="4.5703125" style="55" customWidth="1"/>
    <col min="207" max="209" width="7.140625" style="55" customWidth="1"/>
    <col min="210" max="210" width="5.7109375" style="55" customWidth="1"/>
    <col min="211" max="211" width="8.140625" style="55" customWidth="1"/>
    <col min="212" max="213" width="7.140625" style="55" customWidth="1"/>
    <col min="214" max="214" width="5.7109375" style="55" customWidth="1"/>
    <col min="215" max="215" width="8.140625" style="55" customWidth="1"/>
    <col min="216" max="217" width="7.140625" style="55" customWidth="1"/>
    <col min="218" max="218" width="4.28515625" style="55" customWidth="1"/>
    <col min="219" max="220" width="7.140625" style="55" customWidth="1"/>
    <col min="221" max="221" width="5.7109375" style="55" customWidth="1"/>
    <col min="222" max="222" width="4.5703125" style="55" customWidth="1"/>
    <col min="223" max="225" width="7.140625" style="55" customWidth="1"/>
    <col min="226" max="226" width="5.7109375" style="55" customWidth="1"/>
    <col min="227" max="227" width="8.140625" style="55" customWidth="1"/>
    <col min="228" max="229" width="7.140625" style="55" bestFit="1" customWidth="1"/>
    <col min="230" max="230" width="5.7109375" style="55" bestFit="1" customWidth="1"/>
    <col min="231" max="231" width="8.140625" style="55" bestFit="1" customWidth="1"/>
    <col min="232" max="233" width="7.140625" style="55" bestFit="1" customWidth="1"/>
    <col min="234" max="234" width="4.28515625" style="55" bestFit="1" customWidth="1"/>
    <col min="235" max="236" width="7.140625" style="55" bestFit="1" customWidth="1"/>
    <col min="237" max="237" width="5.7109375" style="55" bestFit="1" customWidth="1"/>
    <col min="238" max="238" width="4.5703125" style="55" bestFit="1" customWidth="1"/>
    <col min="239" max="241" width="7.140625" style="55" bestFit="1" customWidth="1"/>
    <col min="242" max="242" width="5.7109375" style="55" bestFit="1" customWidth="1"/>
    <col min="243" max="243" width="8.140625" style="55" bestFit="1" customWidth="1"/>
    <col min="244" max="244" width="7.140625" style="55" bestFit="1" customWidth="1"/>
    <col min="245" max="245" width="6.7109375" style="55" bestFit="1" customWidth="1"/>
    <col min="246" max="246" width="5.7109375" style="55" bestFit="1" customWidth="1"/>
    <col min="247" max="247" width="7.5703125" style="55" bestFit="1" customWidth="1"/>
    <col min="248" max="248" width="7.140625" style="55" bestFit="1" customWidth="1"/>
    <col min="249" max="249" width="6.5703125" style="55" bestFit="1" customWidth="1"/>
    <col min="250" max="250" width="4.28515625" style="55" bestFit="1" customWidth="1"/>
    <col min="251" max="251" width="6.7109375" style="55" bestFit="1" customWidth="1"/>
    <col min="252" max="252" width="7.140625" style="55" bestFit="1" customWidth="1"/>
    <col min="253" max="253" width="4.85546875" style="55" bestFit="1" customWidth="1"/>
    <col min="254" max="254" width="4.28515625" style="55" bestFit="1" customWidth="1"/>
    <col min="255" max="257" width="7.140625" style="55" bestFit="1" customWidth="1"/>
    <col min="258" max="258" width="5.7109375" style="55" bestFit="1" customWidth="1"/>
    <col min="259" max="259" width="7.7109375" style="55" bestFit="1" customWidth="1"/>
    <col min="260" max="260" width="8.140625" style="55" bestFit="1" customWidth="1"/>
    <col min="261" max="261" width="8.5703125" style="55" customWidth="1"/>
    <col min="262" max="262" width="5.7109375" style="55" bestFit="1" customWidth="1"/>
    <col min="263" max="263" width="8.140625" style="55" bestFit="1" customWidth="1"/>
    <col min="264" max="265" width="7.140625" style="55" bestFit="1" customWidth="1"/>
    <col min="266" max="266" width="4.28515625" style="55" bestFit="1" customWidth="1"/>
    <col min="267" max="267" width="8.140625" style="55" bestFit="1" customWidth="1"/>
    <col min="268" max="269" width="7.140625" style="55" bestFit="1" customWidth="1"/>
    <col min="270" max="270" width="4.5703125" style="55" bestFit="1" customWidth="1"/>
    <col min="271" max="271" width="7.140625" style="55" bestFit="1" customWidth="1"/>
    <col min="272" max="273" width="8.140625" style="55" bestFit="1" customWidth="1"/>
    <col min="274" max="274" width="5.7109375" style="55" bestFit="1" customWidth="1"/>
    <col min="275" max="276" width="8.140625" style="55" bestFit="1" customWidth="1"/>
    <col min="277" max="277" width="8.7109375" style="55" customWidth="1"/>
    <col min="278" max="278" width="5.7109375" style="55" bestFit="1" customWidth="1"/>
    <col min="279" max="279" width="8.140625" style="55" bestFit="1" customWidth="1"/>
    <col min="280" max="281" width="7.140625" style="55" bestFit="1" customWidth="1"/>
    <col min="282" max="282" width="4.28515625" style="55" bestFit="1" customWidth="1"/>
    <col min="283" max="283" width="8.140625" style="55" bestFit="1" customWidth="1"/>
    <col min="284" max="285" width="7.140625" style="55" bestFit="1" customWidth="1"/>
    <col min="286" max="286" width="5.7109375" style="55" bestFit="1" customWidth="1"/>
    <col min="287" max="287" width="7.140625" style="55" bestFit="1" customWidth="1"/>
    <col min="288" max="289" width="8.140625" style="55" bestFit="1" customWidth="1"/>
    <col min="290" max="290" width="6.85546875" style="55" bestFit="1" customWidth="1"/>
    <col min="291" max="293" width="8.140625" style="55" bestFit="1" customWidth="1"/>
    <col min="294" max="294" width="7.140625" style="55" bestFit="1" customWidth="1"/>
    <col min="295" max="295" width="8.140625" style="55" bestFit="1" customWidth="1"/>
    <col min="296" max="296" width="7.140625" style="55" bestFit="1" customWidth="1"/>
    <col min="297" max="297" width="8.140625" style="55" bestFit="1" customWidth="1"/>
    <col min="298" max="298" width="4.28515625" style="55" bestFit="1" customWidth="1"/>
    <col min="299" max="299" width="8.140625" style="55" bestFit="1" customWidth="1"/>
    <col min="300" max="301" width="7.140625" style="55" bestFit="1" customWidth="1"/>
    <col min="302" max="302" width="5.7109375" style="55" bestFit="1" customWidth="1"/>
    <col min="303" max="303" width="7.140625" style="55" bestFit="1" customWidth="1"/>
    <col min="304" max="305" width="8.140625" style="55" bestFit="1" customWidth="1"/>
    <col min="306" max="306" width="7.140625" style="55" bestFit="1" customWidth="1"/>
    <col min="307" max="307" width="8.140625" style="55" bestFit="1" customWidth="1"/>
    <col min="308" max="16384" width="9.140625" style="55"/>
  </cols>
  <sheetData>
    <row r="1" spans="1:307" x14ac:dyDescent="0.25">
      <c r="A1" s="55" t="s">
        <v>83</v>
      </c>
    </row>
    <row r="2" spans="1:307" s="41" customFormat="1" ht="15" customHeight="1" x14ac:dyDescent="0.25">
      <c r="A2" s="947" t="s">
        <v>0</v>
      </c>
      <c r="B2" s="941" t="s">
        <v>43</v>
      </c>
      <c r="C2" s="942"/>
      <c r="D2" s="922" t="s">
        <v>18</v>
      </c>
      <c r="E2" s="923"/>
      <c r="F2" s="923"/>
      <c r="G2" s="923"/>
      <c r="H2" s="923"/>
      <c r="I2" s="923"/>
      <c r="J2" s="923"/>
      <c r="K2" s="923"/>
      <c r="L2" s="923"/>
      <c r="M2" s="923"/>
      <c r="N2" s="923"/>
      <c r="O2" s="923"/>
      <c r="P2" s="923"/>
      <c r="Q2" s="923"/>
      <c r="R2" s="923"/>
      <c r="S2" s="924"/>
      <c r="T2" s="925" t="s">
        <v>31</v>
      </c>
      <c r="U2" s="926"/>
      <c r="V2" s="926"/>
      <c r="W2" s="926"/>
      <c r="X2" s="926"/>
      <c r="Y2" s="926"/>
      <c r="Z2" s="926"/>
      <c r="AA2" s="926"/>
      <c r="AB2" s="926"/>
      <c r="AC2" s="926"/>
      <c r="AD2" s="926"/>
      <c r="AE2" s="926"/>
      <c r="AF2" s="926"/>
      <c r="AG2" s="926"/>
      <c r="AH2" s="926"/>
      <c r="AI2" s="927"/>
      <c r="AJ2" s="922" t="s">
        <v>32</v>
      </c>
      <c r="AK2" s="923"/>
      <c r="AL2" s="923"/>
      <c r="AM2" s="923"/>
      <c r="AN2" s="923"/>
      <c r="AO2" s="923"/>
      <c r="AP2" s="923"/>
      <c r="AQ2" s="923"/>
      <c r="AR2" s="923"/>
      <c r="AS2" s="923"/>
      <c r="AT2" s="923"/>
      <c r="AU2" s="923"/>
      <c r="AV2" s="923"/>
      <c r="AW2" s="923"/>
      <c r="AX2" s="923"/>
      <c r="AY2" s="924"/>
      <c r="AZ2" s="917" t="s">
        <v>33</v>
      </c>
      <c r="BA2" s="918"/>
      <c r="BB2" s="918"/>
      <c r="BC2" s="918"/>
      <c r="BD2" s="918"/>
      <c r="BE2" s="918"/>
      <c r="BF2" s="918"/>
      <c r="BG2" s="918"/>
      <c r="BH2" s="918"/>
      <c r="BI2" s="918"/>
      <c r="BJ2" s="918"/>
      <c r="BK2" s="918"/>
      <c r="BL2" s="918"/>
      <c r="BM2" s="918"/>
      <c r="BN2" s="918"/>
      <c r="BO2" s="919"/>
      <c r="BP2" s="922" t="s">
        <v>34</v>
      </c>
      <c r="BQ2" s="923"/>
      <c r="BR2" s="923"/>
      <c r="BS2" s="923"/>
      <c r="BT2" s="923"/>
      <c r="BU2" s="923"/>
      <c r="BV2" s="923"/>
      <c r="BW2" s="923"/>
      <c r="BX2" s="923"/>
      <c r="BY2" s="923"/>
      <c r="BZ2" s="923"/>
      <c r="CA2" s="923"/>
      <c r="CB2" s="923"/>
      <c r="CC2" s="923"/>
      <c r="CD2" s="923"/>
      <c r="CE2" s="924"/>
      <c r="CF2" s="917" t="s">
        <v>284</v>
      </c>
      <c r="CG2" s="918"/>
      <c r="CH2" s="918"/>
      <c r="CI2" s="918"/>
      <c r="CJ2" s="918"/>
      <c r="CK2" s="918"/>
      <c r="CL2" s="918"/>
      <c r="CM2" s="918"/>
      <c r="CN2" s="918"/>
      <c r="CO2" s="918"/>
      <c r="CP2" s="918"/>
      <c r="CQ2" s="918"/>
      <c r="CR2" s="918"/>
      <c r="CS2" s="918"/>
      <c r="CT2" s="918"/>
      <c r="CU2" s="919"/>
      <c r="CV2" s="914" t="s">
        <v>285</v>
      </c>
      <c r="CW2" s="915"/>
      <c r="CX2" s="915"/>
      <c r="CY2" s="915"/>
      <c r="CZ2" s="915"/>
      <c r="DA2" s="915"/>
      <c r="DB2" s="915"/>
      <c r="DC2" s="915"/>
      <c r="DD2" s="915"/>
      <c r="DE2" s="915"/>
      <c r="DF2" s="915"/>
      <c r="DG2" s="915"/>
      <c r="DH2" s="915"/>
      <c r="DI2" s="915"/>
      <c r="DJ2" s="915"/>
      <c r="DK2" s="916"/>
      <c r="DL2" s="917" t="s">
        <v>288</v>
      </c>
      <c r="DM2" s="918"/>
      <c r="DN2" s="918"/>
      <c r="DO2" s="918"/>
      <c r="DP2" s="918"/>
      <c r="DQ2" s="918"/>
      <c r="DR2" s="918"/>
      <c r="DS2" s="918"/>
      <c r="DT2" s="918"/>
      <c r="DU2" s="918"/>
      <c r="DV2" s="918"/>
      <c r="DW2" s="918"/>
      <c r="DX2" s="918"/>
      <c r="DY2" s="918"/>
      <c r="DZ2" s="918"/>
      <c r="EA2" s="919"/>
      <c r="EB2" s="914" t="s">
        <v>289</v>
      </c>
      <c r="EC2" s="915"/>
      <c r="ED2" s="915"/>
      <c r="EE2" s="915"/>
      <c r="EF2" s="915"/>
      <c r="EG2" s="915"/>
      <c r="EH2" s="915"/>
      <c r="EI2" s="915"/>
      <c r="EJ2" s="915"/>
      <c r="EK2" s="915"/>
      <c r="EL2" s="915"/>
      <c r="EM2" s="915"/>
      <c r="EN2" s="915"/>
      <c r="EO2" s="915"/>
      <c r="EP2" s="915"/>
      <c r="EQ2" s="916"/>
      <c r="ER2" s="917" t="s">
        <v>290</v>
      </c>
      <c r="ES2" s="918"/>
      <c r="ET2" s="918"/>
      <c r="EU2" s="918"/>
      <c r="EV2" s="918"/>
      <c r="EW2" s="918"/>
      <c r="EX2" s="918"/>
      <c r="EY2" s="918"/>
      <c r="EZ2" s="918"/>
      <c r="FA2" s="918"/>
      <c r="FB2" s="918"/>
      <c r="FC2" s="918"/>
      <c r="FD2" s="918"/>
      <c r="FE2" s="918"/>
      <c r="FF2" s="918"/>
      <c r="FG2" s="919"/>
      <c r="FH2" s="914" t="s">
        <v>291</v>
      </c>
      <c r="FI2" s="915"/>
      <c r="FJ2" s="915"/>
      <c r="FK2" s="915"/>
      <c r="FL2" s="915"/>
      <c r="FM2" s="915"/>
      <c r="FN2" s="915"/>
      <c r="FO2" s="915"/>
      <c r="FP2" s="915"/>
      <c r="FQ2" s="915"/>
      <c r="FR2" s="915"/>
      <c r="FS2" s="915"/>
      <c r="FT2" s="915"/>
      <c r="FU2" s="915"/>
      <c r="FV2" s="915"/>
      <c r="FW2" s="916"/>
      <c r="FX2" s="917" t="s">
        <v>292</v>
      </c>
      <c r="FY2" s="918"/>
      <c r="FZ2" s="918"/>
      <c r="GA2" s="918"/>
      <c r="GB2" s="918"/>
      <c r="GC2" s="918"/>
      <c r="GD2" s="918"/>
      <c r="GE2" s="918"/>
      <c r="GF2" s="918"/>
      <c r="GG2" s="918"/>
      <c r="GH2" s="918"/>
      <c r="GI2" s="918"/>
      <c r="GJ2" s="918"/>
      <c r="GK2" s="918"/>
      <c r="GL2" s="918"/>
      <c r="GM2" s="919"/>
      <c r="GN2" s="907" t="s">
        <v>300</v>
      </c>
      <c r="GO2" s="908"/>
      <c r="GP2" s="908"/>
      <c r="GQ2" s="908"/>
      <c r="GR2" s="908"/>
      <c r="GS2" s="908"/>
      <c r="GT2" s="908"/>
      <c r="GU2" s="908"/>
      <c r="GV2" s="908"/>
      <c r="GW2" s="908"/>
      <c r="GX2" s="908"/>
      <c r="GY2" s="908"/>
      <c r="GZ2" s="908"/>
      <c r="HA2" s="908"/>
      <c r="HB2" s="908"/>
      <c r="HC2" s="909"/>
      <c r="HD2" s="907" t="s">
        <v>301</v>
      </c>
      <c r="HE2" s="908"/>
      <c r="HF2" s="908"/>
      <c r="HG2" s="908"/>
      <c r="HH2" s="908"/>
      <c r="HI2" s="908"/>
      <c r="HJ2" s="908"/>
      <c r="HK2" s="908"/>
      <c r="HL2" s="908"/>
      <c r="HM2" s="908"/>
      <c r="HN2" s="908"/>
      <c r="HO2" s="908"/>
      <c r="HP2" s="908"/>
      <c r="HQ2" s="908"/>
      <c r="HR2" s="908"/>
      <c r="HS2" s="909"/>
      <c r="HT2" s="907" t="s">
        <v>302</v>
      </c>
      <c r="HU2" s="908"/>
      <c r="HV2" s="908"/>
      <c r="HW2" s="908"/>
      <c r="HX2" s="908"/>
      <c r="HY2" s="908"/>
      <c r="HZ2" s="908"/>
      <c r="IA2" s="908"/>
      <c r="IB2" s="908"/>
      <c r="IC2" s="908"/>
      <c r="ID2" s="908"/>
      <c r="IE2" s="908"/>
      <c r="IF2" s="908"/>
      <c r="IG2" s="908"/>
      <c r="IH2" s="908"/>
      <c r="II2" s="909"/>
      <c r="IJ2" s="907" t="s">
        <v>303</v>
      </c>
      <c r="IK2" s="908"/>
      <c r="IL2" s="908"/>
      <c r="IM2" s="908"/>
      <c r="IN2" s="908"/>
      <c r="IO2" s="908"/>
      <c r="IP2" s="908"/>
      <c r="IQ2" s="908"/>
      <c r="IR2" s="908"/>
      <c r="IS2" s="908"/>
      <c r="IT2" s="908"/>
      <c r="IU2" s="908"/>
      <c r="IV2" s="908"/>
      <c r="IW2" s="908"/>
      <c r="IX2" s="908"/>
      <c r="IY2" s="909"/>
      <c r="IZ2" s="907" t="s">
        <v>299</v>
      </c>
      <c r="JA2" s="908"/>
      <c r="JB2" s="908"/>
      <c r="JC2" s="908"/>
      <c r="JD2" s="908"/>
      <c r="JE2" s="908"/>
      <c r="JF2" s="908"/>
      <c r="JG2" s="908"/>
      <c r="JH2" s="908"/>
      <c r="JI2" s="908"/>
      <c r="JJ2" s="908"/>
      <c r="JK2" s="908"/>
      <c r="JL2" s="908"/>
      <c r="JM2" s="908"/>
      <c r="JN2" s="908"/>
      <c r="JO2" s="909"/>
      <c r="JP2" s="907" t="s">
        <v>304</v>
      </c>
      <c r="JQ2" s="908"/>
      <c r="JR2" s="908"/>
      <c r="JS2" s="908"/>
      <c r="JT2" s="908"/>
      <c r="JU2" s="908"/>
      <c r="JV2" s="908"/>
      <c r="JW2" s="908"/>
      <c r="JX2" s="908"/>
      <c r="JY2" s="908"/>
      <c r="JZ2" s="908"/>
      <c r="KA2" s="908"/>
      <c r="KB2" s="908"/>
      <c r="KC2" s="908"/>
      <c r="KD2" s="908"/>
      <c r="KE2" s="909"/>
      <c r="KF2" s="907" t="s">
        <v>573</v>
      </c>
      <c r="KG2" s="908"/>
      <c r="KH2" s="908"/>
      <c r="KI2" s="908"/>
      <c r="KJ2" s="908"/>
      <c r="KK2" s="908"/>
      <c r="KL2" s="908"/>
      <c r="KM2" s="908"/>
      <c r="KN2" s="908"/>
      <c r="KO2" s="908"/>
      <c r="KP2" s="908"/>
      <c r="KQ2" s="908"/>
      <c r="KR2" s="908"/>
      <c r="KS2" s="908"/>
      <c r="KT2" s="908"/>
      <c r="KU2" s="909"/>
    </row>
    <row r="3" spans="1:307" s="56" customFormat="1" x14ac:dyDescent="0.25">
      <c r="A3" s="948"/>
      <c r="B3" s="943"/>
      <c r="C3" s="944"/>
      <c r="D3" s="910" t="s">
        <v>14</v>
      </c>
      <c r="E3" s="910"/>
      <c r="F3" s="910"/>
      <c r="G3" s="910"/>
      <c r="H3" s="911" t="s">
        <v>15</v>
      </c>
      <c r="I3" s="911"/>
      <c r="J3" s="911"/>
      <c r="K3" s="911"/>
      <c r="L3" s="912" t="s">
        <v>16</v>
      </c>
      <c r="M3" s="912"/>
      <c r="N3" s="912"/>
      <c r="O3" s="912"/>
      <c r="P3" s="913" t="s">
        <v>17</v>
      </c>
      <c r="Q3" s="913"/>
      <c r="R3" s="913"/>
      <c r="S3" s="913"/>
      <c r="T3" s="910" t="s">
        <v>14</v>
      </c>
      <c r="U3" s="910"/>
      <c r="V3" s="910"/>
      <c r="W3" s="910"/>
      <c r="X3" s="911" t="s">
        <v>15</v>
      </c>
      <c r="Y3" s="911"/>
      <c r="Z3" s="911"/>
      <c r="AA3" s="911"/>
      <c r="AB3" s="912" t="s">
        <v>16</v>
      </c>
      <c r="AC3" s="912"/>
      <c r="AD3" s="912"/>
      <c r="AE3" s="912"/>
      <c r="AF3" s="913" t="s">
        <v>17</v>
      </c>
      <c r="AG3" s="913"/>
      <c r="AH3" s="913"/>
      <c r="AI3" s="913"/>
      <c r="AJ3" s="910" t="s">
        <v>14</v>
      </c>
      <c r="AK3" s="910"/>
      <c r="AL3" s="910"/>
      <c r="AM3" s="910"/>
      <c r="AN3" s="911" t="s">
        <v>15</v>
      </c>
      <c r="AO3" s="911"/>
      <c r="AP3" s="911"/>
      <c r="AQ3" s="911"/>
      <c r="AR3" s="912" t="s">
        <v>16</v>
      </c>
      <c r="AS3" s="912"/>
      <c r="AT3" s="912"/>
      <c r="AU3" s="912"/>
      <c r="AV3" s="913" t="s">
        <v>17</v>
      </c>
      <c r="AW3" s="913"/>
      <c r="AX3" s="913"/>
      <c r="AY3" s="913"/>
      <c r="AZ3" s="910" t="s">
        <v>14</v>
      </c>
      <c r="BA3" s="910"/>
      <c r="BB3" s="910"/>
      <c r="BC3" s="910"/>
      <c r="BD3" s="911" t="s">
        <v>15</v>
      </c>
      <c r="BE3" s="911"/>
      <c r="BF3" s="911"/>
      <c r="BG3" s="911"/>
      <c r="BH3" s="912" t="s">
        <v>16</v>
      </c>
      <c r="BI3" s="912"/>
      <c r="BJ3" s="912"/>
      <c r="BK3" s="912"/>
      <c r="BL3" s="913" t="s">
        <v>17</v>
      </c>
      <c r="BM3" s="913"/>
      <c r="BN3" s="913"/>
      <c r="BO3" s="913"/>
      <c r="BP3" s="910" t="s">
        <v>14</v>
      </c>
      <c r="BQ3" s="910"/>
      <c r="BR3" s="910"/>
      <c r="BS3" s="910"/>
      <c r="BT3" s="911" t="s">
        <v>15</v>
      </c>
      <c r="BU3" s="911"/>
      <c r="BV3" s="911"/>
      <c r="BW3" s="911"/>
      <c r="BX3" s="912" t="s">
        <v>16</v>
      </c>
      <c r="BY3" s="912"/>
      <c r="BZ3" s="912"/>
      <c r="CA3" s="912"/>
      <c r="CB3" s="913" t="s">
        <v>17</v>
      </c>
      <c r="CC3" s="913"/>
      <c r="CD3" s="913"/>
      <c r="CE3" s="913"/>
      <c r="CF3" s="910" t="s">
        <v>14</v>
      </c>
      <c r="CG3" s="910"/>
      <c r="CH3" s="910"/>
      <c r="CI3" s="910"/>
      <c r="CJ3" s="911" t="s">
        <v>15</v>
      </c>
      <c r="CK3" s="911"/>
      <c r="CL3" s="911"/>
      <c r="CM3" s="911"/>
      <c r="CN3" s="912" t="s">
        <v>16</v>
      </c>
      <c r="CO3" s="912"/>
      <c r="CP3" s="912"/>
      <c r="CQ3" s="912"/>
      <c r="CR3" s="913" t="s">
        <v>17</v>
      </c>
      <c r="CS3" s="913"/>
      <c r="CT3" s="913"/>
      <c r="CU3" s="913"/>
      <c r="CV3" s="910" t="s">
        <v>14</v>
      </c>
      <c r="CW3" s="910"/>
      <c r="CX3" s="910"/>
      <c r="CY3" s="910"/>
      <c r="CZ3" s="911" t="s">
        <v>15</v>
      </c>
      <c r="DA3" s="911"/>
      <c r="DB3" s="911"/>
      <c r="DC3" s="911"/>
      <c r="DD3" s="912" t="s">
        <v>16</v>
      </c>
      <c r="DE3" s="912"/>
      <c r="DF3" s="912"/>
      <c r="DG3" s="912"/>
      <c r="DH3" s="913" t="s">
        <v>17</v>
      </c>
      <c r="DI3" s="913"/>
      <c r="DJ3" s="913"/>
      <c r="DK3" s="913"/>
      <c r="DL3" s="910" t="s">
        <v>14</v>
      </c>
      <c r="DM3" s="910"/>
      <c r="DN3" s="910"/>
      <c r="DO3" s="910"/>
      <c r="DP3" s="911" t="s">
        <v>15</v>
      </c>
      <c r="DQ3" s="911"/>
      <c r="DR3" s="911"/>
      <c r="DS3" s="911"/>
      <c r="DT3" s="912" t="s">
        <v>16</v>
      </c>
      <c r="DU3" s="912"/>
      <c r="DV3" s="912"/>
      <c r="DW3" s="912"/>
      <c r="DX3" s="913" t="s">
        <v>17</v>
      </c>
      <c r="DY3" s="913"/>
      <c r="DZ3" s="913"/>
      <c r="EA3" s="913"/>
      <c r="EB3" s="910" t="s">
        <v>14</v>
      </c>
      <c r="EC3" s="910"/>
      <c r="ED3" s="910"/>
      <c r="EE3" s="910"/>
      <c r="EF3" s="911" t="s">
        <v>15</v>
      </c>
      <c r="EG3" s="911"/>
      <c r="EH3" s="911"/>
      <c r="EI3" s="911"/>
      <c r="EJ3" s="912" t="s">
        <v>16</v>
      </c>
      <c r="EK3" s="912"/>
      <c r="EL3" s="912"/>
      <c r="EM3" s="912"/>
      <c r="EN3" s="913" t="s">
        <v>17</v>
      </c>
      <c r="EO3" s="913"/>
      <c r="EP3" s="913"/>
      <c r="EQ3" s="913"/>
      <c r="ER3" s="910" t="s">
        <v>14</v>
      </c>
      <c r="ES3" s="910"/>
      <c r="ET3" s="910"/>
      <c r="EU3" s="910"/>
      <c r="EV3" s="911" t="s">
        <v>15</v>
      </c>
      <c r="EW3" s="911"/>
      <c r="EX3" s="911"/>
      <c r="EY3" s="911"/>
      <c r="EZ3" s="912" t="s">
        <v>16</v>
      </c>
      <c r="FA3" s="912"/>
      <c r="FB3" s="912"/>
      <c r="FC3" s="912"/>
      <c r="FD3" s="913" t="s">
        <v>17</v>
      </c>
      <c r="FE3" s="913"/>
      <c r="FF3" s="913"/>
      <c r="FG3" s="913"/>
      <c r="FH3" s="910" t="s">
        <v>14</v>
      </c>
      <c r="FI3" s="910"/>
      <c r="FJ3" s="910"/>
      <c r="FK3" s="910"/>
      <c r="FL3" s="911" t="s">
        <v>15</v>
      </c>
      <c r="FM3" s="911"/>
      <c r="FN3" s="911"/>
      <c r="FO3" s="911"/>
      <c r="FP3" s="912" t="s">
        <v>16</v>
      </c>
      <c r="FQ3" s="912"/>
      <c r="FR3" s="912"/>
      <c r="FS3" s="912"/>
      <c r="FT3" s="913" t="s">
        <v>17</v>
      </c>
      <c r="FU3" s="913"/>
      <c r="FV3" s="913"/>
      <c r="FW3" s="913"/>
      <c r="FX3" s="910" t="s">
        <v>14</v>
      </c>
      <c r="FY3" s="910"/>
      <c r="FZ3" s="910"/>
      <c r="GA3" s="910"/>
      <c r="GB3" s="911" t="s">
        <v>15</v>
      </c>
      <c r="GC3" s="911"/>
      <c r="GD3" s="911"/>
      <c r="GE3" s="911"/>
      <c r="GF3" s="912" t="s">
        <v>16</v>
      </c>
      <c r="GG3" s="912"/>
      <c r="GH3" s="912"/>
      <c r="GI3" s="912"/>
      <c r="GJ3" s="913" t="s">
        <v>17</v>
      </c>
      <c r="GK3" s="913"/>
      <c r="GL3" s="913"/>
      <c r="GM3" s="913"/>
      <c r="GN3" s="910" t="s">
        <v>14</v>
      </c>
      <c r="GO3" s="910"/>
      <c r="GP3" s="910"/>
      <c r="GQ3" s="910"/>
      <c r="GR3" s="911" t="s">
        <v>15</v>
      </c>
      <c r="GS3" s="911"/>
      <c r="GT3" s="911"/>
      <c r="GU3" s="911"/>
      <c r="GV3" s="912" t="s">
        <v>16</v>
      </c>
      <c r="GW3" s="912"/>
      <c r="GX3" s="912"/>
      <c r="GY3" s="912"/>
      <c r="GZ3" s="913" t="s">
        <v>17</v>
      </c>
      <c r="HA3" s="913"/>
      <c r="HB3" s="913"/>
      <c r="HC3" s="913"/>
      <c r="HD3" s="910" t="s">
        <v>14</v>
      </c>
      <c r="HE3" s="910"/>
      <c r="HF3" s="910"/>
      <c r="HG3" s="910"/>
      <c r="HH3" s="911" t="s">
        <v>15</v>
      </c>
      <c r="HI3" s="911"/>
      <c r="HJ3" s="911"/>
      <c r="HK3" s="911"/>
      <c r="HL3" s="912" t="s">
        <v>16</v>
      </c>
      <c r="HM3" s="912"/>
      <c r="HN3" s="912"/>
      <c r="HO3" s="912"/>
      <c r="HP3" s="913" t="s">
        <v>17</v>
      </c>
      <c r="HQ3" s="913"/>
      <c r="HR3" s="913"/>
      <c r="HS3" s="913"/>
      <c r="HT3" s="910" t="s">
        <v>14</v>
      </c>
      <c r="HU3" s="910"/>
      <c r="HV3" s="910"/>
      <c r="HW3" s="910"/>
      <c r="HX3" s="911" t="s">
        <v>15</v>
      </c>
      <c r="HY3" s="911"/>
      <c r="HZ3" s="911"/>
      <c r="IA3" s="911"/>
      <c r="IB3" s="912" t="s">
        <v>16</v>
      </c>
      <c r="IC3" s="912"/>
      <c r="ID3" s="912"/>
      <c r="IE3" s="912"/>
      <c r="IF3" s="913" t="s">
        <v>17</v>
      </c>
      <c r="IG3" s="913"/>
      <c r="IH3" s="913"/>
      <c r="II3" s="913"/>
      <c r="IJ3" s="910" t="s">
        <v>14</v>
      </c>
      <c r="IK3" s="910"/>
      <c r="IL3" s="910"/>
      <c r="IM3" s="910"/>
      <c r="IN3" s="911" t="s">
        <v>15</v>
      </c>
      <c r="IO3" s="911"/>
      <c r="IP3" s="911"/>
      <c r="IQ3" s="911"/>
      <c r="IR3" s="912" t="s">
        <v>16</v>
      </c>
      <c r="IS3" s="912"/>
      <c r="IT3" s="912"/>
      <c r="IU3" s="912"/>
      <c r="IV3" s="913" t="s">
        <v>17</v>
      </c>
      <c r="IW3" s="913"/>
      <c r="IX3" s="913"/>
      <c r="IY3" s="913"/>
      <c r="IZ3" s="910" t="s">
        <v>14</v>
      </c>
      <c r="JA3" s="910"/>
      <c r="JB3" s="910"/>
      <c r="JC3" s="910"/>
      <c r="JD3" s="911" t="s">
        <v>15</v>
      </c>
      <c r="JE3" s="911"/>
      <c r="JF3" s="911"/>
      <c r="JG3" s="911"/>
      <c r="JH3" s="912" t="s">
        <v>16</v>
      </c>
      <c r="JI3" s="912"/>
      <c r="JJ3" s="912"/>
      <c r="JK3" s="912"/>
      <c r="JL3" s="913" t="s">
        <v>17</v>
      </c>
      <c r="JM3" s="913"/>
      <c r="JN3" s="913"/>
      <c r="JO3" s="913"/>
      <c r="JP3" s="910" t="s">
        <v>14</v>
      </c>
      <c r="JQ3" s="910"/>
      <c r="JR3" s="910"/>
      <c r="JS3" s="910"/>
      <c r="JT3" s="911" t="s">
        <v>15</v>
      </c>
      <c r="JU3" s="911"/>
      <c r="JV3" s="911"/>
      <c r="JW3" s="911"/>
      <c r="JX3" s="912" t="s">
        <v>16</v>
      </c>
      <c r="JY3" s="912"/>
      <c r="JZ3" s="912"/>
      <c r="KA3" s="912"/>
      <c r="KB3" s="913" t="s">
        <v>17</v>
      </c>
      <c r="KC3" s="913"/>
      <c r="KD3" s="913"/>
      <c r="KE3" s="913"/>
      <c r="KF3" s="910" t="s">
        <v>14</v>
      </c>
      <c r="KG3" s="910"/>
      <c r="KH3" s="910"/>
      <c r="KI3" s="910"/>
      <c r="KJ3" s="911" t="s">
        <v>15</v>
      </c>
      <c r="KK3" s="911"/>
      <c r="KL3" s="911"/>
      <c r="KM3" s="911"/>
      <c r="KN3" s="912" t="s">
        <v>16</v>
      </c>
      <c r="KO3" s="912"/>
      <c r="KP3" s="912"/>
      <c r="KQ3" s="912"/>
      <c r="KR3" s="913" t="s">
        <v>17</v>
      </c>
      <c r="KS3" s="913"/>
      <c r="KT3" s="913"/>
      <c r="KU3" s="913"/>
    </row>
    <row r="4" spans="1:307" s="56" customFormat="1" ht="15.75" customHeight="1" x14ac:dyDescent="0.25">
      <c r="A4" s="949"/>
      <c r="B4" s="945"/>
      <c r="C4" s="946"/>
      <c r="D4" s="57" t="s">
        <v>26</v>
      </c>
      <c r="E4" s="57" t="s">
        <v>27</v>
      </c>
      <c r="F4" s="171" t="s">
        <v>253</v>
      </c>
      <c r="G4" s="57" t="s">
        <v>17</v>
      </c>
      <c r="H4" s="57" t="s">
        <v>26</v>
      </c>
      <c r="I4" s="57" t="s">
        <v>27</v>
      </c>
      <c r="J4" s="171" t="s">
        <v>253</v>
      </c>
      <c r="K4" s="57" t="s">
        <v>17</v>
      </c>
      <c r="L4" s="57" t="s">
        <v>26</v>
      </c>
      <c r="M4" s="57" t="s">
        <v>27</v>
      </c>
      <c r="N4" s="171" t="s">
        <v>253</v>
      </c>
      <c r="O4" s="57" t="s">
        <v>17</v>
      </c>
      <c r="P4" s="57" t="s">
        <v>26</v>
      </c>
      <c r="Q4" s="57" t="s">
        <v>27</v>
      </c>
      <c r="R4" s="171" t="s">
        <v>253</v>
      </c>
      <c r="S4" s="57" t="s">
        <v>17</v>
      </c>
      <c r="T4" s="102" t="s">
        <v>26</v>
      </c>
      <c r="U4" s="102" t="s">
        <v>27</v>
      </c>
      <c r="V4" s="171" t="s">
        <v>253</v>
      </c>
      <c r="W4" s="102" t="s">
        <v>17</v>
      </c>
      <c r="X4" s="102" t="s">
        <v>26</v>
      </c>
      <c r="Y4" s="102" t="s">
        <v>27</v>
      </c>
      <c r="Z4" s="171" t="s">
        <v>253</v>
      </c>
      <c r="AA4" s="102" t="s">
        <v>17</v>
      </c>
      <c r="AB4" s="102" t="s">
        <v>26</v>
      </c>
      <c r="AC4" s="102" t="s">
        <v>27</v>
      </c>
      <c r="AD4" s="171" t="s">
        <v>253</v>
      </c>
      <c r="AE4" s="102" t="s">
        <v>17</v>
      </c>
      <c r="AF4" s="102" t="s">
        <v>26</v>
      </c>
      <c r="AG4" s="102" t="s">
        <v>27</v>
      </c>
      <c r="AH4" s="171" t="s">
        <v>253</v>
      </c>
      <c r="AI4" s="102" t="s">
        <v>17</v>
      </c>
      <c r="AJ4" s="171" t="s">
        <v>26</v>
      </c>
      <c r="AK4" s="171" t="s">
        <v>27</v>
      </c>
      <c r="AL4" s="171" t="s">
        <v>253</v>
      </c>
      <c r="AM4" s="171" t="s">
        <v>17</v>
      </c>
      <c r="AN4" s="171" t="s">
        <v>26</v>
      </c>
      <c r="AO4" s="171" t="s">
        <v>27</v>
      </c>
      <c r="AP4" s="171" t="s">
        <v>253</v>
      </c>
      <c r="AQ4" s="171" t="s">
        <v>17</v>
      </c>
      <c r="AR4" s="171" t="s">
        <v>26</v>
      </c>
      <c r="AS4" s="171" t="s">
        <v>27</v>
      </c>
      <c r="AT4" s="171" t="s">
        <v>253</v>
      </c>
      <c r="AU4" s="171" t="s">
        <v>17</v>
      </c>
      <c r="AV4" s="171" t="s">
        <v>26</v>
      </c>
      <c r="AW4" s="171" t="s">
        <v>27</v>
      </c>
      <c r="AX4" s="171" t="s">
        <v>253</v>
      </c>
      <c r="AY4" s="171" t="s">
        <v>17</v>
      </c>
      <c r="AZ4" s="209" t="s">
        <v>26</v>
      </c>
      <c r="BA4" s="209" t="s">
        <v>27</v>
      </c>
      <c r="BB4" s="209" t="s">
        <v>253</v>
      </c>
      <c r="BC4" s="209" t="s">
        <v>17</v>
      </c>
      <c r="BD4" s="209" t="s">
        <v>26</v>
      </c>
      <c r="BE4" s="209" t="s">
        <v>27</v>
      </c>
      <c r="BF4" s="209" t="s">
        <v>253</v>
      </c>
      <c r="BG4" s="209" t="s">
        <v>17</v>
      </c>
      <c r="BH4" s="209" t="s">
        <v>26</v>
      </c>
      <c r="BI4" s="209" t="s">
        <v>27</v>
      </c>
      <c r="BJ4" s="209" t="s">
        <v>253</v>
      </c>
      <c r="BK4" s="209" t="s">
        <v>17</v>
      </c>
      <c r="BL4" s="209" t="s">
        <v>26</v>
      </c>
      <c r="BM4" s="209" t="s">
        <v>27</v>
      </c>
      <c r="BN4" s="209" t="s">
        <v>253</v>
      </c>
      <c r="BO4" s="209" t="s">
        <v>17</v>
      </c>
      <c r="BP4" s="231" t="s">
        <v>26</v>
      </c>
      <c r="BQ4" s="231" t="s">
        <v>27</v>
      </c>
      <c r="BR4" s="231" t="s">
        <v>253</v>
      </c>
      <c r="BS4" s="231" t="s">
        <v>17</v>
      </c>
      <c r="BT4" s="231" t="s">
        <v>26</v>
      </c>
      <c r="BU4" s="231" t="s">
        <v>27</v>
      </c>
      <c r="BV4" s="231" t="s">
        <v>253</v>
      </c>
      <c r="BW4" s="231" t="s">
        <v>17</v>
      </c>
      <c r="BX4" s="231" t="s">
        <v>26</v>
      </c>
      <c r="BY4" s="231" t="s">
        <v>27</v>
      </c>
      <c r="BZ4" s="231" t="s">
        <v>253</v>
      </c>
      <c r="CA4" s="231" t="s">
        <v>17</v>
      </c>
      <c r="CB4" s="231" t="s">
        <v>26</v>
      </c>
      <c r="CC4" s="231" t="s">
        <v>27</v>
      </c>
      <c r="CD4" s="231" t="s">
        <v>253</v>
      </c>
      <c r="CE4" s="231" t="s">
        <v>17</v>
      </c>
      <c r="CF4" s="253" t="s">
        <v>26</v>
      </c>
      <c r="CG4" s="253" t="s">
        <v>27</v>
      </c>
      <c r="CH4" s="253" t="s">
        <v>253</v>
      </c>
      <c r="CI4" s="253" t="s">
        <v>17</v>
      </c>
      <c r="CJ4" s="253" t="s">
        <v>26</v>
      </c>
      <c r="CK4" s="253" t="s">
        <v>27</v>
      </c>
      <c r="CL4" s="253" t="s">
        <v>253</v>
      </c>
      <c r="CM4" s="253" t="s">
        <v>17</v>
      </c>
      <c r="CN4" s="253" t="s">
        <v>26</v>
      </c>
      <c r="CO4" s="253" t="s">
        <v>27</v>
      </c>
      <c r="CP4" s="253" t="s">
        <v>253</v>
      </c>
      <c r="CQ4" s="253" t="s">
        <v>17</v>
      </c>
      <c r="CR4" s="253" t="s">
        <v>26</v>
      </c>
      <c r="CS4" s="253" t="s">
        <v>27</v>
      </c>
      <c r="CT4" s="253" t="s">
        <v>253</v>
      </c>
      <c r="CU4" s="253" t="s">
        <v>17</v>
      </c>
      <c r="CV4" s="276" t="s">
        <v>26</v>
      </c>
      <c r="CW4" s="276" t="s">
        <v>27</v>
      </c>
      <c r="CX4" s="276" t="s">
        <v>253</v>
      </c>
      <c r="CY4" s="276" t="s">
        <v>17</v>
      </c>
      <c r="CZ4" s="276" t="s">
        <v>26</v>
      </c>
      <c r="DA4" s="276" t="s">
        <v>27</v>
      </c>
      <c r="DB4" s="276" t="s">
        <v>253</v>
      </c>
      <c r="DC4" s="276" t="s">
        <v>17</v>
      </c>
      <c r="DD4" s="276" t="s">
        <v>26</v>
      </c>
      <c r="DE4" s="276" t="s">
        <v>27</v>
      </c>
      <c r="DF4" s="276" t="s">
        <v>253</v>
      </c>
      <c r="DG4" s="276" t="s">
        <v>17</v>
      </c>
      <c r="DH4" s="276" t="s">
        <v>26</v>
      </c>
      <c r="DI4" s="276" t="s">
        <v>27</v>
      </c>
      <c r="DJ4" s="276" t="s">
        <v>253</v>
      </c>
      <c r="DK4" s="276" t="s">
        <v>17</v>
      </c>
      <c r="DL4" s="276" t="s">
        <v>26</v>
      </c>
      <c r="DM4" s="276" t="s">
        <v>27</v>
      </c>
      <c r="DN4" s="276" t="s">
        <v>253</v>
      </c>
      <c r="DO4" s="276" t="s">
        <v>17</v>
      </c>
      <c r="DP4" s="276" t="s">
        <v>26</v>
      </c>
      <c r="DQ4" s="276" t="s">
        <v>27</v>
      </c>
      <c r="DR4" s="276" t="s">
        <v>253</v>
      </c>
      <c r="DS4" s="276" t="s">
        <v>17</v>
      </c>
      <c r="DT4" s="276" t="s">
        <v>26</v>
      </c>
      <c r="DU4" s="276" t="s">
        <v>27</v>
      </c>
      <c r="DV4" s="276" t="s">
        <v>253</v>
      </c>
      <c r="DW4" s="276" t="s">
        <v>17</v>
      </c>
      <c r="DX4" s="276" t="s">
        <v>26</v>
      </c>
      <c r="DY4" s="276" t="s">
        <v>27</v>
      </c>
      <c r="DZ4" s="276" t="s">
        <v>253</v>
      </c>
      <c r="EA4" s="276" t="s">
        <v>17</v>
      </c>
      <c r="EB4" s="326" t="s">
        <v>26</v>
      </c>
      <c r="EC4" s="326" t="s">
        <v>27</v>
      </c>
      <c r="ED4" s="326" t="s">
        <v>253</v>
      </c>
      <c r="EE4" s="326" t="s">
        <v>17</v>
      </c>
      <c r="EF4" s="326" t="s">
        <v>26</v>
      </c>
      <c r="EG4" s="326" t="s">
        <v>27</v>
      </c>
      <c r="EH4" s="326" t="s">
        <v>253</v>
      </c>
      <c r="EI4" s="326" t="s">
        <v>17</v>
      </c>
      <c r="EJ4" s="326" t="s">
        <v>26</v>
      </c>
      <c r="EK4" s="326" t="s">
        <v>27</v>
      </c>
      <c r="EL4" s="326" t="s">
        <v>253</v>
      </c>
      <c r="EM4" s="326" t="s">
        <v>17</v>
      </c>
      <c r="EN4" s="326" t="s">
        <v>26</v>
      </c>
      <c r="EO4" s="326" t="s">
        <v>27</v>
      </c>
      <c r="EP4" s="326" t="s">
        <v>253</v>
      </c>
      <c r="EQ4" s="326" t="s">
        <v>17</v>
      </c>
      <c r="ER4" s="340" t="s">
        <v>26</v>
      </c>
      <c r="ES4" s="340" t="s">
        <v>27</v>
      </c>
      <c r="ET4" s="340" t="s">
        <v>253</v>
      </c>
      <c r="EU4" s="340" t="s">
        <v>17</v>
      </c>
      <c r="EV4" s="340" t="s">
        <v>26</v>
      </c>
      <c r="EW4" s="340" t="s">
        <v>27</v>
      </c>
      <c r="EX4" s="340" t="s">
        <v>253</v>
      </c>
      <c r="EY4" s="340" t="s">
        <v>17</v>
      </c>
      <c r="EZ4" s="340" t="s">
        <v>26</v>
      </c>
      <c r="FA4" s="340" t="s">
        <v>27</v>
      </c>
      <c r="FB4" s="340" t="s">
        <v>253</v>
      </c>
      <c r="FC4" s="340" t="s">
        <v>17</v>
      </c>
      <c r="FD4" s="340" t="s">
        <v>26</v>
      </c>
      <c r="FE4" s="340" t="s">
        <v>27</v>
      </c>
      <c r="FF4" s="340" t="s">
        <v>253</v>
      </c>
      <c r="FG4" s="340" t="s">
        <v>17</v>
      </c>
      <c r="FH4" s="340" t="s">
        <v>26</v>
      </c>
      <c r="FI4" s="340" t="s">
        <v>27</v>
      </c>
      <c r="FJ4" s="340" t="s">
        <v>253</v>
      </c>
      <c r="FK4" s="340" t="s">
        <v>17</v>
      </c>
      <c r="FL4" s="340" t="s">
        <v>26</v>
      </c>
      <c r="FM4" s="340" t="s">
        <v>27</v>
      </c>
      <c r="FN4" s="340" t="s">
        <v>253</v>
      </c>
      <c r="FO4" s="340" t="s">
        <v>17</v>
      </c>
      <c r="FP4" s="340" t="s">
        <v>26</v>
      </c>
      <c r="FQ4" s="340" t="s">
        <v>27</v>
      </c>
      <c r="FR4" s="340" t="s">
        <v>253</v>
      </c>
      <c r="FS4" s="340" t="s">
        <v>17</v>
      </c>
      <c r="FT4" s="340" t="s">
        <v>26</v>
      </c>
      <c r="FU4" s="340" t="s">
        <v>27</v>
      </c>
      <c r="FV4" s="340" t="s">
        <v>253</v>
      </c>
      <c r="FW4" s="340" t="s">
        <v>17</v>
      </c>
      <c r="FX4" s="340" t="s">
        <v>26</v>
      </c>
      <c r="FY4" s="340" t="s">
        <v>27</v>
      </c>
      <c r="FZ4" s="340" t="s">
        <v>253</v>
      </c>
      <c r="GA4" s="340" t="s">
        <v>17</v>
      </c>
      <c r="GB4" s="340" t="s">
        <v>26</v>
      </c>
      <c r="GC4" s="340" t="s">
        <v>27</v>
      </c>
      <c r="GD4" s="340" t="s">
        <v>253</v>
      </c>
      <c r="GE4" s="340" t="s">
        <v>17</v>
      </c>
      <c r="GF4" s="340" t="s">
        <v>26</v>
      </c>
      <c r="GG4" s="340" t="s">
        <v>27</v>
      </c>
      <c r="GH4" s="340" t="s">
        <v>253</v>
      </c>
      <c r="GI4" s="340" t="s">
        <v>17</v>
      </c>
      <c r="GJ4" s="340" t="s">
        <v>26</v>
      </c>
      <c r="GK4" s="340" t="s">
        <v>27</v>
      </c>
      <c r="GL4" s="340" t="s">
        <v>253</v>
      </c>
      <c r="GM4" s="340" t="s">
        <v>17</v>
      </c>
      <c r="GN4" s="340" t="s">
        <v>26</v>
      </c>
      <c r="GO4" s="340" t="s">
        <v>27</v>
      </c>
      <c r="GP4" s="340" t="s">
        <v>253</v>
      </c>
      <c r="GQ4" s="340" t="s">
        <v>17</v>
      </c>
      <c r="GR4" s="340" t="s">
        <v>26</v>
      </c>
      <c r="GS4" s="340" t="s">
        <v>27</v>
      </c>
      <c r="GT4" s="340" t="s">
        <v>253</v>
      </c>
      <c r="GU4" s="340" t="s">
        <v>17</v>
      </c>
      <c r="GV4" s="340" t="s">
        <v>26</v>
      </c>
      <c r="GW4" s="340" t="s">
        <v>27</v>
      </c>
      <c r="GX4" s="340" t="s">
        <v>253</v>
      </c>
      <c r="GY4" s="340" t="s">
        <v>17</v>
      </c>
      <c r="GZ4" s="340" t="s">
        <v>26</v>
      </c>
      <c r="HA4" s="340" t="s">
        <v>27</v>
      </c>
      <c r="HB4" s="340" t="s">
        <v>253</v>
      </c>
      <c r="HC4" s="340" t="s">
        <v>17</v>
      </c>
      <c r="HD4" s="340" t="s">
        <v>26</v>
      </c>
      <c r="HE4" s="340" t="s">
        <v>27</v>
      </c>
      <c r="HF4" s="340" t="s">
        <v>253</v>
      </c>
      <c r="HG4" s="340" t="s">
        <v>17</v>
      </c>
      <c r="HH4" s="340" t="s">
        <v>26</v>
      </c>
      <c r="HI4" s="340" t="s">
        <v>27</v>
      </c>
      <c r="HJ4" s="340" t="s">
        <v>253</v>
      </c>
      <c r="HK4" s="340" t="s">
        <v>17</v>
      </c>
      <c r="HL4" s="340" t="s">
        <v>26</v>
      </c>
      <c r="HM4" s="340" t="s">
        <v>27</v>
      </c>
      <c r="HN4" s="340" t="s">
        <v>253</v>
      </c>
      <c r="HO4" s="340" t="s">
        <v>17</v>
      </c>
      <c r="HP4" s="340" t="s">
        <v>26</v>
      </c>
      <c r="HQ4" s="340" t="s">
        <v>27</v>
      </c>
      <c r="HR4" s="340" t="s">
        <v>253</v>
      </c>
      <c r="HS4" s="340" t="s">
        <v>17</v>
      </c>
      <c r="HT4" s="340" t="s">
        <v>26</v>
      </c>
      <c r="HU4" s="340" t="s">
        <v>27</v>
      </c>
      <c r="HV4" s="340" t="s">
        <v>253</v>
      </c>
      <c r="HW4" s="340" t="s">
        <v>17</v>
      </c>
      <c r="HX4" s="340" t="s">
        <v>26</v>
      </c>
      <c r="HY4" s="340" t="s">
        <v>27</v>
      </c>
      <c r="HZ4" s="340" t="s">
        <v>253</v>
      </c>
      <c r="IA4" s="340" t="s">
        <v>17</v>
      </c>
      <c r="IB4" s="340" t="s">
        <v>26</v>
      </c>
      <c r="IC4" s="340" t="s">
        <v>27</v>
      </c>
      <c r="ID4" s="340" t="s">
        <v>253</v>
      </c>
      <c r="IE4" s="340" t="s">
        <v>17</v>
      </c>
      <c r="IF4" s="340" t="s">
        <v>26</v>
      </c>
      <c r="IG4" s="340" t="s">
        <v>27</v>
      </c>
      <c r="IH4" s="340" t="s">
        <v>253</v>
      </c>
      <c r="II4" s="340" t="s">
        <v>17</v>
      </c>
      <c r="IJ4" s="340" t="s">
        <v>26</v>
      </c>
      <c r="IK4" s="340" t="s">
        <v>27</v>
      </c>
      <c r="IL4" s="340" t="s">
        <v>253</v>
      </c>
      <c r="IM4" s="340" t="s">
        <v>17</v>
      </c>
      <c r="IN4" s="340" t="s">
        <v>26</v>
      </c>
      <c r="IO4" s="340" t="s">
        <v>27</v>
      </c>
      <c r="IP4" s="340" t="s">
        <v>253</v>
      </c>
      <c r="IQ4" s="340" t="s">
        <v>17</v>
      </c>
      <c r="IR4" s="340" t="s">
        <v>26</v>
      </c>
      <c r="IS4" s="340" t="s">
        <v>27</v>
      </c>
      <c r="IT4" s="340" t="s">
        <v>253</v>
      </c>
      <c r="IU4" s="340" t="s">
        <v>17</v>
      </c>
      <c r="IV4" s="340" t="s">
        <v>26</v>
      </c>
      <c r="IW4" s="340" t="s">
        <v>27</v>
      </c>
      <c r="IX4" s="340" t="s">
        <v>253</v>
      </c>
      <c r="IY4" s="340" t="s">
        <v>17</v>
      </c>
      <c r="IZ4" s="340" t="s">
        <v>26</v>
      </c>
      <c r="JA4" s="340" t="s">
        <v>27</v>
      </c>
      <c r="JB4" s="340" t="s">
        <v>253</v>
      </c>
      <c r="JC4" s="340" t="s">
        <v>17</v>
      </c>
      <c r="JD4" s="340" t="s">
        <v>26</v>
      </c>
      <c r="JE4" s="340" t="s">
        <v>27</v>
      </c>
      <c r="JF4" s="340" t="s">
        <v>253</v>
      </c>
      <c r="JG4" s="340" t="s">
        <v>17</v>
      </c>
      <c r="JH4" s="340" t="s">
        <v>26</v>
      </c>
      <c r="JI4" s="340" t="s">
        <v>27</v>
      </c>
      <c r="JJ4" s="340" t="s">
        <v>253</v>
      </c>
      <c r="JK4" s="340" t="s">
        <v>17</v>
      </c>
      <c r="JL4" s="340" t="s">
        <v>26</v>
      </c>
      <c r="JM4" s="340" t="s">
        <v>27</v>
      </c>
      <c r="JN4" s="340" t="s">
        <v>253</v>
      </c>
      <c r="JO4" s="340" t="s">
        <v>17</v>
      </c>
      <c r="JP4" s="340" t="s">
        <v>26</v>
      </c>
      <c r="JQ4" s="340" t="s">
        <v>27</v>
      </c>
      <c r="JR4" s="340" t="s">
        <v>253</v>
      </c>
      <c r="JS4" s="340" t="s">
        <v>17</v>
      </c>
      <c r="JT4" s="340" t="s">
        <v>26</v>
      </c>
      <c r="JU4" s="340" t="s">
        <v>27</v>
      </c>
      <c r="JV4" s="340" t="s">
        <v>253</v>
      </c>
      <c r="JW4" s="340" t="s">
        <v>17</v>
      </c>
      <c r="JX4" s="340" t="s">
        <v>26</v>
      </c>
      <c r="JY4" s="340" t="s">
        <v>27</v>
      </c>
      <c r="JZ4" s="340" t="s">
        <v>253</v>
      </c>
      <c r="KA4" s="340" t="s">
        <v>17</v>
      </c>
      <c r="KB4" s="340" t="s">
        <v>26</v>
      </c>
      <c r="KC4" s="340" t="s">
        <v>27</v>
      </c>
      <c r="KD4" s="340" t="s">
        <v>253</v>
      </c>
      <c r="KE4" s="340" t="s">
        <v>17</v>
      </c>
      <c r="KF4" s="340" t="s">
        <v>26</v>
      </c>
      <c r="KG4" s="340" t="s">
        <v>27</v>
      </c>
      <c r="KH4" s="340" t="s">
        <v>253</v>
      </c>
      <c r="KI4" s="340" t="s">
        <v>17</v>
      </c>
      <c r="KJ4" s="340" t="s">
        <v>26</v>
      </c>
      <c r="KK4" s="340" t="s">
        <v>27</v>
      </c>
      <c r="KL4" s="340" t="s">
        <v>253</v>
      </c>
      <c r="KM4" s="340" t="s">
        <v>17</v>
      </c>
      <c r="KN4" s="340" t="s">
        <v>26</v>
      </c>
      <c r="KO4" s="340" t="s">
        <v>27</v>
      </c>
      <c r="KP4" s="340" t="s">
        <v>253</v>
      </c>
      <c r="KQ4" s="340" t="s">
        <v>17</v>
      </c>
      <c r="KR4" s="340" t="s">
        <v>26</v>
      </c>
      <c r="KS4" s="340" t="s">
        <v>27</v>
      </c>
      <c r="KT4" s="340" t="s">
        <v>253</v>
      </c>
      <c r="KU4" s="340" t="s">
        <v>17</v>
      </c>
    </row>
    <row r="5" spans="1:307" x14ac:dyDescent="0.25">
      <c r="A5" s="14" t="s">
        <v>45</v>
      </c>
      <c r="B5" s="58" t="s">
        <v>46</v>
      </c>
      <c r="C5" s="9"/>
      <c r="D5" s="59"/>
      <c r="E5" s="59"/>
      <c r="F5" s="59"/>
      <c r="G5" s="59"/>
      <c r="H5" s="865"/>
      <c r="I5" s="865"/>
      <c r="J5" s="866"/>
      <c r="K5" s="866"/>
      <c r="L5" s="59"/>
      <c r="M5" s="59"/>
      <c r="N5" s="39"/>
      <c r="O5" s="39"/>
      <c r="P5" s="39"/>
      <c r="Q5" s="39"/>
      <c r="R5" s="39"/>
      <c r="S5" s="39"/>
      <c r="T5" s="59"/>
      <c r="U5" s="59"/>
      <c r="V5" s="59"/>
      <c r="W5" s="59"/>
      <c r="X5" s="865"/>
      <c r="Y5" s="865"/>
      <c r="Z5" s="866"/>
      <c r="AA5" s="866"/>
      <c r="AB5" s="59"/>
      <c r="AC5" s="59"/>
      <c r="AD5" s="39"/>
      <c r="AE5" s="39"/>
      <c r="AF5" s="39"/>
      <c r="AG5" s="39"/>
      <c r="AH5" s="39"/>
      <c r="AI5" s="39"/>
      <c r="AJ5" s="59"/>
      <c r="AK5" s="59"/>
      <c r="AL5" s="59"/>
      <c r="AM5" s="59"/>
      <c r="AN5" s="865"/>
      <c r="AO5" s="865"/>
      <c r="AP5" s="866"/>
      <c r="AQ5" s="866"/>
      <c r="AR5" s="59"/>
      <c r="AS5" s="59"/>
      <c r="AT5" s="39"/>
      <c r="AU5" s="39"/>
      <c r="AV5" s="39"/>
      <c r="AW5" s="39"/>
      <c r="AX5" s="39"/>
      <c r="AY5" s="39"/>
      <c r="AZ5" s="59"/>
      <c r="BA5" s="59"/>
      <c r="BB5" s="59"/>
      <c r="BC5" s="59"/>
      <c r="BD5" s="865"/>
      <c r="BE5" s="865"/>
      <c r="BF5" s="866"/>
      <c r="BG5" s="866"/>
      <c r="BH5" s="59"/>
      <c r="BI5" s="59"/>
      <c r="BJ5" s="39"/>
      <c r="BK5" s="39"/>
      <c r="BL5" s="39"/>
      <c r="BM5" s="39"/>
      <c r="BN5" s="39"/>
      <c r="BO5" s="39"/>
      <c r="BP5" s="59"/>
      <c r="BQ5" s="59"/>
      <c r="BR5" s="59"/>
      <c r="BS5" s="59"/>
      <c r="BT5" s="865"/>
      <c r="BU5" s="865"/>
      <c r="BV5" s="866"/>
      <c r="BW5" s="866"/>
      <c r="BX5" s="59"/>
      <c r="BY5" s="59"/>
      <c r="BZ5" s="39"/>
      <c r="CA5" s="39"/>
      <c r="CB5" s="39"/>
      <c r="CC5" s="39"/>
      <c r="CD5" s="39"/>
      <c r="CE5" s="39"/>
      <c r="CF5" s="59"/>
      <c r="CG5" s="59"/>
      <c r="CH5" s="59"/>
      <c r="CI5" s="59"/>
      <c r="CJ5" s="865"/>
      <c r="CK5" s="865"/>
      <c r="CL5" s="866"/>
      <c r="CM5" s="866"/>
      <c r="CN5" s="59"/>
      <c r="CO5" s="59"/>
      <c r="CP5" s="39"/>
      <c r="CQ5" s="39"/>
      <c r="CR5" s="39"/>
      <c r="CS5" s="39"/>
      <c r="CT5" s="39"/>
      <c r="CU5" s="39"/>
      <c r="CV5" s="59"/>
      <c r="CW5" s="59"/>
      <c r="CX5" s="59"/>
      <c r="CY5" s="59"/>
      <c r="CZ5" s="59"/>
      <c r="DA5" s="59"/>
      <c r="DB5" s="39"/>
      <c r="DC5" s="39"/>
      <c r="DD5" s="59"/>
      <c r="DE5" s="59"/>
      <c r="DF5" s="39"/>
      <c r="DG5" s="39"/>
      <c r="DH5" s="39"/>
      <c r="DI5" s="39"/>
      <c r="DJ5" s="39"/>
      <c r="DK5" s="39"/>
      <c r="DL5" s="59"/>
      <c r="DM5" s="59"/>
      <c r="DN5" s="59"/>
      <c r="DO5" s="59"/>
      <c r="DP5" s="59"/>
      <c r="DQ5" s="59"/>
      <c r="DR5" s="39"/>
      <c r="DS5" s="39"/>
      <c r="DT5" s="59"/>
      <c r="DU5" s="59"/>
      <c r="DV5" s="39"/>
      <c r="DW5" s="39"/>
      <c r="DX5" s="39"/>
      <c r="DY5" s="39"/>
      <c r="DZ5" s="39"/>
      <c r="EA5" s="39"/>
      <c r="EB5" s="59"/>
      <c r="EC5" s="59"/>
      <c r="ED5" s="59"/>
      <c r="EE5" s="59"/>
      <c r="EF5" s="59"/>
      <c r="EG5" s="59"/>
      <c r="EH5" s="39"/>
      <c r="EI5" s="39"/>
      <c r="EJ5" s="59"/>
      <c r="EK5" s="59"/>
      <c r="EL5" s="39"/>
      <c r="EM5" s="39"/>
      <c r="EN5" s="39"/>
      <c r="EO5" s="39"/>
      <c r="EP5" s="39"/>
      <c r="EQ5" s="39"/>
      <c r="ER5" s="59"/>
      <c r="ES5" s="59"/>
      <c r="ET5" s="59"/>
      <c r="EU5" s="59"/>
      <c r="EV5" s="59"/>
      <c r="EW5" s="59"/>
      <c r="EX5" s="39"/>
      <c r="EY5" s="39"/>
      <c r="EZ5" s="59"/>
      <c r="FA5" s="59"/>
      <c r="FB5" s="39"/>
      <c r="FC5" s="39"/>
      <c r="FD5" s="39"/>
      <c r="FE5" s="39"/>
      <c r="FF5" s="39"/>
      <c r="FG5" s="39"/>
      <c r="FH5" s="59"/>
      <c r="FI5" s="59"/>
      <c r="FJ5" s="59"/>
      <c r="FK5" s="59"/>
      <c r="FL5" s="59"/>
      <c r="FM5" s="59"/>
      <c r="FN5" s="39"/>
      <c r="FO5" s="39"/>
      <c r="FP5" s="59"/>
      <c r="FQ5" s="59"/>
      <c r="FR5" s="39"/>
      <c r="FS5" s="39"/>
      <c r="FT5" s="39"/>
      <c r="FU5" s="39"/>
      <c r="FV5" s="39"/>
      <c r="FW5" s="39"/>
      <c r="FX5" s="59"/>
      <c r="FY5" s="59"/>
      <c r="FZ5" s="59"/>
      <c r="GA5" s="59"/>
      <c r="GB5" s="59"/>
      <c r="GC5" s="59"/>
      <c r="GD5" s="39"/>
      <c r="GE5" s="39"/>
      <c r="GF5" s="59"/>
      <c r="GG5" s="59"/>
      <c r="GH5" s="39"/>
      <c r="GI5" s="39"/>
      <c r="GJ5" s="39"/>
      <c r="GK5" s="39"/>
      <c r="GL5" s="39"/>
      <c r="GM5" s="39"/>
      <c r="GN5" s="59"/>
      <c r="GO5" s="59"/>
      <c r="GP5" s="59"/>
      <c r="GQ5" s="59"/>
      <c r="GR5" s="39"/>
      <c r="GS5" s="39"/>
      <c r="GT5" s="39"/>
      <c r="GU5" s="39"/>
      <c r="GV5" s="39"/>
      <c r="GW5" s="39"/>
      <c r="GX5" s="39"/>
      <c r="GY5" s="39"/>
      <c r="GZ5" s="39"/>
      <c r="HA5" s="39"/>
      <c r="HB5" s="39"/>
      <c r="HC5" s="39"/>
      <c r="HD5" s="59"/>
      <c r="HE5" s="59"/>
      <c r="HF5" s="59"/>
      <c r="HG5" s="59"/>
      <c r="HH5" s="39"/>
      <c r="HI5" s="39"/>
      <c r="HJ5" s="39"/>
      <c r="HK5" s="39"/>
      <c r="HL5" s="39"/>
      <c r="HM5" s="39"/>
      <c r="HN5" s="39"/>
      <c r="HO5" s="39"/>
      <c r="HP5" s="39"/>
      <c r="HQ5" s="39"/>
      <c r="HR5" s="39"/>
      <c r="HS5" s="39"/>
      <c r="HT5" s="59"/>
      <c r="HU5" s="59"/>
      <c r="HV5" s="59"/>
      <c r="HW5" s="59"/>
      <c r="HX5" s="39"/>
      <c r="HY5" s="39"/>
      <c r="HZ5" s="39"/>
      <c r="IA5" s="39"/>
      <c r="IB5" s="39"/>
      <c r="IC5" s="39"/>
      <c r="ID5" s="39"/>
      <c r="IE5" s="39"/>
      <c r="IF5" s="39"/>
      <c r="IG5" s="39"/>
      <c r="IH5" s="39"/>
      <c r="II5" s="39"/>
      <c r="IJ5" s="59"/>
      <c r="IK5" s="59"/>
      <c r="IL5" s="59"/>
      <c r="IM5" s="59"/>
      <c r="IN5" s="39"/>
      <c r="IO5" s="39"/>
      <c r="IP5" s="39"/>
      <c r="IQ5" s="39"/>
      <c r="IR5" s="39"/>
      <c r="IS5" s="39"/>
      <c r="IT5" s="39"/>
      <c r="IU5" s="39"/>
      <c r="IV5" s="39"/>
      <c r="IW5" s="39"/>
      <c r="IX5" s="39"/>
      <c r="IY5" s="39"/>
      <c r="IZ5" s="59"/>
      <c r="JA5" s="59"/>
      <c r="JB5" s="59"/>
      <c r="JC5" s="59"/>
      <c r="JD5" s="39"/>
      <c r="JE5" s="39"/>
      <c r="JF5" s="39"/>
      <c r="JG5" s="39"/>
      <c r="JH5" s="39"/>
      <c r="JI5" s="39"/>
      <c r="JJ5" s="39"/>
      <c r="JK5" s="39"/>
      <c r="JL5" s="39"/>
      <c r="JM5" s="39"/>
      <c r="JN5" s="39"/>
      <c r="JO5" s="39"/>
      <c r="JP5" s="59"/>
      <c r="JQ5" s="59"/>
      <c r="JR5" s="59"/>
      <c r="JS5" s="59"/>
      <c r="JT5" s="39"/>
      <c r="JU5" s="39"/>
      <c r="JV5" s="39"/>
      <c r="JW5" s="39"/>
      <c r="JX5" s="39"/>
      <c r="JY5" s="39"/>
      <c r="JZ5" s="39"/>
      <c r="KA5" s="39"/>
      <c r="KB5" s="39"/>
      <c r="KC5" s="39"/>
      <c r="KD5" s="39"/>
      <c r="KE5" s="39"/>
      <c r="KF5" s="59"/>
      <c r="KG5" s="59"/>
      <c r="KH5" s="59"/>
      <c r="KI5" s="59"/>
      <c r="KJ5" s="39"/>
      <c r="KK5" s="39"/>
      <c r="KL5" s="39"/>
      <c r="KM5" s="39"/>
      <c r="KN5" s="39"/>
      <c r="KO5" s="39"/>
      <c r="KP5" s="39"/>
      <c r="KQ5" s="39"/>
      <c r="KR5" s="39"/>
      <c r="KS5" s="39"/>
      <c r="KT5" s="39"/>
      <c r="KU5" s="39"/>
    </row>
    <row r="6" spans="1:307" x14ac:dyDescent="0.25">
      <c r="A6" s="32"/>
      <c r="B6" s="60"/>
      <c r="C6" s="61" t="s">
        <v>47</v>
      </c>
      <c r="D6" s="40"/>
      <c r="E6" s="40"/>
      <c r="F6" s="40"/>
      <c r="G6" s="59">
        <f t="shared" ref="G6:G43" si="0">SUM(D6:F6)</f>
        <v>0</v>
      </c>
      <c r="H6" s="867">
        <v>0</v>
      </c>
      <c r="I6" s="867">
        <v>0</v>
      </c>
      <c r="J6" s="868">
        <v>0</v>
      </c>
      <c r="K6" s="866">
        <f>SUM(H6:J6)</f>
        <v>0</v>
      </c>
      <c r="L6" s="40"/>
      <c r="M6" s="40"/>
      <c r="N6" s="62"/>
      <c r="O6" s="39">
        <f>SUM(L6:N6)</f>
        <v>0</v>
      </c>
      <c r="P6" s="62">
        <f>D6+H6+L6</f>
        <v>0</v>
      </c>
      <c r="Q6" s="62">
        <f>E6+I6+M6</f>
        <v>0</v>
      </c>
      <c r="R6" s="62">
        <f>F6+J6+N6</f>
        <v>0</v>
      </c>
      <c r="S6" s="62">
        <f>G6+K6+O6</f>
        <v>0</v>
      </c>
      <c r="T6" s="40"/>
      <c r="U6" s="40"/>
      <c r="V6" s="40"/>
      <c r="W6" s="59">
        <f t="shared" ref="W6:W13" si="1">SUM(T6:V6)</f>
        <v>0</v>
      </c>
      <c r="X6" s="867">
        <v>0</v>
      </c>
      <c r="Y6" s="867">
        <v>0</v>
      </c>
      <c r="Z6" s="868"/>
      <c r="AA6" s="866">
        <f>SUM(X6:Z6)</f>
        <v>0</v>
      </c>
      <c r="AB6" s="40"/>
      <c r="AC6" s="40"/>
      <c r="AD6" s="62"/>
      <c r="AE6" s="39">
        <f>SUM(AB6:AD6)</f>
        <v>0</v>
      </c>
      <c r="AF6" s="62">
        <f>T6+X6+AB6</f>
        <v>0</v>
      </c>
      <c r="AG6" s="62">
        <f t="shared" ref="AG6:AG40" si="2">U6+Y6+AC6</f>
        <v>0</v>
      </c>
      <c r="AH6" s="62">
        <f t="shared" ref="AH6:AH40" si="3">V6+Z6+AD6</f>
        <v>0</v>
      </c>
      <c r="AI6" s="62">
        <f t="shared" ref="AI6:AI40" si="4">W6+AA6+AE6</f>
        <v>0</v>
      </c>
      <c r="AJ6" s="40"/>
      <c r="AK6" s="40"/>
      <c r="AL6" s="40"/>
      <c r="AM6" s="59">
        <f t="shared" ref="AM6:AM13" si="5">SUM(AJ6:AL6)</f>
        <v>0</v>
      </c>
      <c r="AN6" s="867">
        <v>0</v>
      </c>
      <c r="AO6" s="867">
        <v>0</v>
      </c>
      <c r="AP6" s="868">
        <v>0</v>
      </c>
      <c r="AQ6" s="866">
        <f>SUM(AN6:AP6)</f>
        <v>0</v>
      </c>
      <c r="AR6" s="40"/>
      <c r="AS6" s="40"/>
      <c r="AT6" s="62"/>
      <c r="AU6" s="39">
        <f>SUM(AR6:AT6)</f>
        <v>0</v>
      </c>
      <c r="AV6" s="62">
        <f>AJ6+AN6+AR6</f>
        <v>0</v>
      </c>
      <c r="AW6" s="62">
        <f t="shared" ref="AW6:AW40" si="6">AK6+AO6+AS6</f>
        <v>0</v>
      </c>
      <c r="AX6" s="62">
        <f t="shared" ref="AX6:AX40" si="7">AL6+AP6+AT6</f>
        <v>0</v>
      </c>
      <c r="AY6" s="62">
        <f t="shared" ref="AY6:AY40" si="8">AM6+AQ6+AU6</f>
        <v>0</v>
      </c>
      <c r="AZ6" s="40"/>
      <c r="BA6" s="40"/>
      <c r="BB6" s="40"/>
      <c r="BC6" s="59">
        <f t="shared" ref="BC6:BC13" si="9">SUM(AZ6:BB6)</f>
        <v>0</v>
      </c>
      <c r="BD6" s="867">
        <v>0</v>
      </c>
      <c r="BE6" s="867">
        <v>0</v>
      </c>
      <c r="BF6" s="868">
        <v>0</v>
      </c>
      <c r="BG6" s="866">
        <f>SUM(BD6:BF6)</f>
        <v>0</v>
      </c>
      <c r="BH6" s="40"/>
      <c r="BI6" s="40"/>
      <c r="BJ6" s="62"/>
      <c r="BK6" s="39">
        <f>SUM(BH6:BJ6)</f>
        <v>0</v>
      </c>
      <c r="BL6" s="62">
        <f>AZ6+BD6+BH6</f>
        <v>0</v>
      </c>
      <c r="BM6" s="62">
        <f t="shared" ref="BM6:BM40" si="10">BA6+BE6+BI6</f>
        <v>0</v>
      </c>
      <c r="BN6" s="62">
        <f t="shared" ref="BN6:BN40" si="11">BB6+BF6+BJ6</f>
        <v>0</v>
      </c>
      <c r="BO6" s="62">
        <f t="shared" ref="BO6:BO40" si="12">BC6+BG6+BK6</f>
        <v>0</v>
      </c>
      <c r="BP6" s="40"/>
      <c r="BQ6" s="40"/>
      <c r="BR6" s="40"/>
      <c r="BS6" s="59">
        <f t="shared" ref="BS6:BS13" si="13">SUM(BP6:BR6)</f>
        <v>0</v>
      </c>
      <c r="BT6" s="867"/>
      <c r="BU6" s="867"/>
      <c r="BV6" s="868"/>
      <c r="BW6" s="866">
        <f>SUM(BT6:BV6)</f>
        <v>0</v>
      </c>
      <c r="BX6" s="40"/>
      <c r="BY6" s="40"/>
      <c r="BZ6" s="62"/>
      <c r="CA6" s="39">
        <f>SUM(BX6:BZ6)</f>
        <v>0</v>
      </c>
      <c r="CB6" s="62">
        <f>BP6+BT6+BX6</f>
        <v>0</v>
      </c>
      <c r="CC6" s="62">
        <f>BQ6+BU6+BY6</f>
        <v>0</v>
      </c>
      <c r="CD6" s="62">
        <f>BR6+BV6+BZ6</f>
        <v>0</v>
      </c>
      <c r="CE6" s="62">
        <f t="shared" ref="CE6:CE28" si="14">BS6+BW6+CA6</f>
        <v>0</v>
      </c>
      <c r="CF6" s="40"/>
      <c r="CG6" s="40"/>
      <c r="CH6" s="40"/>
      <c r="CI6" s="59">
        <f t="shared" ref="CI6:CI13" si="15">SUM(CF6:CH6)</f>
        <v>0</v>
      </c>
      <c r="CJ6" s="867"/>
      <c r="CK6" s="867"/>
      <c r="CL6" s="868"/>
      <c r="CM6" s="866">
        <f>SUM(CJ6:CL6)</f>
        <v>0</v>
      </c>
      <c r="CN6" s="40"/>
      <c r="CO6" s="40"/>
      <c r="CP6" s="62"/>
      <c r="CQ6" s="39">
        <f>SUM(CN6:CP6)</f>
        <v>0</v>
      </c>
      <c r="CR6" s="62">
        <f>CF6+CJ6+CN6</f>
        <v>0</v>
      </c>
      <c r="CS6" s="62">
        <f t="shared" ref="CS6:CS40" si="16">CG6+CK6+CO6</f>
        <v>0</v>
      </c>
      <c r="CT6" s="62">
        <f t="shared" ref="CT6:CT40" si="17">CH6+CL6+CP6</f>
        <v>0</v>
      </c>
      <c r="CU6" s="62">
        <f t="shared" ref="CU6:CU27" si="18">CI6+CM6+CQ6</f>
        <v>0</v>
      </c>
      <c r="CV6" s="40"/>
      <c r="CW6" s="40"/>
      <c r="CX6" s="40"/>
      <c r="CY6" s="59">
        <f t="shared" ref="CY6:CY13" si="19">SUM(CV6:CX6)</f>
        <v>0</v>
      </c>
      <c r="CZ6" s="40"/>
      <c r="DA6" s="40"/>
      <c r="DB6" s="62"/>
      <c r="DC6" s="39">
        <f>SUM(CZ6:DB6)</f>
        <v>0</v>
      </c>
      <c r="DD6" s="40"/>
      <c r="DE6" s="40"/>
      <c r="DF6" s="62"/>
      <c r="DG6" s="39">
        <f>SUM(DD6:DF6)</f>
        <v>0</v>
      </c>
      <c r="DH6" s="62">
        <f>CV6+CZ6+DD6</f>
        <v>0</v>
      </c>
      <c r="DI6" s="62">
        <f t="shared" ref="DI6:DI40" si="20">CW6+DA6+DE6</f>
        <v>0</v>
      </c>
      <c r="DJ6" s="62">
        <f t="shared" ref="DJ6:DJ40" si="21">CX6+DB6+DF6</f>
        <v>0</v>
      </c>
      <c r="DK6" s="62">
        <f t="shared" ref="DK6:DK27" si="22">CY6+DC6+DG6</f>
        <v>0</v>
      </c>
      <c r="DL6" s="40"/>
      <c r="DM6" s="40"/>
      <c r="DN6" s="40"/>
      <c r="DO6" s="59">
        <f t="shared" ref="DO6:DO13" si="23">SUM(DL6:DN6)</f>
        <v>0</v>
      </c>
      <c r="DP6" s="40"/>
      <c r="DQ6" s="40"/>
      <c r="DR6" s="62"/>
      <c r="DS6" s="39">
        <f>SUM(DP6:DR6)</f>
        <v>0</v>
      </c>
      <c r="DT6" s="40"/>
      <c r="DU6" s="40"/>
      <c r="DV6" s="62"/>
      <c r="DW6" s="39">
        <f>SUM(DT6:DV6)</f>
        <v>0</v>
      </c>
      <c r="DX6" s="62">
        <f>DL6+DP6+DT6</f>
        <v>0</v>
      </c>
      <c r="DY6" s="62">
        <f>DM6+DQ6+DU6</f>
        <v>0</v>
      </c>
      <c r="DZ6" s="62">
        <f>DN6+DR6+DV6</f>
        <v>0</v>
      </c>
      <c r="EA6" s="62">
        <f>DO6+DS6+DW6</f>
        <v>0</v>
      </c>
      <c r="EB6" s="40"/>
      <c r="EC6" s="40"/>
      <c r="ED6" s="40"/>
      <c r="EE6" s="59">
        <f t="shared" ref="EE6:EE13" si="24">SUM(EB6:ED6)</f>
        <v>0</v>
      </c>
      <c r="EF6" s="40"/>
      <c r="EG6" s="40"/>
      <c r="EH6" s="62"/>
      <c r="EI6" s="39">
        <f>SUM(EF6:EH6)</f>
        <v>0</v>
      </c>
      <c r="EJ6" s="40"/>
      <c r="EK6" s="40"/>
      <c r="EL6" s="62"/>
      <c r="EM6" s="39">
        <f>SUM(EJ6:EL6)</f>
        <v>0</v>
      </c>
      <c r="EN6" s="62">
        <f>EB6+EF6+EJ6</f>
        <v>0</v>
      </c>
      <c r="EO6" s="62">
        <f t="shared" ref="EO6:EQ40" si="25">EC6+EG6+EK6</f>
        <v>0</v>
      </c>
      <c r="EP6" s="62">
        <f t="shared" si="25"/>
        <v>0</v>
      </c>
      <c r="EQ6" s="62">
        <f t="shared" si="25"/>
        <v>0</v>
      </c>
      <c r="ER6" s="40"/>
      <c r="ES6" s="40"/>
      <c r="ET6" s="40"/>
      <c r="EU6" s="59">
        <f t="shared" ref="EU6:EU13" si="26">SUM(ER6:ET6)</f>
        <v>0</v>
      </c>
      <c r="EV6" s="40"/>
      <c r="EW6" s="40"/>
      <c r="EX6" s="62"/>
      <c r="EY6" s="39">
        <f>SUM(EV6:EX6)</f>
        <v>0</v>
      </c>
      <c r="EZ6" s="40"/>
      <c r="FA6" s="40"/>
      <c r="FB6" s="62"/>
      <c r="FC6" s="39">
        <f>SUM(EZ6:FB6)</f>
        <v>0</v>
      </c>
      <c r="FD6" s="62">
        <f>ER6+EV6+EZ6</f>
        <v>0</v>
      </c>
      <c r="FE6" s="62">
        <f t="shared" ref="FE6:FE40" si="27">ES6+EW6+FA6</f>
        <v>0</v>
      </c>
      <c r="FF6" s="62">
        <f t="shared" ref="FF6:FF40" si="28">ET6+EX6+FB6</f>
        <v>0</v>
      </c>
      <c r="FG6" s="62">
        <f t="shared" ref="FG6:FG27" si="29">EU6+EY6+FC6</f>
        <v>0</v>
      </c>
      <c r="FH6" s="40"/>
      <c r="FI6" s="40"/>
      <c r="FJ6" s="40"/>
      <c r="FK6" s="59">
        <f t="shared" ref="FK6:FK43" si="30">SUM(FH6:FJ6)</f>
        <v>0</v>
      </c>
      <c r="FL6" s="40"/>
      <c r="FM6" s="40"/>
      <c r="FN6" s="62"/>
      <c r="FO6" s="39">
        <f>SUM(FL6:FN6)</f>
        <v>0</v>
      </c>
      <c r="FP6" s="40"/>
      <c r="FQ6" s="40"/>
      <c r="FR6" s="62"/>
      <c r="FS6" s="39">
        <f>SUM(FP6:FR6)</f>
        <v>0</v>
      </c>
      <c r="FT6" s="62">
        <f>FH6+FL6+FP6</f>
        <v>0</v>
      </c>
      <c r="FU6" s="62">
        <f t="shared" ref="FU6:FU40" si="31">FI6+FM6+FQ6</f>
        <v>0</v>
      </c>
      <c r="FV6" s="62">
        <f t="shared" ref="FV6:FV40" si="32">FJ6+FN6+FR6</f>
        <v>0</v>
      </c>
      <c r="FW6" s="62">
        <f t="shared" ref="FW6:FW40" si="33">FK6+FO6+FS6</f>
        <v>0</v>
      </c>
      <c r="FX6" s="40"/>
      <c r="FY6" s="40"/>
      <c r="FZ6" s="40"/>
      <c r="GA6" s="59">
        <f t="shared" ref="GA6:GA13" si="34">SUM(FX6:FZ6)</f>
        <v>0</v>
      </c>
      <c r="GB6" s="40"/>
      <c r="GC6" s="40"/>
      <c r="GD6" s="62"/>
      <c r="GE6" s="39">
        <f>SUM(GB6:GD6)</f>
        <v>0</v>
      </c>
      <c r="GF6" s="40"/>
      <c r="GG6" s="40"/>
      <c r="GH6" s="62"/>
      <c r="GI6" s="39">
        <f>SUM(GF6:GH6)</f>
        <v>0</v>
      </c>
      <c r="GJ6" s="62">
        <f>FX6+GB6+GF6</f>
        <v>0</v>
      </c>
      <c r="GK6" s="62">
        <f t="shared" ref="GK6:GK40" si="35">FY6+GC6+GG6</f>
        <v>0</v>
      </c>
      <c r="GL6" s="62">
        <f t="shared" ref="GL6:GL40" si="36">FZ6+GD6+GH6</f>
        <v>0</v>
      </c>
      <c r="GM6" s="62">
        <f t="shared" ref="GM6:GM27" si="37">GA6+GE6+GI6</f>
        <v>0</v>
      </c>
      <c r="GN6" s="40">
        <f t="shared" ref="GN6:GY6" si="38">D6+T6+AJ6</f>
        <v>0</v>
      </c>
      <c r="GO6" s="40">
        <f t="shared" si="38"/>
        <v>0</v>
      </c>
      <c r="GP6" s="40">
        <f t="shared" si="38"/>
        <v>0</v>
      </c>
      <c r="GQ6" s="40">
        <f t="shared" si="38"/>
        <v>0</v>
      </c>
      <c r="GR6" s="40">
        <f t="shared" si="38"/>
        <v>0</v>
      </c>
      <c r="GS6" s="40">
        <f t="shared" si="38"/>
        <v>0</v>
      </c>
      <c r="GT6" s="40">
        <f t="shared" si="38"/>
        <v>0</v>
      </c>
      <c r="GU6" s="40">
        <f t="shared" si="38"/>
        <v>0</v>
      </c>
      <c r="GV6" s="40">
        <f t="shared" si="38"/>
        <v>0</v>
      </c>
      <c r="GW6" s="40">
        <f t="shared" si="38"/>
        <v>0</v>
      </c>
      <c r="GX6" s="40">
        <f t="shared" si="38"/>
        <v>0</v>
      </c>
      <c r="GY6" s="40">
        <f t="shared" si="38"/>
        <v>0</v>
      </c>
      <c r="GZ6" s="62">
        <f>GN6+GR6+GV6</f>
        <v>0</v>
      </c>
      <c r="HA6" s="62">
        <f t="shared" ref="HA6:HA40" si="39">GO6+GS6+GW6</f>
        <v>0</v>
      </c>
      <c r="HB6" s="62">
        <f t="shared" ref="HB6:HB40" si="40">GP6+GT6+GX6</f>
        <v>0</v>
      </c>
      <c r="HC6" s="62">
        <f t="shared" ref="HC6:HC27" si="41">GQ6+GU6+GY6</f>
        <v>0</v>
      </c>
      <c r="HD6" s="40">
        <f>AZ6+BP6+CF6</f>
        <v>0</v>
      </c>
      <c r="HE6" s="40">
        <f t="shared" ref="HE6:HO6" si="42">BA6+BQ6+CG6</f>
        <v>0</v>
      </c>
      <c r="HF6" s="40">
        <f t="shared" si="42"/>
        <v>0</v>
      </c>
      <c r="HG6" s="40">
        <f t="shared" si="42"/>
        <v>0</v>
      </c>
      <c r="HH6" s="40">
        <f t="shared" si="42"/>
        <v>0</v>
      </c>
      <c r="HI6" s="40">
        <f t="shared" si="42"/>
        <v>0</v>
      </c>
      <c r="HJ6" s="40">
        <f t="shared" si="42"/>
        <v>0</v>
      </c>
      <c r="HK6" s="40">
        <f t="shared" si="42"/>
        <v>0</v>
      </c>
      <c r="HL6" s="40">
        <f t="shared" si="42"/>
        <v>0</v>
      </c>
      <c r="HM6" s="40">
        <f t="shared" si="42"/>
        <v>0</v>
      </c>
      <c r="HN6" s="40">
        <f t="shared" si="42"/>
        <v>0</v>
      </c>
      <c r="HO6" s="40">
        <f t="shared" si="42"/>
        <v>0</v>
      </c>
      <c r="HP6" s="62">
        <f>HD6+HH6+HL6</f>
        <v>0</v>
      </c>
      <c r="HQ6" s="62">
        <f>HE6+HI6+HM6</f>
        <v>0</v>
      </c>
      <c r="HR6" s="62">
        <f>HF6+HJ6+HN6</f>
        <v>0</v>
      </c>
      <c r="HS6" s="62">
        <f>HG6+HK6+HO6</f>
        <v>0</v>
      </c>
      <c r="HT6" s="40">
        <f t="shared" ref="HT6:IE6" si="43">CV6+DL6+EB6</f>
        <v>0</v>
      </c>
      <c r="HU6" s="40">
        <f t="shared" si="43"/>
        <v>0</v>
      </c>
      <c r="HV6" s="40">
        <f t="shared" si="43"/>
        <v>0</v>
      </c>
      <c r="HW6" s="40">
        <f t="shared" si="43"/>
        <v>0</v>
      </c>
      <c r="HX6" s="40">
        <f t="shared" si="43"/>
        <v>0</v>
      </c>
      <c r="HY6" s="40">
        <f t="shared" si="43"/>
        <v>0</v>
      </c>
      <c r="HZ6" s="40">
        <f t="shared" si="43"/>
        <v>0</v>
      </c>
      <c r="IA6" s="40">
        <f t="shared" si="43"/>
        <v>0</v>
      </c>
      <c r="IB6" s="40">
        <f t="shared" si="43"/>
        <v>0</v>
      </c>
      <c r="IC6" s="40">
        <f t="shared" si="43"/>
        <v>0</v>
      </c>
      <c r="ID6" s="40">
        <f t="shared" si="43"/>
        <v>0</v>
      </c>
      <c r="IE6" s="40">
        <f t="shared" si="43"/>
        <v>0</v>
      </c>
      <c r="IF6" s="62">
        <f>HT6+HX6+IB6</f>
        <v>0</v>
      </c>
      <c r="IG6" s="62">
        <f t="shared" ref="IG6:IG45" si="44">HU6+HY6+IC6</f>
        <v>0</v>
      </c>
      <c r="IH6" s="62">
        <f t="shared" ref="IH6:IH45" si="45">HV6+HZ6+ID6</f>
        <v>0</v>
      </c>
      <c r="II6" s="62">
        <f t="shared" ref="II6:II45" si="46">HW6+IA6+IE6</f>
        <v>0</v>
      </c>
      <c r="IJ6" s="40">
        <f>ER6+FH6+FX6</f>
        <v>0</v>
      </c>
      <c r="IK6" s="40">
        <f t="shared" ref="IK6:IU21" si="47">ES6+FI6+FY6</f>
        <v>0</v>
      </c>
      <c r="IL6" s="40">
        <f t="shared" si="47"/>
        <v>0</v>
      </c>
      <c r="IM6" s="40">
        <f t="shared" si="47"/>
        <v>0</v>
      </c>
      <c r="IN6" s="40">
        <f t="shared" si="47"/>
        <v>0</v>
      </c>
      <c r="IO6" s="40">
        <f t="shared" si="47"/>
        <v>0</v>
      </c>
      <c r="IP6" s="40">
        <f t="shared" si="47"/>
        <v>0</v>
      </c>
      <c r="IQ6" s="40">
        <f t="shared" si="47"/>
        <v>0</v>
      </c>
      <c r="IR6" s="40">
        <f t="shared" si="47"/>
        <v>0</v>
      </c>
      <c r="IS6" s="40">
        <f t="shared" si="47"/>
        <v>0</v>
      </c>
      <c r="IT6" s="40">
        <f t="shared" si="47"/>
        <v>0</v>
      </c>
      <c r="IU6" s="40">
        <f t="shared" si="47"/>
        <v>0</v>
      </c>
      <c r="IV6" s="62">
        <f>IJ6+IN6+IR6</f>
        <v>0</v>
      </c>
      <c r="IW6" s="62">
        <f t="shared" ref="IW6:IW45" si="48">IK6+IO6+IS6</f>
        <v>0</v>
      </c>
      <c r="IX6" s="62">
        <f t="shared" ref="IX6:IX45" si="49">IL6+IP6+IT6</f>
        <v>0</v>
      </c>
      <c r="IY6" s="62">
        <f t="shared" ref="IY6:IY45" si="50">IM6+IQ6+IU6</f>
        <v>0</v>
      </c>
      <c r="IZ6" s="40">
        <f>GN6+HD6</f>
        <v>0</v>
      </c>
      <c r="JA6" s="40">
        <f t="shared" ref="JA6:JK6" si="51">GO6+HE6</f>
        <v>0</v>
      </c>
      <c r="JB6" s="40">
        <f t="shared" si="51"/>
        <v>0</v>
      </c>
      <c r="JC6" s="40">
        <f t="shared" si="51"/>
        <v>0</v>
      </c>
      <c r="JD6" s="40">
        <f t="shared" si="51"/>
        <v>0</v>
      </c>
      <c r="JE6" s="40">
        <f t="shared" si="51"/>
        <v>0</v>
      </c>
      <c r="JF6" s="40">
        <f t="shared" si="51"/>
        <v>0</v>
      </c>
      <c r="JG6" s="40">
        <f t="shared" si="51"/>
        <v>0</v>
      </c>
      <c r="JH6" s="40">
        <f t="shared" si="51"/>
        <v>0</v>
      </c>
      <c r="JI6" s="40">
        <f t="shared" si="51"/>
        <v>0</v>
      </c>
      <c r="JJ6" s="40">
        <f t="shared" si="51"/>
        <v>0</v>
      </c>
      <c r="JK6" s="40">
        <f t="shared" si="51"/>
        <v>0</v>
      </c>
      <c r="JL6" s="62">
        <f>IZ6+JD6+JH6</f>
        <v>0</v>
      </c>
      <c r="JM6" s="62">
        <f t="shared" ref="JM6:JM39" si="52">JA6+JE6+JI6</f>
        <v>0</v>
      </c>
      <c r="JN6" s="62">
        <f t="shared" ref="JN6:JN39" si="53">JB6+JF6+JJ6</f>
        <v>0</v>
      </c>
      <c r="JO6" s="62">
        <f t="shared" ref="JO6:JO27" si="54">JC6+JG6+JK6</f>
        <v>0</v>
      </c>
      <c r="JP6" s="40">
        <f>HT6+IJ6</f>
        <v>0</v>
      </c>
      <c r="JQ6" s="40">
        <f t="shared" ref="JQ6:KA6" si="55">HU6+IK6</f>
        <v>0</v>
      </c>
      <c r="JR6" s="40">
        <f t="shared" si="55"/>
        <v>0</v>
      </c>
      <c r="JS6" s="40">
        <f t="shared" si="55"/>
        <v>0</v>
      </c>
      <c r="JT6" s="40">
        <f t="shared" si="55"/>
        <v>0</v>
      </c>
      <c r="JU6" s="40">
        <f t="shared" si="55"/>
        <v>0</v>
      </c>
      <c r="JV6" s="40">
        <f t="shared" si="55"/>
        <v>0</v>
      </c>
      <c r="JW6" s="40">
        <f t="shared" si="55"/>
        <v>0</v>
      </c>
      <c r="JX6" s="40">
        <f t="shared" si="55"/>
        <v>0</v>
      </c>
      <c r="JY6" s="40">
        <f t="shared" si="55"/>
        <v>0</v>
      </c>
      <c r="JZ6" s="40">
        <f t="shared" si="55"/>
        <v>0</v>
      </c>
      <c r="KA6" s="40">
        <f t="shared" si="55"/>
        <v>0</v>
      </c>
      <c r="KB6" s="62">
        <f>JP6+JT6+JX6</f>
        <v>0</v>
      </c>
      <c r="KC6" s="62">
        <f t="shared" ref="KC6:KC39" si="56">JQ6+JU6+JY6</f>
        <v>0</v>
      </c>
      <c r="KD6" s="62">
        <f t="shared" ref="KD6:KD39" si="57">JR6+JV6+JZ6</f>
        <v>0</v>
      </c>
      <c r="KE6" s="62">
        <f t="shared" ref="KE6:KE27" si="58">JS6+JW6+KA6</f>
        <v>0</v>
      </c>
      <c r="KF6" s="40">
        <f>D6+T6+AJ6+AZ6+BP6+CF6+CV6+DL6+EB6+ER6+FH6+FX6</f>
        <v>0</v>
      </c>
      <c r="KG6" s="40">
        <f t="shared" ref="KG6:KQ6" si="59">E6+U6+AK6+BA6+BQ6+CG6+CW6+DM6+EC6+ES6+FI6+FY6</f>
        <v>0</v>
      </c>
      <c r="KH6" s="40">
        <f t="shared" si="59"/>
        <v>0</v>
      </c>
      <c r="KI6" s="40">
        <f t="shared" si="59"/>
        <v>0</v>
      </c>
      <c r="KJ6" s="40">
        <f t="shared" si="59"/>
        <v>0</v>
      </c>
      <c r="KK6" s="40">
        <f t="shared" si="59"/>
        <v>0</v>
      </c>
      <c r="KL6" s="40">
        <f t="shared" si="59"/>
        <v>0</v>
      </c>
      <c r="KM6" s="40">
        <f t="shared" si="59"/>
        <v>0</v>
      </c>
      <c r="KN6" s="40">
        <f t="shared" si="59"/>
        <v>0</v>
      </c>
      <c r="KO6" s="40">
        <f t="shared" si="59"/>
        <v>0</v>
      </c>
      <c r="KP6" s="40">
        <f t="shared" si="59"/>
        <v>0</v>
      </c>
      <c r="KQ6" s="40">
        <f t="shared" si="59"/>
        <v>0</v>
      </c>
      <c r="KR6" s="62">
        <f>KF6+KJ6+KN6</f>
        <v>0</v>
      </c>
      <c r="KS6" s="62">
        <f t="shared" ref="KS6:KS39" si="60">KG6+KK6+KO6</f>
        <v>0</v>
      </c>
      <c r="KT6" s="62">
        <f t="shared" ref="KT6:KT39" si="61">KH6+KL6+KP6</f>
        <v>0</v>
      </c>
      <c r="KU6" s="62">
        <f t="shared" ref="KU6:KU27" si="62">KI6+KM6+KQ6</f>
        <v>0</v>
      </c>
    </row>
    <row r="7" spans="1:307" x14ac:dyDescent="0.25">
      <c r="A7" s="32"/>
      <c r="B7" s="60"/>
      <c r="C7" s="61" t="s">
        <v>48</v>
      </c>
      <c r="D7" s="40"/>
      <c r="E7" s="40"/>
      <c r="F7" s="40"/>
      <c r="G7" s="59">
        <f t="shared" si="0"/>
        <v>0</v>
      </c>
      <c r="H7" s="867">
        <v>0</v>
      </c>
      <c r="I7" s="867">
        <v>0</v>
      </c>
      <c r="J7" s="868">
        <v>0</v>
      </c>
      <c r="K7" s="866">
        <f t="shared" ref="K7:K45" si="63">SUM(H7:J7)</f>
        <v>0</v>
      </c>
      <c r="L7" s="40"/>
      <c r="M7" s="40"/>
      <c r="N7" s="62"/>
      <c r="O7" s="39">
        <f t="shared" ref="O7:O40" si="64">SUM(L7:N7)</f>
        <v>0</v>
      </c>
      <c r="P7" s="62">
        <f t="shared" ref="P7:P40" si="65">D7+H7+L7</f>
        <v>0</v>
      </c>
      <c r="Q7" s="62">
        <f t="shared" ref="Q7:Q40" si="66">E7+I7+M7</f>
        <v>0</v>
      </c>
      <c r="R7" s="62">
        <f t="shared" ref="R7:R40" si="67">F7+J7+N7</f>
        <v>0</v>
      </c>
      <c r="S7" s="62">
        <f t="shared" ref="S7:S40" si="68">G7+K7+O7</f>
        <v>0</v>
      </c>
      <c r="T7" s="40"/>
      <c r="U7" s="40"/>
      <c r="V7" s="40"/>
      <c r="W7" s="59">
        <f t="shared" si="1"/>
        <v>0</v>
      </c>
      <c r="X7" s="867">
        <v>0</v>
      </c>
      <c r="Y7" s="867">
        <v>0</v>
      </c>
      <c r="Z7" s="868"/>
      <c r="AA7" s="866">
        <f t="shared" ref="AA7:AA13" si="69">SUM(X7:Z7)</f>
        <v>0</v>
      </c>
      <c r="AB7" s="40"/>
      <c r="AC7" s="40"/>
      <c r="AD7" s="62"/>
      <c r="AE7" s="39">
        <f t="shared" ref="AE7:AE45" si="70">SUM(AB7:AD7)</f>
        <v>0</v>
      </c>
      <c r="AF7" s="62">
        <f t="shared" ref="AF7:AF40" si="71">T7+X7+AB7</f>
        <v>0</v>
      </c>
      <c r="AG7" s="62">
        <f t="shared" si="2"/>
        <v>0</v>
      </c>
      <c r="AH7" s="62">
        <f t="shared" si="3"/>
        <v>0</v>
      </c>
      <c r="AI7" s="62">
        <f t="shared" si="4"/>
        <v>0</v>
      </c>
      <c r="AJ7" s="40"/>
      <c r="AK7" s="40"/>
      <c r="AL7" s="40"/>
      <c r="AM7" s="59">
        <f t="shared" si="5"/>
        <v>0</v>
      </c>
      <c r="AN7" s="867">
        <v>0</v>
      </c>
      <c r="AO7" s="867">
        <v>0</v>
      </c>
      <c r="AP7" s="868">
        <v>0</v>
      </c>
      <c r="AQ7" s="866">
        <f t="shared" ref="AQ7:AQ13" si="72">SUM(AN7:AP7)</f>
        <v>0</v>
      </c>
      <c r="AR7" s="40"/>
      <c r="AS7" s="40"/>
      <c r="AT7" s="62"/>
      <c r="AU7" s="39">
        <f t="shared" ref="AU7:AU45" si="73">SUM(AR7:AT7)</f>
        <v>0</v>
      </c>
      <c r="AV7" s="62">
        <f t="shared" ref="AV7:AV40" si="74">AJ7+AN7+AR7</f>
        <v>0</v>
      </c>
      <c r="AW7" s="62">
        <f t="shared" si="6"/>
        <v>0</v>
      </c>
      <c r="AX7" s="62">
        <f t="shared" si="7"/>
        <v>0</v>
      </c>
      <c r="AY7" s="62">
        <f t="shared" si="8"/>
        <v>0</v>
      </c>
      <c r="AZ7" s="40"/>
      <c r="BA7" s="40"/>
      <c r="BB7" s="40"/>
      <c r="BC7" s="59">
        <f t="shared" si="9"/>
        <v>0</v>
      </c>
      <c r="BD7" s="867">
        <v>0</v>
      </c>
      <c r="BE7" s="867">
        <v>0</v>
      </c>
      <c r="BF7" s="868">
        <v>0</v>
      </c>
      <c r="BG7" s="866">
        <f t="shared" ref="BG7:BG13" si="75">SUM(BD7:BF7)</f>
        <v>0</v>
      </c>
      <c r="BH7" s="40"/>
      <c r="BI7" s="40"/>
      <c r="BJ7" s="62"/>
      <c r="BK7" s="39">
        <f t="shared" ref="BK7:BK45" si="76">SUM(BH7:BJ7)</f>
        <v>0</v>
      </c>
      <c r="BL7" s="62">
        <f t="shared" ref="BL7:BL40" si="77">AZ7+BD7+BH7</f>
        <v>0</v>
      </c>
      <c r="BM7" s="62">
        <f t="shared" si="10"/>
        <v>0</v>
      </c>
      <c r="BN7" s="62">
        <f t="shared" si="11"/>
        <v>0</v>
      </c>
      <c r="BO7" s="62">
        <f t="shared" si="12"/>
        <v>0</v>
      </c>
      <c r="BP7" s="40"/>
      <c r="BQ7" s="40"/>
      <c r="BR7" s="40"/>
      <c r="BS7" s="59">
        <f t="shared" si="13"/>
        <v>0</v>
      </c>
      <c r="BT7" s="867"/>
      <c r="BU7" s="867"/>
      <c r="BV7" s="868"/>
      <c r="BW7" s="866">
        <f t="shared" ref="BW7:BW13" si="78">SUM(BT7:BV7)</f>
        <v>0</v>
      </c>
      <c r="BX7" s="40"/>
      <c r="BY7" s="40"/>
      <c r="BZ7" s="62"/>
      <c r="CA7" s="39">
        <f t="shared" ref="CA7:CA40" si="79">SUM(BX7:BZ7)</f>
        <v>0</v>
      </c>
      <c r="CB7" s="62">
        <f t="shared" ref="CB7:CB40" si="80">BP7+BT7+BX7</f>
        <v>0</v>
      </c>
      <c r="CC7" s="62">
        <f t="shared" ref="CC7:CC40" si="81">BQ7+BU7+BY7</f>
        <v>0</v>
      </c>
      <c r="CD7" s="62">
        <f t="shared" ref="CD7:CD40" si="82">BR7+BV7+BZ7</f>
        <v>0</v>
      </c>
      <c r="CE7" s="62">
        <f t="shared" si="14"/>
        <v>0</v>
      </c>
      <c r="CF7" s="40"/>
      <c r="CG7" s="40"/>
      <c r="CH7" s="40"/>
      <c r="CI7" s="59">
        <f t="shared" si="15"/>
        <v>0</v>
      </c>
      <c r="CJ7" s="867"/>
      <c r="CK7" s="867"/>
      <c r="CL7" s="868"/>
      <c r="CM7" s="866">
        <f t="shared" ref="CM7:CM13" si="83">SUM(CJ7:CL7)</f>
        <v>0</v>
      </c>
      <c r="CN7" s="40"/>
      <c r="CO7" s="40"/>
      <c r="CP7" s="62"/>
      <c r="CQ7" s="39">
        <f t="shared" ref="CQ7:CQ23" si="84">SUM(CN7:CP7)</f>
        <v>0</v>
      </c>
      <c r="CR7" s="62">
        <f t="shared" ref="CR7:CR40" si="85">CF7+CJ7+CN7</f>
        <v>0</v>
      </c>
      <c r="CS7" s="62">
        <f t="shared" si="16"/>
        <v>0</v>
      </c>
      <c r="CT7" s="62">
        <f t="shared" si="17"/>
        <v>0</v>
      </c>
      <c r="CU7" s="62">
        <f t="shared" si="18"/>
        <v>0</v>
      </c>
      <c r="CV7" s="40"/>
      <c r="CW7" s="40"/>
      <c r="CX7" s="40"/>
      <c r="CY7" s="59">
        <f t="shared" si="19"/>
        <v>0</v>
      </c>
      <c r="CZ7" s="40"/>
      <c r="DA7" s="40"/>
      <c r="DB7" s="62"/>
      <c r="DC7" s="39">
        <f t="shared" ref="DC7:DC13" si="86">SUM(CZ7:DB7)</f>
        <v>0</v>
      </c>
      <c r="DD7" s="40"/>
      <c r="DE7" s="40"/>
      <c r="DF7" s="62"/>
      <c r="DG7" s="39">
        <f t="shared" ref="DG7:DG23" si="87">SUM(DD7:DF7)</f>
        <v>0</v>
      </c>
      <c r="DH7" s="62">
        <f t="shared" ref="DH7:DH40" si="88">CV7+CZ7+DD7</f>
        <v>0</v>
      </c>
      <c r="DI7" s="62">
        <f t="shared" si="20"/>
        <v>0</v>
      </c>
      <c r="DJ7" s="62">
        <f t="shared" si="21"/>
        <v>0</v>
      </c>
      <c r="DK7" s="62">
        <f t="shared" si="22"/>
        <v>0</v>
      </c>
      <c r="DL7" s="40"/>
      <c r="DM7" s="40"/>
      <c r="DN7" s="40"/>
      <c r="DO7" s="59">
        <f t="shared" si="23"/>
        <v>0</v>
      </c>
      <c r="DP7" s="40"/>
      <c r="DQ7" s="40"/>
      <c r="DR7" s="62"/>
      <c r="DS7" s="39">
        <f t="shared" ref="DS7:DS13" si="89">SUM(DP7:DR7)</f>
        <v>0</v>
      </c>
      <c r="DT7" s="40"/>
      <c r="DU7" s="40"/>
      <c r="DV7" s="62"/>
      <c r="DW7" s="39">
        <f t="shared" ref="DW7:DW45" si="90">SUM(DT7:DV7)</f>
        <v>0</v>
      </c>
      <c r="DX7" s="62">
        <f t="shared" ref="DX7:DX40" si="91">DL7+DP7+DT7</f>
        <v>0</v>
      </c>
      <c r="DY7" s="62">
        <f t="shared" ref="DY7:DY40" si="92">DM7+DQ7+DU7</f>
        <v>0</v>
      </c>
      <c r="DZ7" s="62">
        <f t="shared" ref="DZ7:DZ40" si="93">DN7+DR7+DV7</f>
        <v>0</v>
      </c>
      <c r="EA7" s="62">
        <f t="shared" ref="EA7:EA40" si="94">DO7+DS7+DW7</f>
        <v>0</v>
      </c>
      <c r="EB7" s="40"/>
      <c r="EC7" s="40"/>
      <c r="ED7" s="40"/>
      <c r="EE7" s="59">
        <f t="shared" si="24"/>
        <v>0</v>
      </c>
      <c r="EF7" s="40"/>
      <c r="EG7" s="40"/>
      <c r="EH7" s="62"/>
      <c r="EI7" s="39">
        <f t="shared" ref="EI7:EI13" si="95">SUM(EF7:EH7)</f>
        <v>0</v>
      </c>
      <c r="EJ7" s="40"/>
      <c r="EK7" s="40"/>
      <c r="EL7" s="62"/>
      <c r="EM7" s="39">
        <f t="shared" ref="EM7:EM45" si="96">SUM(EJ7:EL7)</f>
        <v>0</v>
      </c>
      <c r="EN7" s="62">
        <f t="shared" ref="EN7:EN40" si="97">EB7+EF7+EJ7</f>
        <v>0</v>
      </c>
      <c r="EO7" s="62">
        <f t="shared" si="25"/>
        <v>0</v>
      </c>
      <c r="EP7" s="62">
        <f t="shared" si="25"/>
        <v>0</v>
      </c>
      <c r="EQ7" s="62">
        <f t="shared" si="25"/>
        <v>0</v>
      </c>
      <c r="ER7" s="40"/>
      <c r="ES7" s="40"/>
      <c r="ET7" s="40"/>
      <c r="EU7" s="59">
        <f t="shared" si="26"/>
        <v>0</v>
      </c>
      <c r="EV7" s="40"/>
      <c r="EW7" s="40"/>
      <c r="EX7" s="62"/>
      <c r="EY7" s="39">
        <f t="shared" ref="EY7:EY13" si="98">SUM(EV7:EX7)</f>
        <v>0</v>
      </c>
      <c r="EZ7" s="40"/>
      <c r="FA7" s="40"/>
      <c r="FB7" s="62"/>
      <c r="FC7" s="39">
        <f t="shared" ref="FC7:FC23" si="99">SUM(EZ7:FB7)</f>
        <v>0</v>
      </c>
      <c r="FD7" s="62">
        <f t="shared" ref="FD7:FD40" si="100">ER7+EV7+EZ7</f>
        <v>0</v>
      </c>
      <c r="FE7" s="62">
        <f t="shared" si="27"/>
        <v>0</v>
      </c>
      <c r="FF7" s="62">
        <f t="shared" si="28"/>
        <v>0</v>
      </c>
      <c r="FG7" s="62">
        <f t="shared" si="29"/>
        <v>0</v>
      </c>
      <c r="FH7" s="40"/>
      <c r="FI7" s="40"/>
      <c r="FJ7" s="40"/>
      <c r="FK7" s="59">
        <f t="shared" si="30"/>
        <v>0</v>
      </c>
      <c r="FL7" s="40"/>
      <c r="FM7" s="40"/>
      <c r="FN7" s="62"/>
      <c r="FO7" s="39">
        <f t="shared" ref="FO7:FO13" si="101">SUM(FL7:FN7)</f>
        <v>0</v>
      </c>
      <c r="FP7" s="40"/>
      <c r="FQ7" s="40"/>
      <c r="FR7" s="62"/>
      <c r="FS7" s="39">
        <f t="shared" ref="FS7:FS45" si="102">SUM(FP7:FR7)</f>
        <v>0</v>
      </c>
      <c r="FT7" s="62">
        <f t="shared" ref="FT7:FT40" si="103">FH7+FL7+FP7</f>
        <v>0</v>
      </c>
      <c r="FU7" s="62">
        <f t="shared" si="31"/>
        <v>0</v>
      </c>
      <c r="FV7" s="62">
        <f t="shared" si="32"/>
        <v>0</v>
      </c>
      <c r="FW7" s="62">
        <f t="shared" si="33"/>
        <v>0</v>
      </c>
      <c r="FX7" s="40"/>
      <c r="FY7" s="40"/>
      <c r="FZ7" s="40"/>
      <c r="GA7" s="59">
        <f t="shared" si="34"/>
        <v>0</v>
      </c>
      <c r="GB7" s="40"/>
      <c r="GC7" s="40"/>
      <c r="GD7" s="62"/>
      <c r="GE7" s="39">
        <f t="shared" ref="GE7:GE13" si="104">SUM(GB7:GD7)</f>
        <v>0</v>
      </c>
      <c r="GF7" s="40"/>
      <c r="GG7" s="40"/>
      <c r="GH7" s="62"/>
      <c r="GI7" s="39">
        <f t="shared" ref="GI7:GI23" si="105">SUM(GF7:GH7)</f>
        <v>0</v>
      </c>
      <c r="GJ7" s="62">
        <f t="shared" ref="GJ7:GJ40" si="106">FX7+GB7+GF7</f>
        <v>0</v>
      </c>
      <c r="GK7" s="62">
        <f t="shared" si="35"/>
        <v>0</v>
      </c>
      <c r="GL7" s="62">
        <f t="shared" si="36"/>
        <v>0</v>
      </c>
      <c r="GM7" s="62">
        <f t="shared" si="37"/>
        <v>0</v>
      </c>
      <c r="GN7" s="40">
        <f t="shared" ref="GN7:GP45" si="107">D7+T7+AJ7</f>
        <v>0</v>
      </c>
      <c r="GO7" s="40">
        <f t="shared" ref="GO7:GO21" si="108">E7+U7+AK7</f>
        <v>0</v>
      </c>
      <c r="GP7" s="40">
        <f t="shared" ref="GP7:GP21" si="109">F7+V7+AL7</f>
        <v>0</v>
      </c>
      <c r="GQ7" s="40">
        <f t="shared" ref="GQ7:GS45" si="110">G7+W7+AM7</f>
        <v>0</v>
      </c>
      <c r="GR7" s="40">
        <f t="shared" ref="GR7:GR21" si="111">H7+X7+AN7</f>
        <v>0</v>
      </c>
      <c r="GS7" s="40">
        <f t="shared" ref="GS7:GS21" si="112">I7+Y7+AO7</f>
        <v>0</v>
      </c>
      <c r="GT7" s="40">
        <f t="shared" ref="GT7:GU46" si="113">J7+Z7+AP7</f>
        <v>0</v>
      </c>
      <c r="GU7" s="40">
        <f t="shared" ref="GU7:GU21" si="114">K7+AA7+AQ7</f>
        <v>0</v>
      </c>
      <c r="GV7" s="40">
        <f t="shared" ref="GV7:GV46" si="115">L7+AB7+AR7</f>
        <v>0</v>
      </c>
      <c r="GW7" s="40">
        <f t="shared" ref="GW7:GW46" si="116">M7+AC7+AS7</f>
        <v>0</v>
      </c>
      <c r="GX7" s="40">
        <f t="shared" ref="GX7:GX46" si="117">N7+AD7+AT7</f>
        <v>0</v>
      </c>
      <c r="GY7" s="40">
        <f t="shared" ref="GY7:GY46" si="118">O7+AE7+AU7</f>
        <v>0</v>
      </c>
      <c r="GZ7" s="62">
        <f t="shared" ref="GZ7:GZ40" si="119">GN7+GR7+GV7</f>
        <v>0</v>
      </c>
      <c r="HA7" s="62">
        <f t="shared" si="39"/>
        <v>0</v>
      </c>
      <c r="HB7" s="62">
        <f t="shared" si="40"/>
        <v>0</v>
      </c>
      <c r="HC7" s="62">
        <f t="shared" si="41"/>
        <v>0</v>
      </c>
      <c r="HD7" s="40">
        <f t="shared" ref="HD7:HD45" si="120">AZ7+BP7+CF7</f>
        <v>0</v>
      </c>
      <c r="HE7" s="40">
        <f t="shared" ref="HE7:HE45" si="121">BA7+BQ7+CG7</f>
        <v>0</v>
      </c>
      <c r="HF7" s="40">
        <f t="shared" ref="HF7:HF45" si="122">BB7+BR7+CH7</f>
        <v>0</v>
      </c>
      <c r="HG7" s="40">
        <f t="shared" ref="HG7:HG45" si="123">BC7+BS7+CI7</f>
        <v>0</v>
      </c>
      <c r="HH7" s="40">
        <f t="shared" ref="HH7:HH45" si="124">BD7+BT7+CJ7</f>
        <v>0</v>
      </c>
      <c r="HI7" s="40">
        <f t="shared" ref="HI7:HI45" si="125">BE7+BU7+CK7</f>
        <v>0</v>
      </c>
      <c r="HJ7" s="40">
        <f t="shared" ref="HJ7:HJ45" si="126">BF7+BV7+CL7</f>
        <v>0</v>
      </c>
      <c r="HK7" s="40">
        <f t="shared" ref="HK7:HK45" si="127">BG7+BW7+CM7</f>
        <v>0</v>
      </c>
      <c r="HL7" s="40">
        <f t="shared" ref="HL7:HL45" si="128">BH7+BX7+CN7</f>
        <v>0</v>
      </c>
      <c r="HM7" s="40">
        <f t="shared" ref="HM7:HM45" si="129">BI7+BY7+CO7</f>
        <v>0</v>
      </c>
      <c r="HN7" s="40">
        <f t="shared" ref="HN7:HN45" si="130">BJ7+BZ7+CP7</f>
        <v>0</v>
      </c>
      <c r="HO7" s="40">
        <f t="shared" ref="HO7:HO45" si="131">BK7+CA7+CQ7</f>
        <v>0</v>
      </c>
      <c r="HP7" s="62">
        <f t="shared" ref="HP7:HP45" si="132">HD7+HH7+HL7</f>
        <v>0</v>
      </c>
      <c r="HQ7" s="62">
        <f t="shared" ref="HQ7:HQ45" si="133">HE7+HI7+HM7</f>
        <v>0</v>
      </c>
      <c r="HR7" s="62">
        <f t="shared" ref="HR7:HR45" si="134">HF7+HJ7+HN7</f>
        <v>0</v>
      </c>
      <c r="HS7" s="62">
        <f t="shared" ref="HS7:HS45" si="135">HG7+HK7+HO7</f>
        <v>0</v>
      </c>
      <c r="HT7" s="40">
        <f t="shared" ref="HT7:HT45" si="136">CV7+DL7+EB7</f>
        <v>0</v>
      </c>
      <c r="HU7" s="40">
        <f t="shared" ref="HU7:HU45" si="137">CW7+DM7+EC7</f>
        <v>0</v>
      </c>
      <c r="HV7" s="40">
        <f t="shared" ref="HV7:HV46" si="138">CX7+DN7+ED7</f>
        <v>0</v>
      </c>
      <c r="HW7" s="40">
        <f t="shared" ref="HW7:HW45" si="139">CY7+DO7+EE7</f>
        <v>0</v>
      </c>
      <c r="HX7" s="40">
        <f t="shared" ref="HX7:HX46" si="140">CZ7+DP7+EF7</f>
        <v>0</v>
      </c>
      <c r="HY7" s="40">
        <f t="shared" ref="HY7:HY46" si="141">DA7+DQ7+EG7</f>
        <v>0</v>
      </c>
      <c r="HZ7" s="40">
        <f t="shared" ref="HZ7:HZ46" si="142">DB7+DR7+EH7</f>
        <v>0</v>
      </c>
      <c r="IA7" s="40">
        <f t="shared" ref="IA7:IA46" si="143">DC7+DS7+EI7</f>
        <v>0</v>
      </c>
      <c r="IB7" s="40">
        <f t="shared" ref="IB7:IE46" si="144">DD7+DT7+EJ7</f>
        <v>0</v>
      </c>
      <c r="IC7" s="40">
        <f t="shared" ref="IC7:IC21" si="145">DE7+DU7+EK7</f>
        <v>0</v>
      </c>
      <c r="ID7" s="40">
        <f t="shared" ref="ID7:ID21" si="146">DF7+DV7+EL7</f>
        <v>0</v>
      </c>
      <c r="IE7" s="40">
        <f t="shared" ref="IE7:IE21" si="147">DG7+DW7+EM7</f>
        <v>0</v>
      </c>
      <c r="IF7" s="62">
        <f t="shared" ref="IF7:IF45" si="148">HT7+HX7+IB7</f>
        <v>0</v>
      </c>
      <c r="IG7" s="62">
        <f t="shared" si="44"/>
        <v>0</v>
      </c>
      <c r="IH7" s="62">
        <f t="shared" si="45"/>
        <v>0</v>
      </c>
      <c r="II7" s="62">
        <f t="shared" si="46"/>
        <v>0</v>
      </c>
      <c r="IJ7" s="40">
        <f t="shared" ref="IJ7:IS46" si="149">ER7+FH7+FX7</f>
        <v>0</v>
      </c>
      <c r="IK7" s="40">
        <f t="shared" si="47"/>
        <v>0</v>
      </c>
      <c r="IL7" s="40">
        <f t="shared" si="47"/>
        <v>0</v>
      </c>
      <c r="IM7" s="40">
        <f t="shared" si="47"/>
        <v>0</v>
      </c>
      <c r="IN7" s="40">
        <f t="shared" si="47"/>
        <v>0</v>
      </c>
      <c r="IO7" s="40">
        <f t="shared" si="47"/>
        <v>0</v>
      </c>
      <c r="IP7" s="40">
        <f t="shared" si="47"/>
        <v>0</v>
      </c>
      <c r="IQ7" s="40">
        <f t="shared" si="47"/>
        <v>0</v>
      </c>
      <c r="IR7" s="40">
        <f t="shared" si="47"/>
        <v>0</v>
      </c>
      <c r="IS7" s="40">
        <f t="shared" si="47"/>
        <v>0</v>
      </c>
      <c r="IT7" s="40">
        <f t="shared" si="47"/>
        <v>0</v>
      </c>
      <c r="IU7" s="40">
        <f t="shared" si="47"/>
        <v>0</v>
      </c>
      <c r="IV7" s="62">
        <f t="shared" ref="IV7:IV45" si="150">IJ7+IN7+IR7</f>
        <v>0</v>
      </c>
      <c r="IW7" s="62">
        <f t="shared" si="48"/>
        <v>0</v>
      </c>
      <c r="IX7" s="62">
        <f t="shared" si="49"/>
        <v>0</v>
      </c>
      <c r="IY7" s="62">
        <f t="shared" si="50"/>
        <v>0</v>
      </c>
      <c r="IZ7" s="40">
        <f t="shared" ref="IZ7:IZ46" si="151">GN7+HD7</f>
        <v>0</v>
      </c>
      <c r="JA7" s="40">
        <f t="shared" ref="JA7:JA46" si="152">GO7+HE7</f>
        <v>0</v>
      </c>
      <c r="JB7" s="40">
        <f t="shared" ref="JB7:JB46" si="153">GP7+HF7</f>
        <v>0</v>
      </c>
      <c r="JC7" s="40">
        <f t="shared" ref="JC7:JC46" si="154">GQ7+HG7</f>
        <v>0</v>
      </c>
      <c r="JD7" s="40">
        <f t="shared" ref="JD7:JD39" si="155">GR7+HH7</f>
        <v>0</v>
      </c>
      <c r="JE7" s="40">
        <f t="shared" ref="JE7:JE46" si="156">GS7+HI7</f>
        <v>0</v>
      </c>
      <c r="JF7" s="40">
        <f t="shared" ref="JF7:JF46" si="157">GT7+HJ7</f>
        <v>0</v>
      </c>
      <c r="JG7" s="40">
        <f t="shared" ref="JG7:JG46" si="158">GU7+HK7</f>
        <v>0</v>
      </c>
      <c r="JH7" s="40">
        <f t="shared" ref="JH7:JH46" si="159">GV7+HL7</f>
        <v>0</v>
      </c>
      <c r="JI7" s="40">
        <f t="shared" ref="JI7:JI46" si="160">GW7+HM7</f>
        <v>0</v>
      </c>
      <c r="JJ7" s="40">
        <f t="shared" ref="JJ7:JJ46" si="161">GX7+HN7</f>
        <v>0</v>
      </c>
      <c r="JK7" s="40">
        <f t="shared" ref="JK7:JK46" si="162">GY7+HO7</f>
        <v>0</v>
      </c>
      <c r="JL7" s="62">
        <f t="shared" ref="JL7:JL39" si="163">IZ7+JD7+JH7</f>
        <v>0</v>
      </c>
      <c r="JM7" s="62">
        <f t="shared" si="52"/>
        <v>0</v>
      </c>
      <c r="JN7" s="62">
        <f t="shared" si="53"/>
        <v>0</v>
      </c>
      <c r="JO7" s="62">
        <f t="shared" si="54"/>
        <v>0</v>
      </c>
      <c r="JP7" s="40">
        <f t="shared" ref="JP7:JP39" si="164">HT7+IJ7</f>
        <v>0</v>
      </c>
      <c r="JQ7" s="40">
        <f t="shared" ref="JQ7:JQ39" si="165">HU7+IK7</f>
        <v>0</v>
      </c>
      <c r="JR7" s="40">
        <f t="shared" ref="JR7:JR39" si="166">HV7+IL7</f>
        <v>0</v>
      </c>
      <c r="JS7" s="40">
        <f t="shared" ref="JS7:JS39" si="167">HW7+IM7</f>
        <v>0</v>
      </c>
      <c r="JT7" s="40">
        <f t="shared" ref="JT7:JT39" si="168">HX7+IN7</f>
        <v>0</v>
      </c>
      <c r="JU7" s="40">
        <f t="shared" ref="JU7:JU39" si="169">HY7+IO7</f>
        <v>0</v>
      </c>
      <c r="JV7" s="40">
        <f t="shared" ref="JV7:JV39" si="170">HZ7+IP7</f>
        <v>0</v>
      </c>
      <c r="JW7" s="40">
        <f t="shared" ref="JW7:JW39" si="171">IA7+IQ7</f>
        <v>0</v>
      </c>
      <c r="JX7" s="40">
        <f t="shared" ref="JX7:JX39" si="172">IB7+IR7</f>
        <v>0</v>
      </c>
      <c r="JY7" s="40">
        <f t="shared" ref="JY7:JY39" si="173">IC7+IS7</f>
        <v>0</v>
      </c>
      <c r="JZ7" s="40">
        <f t="shared" ref="JZ7:JZ39" si="174">ID7+IT7</f>
        <v>0</v>
      </c>
      <c r="KA7" s="40">
        <f t="shared" ref="KA7:KA39" si="175">IE7+IU7</f>
        <v>0</v>
      </c>
      <c r="KB7" s="62">
        <f t="shared" ref="KB7:KB39" si="176">JP7+JT7+JX7</f>
        <v>0</v>
      </c>
      <c r="KC7" s="62">
        <f t="shared" si="56"/>
        <v>0</v>
      </c>
      <c r="KD7" s="62">
        <f t="shared" si="57"/>
        <v>0</v>
      </c>
      <c r="KE7" s="62">
        <f t="shared" si="58"/>
        <v>0</v>
      </c>
      <c r="KF7" s="40">
        <f t="shared" ref="KF7:KF46" si="177">D7+T7+AJ7+AZ7+BP7+CF7+CV7+DL7+EB7+ER7+FH7+FX7</f>
        <v>0</v>
      </c>
      <c r="KG7" s="40">
        <f t="shared" ref="KG7:KG46" si="178">E7+U7+AK7+BA7+BQ7+CG7+CW7+DM7+EC7+ES7+FI7+FY7</f>
        <v>0</v>
      </c>
      <c r="KH7" s="40">
        <f t="shared" ref="KH7:KH46" si="179">F7+V7+AL7+BB7+BR7+CH7+CX7+DN7+ED7+ET7+FJ7+FZ7</f>
        <v>0</v>
      </c>
      <c r="KI7" s="40">
        <f t="shared" ref="KI7:KI46" si="180">G7+W7+AM7+BC7+BS7+CI7+CY7+DO7+EE7+EU7+FK7+GA7</f>
        <v>0</v>
      </c>
      <c r="KJ7" s="40">
        <f t="shared" ref="KJ7:KJ46" si="181">H7+X7+AN7+BD7+BT7+CJ7+CZ7+DP7+EF7+EV7+FL7+GB7</f>
        <v>0</v>
      </c>
      <c r="KK7" s="40">
        <f t="shared" ref="KK7:KK46" si="182">I7+Y7+AO7+BE7+BU7+CK7+DA7+DQ7+EG7+EW7+FM7+GC7</f>
        <v>0</v>
      </c>
      <c r="KL7" s="40">
        <f t="shared" ref="KL7:KL46" si="183">J7+Z7+AP7+BF7+BV7+CL7+DB7+DR7+EH7+EX7+FN7+GD7</f>
        <v>0</v>
      </c>
      <c r="KM7" s="40">
        <f t="shared" ref="KM7:KM46" si="184">K7+AA7+AQ7+BG7+BW7+CM7+DC7+DS7+EI7+EY7+FO7+GE7</f>
        <v>0</v>
      </c>
      <c r="KN7" s="40">
        <f t="shared" ref="KN7:KN46" si="185">L7+AB7+AR7+BH7+BX7+CN7+DD7+DT7+EJ7+EZ7+FP7+GF7</f>
        <v>0</v>
      </c>
      <c r="KO7" s="40">
        <f t="shared" ref="KO7:KO46" si="186">M7+AC7+AS7+BI7+BY7+CO7+DE7+DU7+EK7+FA7+FQ7+GG7</f>
        <v>0</v>
      </c>
      <c r="KP7" s="40">
        <f t="shared" ref="KP7:KP46" si="187">N7+AD7+AT7+BJ7+BZ7+CP7+DF7+DV7+EL7+FB7+FR7+GH7</f>
        <v>0</v>
      </c>
      <c r="KQ7" s="40">
        <f t="shared" ref="KQ7:KQ46" si="188">O7+AE7+AU7+BK7+CA7+CQ7+DG7+DW7+EM7+FC7+FS7+GI7</f>
        <v>0</v>
      </c>
      <c r="KR7" s="62">
        <f t="shared" ref="KR7:KR39" si="189">KF7+KJ7+KN7</f>
        <v>0</v>
      </c>
      <c r="KS7" s="62">
        <f t="shared" si="60"/>
        <v>0</v>
      </c>
      <c r="KT7" s="62">
        <f t="shared" si="61"/>
        <v>0</v>
      </c>
      <c r="KU7" s="62">
        <f t="shared" si="62"/>
        <v>0</v>
      </c>
    </row>
    <row r="8" spans="1:307" x14ac:dyDescent="0.25">
      <c r="A8" s="32"/>
      <c r="B8" s="60"/>
      <c r="C8" s="63" t="s">
        <v>49</v>
      </c>
      <c r="D8" s="40"/>
      <c r="E8" s="40"/>
      <c r="F8" s="40"/>
      <c r="G8" s="59">
        <f t="shared" si="0"/>
        <v>0</v>
      </c>
      <c r="H8" s="867">
        <v>36</v>
      </c>
      <c r="I8" s="867">
        <v>27</v>
      </c>
      <c r="J8" s="868">
        <v>0</v>
      </c>
      <c r="K8" s="866">
        <f t="shared" si="63"/>
        <v>63</v>
      </c>
      <c r="L8" s="40"/>
      <c r="M8" s="40"/>
      <c r="N8" s="62"/>
      <c r="O8" s="39">
        <f t="shared" si="64"/>
        <v>0</v>
      </c>
      <c r="P8" s="62">
        <f t="shared" si="65"/>
        <v>36</v>
      </c>
      <c r="Q8" s="62">
        <f t="shared" si="66"/>
        <v>27</v>
      </c>
      <c r="R8" s="62">
        <f t="shared" si="67"/>
        <v>0</v>
      </c>
      <c r="S8" s="62">
        <f t="shared" si="68"/>
        <v>63</v>
      </c>
      <c r="T8" s="40"/>
      <c r="U8" s="40"/>
      <c r="V8" s="40"/>
      <c r="W8" s="59">
        <f t="shared" si="1"/>
        <v>0</v>
      </c>
      <c r="X8" s="867">
        <v>40</v>
      </c>
      <c r="Y8" s="867">
        <v>33</v>
      </c>
      <c r="Z8" s="868"/>
      <c r="AA8" s="866">
        <f t="shared" si="69"/>
        <v>73</v>
      </c>
      <c r="AB8" s="40"/>
      <c r="AC8" s="40"/>
      <c r="AD8" s="62"/>
      <c r="AE8" s="39">
        <f t="shared" si="70"/>
        <v>0</v>
      </c>
      <c r="AF8" s="62">
        <f t="shared" si="71"/>
        <v>40</v>
      </c>
      <c r="AG8" s="62">
        <f t="shared" si="2"/>
        <v>33</v>
      </c>
      <c r="AH8" s="62">
        <f t="shared" si="3"/>
        <v>0</v>
      </c>
      <c r="AI8" s="62">
        <f t="shared" si="4"/>
        <v>73</v>
      </c>
      <c r="AJ8" s="40"/>
      <c r="AK8" s="40"/>
      <c r="AL8" s="40"/>
      <c r="AM8" s="59">
        <f t="shared" si="5"/>
        <v>0</v>
      </c>
      <c r="AN8" s="867">
        <v>42</v>
      </c>
      <c r="AO8" s="867">
        <v>48</v>
      </c>
      <c r="AP8" s="868">
        <v>0</v>
      </c>
      <c r="AQ8" s="866">
        <f t="shared" si="72"/>
        <v>90</v>
      </c>
      <c r="AR8" s="40"/>
      <c r="AS8" s="40"/>
      <c r="AT8" s="62"/>
      <c r="AU8" s="39">
        <f t="shared" si="73"/>
        <v>0</v>
      </c>
      <c r="AV8" s="62">
        <f t="shared" si="74"/>
        <v>42</v>
      </c>
      <c r="AW8" s="62">
        <f t="shared" si="6"/>
        <v>48</v>
      </c>
      <c r="AX8" s="62">
        <f t="shared" si="7"/>
        <v>0</v>
      </c>
      <c r="AY8" s="62">
        <f t="shared" si="8"/>
        <v>90</v>
      </c>
      <c r="AZ8" s="40"/>
      <c r="BA8" s="40"/>
      <c r="BB8" s="40"/>
      <c r="BC8" s="59">
        <f t="shared" si="9"/>
        <v>0</v>
      </c>
      <c r="BD8" s="867">
        <v>41</v>
      </c>
      <c r="BE8" s="867">
        <v>29</v>
      </c>
      <c r="BF8" s="868">
        <v>0</v>
      </c>
      <c r="BG8" s="866">
        <f t="shared" si="75"/>
        <v>70</v>
      </c>
      <c r="BH8" s="40"/>
      <c r="BI8" s="40"/>
      <c r="BJ8" s="62"/>
      <c r="BK8" s="39">
        <f t="shared" si="76"/>
        <v>0</v>
      </c>
      <c r="BL8" s="62">
        <f t="shared" si="77"/>
        <v>41</v>
      </c>
      <c r="BM8" s="62">
        <f t="shared" si="10"/>
        <v>29</v>
      </c>
      <c r="BN8" s="62">
        <f t="shared" si="11"/>
        <v>0</v>
      </c>
      <c r="BO8" s="62">
        <f t="shared" si="12"/>
        <v>70</v>
      </c>
      <c r="BP8" s="40"/>
      <c r="BQ8" s="40"/>
      <c r="BR8" s="40"/>
      <c r="BS8" s="59">
        <f t="shared" si="13"/>
        <v>0</v>
      </c>
      <c r="BT8" s="867"/>
      <c r="BU8" s="867"/>
      <c r="BV8" s="868"/>
      <c r="BW8" s="866">
        <f t="shared" si="78"/>
        <v>0</v>
      </c>
      <c r="BX8" s="40"/>
      <c r="BY8" s="40"/>
      <c r="BZ8" s="62"/>
      <c r="CA8" s="39">
        <f t="shared" si="79"/>
        <v>0</v>
      </c>
      <c r="CB8" s="62">
        <f t="shared" si="80"/>
        <v>0</v>
      </c>
      <c r="CC8" s="62">
        <f t="shared" si="81"/>
        <v>0</v>
      </c>
      <c r="CD8" s="62">
        <f t="shared" si="82"/>
        <v>0</v>
      </c>
      <c r="CE8" s="62">
        <f t="shared" si="14"/>
        <v>0</v>
      </c>
      <c r="CF8" s="40"/>
      <c r="CG8" s="40"/>
      <c r="CH8" s="40"/>
      <c r="CI8" s="59">
        <f t="shared" si="15"/>
        <v>0</v>
      </c>
      <c r="CJ8" s="867"/>
      <c r="CK8" s="867"/>
      <c r="CL8" s="868"/>
      <c r="CM8" s="866">
        <f t="shared" si="83"/>
        <v>0</v>
      </c>
      <c r="CN8" s="40"/>
      <c r="CO8" s="40"/>
      <c r="CP8" s="62"/>
      <c r="CQ8" s="39">
        <f t="shared" si="84"/>
        <v>0</v>
      </c>
      <c r="CR8" s="62">
        <f t="shared" si="85"/>
        <v>0</v>
      </c>
      <c r="CS8" s="62">
        <f t="shared" si="16"/>
        <v>0</v>
      </c>
      <c r="CT8" s="62">
        <f t="shared" si="17"/>
        <v>0</v>
      </c>
      <c r="CU8" s="62">
        <f t="shared" si="18"/>
        <v>0</v>
      </c>
      <c r="CV8" s="40"/>
      <c r="CW8" s="40"/>
      <c r="CX8" s="40"/>
      <c r="CY8" s="59">
        <f t="shared" si="19"/>
        <v>0</v>
      </c>
      <c r="CZ8" s="40"/>
      <c r="DA8" s="40"/>
      <c r="DB8" s="62"/>
      <c r="DC8" s="39">
        <f t="shared" si="86"/>
        <v>0</v>
      </c>
      <c r="DD8" s="40"/>
      <c r="DE8" s="40"/>
      <c r="DF8" s="62"/>
      <c r="DG8" s="39">
        <f t="shared" si="87"/>
        <v>0</v>
      </c>
      <c r="DH8" s="62">
        <f t="shared" si="88"/>
        <v>0</v>
      </c>
      <c r="DI8" s="62">
        <f t="shared" si="20"/>
        <v>0</v>
      </c>
      <c r="DJ8" s="62">
        <f t="shared" si="21"/>
        <v>0</v>
      </c>
      <c r="DK8" s="62">
        <f t="shared" si="22"/>
        <v>0</v>
      </c>
      <c r="DL8" s="40"/>
      <c r="DM8" s="40"/>
      <c r="DN8" s="40"/>
      <c r="DO8" s="59">
        <f t="shared" si="23"/>
        <v>0</v>
      </c>
      <c r="DP8" s="40"/>
      <c r="DQ8" s="40"/>
      <c r="DR8" s="62"/>
      <c r="DS8" s="39">
        <f t="shared" si="89"/>
        <v>0</v>
      </c>
      <c r="DT8" s="40"/>
      <c r="DU8" s="40"/>
      <c r="DV8" s="62"/>
      <c r="DW8" s="39">
        <f t="shared" si="90"/>
        <v>0</v>
      </c>
      <c r="DX8" s="62">
        <f t="shared" si="91"/>
        <v>0</v>
      </c>
      <c r="DY8" s="62">
        <f t="shared" si="92"/>
        <v>0</v>
      </c>
      <c r="DZ8" s="62">
        <f t="shared" si="93"/>
        <v>0</v>
      </c>
      <c r="EA8" s="62">
        <f t="shared" si="94"/>
        <v>0</v>
      </c>
      <c r="EB8" s="40"/>
      <c r="EC8" s="40"/>
      <c r="ED8" s="40"/>
      <c r="EE8" s="59">
        <f t="shared" si="24"/>
        <v>0</v>
      </c>
      <c r="EF8" s="40"/>
      <c r="EG8" s="40"/>
      <c r="EH8" s="62"/>
      <c r="EI8" s="39">
        <f t="shared" si="95"/>
        <v>0</v>
      </c>
      <c r="EJ8" s="40"/>
      <c r="EK8" s="40"/>
      <c r="EL8" s="62"/>
      <c r="EM8" s="39">
        <f t="shared" si="96"/>
        <v>0</v>
      </c>
      <c r="EN8" s="62">
        <f t="shared" si="97"/>
        <v>0</v>
      </c>
      <c r="EO8" s="62">
        <f t="shared" si="25"/>
        <v>0</v>
      </c>
      <c r="EP8" s="62">
        <f t="shared" si="25"/>
        <v>0</v>
      </c>
      <c r="EQ8" s="62">
        <f t="shared" si="25"/>
        <v>0</v>
      </c>
      <c r="ER8" s="40"/>
      <c r="ES8" s="40"/>
      <c r="ET8" s="40"/>
      <c r="EU8" s="59">
        <f t="shared" si="26"/>
        <v>0</v>
      </c>
      <c r="EV8" s="40"/>
      <c r="EW8" s="40"/>
      <c r="EX8" s="62"/>
      <c r="EY8" s="39">
        <f t="shared" si="98"/>
        <v>0</v>
      </c>
      <c r="EZ8" s="40"/>
      <c r="FA8" s="40"/>
      <c r="FB8" s="62"/>
      <c r="FC8" s="39">
        <f t="shared" si="99"/>
        <v>0</v>
      </c>
      <c r="FD8" s="62">
        <f t="shared" si="100"/>
        <v>0</v>
      </c>
      <c r="FE8" s="62">
        <f t="shared" si="27"/>
        <v>0</v>
      </c>
      <c r="FF8" s="62">
        <f t="shared" si="28"/>
        <v>0</v>
      </c>
      <c r="FG8" s="62">
        <f t="shared" si="29"/>
        <v>0</v>
      </c>
      <c r="FH8" s="40"/>
      <c r="FI8" s="40"/>
      <c r="FJ8" s="40"/>
      <c r="FK8" s="59">
        <f t="shared" si="30"/>
        <v>0</v>
      </c>
      <c r="FL8" s="40"/>
      <c r="FM8" s="40"/>
      <c r="FN8" s="62"/>
      <c r="FO8" s="39">
        <f t="shared" si="101"/>
        <v>0</v>
      </c>
      <c r="FP8" s="40"/>
      <c r="FQ8" s="40"/>
      <c r="FR8" s="62"/>
      <c r="FS8" s="39">
        <f t="shared" si="102"/>
        <v>0</v>
      </c>
      <c r="FT8" s="62">
        <f t="shared" si="103"/>
        <v>0</v>
      </c>
      <c r="FU8" s="62">
        <f t="shared" si="31"/>
        <v>0</v>
      </c>
      <c r="FV8" s="62">
        <f t="shared" si="32"/>
        <v>0</v>
      </c>
      <c r="FW8" s="62">
        <f t="shared" si="33"/>
        <v>0</v>
      </c>
      <c r="FX8" s="40"/>
      <c r="FY8" s="40"/>
      <c r="FZ8" s="40"/>
      <c r="GA8" s="59">
        <f t="shared" si="34"/>
        <v>0</v>
      </c>
      <c r="GB8" s="40"/>
      <c r="GC8" s="40"/>
      <c r="GD8" s="62"/>
      <c r="GE8" s="39">
        <f t="shared" si="104"/>
        <v>0</v>
      </c>
      <c r="GF8" s="40"/>
      <c r="GG8" s="40"/>
      <c r="GH8" s="62"/>
      <c r="GI8" s="39">
        <f t="shared" si="105"/>
        <v>0</v>
      </c>
      <c r="GJ8" s="62">
        <f t="shared" si="106"/>
        <v>0</v>
      </c>
      <c r="GK8" s="62">
        <f t="shared" si="35"/>
        <v>0</v>
      </c>
      <c r="GL8" s="62">
        <f t="shared" si="36"/>
        <v>0</v>
      </c>
      <c r="GM8" s="62">
        <f t="shared" si="37"/>
        <v>0</v>
      </c>
      <c r="GN8" s="40">
        <f t="shared" si="107"/>
        <v>0</v>
      </c>
      <c r="GO8" s="40">
        <f t="shared" si="108"/>
        <v>0</v>
      </c>
      <c r="GP8" s="40">
        <f t="shared" si="109"/>
        <v>0</v>
      </c>
      <c r="GQ8" s="40">
        <f t="shared" si="110"/>
        <v>0</v>
      </c>
      <c r="GR8" s="40">
        <f t="shared" si="111"/>
        <v>118</v>
      </c>
      <c r="GS8" s="40">
        <f t="shared" si="112"/>
        <v>108</v>
      </c>
      <c r="GT8" s="40">
        <f t="shared" si="113"/>
        <v>0</v>
      </c>
      <c r="GU8" s="40">
        <f t="shared" si="114"/>
        <v>226</v>
      </c>
      <c r="GV8" s="40">
        <f t="shared" si="115"/>
        <v>0</v>
      </c>
      <c r="GW8" s="40">
        <f t="shared" si="116"/>
        <v>0</v>
      </c>
      <c r="GX8" s="40">
        <f t="shared" si="117"/>
        <v>0</v>
      </c>
      <c r="GY8" s="40">
        <f t="shared" si="118"/>
        <v>0</v>
      </c>
      <c r="GZ8" s="62">
        <f t="shared" si="119"/>
        <v>118</v>
      </c>
      <c r="HA8" s="62">
        <f t="shared" si="39"/>
        <v>108</v>
      </c>
      <c r="HB8" s="62">
        <f t="shared" si="40"/>
        <v>0</v>
      </c>
      <c r="HC8" s="62">
        <f t="shared" si="41"/>
        <v>226</v>
      </c>
      <c r="HD8" s="40">
        <f t="shared" si="120"/>
        <v>0</v>
      </c>
      <c r="HE8" s="40">
        <f t="shared" si="121"/>
        <v>0</v>
      </c>
      <c r="HF8" s="40">
        <f t="shared" si="122"/>
        <v>0</v>
      </c>
      <c r="HG8" s="40">
        <f t="shared" si="123"/>
        <v>0</v>
      </c>
      <c r="HH8" s="40">
        <f t="shared" si="124"/>
        <v>41</v>
      </c>
      <c r="HI8" s="40">
        <f t="shared" si="125"/>
        <v>29</v>
      </c>
      <c r="HJ8" s="40">
        <f t="shared" si="126"/>
        <v>0</v>
      </c>
      <c r="HK8" s="40">
        <f t="shared" si="127"/>
        <v>70</v>
      </c>
      <c r="HL8" s="40">
        <f t="shared" si="128"/>
        <v>0</v>
      </c>
      <c r="HM8" s="40">
        <f t="shared" si="129"/>
        <v>0</v>
      </c>
      <c r="HN8" s="40">
        <f t="shared" si="130"/>
        <v>0</v>
      </c>
      <c r="HO8" s="40">
        <f t="shared" si="131"/>
        <v>0</v>
      </c>
      <c r="HP8" s="62">
        <f t="shared" si="132"/>
        <v>41</v>
      </c>
      <c r="HQ8" s="62">
        <f t="shared" si="133"/>
        <v>29</v>
      </c>
      <c r="HR8" s="62">
        <f t="shared" si="134"/>
        <v>0</v>
      </c>
      <c r="HS8" s="62">
        <f t="shared" si="135"/>
        <v>70</v>
      </c>
      <c r="HT8" s="40">
        <f t="shared" si="136"/>
        <v>0</v>
      </c>
      <c r="HU8" s="40">
        <f t="shared" si="137"/>
        <v>0</v>
      </c>
      <c r="HV8" s="40">
        <f t="shared" si="138"/>
        <v>0</v>
      </c>
      <c r="HW8" s="40">
        <f t="shared" si="139"/>
        <v>0</v>
      </c>
      <c r="HX8" s="40">
        <f t="shared" si="140"/>
        <v>0</v>
      </c>
      <c r="HY8" s="40">
        <f t="shared" si="141"/>
        <v>0</v>
      </c>
      <c r="HZ8" s="40">
        <f t="shared" si="142"/>
        <v>0</v>
      </c>
      <c r="IA8" s="40">
        <f t="shared" si="143"/>
        <v>0</v>
      </c>
      <c r="IB8" s="40">
        <f t="shared" si="144"/>
        <v>0</v>
      </c>
      <c r="IC8" s="40">
        <f t="shared" si="145"/>
        <v>0</v>
      </c>
      <c r="ID8" s="40">
        <f t="shared" si="146"/>
        <v>0</v>
      </c>
      <c r="IE8" s="40">
        <f t="shared" si="147"/>
        <v>0</v>
      </c>
      <c r="IF8" s="62">
        <f t="shared" si="148"/>
        <v>0</v>
      </c>
      <c r="IG8" s="62">
        <f t="shared" si="44"/>
        <v>0</v>
      </c>
      <c r="IH8" s="62">
        <f t="shared" si="45"/>
        <v>0</v>
      </c>
      <c r="II8" s="62">
        <f t="shared" si="46"/>
        <v>0</v>
      </c>
      <c r="IJ8" s="40">
        <f t="shared" si="149"/>
        <v>0</v>
      </c>
      <c r="IK8" s="40">
        <f t="shared" si="47"/>
        <v>0</v>
      </c>
      <c r="IL8" s="40">
        <f t="shared" si="47"/>
        <v>0</v>
      </c>
      <c r="IM8" s="40">
        <f t="shared" si="47"/>
        <v>0</v>
      </c>
      <c r="IN8" s="40">
        <f t="shared" si="47"/>
        <v>0</v>
      </c>
      <c r="IO8" s="40">
        <f t="shared" si="47"/>
        <v>0</v>
      </c>
      <c r="IP8" s="40">
        <f t="shared" si="47"/>
        <v>0</v>
      </c>
      <c r="IQ8" s="40">
        <f t="shared" si="47"/>
        <v>0</v>
      </c>
      <c r="IR8" s="40">
        <f t="shared" si="47"/>
        <v>0</v>
      </c>
      <c r="IS8" s="40">
        <f t="shared" si="47"/>
        <v>0</v>
      </c>
      <c r="IT8" s="40">
        <f t="shared" si="47"/>
        <v>0</v>
      </c>
      <c r="IU8" s="40">
        <f t="shared" si="47"/>
        <v>0</v>
      </c>
      <c r="IV8" s="62">
        <f t="shared" si="150"/>
        <v>0</v>
      </c>
      <c r="IW8" s="62">
        <f t="shared" si="48"/>
        <v>0</v>
      </c>
      <c r="IX8" s="62">
        <f t="shared" si="49"/>
        <v>0</v>
      </c>
      <c r="IY8" s="62">
        <f t="shared" si="50"/>
        <v>0</v>
      </c>
      <c r="IZ8" s="40">
        <f t="shared" si="151"/>
        <v>0</v>
      </c>
      <c r="JA8" s="40">
        <f t="shared" si="152"/>
        <v>0</v>
      </c>
      <c r="JB8" s="40">
        <f t="shared" si="153"/>
        <v>0</v>
      </c>
      <c r="JC8" s="40">
        <f t="shared" si="154"/>
        <v>0</v>
      </c>
      <c r="JD8" s="40">
        <f t="shared" si="155"/>
        <v>159</v>
      </c>
      <c r="JE8" s="40">
        <f t="shared" si="156"/>
        <v>137</v>
      </c>
      <c r="JF8" s="40">
        <f t="shared" si="157"/>
        <v>0</v>
      </c>
      <c r="JG8" s="40">
        <f t="shared" si="158"/>
        <v>296</v>
      </c>
      <c r="JH8" s="40">
        <f t="shared" si="159"/>
        <v>0</v>
      </c>
      <c r="JI8" s="40">
        <f t="shared" si="160"/>
        <v>0</v>
      </c>
      <c r="JJ8" s="40">
        <f t="shared" si="161"/>
        <v>0</v>
      </c>
      <c r="JK8" s="40">
        <f t="shared" si="162"/>
        <v>0</v>
      </c>
      <c r="JL8" s="62">
        <f t="shared" si="163"/>
        <v>159</v>
      </c>
      <c r="JM8" s="62">
        <f t="shared" si="52"/>
        <v>137</v>
      </c>
      <c r="JN8" s="62">
        <f t="shared" si="53"/>
        <v>0</v>
      </c>
      <c r="JO8" s="62">
        <f t="shared" si="54"/>
        <v>296</v>
      </c>
      <c r="JP8" s="40">
        <f t="shared" si="164"/>
        <v>0</v>
      </c>
      <c r="JQ8" s="40">
        <f t="shared" si="165"/>
        <v>0</v>
      </c>
      <c r="JR8" s="40">
        <f t="shared" si="166"/>
        <v>0</v>
      </c>
      <c r="JS8" s="40">
        <f t="shared" si="167"/>
        <v>0</v>
      </c>
      <c r="JT8" s="40">
        <f t="shared" si="168"/>
        <v>0</v>
      </c>
      <c r="JU8" s="40">
        <f t="shared" si="169"/>
        <v>0</v>
      </c>
      <c r="JV8" s="40">
        <f t="shared" si="170"/>
        <v>0</v>
      </c>
      <c r="JW8" s="40">
        <f t="shared" si="171"/>
        <v>0</v>
      </c>
      <c r="JX8" s="40">
        <f t="shared" si="172"/>
        <v>0</v>
      </c>
      <c r="JY8" s="40">
        <f t="shared" si="173"/>
        <v>0</v>
      </c>
      <c r="JZ8" s="40">
        <f t="shared" si="174"/>
        <v>0</v>
      </c>
      <c r="KA8" s="40">
        <f t="shared" si="175"/>
        <v>0</v>
      </c>
      <c r="KB8" s="62">
        <f t="shared" si="176"/>
        <v>0</v>
      </c>
      <c r="KC8" s="62">
        <f t="shared" si="56"/>
        <v>0</v>
      </c>
      <c r="KD8" s="62">
        <f t="shared" si="57"/>
        <v>0</v>
      </c>
      <c r="KE8" s="62">
        <f t="shared" si="58"/>
        <v>0</v>
      </c>
      <c r="KF8" s="40">
        <f t="shared" si="177"/>
        <v>0</v>
      </c>
      <c r="KG8" s="40">
        <f t="shared" si="178"/>
        <v>0</v>
      </c>
      <c r="KH8" s="40">
        <f t="shared" si="179"/>
        <v>0</v>
      </c>
      <c r="KI8" s="40">
        <f t="shared" si="180"/>
        <v>0</v>
      </c>
      <c r="KJ8" s="40">
        <f t="shared" si="181"/>
        <v>159</v>
      </c>
      <c r="KK8" s="40">
        <f t="shared" si="182"/>
        <v>137</v>
      </c>
      <c r="KL8" s="40">
        <f t="shared" si="183"/>
        <v>0</v>
      </c>
      <c r="KM8" s="40">
        <f t="shared" si="184"/>
        <v>296</v>
      </c>
      <c r="KN8" s="40">
        <f t="shared" si="185"/>
        <v>0</v>
      </c>
      <c r="KO8" s="40">
        <f t="shared" si="186"/>
        <v>0</v>
      </c>
      <c r="KP8" s="40">
        <f t="shared" si="187"/>
        <v>0</v>
      </c>
      <c r="KQ8" s="40">
        <f t="shared" si="188"/>
        <v>0</v>
      </c>
      <c r="KR8" s="62">
        <f t="shared" si="189"/>
        <v>159</v>
      </c>
      <c r="KS8" s="62">
        <f t="shared" si="60"/>
        <v>137</v>
      </c>
      <c r="KT8" s="62">
        <f t="shared" si="61"/>
        <v>0</v>
      </c>
      <c r="KU8" s="62">
        <f t="shared" si="62"/>
        <v>296</v>
      </c>
    </row>
    <row r="9" spans="1:307" x14ac:dyDescent="0.25">
      <c r="A9" s="32"/>
      <c r="B9" s="60"/>
      <c r="C9" s="64" t="s">
        <v>50</v>
      </c>
      <c r="D9" s="40"/>
      <c r="E9" s="40"/>
      <c r="F9" s="40"/>
      <c r="G9" s="59">
        <f t="shared" si="0"/>
        <v>0</v>
      </c>
      <c r="H9" s="867">
        <v>57</v>
      </c>
      <c r="I9" s="867">
        <v>47</v>
      </c>
      <c r="J9" s="868">
        <v>0</v>
      </c>
      <c r="K9" s="866">
        <f t="shared" si="63"/>
        <v>104</v>
      </c>
      <c r="L9" s="40"/>
      <c r="M9" s="40"/>
      <c r="N9" s="62"/>
      <c r="O9" s="39">
        <f t="shared" si="64"/>
        <v>0</v>
      </c>
      <c r="P9" s="62">
        <f t="shared" si="65"/>
        <v>57</v>
      </c>
      <c r="Q9" s="62">
        <f t="shared" si="66"/>
        <v>47</v>
      </c>
      <c r="R9" s="62">
        <f t="shared" si="67"/>
        <v>0</v>
      </c>
      <c r="S9" s="62">
        <f t="shared" si="68"/>
        <v>104</v>
      </c>
      <c r="T9" s="40"/>
      <c r="U9" s="40"/>
      <c r="V9" s="40"/>
      <c r="W9" s="59">
        <f t="shared" si="1"/>
        <v>0</v>
      </c>
      <c r="X9" s="867">
        <v>65</v>
      </c>
      <c r="Y9" s="867">
        <v>49</v>
      </c>
      <c r="Z9" s="868"/>
      <c r="AA9" s="866">
        <f t="shared" si="69"/>
        <v>114</v>
      </c>
      <c r="AB9" s="40"/>
      <c r="AC9" s="40"/>
      <c r="AD9" s="62"/>
      <c r="AE9" s="39">
        <f t="shared" si="70"/>
        <v>0</v>
      </c>
      <c r="AF9" s="62">
        <f t="shared" si="71"/>
        <v>65</v>
      </c>
      <c r="AG9" s="62">
        <f t="shared" si="2"/>
        <v>49</v>
      </c>
      <c r="AH9" s="62">
        <f t="shared" si="3"/>
        <v>0</v>
      </c>
      <c r="AI9" s="62">
        <f t="shared" si="4"/>
        <v>114</v>
      </c>
      <c r="AJ9" s="40"/>
      <c r="AK9" s="40"/>
      <c r="AL9" s="40"/>
      <c r="AM9" s="59">
        <f t="shared" si="5"/>
        <v>0</v>
      </c>
      <c r="AN9" s="867">
        <v>70</v>
      </c>
      <c r="AO9" s="867">
        <v>53</v>
      </c>
      <c r="AP9" s="868">
        <v>0</v>
      </c>
      <c r="AQ9" s="866">
        <f t="shared" si="72"/>
        <v>123</v>
      </c>
      <c r="AR9" s="40"/>
      <c r="AS9" s="40"/>
      <c r="AT9" s="62"/>
      <c r="AU9" s="39">
        <f t="shared" si="73"/>
        <v>0</v>
      </c>
      <c r="AV9" s="62">
        <f t="shared" si="74"/>
        <v>70</v>
      </c>
      <c r="AW9" s="62">
        <f t="shared" si="6"/>
        <v>53</v>
      </c>
      <c r="AX9" s="62">
        <f t="shared" si="7"/>
        <v>0</v>
      </c>
      <c r="AY9" s="62">
        <f t="shared" si="8"/>
        <v>123</v>
      </c>
      <c r="AZ9" s="40"/>
      <c r="BA9" s="40"/>
      <c r="BB9" s="40"/>
      <c r="BC9" s="59">
        <f t="shared" si="9"/>
        <v>0</v>
      </c>
      <c r="BD9" s="867">
        <v>29</v>
      </c>
      <c r="BE9" s="867">
        <v>28</v>
      </c>
      <c r="BF9" s="868">
        <v>0</v>
      </c>
      <c r="BG9" s="866">
        <f t="shared" si="75"/>
        <v>57</v>
      </c>
      <c r="BH9" s="40"/>
      <c r="BI9" s="40"/>
      <c r="BJ9" s="62"/>
      <c r="BK9" s="39">
        <f t="shared" si="76"/>
        <v>0</v>
      </c>
      <c r="BL9" s="62">
        <f t="shared" si="77"/>
        <v>29</v>
      </c>
      <c r="BM9" s="62">
        <f t="shared" si="10"/>
        <v>28</v>
      </c>
      <c r="BN9" s="62">
        <f t="shared" si="11"/>
        <v>0</v>
      </c>
      <c r="BO9" s="62">
        <f t="shared" si="12"/>
        <v>57</v>
      </c>
      <c r="BP9" s="40"/>
      <c r="BQ9" s="40"/>
      <c r="BR9" s="40"/>
      <c r="BS9" s="59">
        <f t="shared" si="13"/>
        <v>0</v>
      </c>
      <c r="BT9" s="867"/>
      <c r="BU9" s="867"/>
      <c r="BV9" s="868"/>
      <c r="BW9" s="866">
        <f t="shared" si="78"/>
        <v>0</v>
      </c>
      <c r="BX9" s="40"/>
      <c r="BY9" s="40"/>
      <c r="BZ9" s="62"/>
      <c r="CA9" s="39">
        <f t="shared" si="79"/>
        <v>0</v>
      </c>
      <c r="CB9" s="62">
        <f t="shared" si="80"/>
        <v>0</v>
      </c>
      <c r="CC9" s="62">
        <f t="shared" si="81"/>
        <v>0</v>
      </c>
      <c r="CD9" s="62">
        <f t="shared" si="82"/>
        <v>0</v>
      </c>
      <c r="CE9" s="62">
        <f t="shared" si="14"/>
        <v>0</v>
      </c>
      <c r="CF9" s="40"/>
      <c r="CG9" s="40"/>
      <c r="CH9" s="40"/>
      <c r="CI9" s="59">
        <f t="shared" si="15"/>
        <v>0</v>
      </c>
      <c r="CJ9" s="867"/>
      <c r="CK9" s="867"/>
      <c r="CL9" s="868"/>
      <c r="CM9" s="866">
        <f t="shared" si="83"/>
        <v>0</v>
      </c>
      <c r="CN9" s="40"/>
      <c r="CO9" s="40"/>
      <c r="CP9" s="62"/>
      <c r="CQ9" s="39">
        <f t="shared" si="84"/>
        <v>0</v>
      </c>
      <c r="CR9" s="62">
        <f t="shared" si="85"/>
        <v>0</v>
      </c>
      <c r="CS9" s="62">
        <f t="shared" si="16"/>
        <v>0</v>
      </c>
      <c r="CT9" s="62">
        <f t="shared" si="17"/>
        <v>0</v>
      </c>
      <c r="CU9" s="62">
        <f t="shared" si="18"/>
        <v>0</v>
      </c>
      <c r="CV9" s="40"/>
      <c r="CW9" s="40"/>
      <c r="CX9" s="40"/>
      <c r="CY9" s="59">
        <f t="shared" si="19"/>
        <v>0</v>
      </c>
      <c r="CZ9" s="40"/>
      <c r="DA9" s="40"/>
      <c r="DB9" s="62"/>
      <c r="DC9" s="39">
        <f t="shared" si="86"/>
        <v>0</v>
      </c>
      <c r="DD9" s="40"/>
      <c r="DE9" s="40"/>
      <c r="DF9" s="62"/>
      <c r="DG9" s="39">
        <f t="shared" si="87"/>
        <v>0</v>
      </c>
      <c r="DH9" s="62">
        <f t="shared" si="88"/>
        <v>0</v>
      </c>
      <c r="DI9" s="62">
        <f t="shared" si="20"/>
        <v>0</v>
      </c>
      <c r="DJ9" s="62">
        <f t="shared" si="21"/>
        <v>0</v>
      </c>
      <c r="DK9" s="62">
        <f t="shared" si="22"/>
        <v>0</v>
      </c>
      <c r="DL9" s="40"/>
      <c r="DM9" s="40"/>
      <c r="DN9" s="40"/>
      <c r="DO9" s="59">
        <f t="shared" si="23"/>
        <v>0</v>
      </c>
      <c r="DP9" s="40"/>
      <c r="DQ9" s="40"/>
      <c r="DR9" s="62"/>
      <c r="DS9" s="39">
        <f t="shared" si="89"/>
        <v>0</v>
      </c>
      <c r="DT9" s="40"/>
      <c r="DU9" s="40"/>
      <c r="DV9" s="62"/>
      <c r="DW9" s="39">
        <f t="shared" si="90"/>
        <v>0</v>
      </c>
      <c r="DX9" s="62">
        <f t="shared" si="91"/>
        <v>0</v>
      </c>
      <c r="DY9" s="62">
        <f t="shared" si="92"/>
        <v>0</v>
      </c>
      <c r="DZ9" s="62">
        <f t="shared" si="93"/>
        <v>0</v>
      </c>
      <c r="EA9" s="62">
        <f t="shared" si="94"/>
        <v>0</v>
      </c>
      <c r="EB9" s="40"/>
      <c r="EC9" s="40"/>
      <c r="ED9" s="40"/>
      <c r="EE9" s="59">
        <f t="shared" si="24"/>
        <v>0</v>
      </c>
      <c r="EF9" s="40"/>
      <c r="EG9" s="40"/>
      <c r="EH9" s="62"/>
      <c r="EI9" s="39">
        <f t="shared" si="95"/>
        <v>0</v>
      </c>
      <c r="EJ9" s="40"/>
      <c r="EK9" s="40"/>
      <c r="EL9" s="62"/>
      <c r="EM9" s="39">
        <f t="shared" si="96"/>
        <v>0</v>
      </c>
      <c r="EN9" s="62">
        <f t="shared" si="97"/>
        <v>0</v>
      </c>
      <c r="EO9" s="62">
        <f t="shared" si="25"/>
        <v>0</v>
      </c>
      <c r="EP9" s="62">
        <f t="shared" si="25"/>
        <v>0</v>
      </c>
      <c r="EQ9" s="62">
        <f t="shared" si="25"/>
        <v>0</v>
      </c>
      <c r="ER9" s="40"/>
      <c r="ES9" s="40"/>
      <c r="ET9" s="40"/>
      <c r="EU9" s="59">
        <f t="shared" si="26"/>
        <v>0</v>
      </c>
      <c r="EV9" s="40"/>
      <c r="EW9" s="40"/>
      <c r="EX9" s="62"/>
      <c r="EY9" s="39">
        <f t="shared" si="98"/>
        <v>0</v>
      </c>
      <c r="EZ9" s="40"/>
      <c r="FA9" s="40"/>
      <c r="FB9" s="62"/>
      <c r="FC9" s="39">
        <f t="shared" si="99"/>
        <v>0</v>
      </c>
      <c r="FD9" s="62">
        <f t="shared" si="100"/>
        <v>0</v>
      </c>
      <c r="FE9" s="62">
        <f t="shared" si="27"/>
        <v>0</v>
      </c>
      <c r="FF9" s="62">
        <f t="shared" si="28"/>
        <v>0</v>
      </c>
      <c r="FG9" s="62">
        <f t="shared" si="29"/>
        <v>0</v>
      </c>
      <c r="FH9" s="40"/>
      <c r="FI9" s="40"/>
      <c r="FJ9" s="40"/>
      <c r="FK9" s="59">
        <f t="shared" si="30"/>
        <v>0</v>
      </c>
      <c r="FL9" s="40"/>
      <c r="FM9" s="40"/>
      <c r="FN9" s="62"/>
      <c r="FO9" s="39">
        <f t="shared" si="101"/>
        <v>0</v>
      </c>
      <c r="FP9" s="40"/>
      <c r="FQ9" s="40"/>
      <c r="FR9" s="62"/>
      <c r="FS9" s="39">
        <f t="shared" si="102"/>
        <v>0</v>
      </c>
      <c r="FT9" s="62">
        <f t="shared" si="103"/>
        <v>0</v>
      </c>
      <c r="FU9" s="62">
        <f t="shared" si="31"/>
        <v>0</v>
      </c>
      <c r="FV9" s="62">
        <f t="shared" si="32"/>
        <v>0</v>
      </c>
      <c r="FW9" s="62">
        <f t="shared" si="33"/>
        <v>0</v>
      </c>
      <c r="FX9" s="40"/>
      <c r="FY9" s="40"/>
      <c r="FZ9" s="40"/>
      <c r="GA9" s="59">
        <f t="shared" si="34"/>
        <v>0</v>
      </c>
      <c r="GB9" s="40"/>
      <c r="GC9" s="40"/>
      <c r="GD9" s="62"/>
      <c r="GE9" s="39">
        <f t="shared" si="104"/>
        <v>0</v>
      </c>
      <c r="GF9" s="40"/>
      <c r="GG9" s="40"/>
      <c r="GH9" s="62"/>
      <c r="GI9" s="39">
        <f t="shared" si="105"/>
        <v>0</v>
      </c>
      <c r="GJ9" s="62">
        <f t="shared" si="106"/>
        <v>0</v>
      </c>
      <c r="GK9" s="62">
        <f t="shared" si="35"/>
        <v>0</v>
      </c>
      <c r="GL9" s="62">
        <f t="shared" si="36"/>
        <v>0</v>
      </c>
      <c r="GM9" s="62">
        <f t="shared" si="37"/>
        <v>0</v>
      </c>
      <c r="GN9" s="40">
        <f t="shared" si="107"/>
        <v>0</v>
      </c>
      <c r="GO9" s="40">
        <f t="shared" si="108"/>
        <v>0</v>
      </c>
      <c r="GP9" s="40">
        <f t="shared" si="109"/>
        <v>0</v>
      </c>
      <c r="GQ9" s="40">
        <f t="shared" si="110"/>
        <v>0</v>
      </c>
      <c r="GR9" s="40">
        <f t="shared" si="111"/>
        <v>192</v>
      </c>
      <c r="GS9" s="40">
        <f t="shared" si="112"/>
        <v>149</v>
      </c>
      <c r="GT9" s="40">
        <f t="shared" si="113"/>
        <v>0</v>
      </c>
      <c r="GU9" s="40">
        <f t="shared" si="114"/>
        <v>341</v>
      </c>
      <c r="GV9" s="40">
        <f t="shared" si="115"/>
        <v>0</v>
      </c>
      <c r="GW9" s="40">
        <f t="shared" si="116"/>
        <v>0</v>
      </c>
      <c r="GX9" s="40">
        <f t="shared" si="117"/>
        <v>0</v>
      </c>
      <c r="GY9" s="40">
        <f t="shared" si="118"/>
        <v>0</v>
      </c>
      <c r="GZ9" s="62">
        <f t="shared" si="119"/>
        <v>192</v>
      </c>
      <c r="HA9" s="62">
        <f t="shared" si="39"/>
        <v>149</v>
      </c>
      <c r="HB9" s="62">
        <f t="shared" si="40"/>
        <v>0</v>
      </c>
      <c r="HC9" s="62">
        <f t="shared" si="41"/>
        <v>341</v>
      </c>
      <c r="HD9" s="40">
        <f t="shared" si="120"/>
        <v>0</v>
      </c>
      <c r="HE9" s="40">
        <f t="shared" si="121"/>
        <v>0</v>
      </c>
      <c r="HF9" s="40">
        <f t="shared" si="122"/>
        <v>0</v>
      </c>
      <c r="HG9" s="40">
        <f t="shared" si="123"/>
        <v>0</v>
      </c>
      <c r="HH9" s="40">
        <f t="shared" si="124"/>
        <v>29</v>
      </c>
      <c r="HI9" s="40">
        <f t="shared" si="125"/>
        <v>28</v>
      </c>
      <c r="HJ9" s="40">
        <f t="shared" si="126"/>
        <v>0</v>
      </c>
      <c r="HK9" s="40">
        <f t="shared" si="127"/>
        <v>57</v>
      </c>
      <c r="HL9" s="40">
        <f t="shared" si="128"/>
        <v>0</v>
      </c>
      <c r="HM9" s="40">
        <f t="shared" si="129"/>
        <v>0</v>
      </c>
      <c r="HN9" s="40">
        <f t="shared" si="130"/>
        <v>0</v>
      </c>
      <c r="HO9" s="40">
        <f t="shared" si="131"/>
        <v>0</v>
      </c>
      <c r="HP9" s="62">
        <f t="shared" si="132"/>
        <v>29</v>
      </c>
      <c r="HQ9" s="62">
        <f t="shared" si="133"/>
        <v>28</v>
      </c>
      <c r="HR9" s="62">
        <f t="shared" si="134"/>
        <v>0</v>
      </c>
      <c r="HS9" s="62">
        <f t="shared" si="135"/>
        <v>57</v>
      </c>
      <c r="HT9" s="40">
        <f t="shared" si="136"/>
        <v>0</v>
      </c>
      <c r="HU9" s="40">
        <f t="shared" si="137"/>
        <v>0</v>
      </c>
      <c r="HV9" s="40">
        <f t="shared" si="138"/>
        <v>0</v>
      </c>
      <c r="HW9" s="40">
        <f t="shared" si="139"/>
        <v>0</v>
      </c>
      <c r="HX9" s="40">
        <f t="shared" si="140"/>
        <v>0</v>
      </c>
      <c r="HY9" s="40">
        <f t="shared" si="141"/>
        <v>0</v>
      </c>
      <c r="HZ9" s="40">
        <f t="shared" si="142"/>
        <v>0</v>
      </c>
      <c r="IA9" s="40">
        <f t="shared" si="143"/>
        <v>0</v>
      </c>
      <c r="IB9" s="40">
        <f t="shared" si="144"/>
        <v>0</v>
      </c>
      <c r="IC9" s="40">
        <f t="shared" si="145"/>
        <v>0</v>
      </c>
      <c r="ID9" s="40">
        <f t="shared" si="146"/>
        <v>0</v>
      </c>
      <c r="IE9" s="40">
        <f t="shared" si="147"/>
        <v>0</v>
      </c>
      <c r="IF9" s="62">
        <f t="shared" si="148"/>
        <v>0</v>
      </c>
      <c r="IG9" s="62">
        <f t="shared" si="44"/>
        <v>0</v>
      </c>
      <c r="IH9" s="62">
        <f t="shared" si="45"/>
        <v>0</v>
      </c>
      <c r="II9" s="62">
        <f t="shared" si="46"/>
        <v>0</v>
      </c>
      <c r="IJ9" s="40">
        <f t="shared" si="149"/>
        <v>0</v>
      </c>
      <c r="IK9" s="40">
        <f t="shared" si="47"/>
        <v>0</v>
      </c>
      <c r="IL9" s="40">
        <f t="shared" si="47"/>
        <v>0</v>
      </c>
      <c r="IM9" s="40">
        <f t="shared" si="47"/>
        <v>0</v>
      </c>
      <c r="IN9" s="40">
        <f t="shared" si="47"/>
        <v>0</v>
      </c>
      <c r="IO9" s="40">
        <f t="shared" si="47"/>
        <v>0</v>
      </c>
      <c r="IP9" s="40">
        <f t="shared" si="47"/>
        <v>0</v>
      </c>
      <c r="IQ9" s="40">
        <f t="shared" si="47"/>
        <v>0</v>
      </c>
      <c r="IR9" s="40">
        <f t="shared" si="47"/>
        <v>0</v>
      </c>
      <c r="IS9" s="40">
        <f t="shared" si="47"/>
        <v>0</v>
      </c>
      <c r="IT9" s="40">
        <f t="shared" si="47"/>
        <v>0</v>
      </c>
      <c r="IU9" s="40">
        <f t="shared" si="47"/>
        <v>0</v>
      </c>
      <c r="IV9" s="62">
        <f t="shared" si="150"/>
        <v>0</v>
      </c>
      <c r="IW9" s="62">
        <f t="shared" si="48"/>
        <v>0</v>
      </c>
      <c r="IX9" s="62">
        <f t="shared" si="49"/>
        <v>0</v>
      </c>
      <c r="IY9" s="62">
        <f t="shared" si="50"/>
        <v>0</v>
      </c>
      <c r="IZ9" s="40">
        <f t="shared" si="151"/>
        <v>0</v>
      </c>
      <c r="JA9" s="40">
        <f t="shared" si="152"/>
        <v>0</v>
      </c>
      <c r="JB9" s="40">
        <f t="shared" si="153"/>
        <v>0</v>
      </c>
      <c r="JC9" s="40">
        <f t="shared" si="154"/>
        <v>0</v>
      </c>
      <c r="JD9" s="40">
        <f t="shared" si="155"/>
        <v>221</v>
      </c>
      <c r="JE9" s="40">
        <f t="shared" si="156"/>
        <v>177</v>
      </c>
      <c r="JF9" s="40">
        <f t="shared" si="157"/>
        <v>0</v>
      </c>
      <c r="JG9" s="40">
        <f t="shared" si="158"/>
        <v>398</v>
      </c>
      <c r="JH9" s="40">
        <f t="shared" si="159"/>
        <v>0</v>
      </c>
      <c r="JI9" s="40">
        <f t="shared" si="160"/>
        <v>0</v>
      </c>
      <c r="JJ9" s="40">
        <f t="shared" si="161"/>
        <v>0</v>
      </c>
      <c r="JK9" s="40">
        <f t="shared" si="162"/>
        <v>0</v>
      </c>
      <c r="JL9" s="62">
        <f t="shared" si="163"/>
        <v>221</v>
      </c>
      <c r="JM9" s="62">
        <f t="shared" si="52"/>
        <v>177</v>
      </c>
      <c r="JN9" s="62">
        <f t="shared" si="53"/>
        <v>0</v>
      </c>
      <c r="JO9" s="62">
        <f t="shared" si="54"/>
        <v>398</v>
      </c>
      <c r="JP9" s="40">
        <f t="shared" si="164"/>
        <v>0</v>
      </c>
      <c r="JQ9" s="40">
        <f t="shared" si="165"/>
        <v>0</v>
      </c>
      <c r="JR9" s="40">
        <f t="shared" si="166"/>
        <v>0</v>
      </c>
      <c r="JS9" s="40">
        <f t="shared" si="167"/>
        <v>0</v>
      </c>
      <c r="JT9" s="40">
        <f t="shared" si="168"/>
        <v>0</v>
      </c>
      <c r="JU9" s="40">
        <f t="shared" si="169"/>
        <v>0</v>
      </c>
      <c r="JV9" s="40">
        <f t="shared" si="170"/>
        <v>0</v>
      </c>
      <c r="JW9" s="40">
        <f t="shared" si="171"/>
        <v>0</v>
      </c>
      <c r="JX9" s="40">
        <f t="shared" si="172"/>
        <v>0</v>
      </c>
      <c r="JY9" s="40">
        <f t="shared" si="173"/>
        <v>0</v>
      </c>
      <c r="JZ9" s="40">
        <f t="shared" si="174"/>
        <v>0</v>
      </c>
      <c r="KA9" s="40">
        <f t="shared" si="175"/>
        <v>0</v>
      </c>
      <c r="KB9" s="62">
        <f t="shared" si="176"/>
        <v>0</v>
      </c>
      <c r="KC9" s="62">
        <f t="shared" si="56"/>
        <v>0</v>
      </c>
      <c r="KD9" s="62">
        <f t="shared" si="57"/>
        <v>0</v>
      </c>
      <c r="KE9" s="62">
        <f t="shared" si="58"/>
        <v>0</v>
      </c>
      <c r="KF9" s="40">
        <f t="shared" si="177"/>
        <v>0</v>
      </c>
      <c r="KG9" s="40">
        <f t="shared" si="178"/>
        <v>0</v>
      </c>
      <c r="KH9" s="40">
        <f t="shared" si="179"/>
        <v>0</v>
      </c>
      <c r="KI9" s="40">
        <f t="shared" si="180"/>
        <v>0</v>
      </c>
      <c r="KJ9" s="40">
        <f t="shared" si="181"/>
        <v>221</v>
      </c>
      <c r="KK9" s="40">
        <f t="shared" si="182"/>
        <v>177</v>
      </c>
      <c r="KL9" s="40">
        <f t="shared" si="183"/>
        <v>0</v>
      </c>
      <c r="KM9" s="40">
        <f t="shared" si="184"/>
        <v>398</v>
      </c>
      <c r="KN9" s="40">
        <f t="shared" si="185"/>
        <v>0</v>
      </c>
      <c r="KO9" s="40">
        <f t="shared" si="186"/>
        <v>0</v>
      </c>
      <c r="KP9" s="40">
        <f t="shared" si="187"/>
        <v>0</v>
      </c>
      <c r="KQ9" s="40">
        <f t="shared" si="188"/>
        <v>0</v>
      </c>
      <c r="KR9" s="62">
        <f t="shared" si="189"/>
        <v>221</v>
      </c>
      <c r="KS9" s="62">
        <f t="shared" si="60"/>
        <v>177</v>
      </c>
      <c r="KT9" s="62">
        <f t="shared" si="61"/>
        <v>0</v>
      </c>
      <c r="KU9" s="62">
        <f t="shared" si="62"/>
        <v>398</v>
      </c>
    </row>
    <row r="10" spans="1:307" x14ac:dyDescent="0.25">
      <c r="A10" s="32"/>
      <c r="B10" s="60"/>
      <c r="C10" s="64" t="s">
        <v>51</v>
      </c>
      <c r="D10" s="40"/>
      <c r="E10" s="40"/>
      <c r="F10" s="40"/>
      <c r="G10" s="59">
        <f t="shared" si="0"/>
        <v>0</v>
      </c>
      <c r="H10" s="867">
        <v>0</v>
      </c>
      <c r="I10" s="867">
        <v>0</v>
      </c>
      <c r="J10" s="868">
        <v>0</v>
      </c>
      <c r="K10" s="866">
        <f t="shared" si="63"/>
        <v>0</v>
      </c>
      <c r="L10" s="40"/>
      <c r="M10" s="40"/>
      <c r="N10" s="62"/>
      <c r="O10" s="39">
        <f t="shared" si="64"/>
        <v>0</v>
      </c>
      <c r="P10" s="62">
        <f t="shared" si="65"/>
        <v>0</v>
      </c>
      <c r="Q10" s="62">
        <f t="shared" si="66"/>
        <v>0</v>
      </c>
      <c r="R10" s="62">
        <f t="shared" si="67"/>
        <v>0</v>
      </c>
      <c r="S10" s="62">
        <f t="shared" si="68"/>
        <v>0</v>
      </c>
      <c r="T10" s="40"/>
      <c r="U10" s="40"/>
      <c r="V10" s="40"/>
      <c r="W10" s="59">
        <f t="shared" si="1"/>
        <v>0</v>
      </c>
      <c r="X10" s="867">
        <v>0</v>
      </c>
      <c r="Y10" s="867">
        <v>0</v>
      </c>
      <c r="Z10" s="868"/>
      <c r="AA10" s="866">
        <f t="shared" si="69"/>
        <v>0</v>
      </c>
      <c r="AB10" s="40"/>
      <c r="AC10" s="40"/>
      <c r="AD10" s="62"/>
      <c r="AE10" s="39">
        <f t="shared" si="70"/>
        <v>0</v>
      </c>
      <c r="AF10" s="62">
        <f t="shared" si="71"/>
        <v>0</v>
      </c>
      <c r="AG10" s="62">
        <f t="shared" si="2"/>
        <v>0</v>
      </c>
      <c r="AH10" s="62">
        <f t="shared" si="3"/>
        <v>0</v>
      </c>
      <c r="AI10" s="62">
        <f t="shared" si="4"/>
        <v>0</v>
      </c>
      <c r="AJ10" s="40"/>
      <c r="AK10" s="40"/>
      <c r="AL10" s="40"/>
      <c r="AM10" s="59">
        <f t="shared" si="5"/>
        <v>0</v>
      </c>
      <c r="AN10" s="867">
        <v>0</v>
      </c>
      <c r="AO10" s="867">
        <v>0</v>
      </c>
      <c r="AP10" s="868">
        <v>0</v>
      </c>
      <c r="AQ10" s="866">
        <f t="shared" si="72"/>
        <v>0</v>
      </c>
      <c r="AR10" s="40"/>
      <c r="AS10" s="40"/>
      <c r="AT10" s="62"/>
      <c r="AU10" s="39">
        <f t="shared" si="73"/>
        <v>0</v>
      </c>
      <c r="AV10" s="62">
        <f t="shared" si="74"/>
        <v>0</v>
      </c>
      <c r="AW10" s="62">
        <f t="shared" si="6"/>
        <v>0</v>
      </c>
      <c r="AX10" s="62">
        <f t="shared" si="7"/>
        <v>0</v>
      </c>
      <c r="AY10" s="62">
        <f t="shared" si="8"/>
        <v>0</v>
      </c>
      <c r="AZ10" s="40"/>
      <c r="BA10" s="40"/>
      <c r="BB10" s="40"/>
      <c r="BC10" s="59">
        <f t="shared" si="9"/>
        <v>0</v>
      </c>
      <c r="BD10" s="867">
        <v>0</v>
      </c>
      <c r="BE10" s="867">
        <v>0</v>
      </c>
      <c r="BF10" s="868">
        <v>0</v>
      </c>
      <c r="BG10" s="866">
        <f t="shared" si="75"/>
        <v>0</v>
      </c>
      <c r="BH10" s="40"/>
      <c r="BI10" s="40"/>
      <c r="BJ10" s="62"/>
      <c r="BK10" s="39">
        <f t="shared" si="76"/>
        <v>0</v>
      </c>
      <c r="BL10" s="62">
        <f t="shared" si="77"/>
        <v>0</v>
      </c>
      <c r="BM10" s="62">
        <f t="shared" si="10"/>
        <v>0</v>
      </c>
      <c r="BN10" s="62">
        <f t="shared" si="11"/>
        <v>0</v>
      </c>
      <c r="BO10" s="62">
        <f t="shared" si="12"/>
        <v>0</v>
      </c>
      <c r="BP10" s="40"/>
      <c r="BQ10" s="40"/>
      <c r="BR10" s="40"/>
      <c r="BS10" s="59">
        <f t="shared" si="13"/>
        <v>0</v>
      </c>
      <c r="BT10" s="867"/>
      <c r="BU10" s="867"/>
      <c r="BV10" s="868"/>
      <c r="BW10" s="866">
        <f t="shared" si="78"/>
        <v>0</v>
      </c>
      <c r="BX10" s="40"/>
      <c r="BY10" s="40"/>
      <c r="BZ10" s="62"/>
      <c r="CA10" s="39">
        <f t="shared" si="79"/>
        <v>0</v>
      </c>
      <c r="CB10" s="62">
        <f t="shared" si="80"/>
        <v>0</v>
      </c>
      <c r="CC10" s="62">
        <f t="shared" si="81"/>
        <v>0</v>
      </c>
      <c r="CD10" s="62">
        <f t="shared" si="82"/>
        <v>0</v>
      </c>
      <c r="CE10" s="62">
        <f t="shared" si="14"/>
        <v>0</v>
      </c>
      <c r="CF10" s="40"/>
      <c r="CG10" s="40"/>
      <c r="CH10" s="40"/>
      <c r="CI10" s="59">
        <f t="shared" si="15"/>
        <v>0</v>
      </c>
      <c r="CJ10" s="867"/>
      <c r="CK10" s="867"/>
      <c r="CL10" s="868"/>
      <c r="CM10" s="866">
        <f t="shared" si="83"/>
        <v>0</v>
      </c>
      <c r="CN10" s="40"/>
      <c r="CO10" s="40"/>
      <c r="CP10" s="62"/>
      <c r="CQ10" s="39">
        <f t="shared" si="84"/>
        <v>0</v>
      </c>
      <c r="CR10" s="62">
        <f t="shared" si="85"/>
        <v>0</v>
      </c>
      <c r="CS10" s="62">
        <f t="shared" si="16"/>
        <v>0</v>
      </c>
      <c r="CT10" s="62">
        <f t="shared" si="17"/>
        <v>0</v>
      </c>
      <c r="CU10" s="62">
        <f t="shared" si="18"/>
        <v>0</v>
      </c>
      <c r="CV10" s="40"/>
      <c r="CW10" s="40"/>
      <c r="CX10" s="40"/>
      <c r="CY10" s="59">
        <f t="shared" si="19"/>
        <v>0</v>
      </c>
      <c r="CZ10" s="40"/>
      <c r="DA10" s="40"/>
      <c r="DB10" s="62"/>
      <c r="DC10" s="39">
        <f t="shared" si="86"/>
        <v>0</v>
      </c>
      <c r="DD10" s="40"/>
      <c r="DE10" s="40"/>
      <c r="DF10" s="62"/>
      <c r="DG10" s="39">
        <f t="shared" si="87"/>
        <v>0</v>
      </c>
      <c r="DH10" s="62">
        <f t="shared" si="88"/>
        <v>0</v>
      </c>
      <c r="DI10" s="62">
        <f t="shared" si="20"/>
        <v>0</v>
      </c>
      <c r="DJ10" s="62">
        <f t="shared" si="21"/>
        <v>0</v>
      </c>
      <c r="DK10" s="62">
        <f t="shared" si="22"/>
        <v>0</v>
      </c>
      <c r="DL10" s="40"/>
      <c r="DM10" s="40"/>
      <c r="DN10" s="40"/>
      <c r="DO10" s="59">
        <f t="shared" si="23"/>
        <v>0</v>
      </c>
      <c r="DP10" s="40"/>
      <c r="DQ10" s="40"/>
      <c r="DR10" s="62"/>
      <c r="DS10" s="39">
        <f t="shared" si="89"/>
        <v>0</v>
      </c>
      <c r="DT10" s="40"/>
      <c r="DU10" s="40"/>
      <c r="DV10" s="62"/>
      <c r="DW10" s="39">
        <f t="shared" si="90"/>
        <v>0</v>
      </c>
      <c r="DX10" s="62">
        <f t="shared" si="91"/>
        <v>0</v>
      </c>
      <c r="DY10" s="62">
        <f t="shared" si="92"/>
        <v>0</v>
      </c>
      <c r="DZ10" s="62">
        <f t="shared" si="93"/>
        <v>0</v>
      </c>
      <c r="EA10" s="62">
        <f t="shared" si="94"/>
        <v>0</v>
      </c>
      <c r="EB10" s="40"/>
      <c r="EC10" s="40"/>
      <c r="ED10" s="40"/>
      <c r="EE10" s="59">
        <f t="shared" si="24"/>
        <v>0</v>
      </c>
      <c r="EF10" s="40"/>
      <c r="EG10" s="40"/>
      <c r="EH10" s="62"/>
      <c r="EI10" s="39">
        <f t="shared" si="95"/>
        <v>0</v>
      </c>
      <c r="EJ10" s="40"/>
      <c r="EK10" s="40"/>
      <c r="EL10" s="62"/>
      <c r="EM10" s="39">
        <f t="shared" si="96"/>
        <v>0</v>
      </c>
      <c r="EN10" s="62">
        <f t="shared" si="97"/>
        <v>0</v>
      </c>
      <c r="EO10" s="62">
        <f t="shared" si="25"/>
        <v>0</v>
      </c>
      <c r="EP10" s="62">
        <f t="shared" si="25"/>
        <v>0</v>
      </c>
      <c r="EQ10" s="62">
        <f t="shared" si="25"/>
        <v>0</v>
      </c>
      <c r="ER10" s="40"/>
      <c r="ES10" s="40"/>
      <c r="ET10" s="40"/>
      <c r="EU10" s="59">
        <f t="shared" si="26"/>
        <v>0</v>
      </c>
      <c r="EV10" s="40"/>
      <c r="EW10" s="40"/>
      <c r="EX10" s="62"/>
      <c r="EY10" s="39">
        <f t="shared" si="98"/>
        <v>0</v>
      </c>
      <c r="EZ10" s="40"/>
      <c r="FA10" s="40"/>
      <c r="FB10" s="62"/>
      <c r="FC10" s="39">
        <f t="shared" si="99"/>
        <v>0</v>
      </c>
      <c r="FD10" s="62">
        <f t="shared" si="100"/>
        <v>0</v>
      </c>
      <c r="FE10" s="62">
        <f t="shared" si="27"/>
        <v>0</v>
      </c>
      <c r="FF10" s="62">
        <f t="shared" si="28"/>
        <v>0</v>
      </c>
      <c r="FG10" s="62">
        <f t="shared" si="29"/>
        <v>0</v>
      </c>
      <c r="FH10" s="40"/>
      <c r="FI10" s="40"/>
      <c r="FJ10" s="40"/>
      <c r="FK10" s="59">
        <f t="shared" si="30"/>
        <v>0</v>
      </c>
      <c r="FL10" s="40"/>
      <c r="FM10" s="40"/>
      <c r="FN10" s="62"/>
      <c r="FO10" s="39">
        <f t="shared" si="101"/>
        <v>0</v>
      </c>
      <c r="FP10" s="40"/>
      <c r="FQ10" s="40"/>
      <c r="FR10" s="62"/>
      <c r="FS10" s="39">
        <f t="shared" si="102"/>
        <v>0</v>
      </c>
      <c r="FT10" s="62">
        <f t="shared" si="103"/>
        <v>0</v>
      </c>
      <c r="FU10" s="62">
        <f t="shared" si="31"/>
        <v>0</v>
      </c>
      <c r="FV10" s="62">
        <f t="shared" si="32"/>
        <v>0</v>
      </c>
      <c r="FW10" s="62">
        <f t="shared" si="33"/>
        <v>0</v>
      </c>
      <c r="FX10" s="40"/>
      <c r="FY10" s="40"/>
      <c r="FZ10" s="40"/>
      <c r="GA10" s="59">
        <f t="shared" si="34"/>
        <v>0</v>
      </c>
      <c r="GB10" s="40"/>
      <c r="GC10" s="40"/>
      <c r="GD10" s="62"/>
      <c r="GE10" s="39">
        <f t="shared" si="104"/>
        <v>0</v>
      </c>
      <c r="GF10" s="40"/>
      <c r="GG10" s="40"/>
      <c r="GH10" s="62"/>
      <c r="GI10" s="39">
        <f t="shared" si="105"/>
        <v>0</v>
      </c>
      <c r="GJ10" s="62">
        <f t="shared" si="106"/>
        <v>0</v>
      </c>
      <c r="GK10" s="62">
        <f t="shared" si="35"/>
        <v>0</v>
      </c>
      <c r="GL10" s="62">
        <f t="shared" si="36"/>
        <v>0</v>
      </c>
      <c r="GM10" s="62">
        <f t="shared" si="37"/>
        <v>0</v>
      </c>
      <c r="GN10" s="40">
        <f t="shared" si="107"/>
        <v>0</v>
      </c>
      <c r="GO10" s="40">
        <f t="shared" si="108"/>
        <v>0</v>
      </c>
      <c r="GP10" s="40">
        <f t="shared" si="109"/>
        <v>0</v>
      </c>
      <c r="GQ10" s="40">
        <f t="shared" si="110"/>
        <v>0</v>
      </c>
      <c r="GR10" s="40">
        <f t="shared" si="111"/>
        <v>0</v>
      </c>
      <c r="GS10" s="40">
        <f t="shared" si="112"/>
        <v>0</v>
      </c>
      <c r="GT10" s="40">
        <f t="shared" si="113"/>
        <v>0</v>
      </c>
      <c r="GU10" s="40">
        <f t="shared" si="114"/>
        <v>0</v>
      </c>
      <c r="GV10" s="40">
        <f t="shared" si="115"/>
        <v>0</v>
      </c>
      <c r="GW10" s="40">
        <f t="shared" si="116"/>
        <v>0</v>
      </c>
      <c r="GX10" s="40">
        <f t="shared" si="117"/>
        <v>0</v>
      </c>
      <c r="GY10" s="40">
        <f t="shared" si="118"/>
        <v>0</v>
      </c>
      <c r="GZ10" s="62">
        <f t="shared" si="119"/>
        <v>0</v>
      </c>
      <c r="HA10" s="62">
        <f t="shared" si="39"/>
        <v>0</v>
      </c>
      <c r="HB10" s="62">
        <f t="shared" si="40"/>
        <v>0</v>
      </c>
      <c r="HC10" s="62">
        <f t="shared" si="41"/>
        <v>0</v>
      </c>
      <c r="HD10" s="40">
        <f t="shared" si="120"/>
        <v>0</v>
      </c>
      <c r="HE10" s="40">
        <f t="shared" si="121"/>
        <v>0</v>
      </c>
      <c r="HF10" s="40">
        <f t="shared" si="122"/>
        <v>0</v>
      </c>
      <c r="HG10" s="40">
        <f t="shared" si="123"/>
        <v>0</v>
      </c>
      <c r="HH10" s="40">
        <f t="shared" si="124"/>
        <v>0</v>
      </c>
      <c r="HI10" s="40">
        <f t="shared" si="125"/>
        <v>0</v>
      </c>
      <c r="HJ10" s="40">
        <f t="shared" si="126"/>
        <v>0</v>
      </c>
      <c r="HK10" s="40">
        <f t="shared" si="127"/>
        <v>0</v>
      </c>
      <c r="HL10" s="40">
        <f t="shared" si="128"/>
        <v>0</v>
      </c>
      <c r="HM10" s="40">
        <f t="shared" si="129"/>
        <v>0</v>
      </c>
      <c r="HN10" s="40">
        <f t="shared" si="130"/>
        <v>0</v>
      </c>
      <c r="HO10" s="40">
        <f t="shared" si="131"/>
        <v>0</v>
      </c>
      <c r="HP10" s="62">
        <f t="shared" si="132"/>
        <v>0</v>
      </c>
      <c r="HQ10" s="62">
        <f t="shared" si="133"/>
        <v>0</v>
      </c>
      <c r="HR10" s="62">
        <f t="shared" si="134"/>
        <v>0</v>
      </c>
      <c r="HS10" s="62">
        <f t="shared" si="135"/>
        <v>0</v>
      </c>
      <c r="HT10" s="40">
        <f t="shared" si="136"/>
        <v>0</v>
      </c>
      <c r="HU10" s="40">
        <f t="shared" si="137"/>
        <v>0</v>
      </c>
      <c r="HV10" s="40">
        <f t="shared" si="138"/>
        <v>0</v>
      </c>
      <c r="HW10" s="40">
        <f t="shared" si="139"/>
        <v>0</v>
      </c>
      <c r="HX10" s="40">
        <f t="shared" si="140"/>
        <v>0</v>
      </c>
      <c r="HY10" s="40">
        <f t="shared" si="141"/>
        <v>0</v>
      </c>
      <c r="HZ10" s="40">
        <f t="shared" si="142"/>
        <v>0</v>
      </c>
      <c r="IA10" s="40">
        <f t="shared" si="143"/>
        <v>0</v>
      </c>
      <c r="IB10" s="40">
        <f t="shared" si="144"/>
        <v>0</v>
      </c>
      <c r="IC10" s="40">
        <f t="shared" si="145"/>
        <v>0</v>
      </c>
      <c r="ID10" s="40">
        <f t="shared" si="146"/>
        <v>0</v>
      </c>
      <c r="IE10" s="40">
        <f t="shared" si="147"/>
        <v>0</v>
      </c>
      <c r="IF10" s="62">
        <f t="shared" si="148"/>
        <v>0</v>
      </c>
      <c r="IG10" s="62">
        <f t="shared" si="44"/>
        <v>0</v>
      </c>
      <c r="IH10" s="62">
        <f t="shared" si="45"/>
        <v>0</v>
      </c>
      <c r="II10" s="62">
        <f t="shared" si="46"/>
        <v>0</v>
      </c>
      <c r="IJ10" s="40">
        <f t="shared" si="149"/>
        <v>0</v>
      </c>
      <c r="IK10" s="40">
        <f t="shared" si="47"/>
        <v>0</v>
      </c>
      <c r="IL10" s="40">
        <f t="shared" si="47"/>
        <v>0</v>
      </c>
      <c r="IM10" s="40">
        <f t="shared" si="47"/>
        <v>0</v>
      </c>
      <c r="IN10" s="40">
        <f t="shared" si="47"/>
        <v>0</v>
      </c>
      <c r="IO10" s="40">
        <f t="shared" si="47"/>
        <v>0</v>
      </c>
      <c r="IP10" s="40">
        <f t="shared" si="47"/>
        <v>0</v>
      </c>
      <c r="IQ10" s="40">
        <f t="shared" si="47"/>
        <v>0</v>
      </c>
      <c r="IR10" s="40">
        <f t="shared" si="47"/>
        <v>0</v>
      </c>
      <c r="IS10" s="40">
        <f t="shared" si="47"/>
        <v>0</v>
      </c>
      <c r="IT10" s="40">
        <f t="shared" si="47"/>
        <v>0</v>
      </c>
      <c r="IU10" s="40">
        <f t="shared" si="47"/>
        <v>0</v>
      </c>
      <c r="IV10" s="62">
        <f t="shared" si="150"/>
        <v>0</v>
      </c>
      <c r="IW10" s="62">
        <f t="shared" si="48"/>
        <v>0</v>
      </c>
      <c r="IX10" s="62">
        <f t="shared" si="49"/>
        <v>0</v>
      </c>
      <c r="IY10" s="62">
        <f t="shared" si="50"/>
        <v>0</v>
      </c>
      <c r="IZ10" s="40">
        <f t="shared" si="151"/>
        <v>0</v>
      </c>
      <c r="JA10" s="40">
        <f t="shared" si="152"/>
        <v>0</v>
      </c>
      <c r="JB10" s="40">
        <f t="shared" si="153"/>
        <v>0</v>
      </c>
      <c r="JC10" s="40">
        <f t="shared" si="154"/>
        <v>0</v>
      </c>
      <c r="JD10" s="40">
        <f t="shared" si="155"/>
        <v>0</v>
      </c>
      <c r="JE10" s="40">
        <f t="shared" si="156"/>
        <v>0</v>
      </c>
      <c r="JF10" s="40">
        <f t="shared" si="157"/>
        <v>0</v>
      </c>
      <c r="JG10" s="40">
        <f t="shared" si="158"/>
        <v>0</v>
      </c>
      <c r="JH10" s="40">
        <f t="shared" si="159"/>
        <v>0</v>
      </c>
      <c r="JI10" s="40">
        <f t="shared" si="160"/>
        <v>0</v>
      </c>
      <c r="JJ10" s="40">
        <f t="shared" si="161"/>
        <v>0</v>
      </c>
      <c r="JK10" s="40">
        <f t="shared" si="162"/>
        <v>0</v>
      </c>
      <c r="JL10" s="62">
        <f t="shared" si="163"/>
        <v>0</v>
      </c>
      <c r="JM10" s="62">
        <f t="shared" si="52"/>
        <v>0</v>
      </c>
      <c r="JN10" s="62">
        <f t="shared" si="53"/>
        <v>0</v>
      </c>
      <c r="JO10" s="62">
        <f t="shared" si="54"/>
        <v>0</v>
      </c>
      <c r="JP10" s="40">
        <f t="shared" si="164"/>
        <v>0</v>
      </c>
      <c r="JQ10" s="40">
        <f t="shared" si="165"/>
        <v>0</v>
      </c>
      <c r="JR10" s="40">
        <f t="shared" si="166"/>
        <v>0</v>
      </c>
      <c r="JS10" s="40">
        <f t="shared" si="167"/>
        <v>0</v>
      </c>
      <c r="JT10" s="40">
        <f t="shared" si="168"/>
        <v>0</v>
      </c>
      <c r="JU10" s="40">
        <f t="shared" si="169"/>
        <v>0</v>
      </c>
      <c r="JV10" s="40">
        <f t="shared" si="170"/>
        <v>0</v>
      </c>
      <c r="JW10" s="40">
        <f t="shared" si="171"/>
        <v>0</v>
      </c>
      <c r="JX10" s="40">
        <f t="shared" si="172"/>
        <v>0</v>
      </c>
      <c r="JY10" s="40">
        <f t="shared" si="173"/>
        <v>0</v>
      </c>
      <c r="JZ10" s="40">
        <f t="shared" si="174"/>
        <v>0</v>
      </c>
      <c r="KA10" s="40">
        <f t="shared" si="175"/>
        <v>0</v>
      </c>
      <c r="KB10" s="62">
        <f t="shared" si="176"/>
        <v>0</v>
      </c>
      <c r="KC10" s="62">
        <f t="shared" si="56"/>
        <v>0</v>
      </c>
      <c r="KD10" s="62">
        <f t="shared" si="57"/>
        <v>0</v>
      </c>
      <c r="KE10" s="62">
        <f t="shared" si="58"/>
        <v>0</v>
      </c>
      <c r="KF10" s="40">
        <f t="shared" si="177"/>
        <v>0</v>
      </c>
      <c r="KG10" s="40">
        <f t="shared" si="178"/>
        <v>0</v>
      </c>
      <c r="KH10" s="40">
        <f t="shared" si="179"/>
        <v>0</v>
      </c>
      <c r="KI10" s="40">
        <f t="shared" si="180"/>
        <v>0</v>
      </c>
      <c r="KJ10" s="40">
        <f t="shared" si="181"/>
        <v>0</v>
      </c>
      <c r="KK10" s="40">
        <f t="shared" si="182"/>
        <v>0</v>
      </c>
      <c r="KL10" s="40">
        <f t="shared" si="183"/>
        <v>0</v>
      </c>
      <c r="KM10" s="40">
        <f t="shared" si="184"/>
        <v>0</v>
      </c>
      <c r="KN10" s="40">
        <f t="shared" si="185"/>
        <v>0</v>
      </c>
      <c r="KO10" s="40">
        <f t="shared" si="186"/>
        <v>0</v>
      </c>
      <c r="KP10" s="40">
        <f t="shared" si="187"/>
        <v>0</v>
      </c>
      <c r="KQ10" s="40">
        <f t="shared" si="188"/>
        <v>0</v>
      </c>
      <c r="KR10" s="62">
        <f t="shared" si="189"/>
        <v>0</v>
      </c>
      <c r="KS10" s="62">
        <f t="shared" si="60"/>
        <v>0</v>
      </c>
      <c r="KT10" s="62">
        <f t="shared" si="61"/>
        <v>0</v>
      </c>
      <c r="KU10" s="62">
        <f t="shared" si="62"/>
        <v>0</v>
      </c>
    </row>
    <row r="11" spans="1:307" x14ac:dyDescent="0.25">
      <c r="A11" s="32"/>
      <c r="B11" s="60"/>
      <c r="C11" s="64" t="s">
        <v>52</v>
      </c>
      <c r="D11" s="40"/>
      <c r="E11" s="40"/>
      <c r="F11" s="40"/>
      <c r="G11" s="59">
        <f t="shared" si="0"/>
        <v>0</v>
      </c>
      <c r="H11" s="867">
        <v>0</v>
      </c>
      <c r="I11" s="867">
        <v>0</v>
      </c>
      <c r="J11" s="868">
        <v>0</v>
      </c>
      <c r="K11" s="866">
        <f t="shared" si="63"/>
        <v>0</v>
      </c>
      <c r="L11" s="40"/>
      <c r="M11" s="40"/>
      <c r="N11" s="62"/>
      <c r="O11" s="39">
        <f t="shared" si="64"/>
        <v>0</v>
      </c>
      <c r="P11" s="62">
        <f t="shared" si="65"/>
        <v>0</v>
      </c>
      <c r="Q11" s="62">
        <f t="shared" si="66"/>
        <v>0</v>
      </c>
      <c r="R11" s="62">
        <f t="shared" si="67"/>
        <v>0</v>
      </c>
      <c r="S11" s="62">
        <f t="shared" si="68"/>
        <v>0</v>
      </c>
      <c r="T11" s="40"/>
      <c r="U11" s="40"/>
      <c r="V11" s="40"/>
      <c r="W11" s="59">
        <f t="shared" si="1"/>
        <v>0</v>
      </c>
      <c r="X11" s="867">
        <v>0</v>
      </c>
      <c r="Y11" s="867">
        <v>0</v>
      </c>
      <c r="Z11" s="868"/>
      <c r="AA11" s="866">
        <f t="shared" si="69"/>
        <v>0</v>
      </c>
      <c r="AB11" s="40"/>
      <c r="AC11" s="40"/>
      <c r="AD11" s="62"/>
      <c r="AE11" s="39">
        <f t="shared" si="70"/>
        <v>0</v>
      </c>
      <c r="AF11" s="62">
        <f t="shared" si="71"/>
        <v>0</v>
      </c>
      <c r="AG11" s="62">
        <f t="shared" si="2"/>
        <v>0</v>
      </c>
      <c r="AH11" s="62">
        <f t="shared" si="3"/>
        <v>0</v>
      </c>
      <c r="AI11" s="62">
        <f t="shared" si="4"/>
        <v>0</v>
      </c>
      <c r="AJ11" s="40"/>
      <c r="AK11" s="40"/>
      <c r="AL11" s="40"/>
      <c r="AM11" s="59">
        <f t="shared" si="5"/>
        <v>0</v>
      </c>
      <c r="AN11" s="867">
        <v>0</v>
      </c>
      <c r="AO11" s="867">
        <v>0</v>
      </c>
      <c r="AP11" s="868">
        <v>0</v>
      </c>
      <c r="AQ11" s="866">
        <f t="shared" si="72"/>
        <v>0</v>
      </c>
      <c r="AR11" s="40"/>
      <c r="AS11" s="40"/>
      <c r="AT11" s="62"/>
      <c r="AU11" s="39">
        <f t="shared" si="73"/>
        <v>0</v>
      </c>
      <c r="AV11" s="62">
        <f t="shared" si="74"/>
        <v>0</v>
      </c>
      <c r="AW11" s="62">
        <f t="shared" si="6"/>
        <v>0</v>
      </c>
      <c r="AX11" s="62">
        <f t="shared" si="7"/>
        <v>0</v>
      </c>
      <c r="AY11" s="62">
        <f t="shared" si="8"/>
        <v>0</v>
      </c>
      <c r="AZ11" s="40"/>
      <c r="BA11" s="40"/>
      <c r="BB11" s="40"/>
      <c r="BC11" s="59">
        <f t="shared" si="9"/>
        <v>0</v>
      </c>
      <c r="BD11" s="867">
        <v>0</v>
      </c>
      <c r="BE11" s="867">
        <v>0</v>
      </c>
      <c r="BF11" s="868">
        <v>0</v>
      </c>
      <c r="BG11" s="866">
        <f t="shared" si="75"/>
        <v>0</v>
      </c>
      <c r="BH11" s="40"/>
      <c r="BI11" s="40"/>
      <c r="BJ11" s="62"/>
      <c r="BK11" s="39">
        <f t="shared" si="76"/>
        <v>0</v>
      </c>
      <c r="BL11" s="62">
        <f t="shared" si="77"/>
        <v>0</v>
      </c>
      <c r="BM11" s="62">
        <f t="shared" si="10"/>
        <v>0</v>
      </c>
      <c r="BN11" s="62">
        <f t="shared" si="11"/>
        <v>0</v>
      </c>
      <c r="BO11" s="62">
        <f t="shared" si="12"/>
        <v>0</v>
      </c>
      <c r="BP11" s="40"/>
      <c r="BQ11" s="40"/>
      <c r="BR11" s="40"/>
      <c r="BS11" s="59">
        <f t="shared" si="13"/>
        <v>0</v>
      </c>
      <c r="BT11" s="867"/>
      <c r="BU11" s="867"/>
      <c r="BV11" s="868"/>
      <c r="BW11" s="866">
        <f t="shared" si="78"/>
        <v>0</v>
      </c>
      <c r="BX11" s="40"/>
      <c r="BY11" s="40"/>
      <c r="BZ11" s="62"/>
      <c r="CA11" s="39">
        <f t="shared" si="79"/>
        <v>0</v>
      </c>
      <c r="CB11" s="62">
        <f t="shared" si="80"/>
        <v>0</v>
      </c>
      <c r="CC11" s="62">
        <f t="shared" si="81"/>
        <v>0</v>
      </c>
      <c r="CD11" s="62">
        <f t="shared" si="82"/>
        <v>0</v>
      </c>
      <c r="CE11" s="62">
        <f t="shared" si="14"/>
        <v>0</v>
      </c>
      <c r="CF11" s="40"/>
      <c r="CG11" s="40"/>
      <c r="CH11" s="40"/>
      <c r="CI11" s="59">
        <f t="shared" si="15"/>
        <v>0</v>
      </c>
      <c r="CJ11" s="867"/>
      <c r="CK11" s="867"/>
      <c r="CL11" s="868"/>
      <c r="CM11" s="866">
        <f t="shared" si="83"/>
        <v>0</v>
      </c>
      <c r="CN11" s="40"/>
      <c r="CO11" s="40"/>
      <c r="CP11" s="62"/>
      <c r="CQ11" s="39">
        <f t="shared" si="84"/>
        <v>0</v>
      </c>
      <c r="CR11" s="62">
        <f t="shared" si="85"/>
        <v>0</v>
      </c>
      <c r="CS11" s="62">
        <f t="shared" si="16"/>
        <v>0</v>
      </c>
      <c r="CT11" s="62">
        <f t="shared" si="17"/>
        <v>0</v>
      </c>
      <c r="CU11" s="62">
        <f t="shared" si="18"/>
        <v>0</v>
      </c>
      <c r="CV11" s="40"/>
      <c r="CW11" s="40"/>
      <c r="CX11" s="40"/>
      <c r="CY11" s="59">
        <f t="shared" si="19"/>
        <v>0</v>
      </c>
      <c r="CZ11" s="40"/>
      <c r="DA11" s="40"/>
      <c r="DB11" s="62"/>
      <c r="DC11" s="39">
        <f t="shared" si="86"/>
        <v>0</v>
      </c>
      <c r="DD11" s="40"/>
      <c r="DE11" s="40"/>
      <c r="DF11" s="62"/>
      <c r="DG11" s="39">
        <f t="shared" si="87"/>
        <v>0</v>
      </c>
      <c r="DH11" s="62">
        <f t="shared" si="88"/>
        <v>0</v>
      </c>
      <c r="DI11" s="62">
        <f t="shared" si="20"/>
        <v>0</v>
      </c>
      <c r="DJ11" s="62">
        <f t="shared" si="21"/>
        <v>0</v>
      </c>
      <c r="DK11" s="62">
        <f t="shared" si="22"/>
        <v>0</v>
      </c>
      <c r="DL11" s="40"/>
      <c r="DM11" s="40"/>
      <c r="DN11" s="40"/>
      <c r="DO11" s="59">
        <f t="shared" si="23"/>
        <v>0</v>
      </c>
      <c r="DP11" s="40"/>
      <c r="DQ11" s="40"/>
      <c r="DR11" s="62"/>
      <c r="DS11" s="39">
        <f t="shared" si="89"/>
        <v>0</v>
      </c>
      <c r="DT11" s="40"/>
      <c r="DU11" s="40"/>
      <c r="DV11" s="62"/>
      <c r="DW11" s="39">
        <f t="shared" si="90"/>
        <v>0</v>
      </c>
      <c r="DX11" s="62">
        <f t="shared" si="91"/>
        <v>0</v>
      </c>
      <c r="DY11" s="62">
        <f t="shared" si="92"/>
        <v>0</v>
      </c>
      <c r="DZ11" s="62">
        <f t="shared" si="93"/>
        <v>0</v>
      </c>
      <c r="EA11" s="62">
        <f t="shared" si="94"/>
        <v>0</v>
      </c>
      <c r="EB11" s="40"/>
      <c r="EC11" s="40"/>
      <c r="ED11" s="40"/>
      <c r="EE11" s="59">
        <f t="shared" si="24"/>
        <v>0</v>
      </c>
      <c r="EF11" s="40"/>
      <c r="EG11" s="40"/>
      <c r="EH11" s="62"/>
      <c r="EI11" s="39">
        <f t="shared" si="95"/>
        <v>0</v>
      </c>
      <c r="EJ11" s="40"/>
      <c r="EK11" s="40"/>
      <c r="EL11" s="62"/>
      <c r="EM11" s="39">
        <f t="shared" si="96"/>
        <v>0</v>
      </c>
      <c r="EN11" s="62">
        <f t="shared" si="97"/>
        <v>0</v>
      </c>
      <c r="EO11" s="62">
        <f t="shared" si="25"/>
        <v>0</v>
      </c>
      <c r="EP11" s="62">
        <f t="shared" si="25"/>
        <v>0</v>
      </c>
      <c r="EQ11" s="62">
        <f t="shared" si="25"/>
        <v>0</v>
      </c>
      <c r="ER11" s="40"/>
      <c r="ES11" s="40"/>
      <c r="ET11" s="40"/>
      <c r="EU11" s="59">
        <f t="shared" si="26"/>
        <v>0</v>
      </c>
      <c r="EV11" s="40"/>
      <c r="EW11" s="40"/>
      <c r="EX11" s="62"/>
      <c r="EY11" s="39">
        <f t="shared" si="98"/>
        <v>0</v>
      </c>
      <c r="EZ11" s="40"/>
      <c r="FA11" s="40"/>
      <c r="FB11" s="62"/>
      <c r="FC11" s="39">
        <f t="shared" si="99"/>
        <v>0</v>
      </c>
      <c r="FD11" s="62">
        <f t="shared" si="100"/>
        <v>0</v>
      </c>
      <c r="FE11" s="62">
        <f t="shared" si="27"/>
        <v>0</v>
      </c>
      <c r="FF11" s="62">
        <f t="shared" si="28"/>
        <v>0</v>
      </c>
      <c r="FG11" s="62">
        <f t="shared" si="29"/>
        <v>0</v>
      </c>
      <c r="FH11" s="40"/>
      <c r="FI11" s="40"/>
      <c r="FJ11" s="40"/>
      <c r="FK11" s="59">
        <f t="shared" si="30"/>
        <v>0</v>
      </c>
      <c r="FL11" s="40"/>
      <c r="FM11" s="40"/>
      <c r="FN11" s="62"/>
      <c r="FO11" s="39">
        <f t="shared" si="101"/>
        <v>0</v>
      </c>
      <c r="FP11" s="40"/>
      <c r="FQ11" s="40"/>
      <c r="FR11" s="62"/>
      <c r="FS11" s="39">
        <f t="shared" si="102"/>
        <v>0</v>
      </c>
      <c r="FT11" s="62">
        <f t="shared" si="103"/>
        <v>0</v>
      </c>
      <c r="FU11" s="62">
        <f t="shared" si="31"/>
        <v>0</v>
      </c>
      <c r="FV11" s="62">
        <f t="shared" si="32"/>
        <v>0</v>
      </c>
      <c r="FW11" s="62">
        <f t="shared" si="33"/>
        <v>0</v>
      </c>
      <c r="FX11" s="40"/>
      <c r="FY11" s="40"/>
      <c r="FZ11" s="40"/>
      <c r="GA11" s="59">
        <f t="shared" si="34"/>
        <v>0</v>
      </c>
      <c r="GB11" s="40"/>
      <c r="GC11" s="40"/>
      <c r="GD11" s="62"/>
      <c r="GE11" s="39">
        <f t="shared" si="104"/>
        <v>0</v>
      </c>
      <c r="GF11" s="40"/>
      <c r="GG11" s="40"/>
      <c r="GH11" s="62"/>
      <c r="GI11" s="39">
        <f t="shared" si="105"/>
        <v>0</v>
      </c>
      <c r="GJ11" s="62">
        <f t="shared" si="106"/>
        <v>0</v>
      </c>
      <c r="GK11" s="62">
        <f t="shared" si="35"/>
        <v>0</v>
      </c>
      <c r="GL11" s="62">
        <f t="shared" si="36"/>
        <v>0</v>
      </c>
      <c r="GM11" s="62">
        <f t="shared" si="37"/>
        <v>0</v>
      </c>
      <c r="GN11" s="40">
        <f t="shared" si="107"/>
        <v>0</v>
      </c>
      <c r="GO11" s="40">
        <f t="shared" si="108"/>
        <v>0</v>
      </c>
      <c r="GP11" s="40">
        <f t="shared" si="109"/>
        <v>0</v>
      </c>
      <c r="GQ11" s="40">
        <f t="shared" si="110"/>
        <v>0</v>
      </c>
      <c r="GR11" s="40">
        <f t="shared" si="111"/>
        <v>0</v>
      </c>
      <c r="GS11" s="40">
        <f t="shared" si="112"/>
        <v>0</v>
      </c>
      <c r="GT11" s="40">
        <f t="shared" si="113"/>
        <v>0</v>
      </c>
      <c r="GU11" s="40">
        <f t="shared" si="114"/>
        <v>0</v>
      </c>
      <c r="GV11" s="40">
        <f t="shared" si="115"/>
        <v>0</v>
      </c>
      <c r="GW11" s="40">
        <f t="shared" si="116"/>
        <v>0</v>
      </c>
      <c r="GX11" s="40">
        <f t="shared" si="117"/>
        <v>0</v>
      </c>
      <c r="GY11" s="40">
        <f t="shared" si="118"/>
        <v>0</v>
      </c>
      <c r="GZ11" s="62">
        <f t="shared" si="119"/>
        <v>0</v>
      </c>
      <c r="HA11" s="62">
        <f t="shared" si="39"/>
        <v>0</v>
      </c>
      <c r="HB11" s="62">
        <f t="shared" si="40"/>
        <v>0</v>
      </c>
      <c r="HC11" s="62">
        <f t="shared" si="41"/>
        <v>0</v>
      </c>
      <c r="HD11" s="40">
        <f t="shared" si="120"/>
        <v>0</v>
      </c>
      <c r="HE11" s="40">
        <f t="shared" si="121"/>
        <v>0</v>
      </c>
      <c r="HF11" s="40">
        <f t="shared" si="122"/>
        <v>0</v>
      </c>
      <c r="HG11" s="40">
        <f t="shared" si="123"/>
        <v>0</v>
      </c>
      <c r="HH11" s="40">
        <f t="shared" si="124"/>
        <v>0</v>
      </c>
      <c r="HI11" s="40">
        <f t="shared" si="125"/>
        <v>0</v>
      </c>
      <c r="HJ11" s="40">
        <f t="shared" si="126"/>
        <v>0</v>
      </c>
      <c r="HK11" s="40">
        <f t="shared" si="127"/>
        <v>0</v>
      </c>
      <c r="HL11" s="40">
        <f t="shared" si="128"/>
        <v>0</v>
      </c>
      <c r="HM11" s="40">
        <f t="shared" si="129"/>
        <v>0</v>
      </c>
      <c r="HN11" s="40">
        <f t="shared" si="130"/>
        <v>0</v>
      </c>
      <c r="HO11" s="40">
        <f t="shared" si="131"/>
        <v>0</v>
      </c>
      <c r="HP11" s="62">
        <f t="shared" si="132"/>
        <v>0</v>
      </c>
      <c r="HQ11" s="62">
        <f t="shared" si="133"/>
        <v>0</v>
      </c>
      <c r="HR11" s="62">
        <f t="shared" si="134"/>
        <v>0</v>
      </c>
      <c r="HS11" s="62">
        <f t="shared" si="135"/>
        <v>0</v>
      </c>
      <c r="HT11" s="40">
        <f t="shared" si="136"/>
        <v>0</v>
      </c>
      <c r="HU11" s="40">
        <f t="shared" si="137"/>
        <v>0</v>
      </c>
      <c r="HV11" s="40">
        <f t="shared" si="138"/>
        <v>0</v>
      </c>
      <c r="HW11" s="40">
        <f t="shared" si="139"/>
        <v>0</v>
      </c>
      <c r="HX11" s="40">
        <f t="shared" si="140"/>
        <v>0</v>
      </c>
      <c r="HY11" s="40">
        <f t="shared" si="141"/>
        <v>0</v>
      </c>
      <c r="HZ11" s="40">
        <f t="shared" si="142"/>
        <v>0</v>
      </c>
      <c r="IA11" s="40">
        <f t="shared" si="143"/>
        <v>0</v>
      </c>
      <c r="IB11" s="40">
        <f t="shared" si="144"/>
        <v>0</v>
      </c>
      <c r="IC11" s="40">
        <f t="shared" si="145"/>
        <v>0</v>
      </c>
      <c r="ID11" s="40">
        <f t="shared" si="146"/>
        <v>0</v>
      </c>
      <c r="IE11" s="40">
        <f t="shared" si="147"/>
        <v>0</v>
      </c>
      <c r="IF11" s="62">
        <f t="shared" si="148"/>
        <v>0</v>
      </c>
      <c r="IG11" s="62">
        <f t="shared" si="44"/>
        <v>0</v>
      </c>
      <c r="IH11" s="62">
        <f t="shared" si="45"/>
        <v>0</v>
      </c>
      <c r="II11" s="62">
        <f t="shared" si="46"/>
        <v>0</v>
      </c>
      <c r="IJ11" s="40">
        <f t="shared" si="149"/>
        <v>0</v>
      </c>
      <c r="IK11" s="40">
        <f t="shared" si="47"/>
        <v>0</v>
      </c>
      <c r="IL11" s="40">
        <f t="shared" si="47"/>
        <v>0</v>
      </c>
      <c r="IM11" s="40">
        <f t="shared" si="47"/>
        <v>0</v>
      </c>
      <c r="IN11" s="40">
        <f t="shared" si="47"/>
        <v>0</v>
      </c>
      <c r="IO11" s="40">
        <f t="shared" si="47"/>
        <v>0</v>
      </c>
      <c r="IP11" s="40">
        <f t="shared" si="47"/>
        <v>0</v>
      </c>
      <c r="IQ11" s="40">
        <f t="shared" si="47"/>
        <v>0</v>
      </c>
      <c r="IR11" s="40">
        <f t="shared" si="47"/>
        <v>0</v>
      </c>
      <c r="IS11" s="40">
        <f t="shared" si="47"/>
        <v>0</v>
      </c>
      <c r="IT11" s="40">
        <f t="shared" si="47"/>
        <v>0</v>
      </c>
      <c r="IU11" s="40">
        <f t="shared" si="47"/>
        <v>0</v>
      </c>
      <c r="IV11" s="62">
        <f t="shared" si="150"/>
        <v>0</v>
      </c>
      <c r="IW11" s="62">
        <f t="shared" si="48"/>
        <v>0</v>
      </c>
      <c r="IX11" s="62">
        <f t="shared" si="49"/>
        <v>0</v>
      </c>
      <c r="IY11" s="62">
        <f t="shared" si="50"/>
        <v>0</v>
      </c>
      <c r="IZ11" s="40">
        <f t="shared" si="151"/>
        <v>0</v>
      </c>
      <c r="JA11" s="40">
        <f t="shared" si="152"/>
        <v>0</v>
      </c>
      <c r="JB11" s="40">
        <f t="shared" si="153"/>
        <v>0</v>
      </c>
      <c r="JC11" s="40">
        <f t="shared" si="154"/>
        <v>0</v>
      </c>
      <c r="JD11" s="40">
        <f t="shared" si="155"/>
        <v>0</v>
      </c>
      <c r="JE11" s="40">
        <f t="shared" si="156"/>
        <v>0</v>
      </c>
      <c r="JF11" s="40">
        <f t="shared" si="157"/>
        <v>0</v>
      </c>
      <c r="JG11" s="40">
        <f t="shared" si="158"/>
        <v>0</v>
      </c>
      <c r="JH11" s="40">
        <f t="shared" si="159"/>
        <v>0</v>
      </c>
      <c r="JI11" s="40">
        <f t="shared" si="160"/>
        <v>0</v>
      </c>
      <c r="JJ11" s="40">
        <f t="shared" si="161"/>
        <v>0</v>
      </c>
      <c r="JK11" s="40">
        <f t="shared" si="162"/>
        <v>0</v>
      </c>
      <c r="JL11" s="62">
        <f t="shared" si="163"/>
        <v>0</v>
      </c>
      <c r="JM11" s="62">
        <f t="shared" si="52"/>
        <v>0</v>
      </c>
      <c r="JN11" s="62">
        <f t="shared" si="53"/>
        <v>0</v>
      </c>
      <c r="JO11" s="62">
        <f t="shared" si="54"/>
        <v>0</v>
      </c>
      <c r="JP11" s="40">
        <f t="shared" si="164"/>
        <v>0</v>
      </c>
      <c r="JQ11" s="40">
        <f t="shared" si="165"/>
        <v>0</v>
      </c>
      <c r="JR11" s="40">
        <f t="shared" si="166"/>
        <v>0</v>
      </c>
      <c r="JS11" s="40">
        <f t="shared" si="167"/>
        <v>0</v>
      </c>
      <c r="JT11" s="40">
        <f t="shared" si="168"/>
        <v>0</v>
      </c>
      <c r="JU11" s="40">
        <f t="shared" si="169"/>
        <v>0</v>
      </c>
      <c r="JV11" s="40">
        <f t="shared" si="170"/>
        <v>0</v>
      </c>
      <c r="JW11" s="40">
        <f t="shared" si="171"/>
        <v>0</v>
      </c>
      <c r="JX11" s="40">
        <f t="shared" si="172"/>
        <v>0</v>
      </c>
      <c r="JY11" s="40">
        <f t="shared" si="173"/>
        <v>0</v>
      </c>
      <c r="JZ11" s="40">
        <f t="shared" si="174"/>
        <v>0</v>
      </c>
      <c r="KA11" s="40">
        <f t="shared" si="175"/>
        <v>0</v>
      </c>
      <c r="KB11" s="62">
        <f t="shared" si="176"/>
        <v>0</v>
      </c>
      <c r="KC11" s="62">
        <f t="shared" si="56"/>
        <v>0</v>
      </c>
      <c r="KD11" s="62">
        <f t="shared" si="57"/>
        <v>0</v>
      </c>
      <c r="KE11" s="62">
        <f t="shared" si="58"/>
        <v>0</v>
      </c>
      <c r="KF11" s="40">
        <f t="shared" si="177"/>
        <v>0</v>
      </c>
      <c r="KG11" s="40">
        <f t="shared" si="178"/>
        <v>0</v>
      </c>
      <c r="KH11" s="40">
        <f t="shared" si="179"/>
        <v>0</v>
      </c>
      <c r="KI11" s="40">
        <f t="shared" si="180"/>
        <v>0</v>
      </c>
      <c r="KJ11" s="40">
        <f t="shared" si="181"/>
        <v>0</v>
      </c>
      <c r="KK11" s="40">
        <f t="shared" si="182"/>
        <v>0</v>
      </c>
      <c r="KL11" s="40">
        <f t="shared" si="183"/>
        <v>0</v>
      </c>
      <c r="KM11" s="40">
        <f t="shared" si="184"/>
        <v>0</v>
      </c>
      <c r="KN11" s="40">
        <f t="shared" si="185"/>
        <v>0</v>
      </c>
      <c r="KO11" s="40">
        <f t="shared" si="186"/>
        <v>0</v>
      </c>
      <c r="KP11" s="40">
        <f t="shared" si="187"/>
        <v>0</v>
      </c>
      <c r="KQ11" s="40">
        <f t="shared" si="188"/>
        <v>0</v>
      </c>
      <c r="KR11" s="62">
        <f t="shared" si="189"/>
        <v>0</v>
      </c>
      <c r="KS11" s="62">
        <f t="shared" si="60"/>
        <v>0</v>
      </c>
      <c r="KT11" s="62">
        <f t="shared" si="61"/>
        <v>0</v>
      </c>
      <c r="KU11" s="62">
        <f t="shared" si="62"/>
        <v>0</v>
      </c>
    </row>
    <row r="12" spans="1:307" x14ac:dyDescent="0.25">
      <c r="A12" s="32"/>
      <c r="B12" s="60"/>
      <c r="C12" s="64" t="s">
        <v>53</v>
      </c>
      <c r="D12" s="40"/>
      <c r="E12" s="40"/>
      <c r="F12" s="40"/>
      <c r="G12" s="59">
        <f t="shared" si="0"/>
        <v>0</v>
      </c>
      <c r="H12" s="867">
        <v>97</v>
      </c>
      <c r="I12" s="867">
        <v>115</v>
      </c>
      <c r="J12" s="867">
        <v>0</v>
      </c>
      <c r="K12" s="866">
        <f t="shared" si="63"/>
        <v>212</v>
      </c>
      <c r="L12" s="40"/>
      <c r="M12" s="40"/>
      <c r="N12" s="62"/>
      <c r="O12" s="39">
        <f t="shared" si="64"/>
        <v>0</v>
      </c>
      <c r="P12" s="62">
        <f t="shared" si="65"/>
        <v>97</v>
      </c>
      <c r="Q12" s="62">
        <f t="shared" si="66"/>
        <v>115</v>
      </c>
      <c r="R12" s="62">
        <f t="shared" si="67"/>
        <v>0</v>
      </c>
      <c r="S12" s="62">
        <f t="shared" si="68"/>
        <v>212</v>
      </c>
      <c r="T12" s="40"/>
      <c r="U12" s="40"/>
      <c r="V12" s="40"/>
      <c r="W12" s="59">
        <f t="shared" si="1"/>
        <v>0</v>
      </c>
      <c r="X12" s="867">
        <v>109</v>
      </c>
      <c r="Y12" s="867">
        <v>145</v>
      </c>
      <c r="Z12" s="867"/>
      <c r="AA12" s="866">
        <f t="shared" si="69"/>
        <v>254</v>
      </c>
      <c r="AB12" s="40"/>
      <c r="AC12" s="40"/>
      <c r="AD12" s="62"/>
      <c r="AE12" s="39">
        <f t="shared" si="70"/>
        <v>0</v>
      </c>
      <c r="AF12" s="62">
        <f t="shared" si="71"/>
        <v>109</v>
      </c>
      <c r="AG12" s="62">
        <f t="shared" si="2"/>
        <v>145</v>
      </c>
      <c r="AH12" s="62">
        <f t="shared" si="3"/>
        <v>0</v>
      </c>
      <c r="AI12" s="62">
        <f t="shared" si="4"/>
        <v>254</v>
      </c>
      <c r="AJ12" s="40"/>
      <c r="AK12" s="40"/>
      <c r="AL12" s="40"/>
      <c r="AM12" s="59">
        <f t="shared" si="5"/>
        <v>0</v>
      </c>
      <c r="AN12" s="867">
        <v>105</v>
      </c>
      <c r="AO12" s="867">
        <v>126</v>
      </c>
      <c r="AP12" s="867">
        <v>0</v>
      </c>
      <c r="AQ12" s="866">
        <f t="shared" si="72"/>
        <v>231</v>
      </c>
      <c r="AR12" s="40"/>
      <c r="AS12" s="40"/>
      <c r="AT12" s="62"/>
      <c r="AU12" s="39">
        <f t="shared" si="73"/>
        <v>0</v>
      </c>
      <c r="AV12" s="62">
        <f t="shared" si="74"/>
        <v>105</v>
      </c>
      <c r="AW12" s="62">
        <f t="shared" si="6"/>
        <v>126</v>
      </c>
      <c r="AX12" s="62">
        <f t="shared" si="7"/>
        <v>0</v>
      </c>
      <c r="AY12" s="62">
        <f t="shared" si="8"/>
        <v>231</v>
      </c>
      <c r="AZ12" s="40"/>
      <c r="BA12" s="40"/>
      <c r="BB12" s="40"/>
      <c r="BC12" s="59">
        <f t="shared" si="9"/>
        <v>0</v>
      </c>
      <c r="BD12" s="867">
        <v>72</v>
      </c>
      <c r="BE12" s="867">
        <v>81</v>
      </c>
      <c r="BF12" s="867">
        <v>0</v>
      </c>
      <c r="BG12" s="866">
        <f t="shared" si="75"/>
        <v>153</v>
      </c>
      <c r="BH12" s="40"/>
      <c r="BI12" s="40"/>
      <c r="BJ12" s="62"/>
      <c r="BK12" s="39">
        <f t="shared" si="76"/>
        <v>0</v>
      </c>
      <c r="BL12" s="62">
        <f t="shared" si="77"/>
        <v>72</v>
      </c>
      <c r="BM12" s="62">
        <f t="shared" si="10"/>
        <v>81</v>
      </c>
      <c r="BN12" s="62">
        <f t="shared" si="11"/>
        <v>0</v>
      </c>
      <c r="BO12" s="62">
        <f t="shared" si="12"/>
        <v>153</v>
      </c>
      <c r="BP12" s="40"/>
      <c r="BQ12" s="40"/>
      <c r="BR12" s="40"/>
      <c r="BS12" s="59">
        <f t="shared" si="13"/>
        <v>0</v>
      </c>
      <c r="BT12" s="867"/>
      <c r="BU12" s="867"/>
      <c r="BV12" s="867"/>
      <c r="BW12" s="866">
        <f t="shared" si="78"/>
        <v>0</v>
      </c>
      <c r="BX12" s="40"/>
      <c r="BY12" s="40"/>
      <c r="BZ12" s="62"/>
      <c r="CA12" s="39">
        <f t="shared" si="79"/>
        <v>0</v>
      </c>
      <c r="CB12" s="62">
        <f t="shared" si="80"/>
        <v>0</v>
      </c>
      <c r="CC12" s="62">
        <f t="shared" si="81"/>
        <v>0</v>
      </c>
      <c r="CD12" s="62">
        <f t="shared" si="82"/>
        <v>0</v>
      </c>
      <c r="CE12" s="62">
        <f t="shared" si="14"/>
        <v>0</v>
      </c>
      <c r="CF12" s="40"/>
      <c r="CG12" s="40"/>
      <c r="CH12" s="40"/>
      <c r="CI12" s="59">
        <f t="shared" si="15"/>
        <v>0</v>
      </c>
      <c r="CJ12" s="867"/>
      <c r="CK12" s="867"/>
      <c r="CL12" s="867"/>
      <c r="CM12" s="866">
        <f t="shared" si="83"/>
        <v>0</v>
      </c>
      <c r="CN12" s="40"/>
      <c r="CO12" s="40"/>
      <c r="CP12" s="62"/>
      <c r="CQ12" s="39">
        <f t="shared" si="84"/>
        <v>0</v>
      </c>
      <c r="CR12" s="62">
        <f t="shared" si="85"/>
        <v>0</v>
      </c>
      <c r="CS12" s="62">
        <f t="shared" si="16"/>
        <v>0</v>
      </c>
      <c r="CT12" s="62">
        <f t="shared" si="17"/>
        <v>0</v>
      </c>
      <c r="CU12" s="62">
        <f t="shared" si="18"/>
        <v>0</v>
      </c>
      <c r="CV12" s="40"/>
      <c r="CW12" s="40"/>
      <c r="CX12" s="40"/>
      <c r="CY12" s="59">
        <f t="shared" si="19"/>
        <v>0</v>
      </c>
      <c r="CZ12" s="40"/>
      <c r="DA12" s="40"/>
      <c r="DB12" s="40"/>
      <c r="DC12" s="39">
        <f t="shared" si="86"/>
        <v>0</v>
      </c>
      <c r="DD12" s="40"/>
      <c r="DE12" s="40"/>
      <c r="DF12" s="62"/>
      <c r="DG12" s="39">
        <f t="shared" si="87"/>
        <v>0</v>
      </c>
      <c r="DH12" s="62">
        <f t="shared" si="88"/>
        <v>0</v>
      </c>
      <c r="DI12" s="62">
        <f t="shared" si="20"/>
        <v>0</v>
      </c>
      <c r="DJ12" s="62">
        <f t="shared" si="21"/>
        <v>0</v>
      </c>
      <c r="DK12" s="62">
        <f t="shared" si="22"/>
        <v>0</v>
      </c>
      <c r="DL12" s="40"/>
      <c r="DM12" s="40"/>
      <c r="DN12" s="40"/>
      <c r="DO12" s="59">
        <f t="shared" si="23"/>
        <v>0</v>
      </c>
      <c r="DP12" s="40"/>
      <c r="DQ12" s="40"/>
      <c r="DR12" s="40"/>
      <c r="DS12" s="39">
        <f t="shared" si="89"/>
        <v>0</v>
      </c>
      <c r="DT12" s="40"/>
      <c r="DU12" s="40"/>
      <c r="DV12" s="62"/>
      <c r="DW12" s="39">
        <f t="shared" si="90"/>
        <v>0</v>
      </c>
      <c r="DX12" s="62">
        <f t="shared" si="91"/>
        <v>0</v>
      </c>
      <c r="DY12" s="62">
        <f t="shared" si="92"/>
        <v>0</v>
      </c>
      <c r="DZ12" s="62">
        <f t="shared" si="93"/>
        <v>0</v>
      </c>
      <c r="EA12" s="62">
        <f t="shared" si="94"/>
        <v>0</v>
      </c>
      <c r="EB12" s="40"/>
      <c r="EC12" s="40"/>
      <c r="ED12" s="40"/>
      <c r="EE12" s="59">
        <f t="shared" si="24"/>
        <v>0</v>
      </c>
      <c r="EF12" s="40"/>
      <c r="EG12" s="40"/>
      <c r="EH12" s="40"/>
      <c r="EI12" s="39">
        <f t="shared" si="95"/>
        <v>0</v>
      </c>
      <c r="EJ12" s="40"/>
      <c r="EK12" s="40"/>
      <c r="EL12" s="62"/>
      <c r="EM12" s="39">
        <f t="shared" si="96"/>
        <v>0</v>
      </c>
      <c r="EN12" s="62">
        <f t="shared" si="97"/>
        <v>0</v>
      </c>
      <c r="EO12" s="62">
        <f t="shared" si="25"/>
        <v>0</v>
      </c>
      <c r="EP12" s="62">
        <f t="shared" si="25"/>
        <v>0</v>
      </c>
      <c r="EQ12" s="62">
        <f t="shared" si="25"/>
        <v>0</v>
      </c>
      <c r="ER12" s="40"/>
      <c r="ES12" s="40"/>
      <c r="ET12" s="40"/>
      <c r="EU12" s="59">
        <f t="shared" si="26"/>
        <v>0</v>
      </c>
      <c r="EV12" s="40"/>
      <c r="EW12" s="40"/>
      <c r="EX12" s="40"/>
      <c r="EY12" s="39">
        <f t="shared" si="98"/>
        <v>0</v>
      </c>
      <c r="EZ12" s="40"/>
      <c r="FA12" s="40"/>
      <c r="FB12" s="62"/>
      <c r="FC12" s="39">
        <f t="shared" si="99"/>
        <v>0</v>
      </c>
      <c r="FD12" s="62">
        <f t="shared" si="100"/>
        <v>0</v>
      </c>
      <c r="FE12" s="62">
        <f t="shared" si="27"/>
        <v>0</v>
      </c>
      <c r="FF12" s="62">
        <f t="shared" si="28"/>
        <v>0</v>
      </c>
      <c r="FG12" s="62">
        <f t="shared" si="29"/>
        <v>0</v>
      </c>
      <c r="FH12" s="40"/>
      <c r="FI12" s="40"/>
      <c r="FJ12" s="40"/>
      <c r="FK12" s="59">
        <f t="shared" si="30"/>
        <v>0</v>
      </c>
      <c r="FL12" s="40"/>
      <c r="FM12" s="40"/>
      <c r="FN12" s="40"/>
      <c r="FO12" s="39">
        <f t="shared" si="101"/>
        <v>0</v>
      </c>
      <c r="FP12" s="40"/>
      <c r="FQ12" s="40"/>
      <c r="FR12" s="62"/>
      <c r="FS12" s="39">
        <f t="shared" si="102"/>
        <v>0</v>
      </c>
      <c r="FT12" s="62">
        <f t="shared" si="103"/>
        <v>0</v>
      </c>
      <c r="FU12" s="62">
        <f t="shared" si="31"/>
        <v>0</v>
      </c>
      <c r="FV12" s="62">
        <f t="shared" si="32"/>
        <v>0</v>
      </c>
      <c r="FW12" s="62">
        <f t="shared" si="33"/>
        <v>0</v>
      </c>
      <c r="FX12" s="40"/>
      <c r="FY12" s="40"/>
      <c r="FZ12" s="40"/>
      <c r="GA12" s="59">
        <f t="shared" si="34"/>
        <v>0</v>
      </c>
      <c r="GB12" s="40"/>
      <c r="GC12" s="40"/>
      <c r="GD12" s="40"/>
      <c r="GE12" s="39">
        <f t="shared" si="104"/>
        <v>0</v>
      </c>
      <c r="GF12" s="40"/>
      <c r="GG12" s="40"/>
      <c r="GH12" s="62"/>
      <c r="GI12" s="39">
        <f t="shared" si="105"/>
        <v>0</v>
      </c>
      <c r="GJ12" s="62">
        <f t="shared" si="106"/>
        <v>0</v>
      </c>
      <c r="GK12" s="62">
        <f t="shared" si="35"/>
        <v>0</v>
      </c>
      <c r="GL12" s="62">
        <f t="shared" si="36"/>
        <v>0</v>
      </c>
      <c r="GM12" s="62">
        <f t="shared" si="37"/>
        <v>0</v>
      </c>
      <c r="GN12" s="40">
        <f t="shared" si="107"/>
        <v>0</v>
      </c>
      <c r="GO12" s="40">
        <f t="shared" si="108"/>
        <v>0</v>
      </c>
      <c r="GP12" s="40">
        <f t="shared" si="109"/>
        <v>0</v>
      </c>
      <c r="GQ12" s="40">
        <f t="shared" si="110"/>
        <v>0</v>
      </c>
      <c r="GR12" s="40">
        <f t="shared" si="111"/>
        <v>311</v>
      </c>
      <c r="GS12" s="40">
        <f t="shared" si="112"/>
        <v>386</v>
      </c>
      <c r="GT12" s="40">
        <f t="shared" si="113"/>
        <v>0</v>
      </c>
      <c r="GU12" s="40">
        <f t="shared" si="114"/>
        <v>697</v>
      </c>
      <c r="GV12" s="40">
        <f t="shared" si="115"/>
        <v>0</v>
      </c>
      <c r="GW12" s="40">
        <f t="shared" si="116"/>
        <v>0</v>
      </c>
      <c r="GX12" s="40">
        <f t="shared" si="117"/>
        <v>0</v>
      </c>
      <c r="GY12" s="40">
        <f t="shared" si="118"/>
        <v>0</v>
      </c>
      <c r="GZ12" s="62">
        <f t="shared" si="119"/>
        <v>311</v>
      </c>
      <c r="HA12" s="62">
        <f t="shared" si="39"/>
        <v>386</v>
      </c>
      <c r="HB12" s="62">
        <f t="shared" si="40"/>
        <v>0</v>
      </c>
      <c r="HC12" s="62">
        <f t="shared" si="41"/>
        <v>697</v>
      </c>
      <c r="HD12" s="40">
        <f t="shared" si="120"/>
        <v>0</v>
      </c>
      <c r="HE12" s="40">
        <f t="shared" si="121"/>
        <v>0</v>
      </c>
      <c r="HF12" s="40">
        <f t="shared" si="122"/>
        <v>0</v>
      </c>
      <c r="HG12" s="40">
        <f t="shared" si="123"/>
        <v>0</v>
      </c>
      <c r="HH12" s="40">
        <f t="shared" si="124"/>
        <v>72</v>
      </c>
      <c r="HI12" s="40">
        <f t="shared" si="125"/>
        <v>81</v>
      </c>
      <c r="HJ12" s="40">
        <f t="shared" si="126"/>
        <v>0</v>
      </c>
      <c r="HK12" s="40">
        <f t="shared" si="127"/>
        <v>153</v>
      </c>
      <c r="HL12" s="40">
        <f t="shared" si="128"/>
        <v>0</v>
      </c>
      <c r="HM12" s="40">
        <f t="shared" si="129"/>
        <v>0</v>
      </c>
      <c r="HN12" s="40">
        <f t="shared" si="130"/>
        <v>0</v>
      </c>
      <c r="HO12" s="40">
        <f t="shared" si="131"/>
        <v>0</v>
      </c>
      <c r="HP12" s="62">
        <f t="shared" si="132"/>
        <v>72</v>
      </c>
      <c r="HQ12" s="62">
        <f t="shared" si="133"/>
        <v>81</v>
      </c>
      <c r="HR12" s="62">
        <f t="shared" si="134"/>
        <v>0</v>
      </c>
      <c r="HS12" s="62">
        <f t="shared" si="135"/>
        <v>153</v>
      </c>
      <c r="HT12" s="40">
        <f t="shared" si="136"/>
        <v>0</v>
      </c>
      <c r="HU12" s="40">
        <f t="shared" si="137"/>
        <v>0</v>
      </c>
      <c r="HV12" s="40">
        <f t="shared" si="138"/>
        <v>0</v>
      </c>
      <c r="HW12" s="40">
        <f t="shared" si="139"/>
        <v>0</v>
      </c>
      <c r="HX12" s="40">
        <f t="shared" si="140"/>
        <v>0</v>
      </c>
      <c r="HY12" s="40">
        <f t="shared" si="141"/>
        <v>0</v>
      </c>
      <c r="HZ12" s="40">
        <f t="shared" si="142"/>
        <v>0</v>
      </c>
      <c r="IA12" s="40">
        <f t="shared" si="143"/>
        <v>0</v>
      </c>
      <c r="IB12" s="40">
        <f t="shared" si="144"/>
        <v>0</v>
      </c>
      <c r="IC12" s="40">
        <f t="shared" si="145"/>
        <v>0</v>
      </c>
      <c r="ID12" s="40">
        <f t="shared" si="146"/>
        <v>0</v>
      </c>
      <c r="IE12" s="40">
        <f t="shared" si="147"/>
        <v>0</v>
      </c>
      <c r="IF12" s="62">
        <f t="shared" si="148"/>
        <v>0</v>
      </c>
      <c r="IG12" s="62">
        <f t="shared" si="44"/>
        <v>0</v>
      </c>
      <c r="IH12" s="62">
        <f t="shared" si="45"/>
        <v>0</v>
      </c>
      <c r="II12" s="62">
        <f t="shared" si="46"/>
        <v>0</v>
      </c>
      <c r="IJ12" s="40">
        <f t="shared" si="149"/>
        <v>0</v>
      </c>
      <c r="IK12" s="40">
        <f t="shared" si="47"/>
        <v>0</v>
      </c>
      <c r="IL12" s="40">
        <f t="shared" si="47"/>
        <v>0</v>
      </c>
      <c r="IM12" s="40">
        <f t="shared" si="47"/>
        <v>0</v>
      </c>
      <c r="IN12" s="40">
        <f t="shared" si="47"/>
        <v>0</v>
      </c>
      <c r="IO12" s="40">
        <f t="shared" si="47"/>
        <v>0</v>
      </c>
      <c r="IP12" s="40">
        <f t="shared" si="47"/>
        <v>0</v>
      </c>
      <c r="IQ12" s="40">
        <f t="shared" si="47"/>
        <v>0</v>
      </c>
      <c r="IR12" s="40">
        <f t="shared" si="47"/>
        <v>0</v>
      </c>
      <c r="IS12" s="40">
        <f t="shared" si="47"/>
        <v>0</v>
      </c>
      <c r="IT12" s="40">
        <f t="shared" si="47"/>
        <v>0</v>
      </c>
      <c r="IU12" s="40">
        <f t="shared" si="47"/>
        <v>0</v>
      </c>
      <c r="IV12" s="62">
        <f t="shared" si="150"/>
        <v>0</v>
      </c>
      <c r="IW12" s="62">
        <f t="shared" si="48"/>
        <v>0</v>
      </c>
      <c r="IX12" s="62">
        <f t="shared" si="49"/>
        <v>0</v>
      </c>
      <c r="IY12" s="62">
        <f t="shared" si="50"/>
        <v>0</v>
      </c>
      <c r="IZ12" s="40">
        <f t="shared" si="151"/>
        <v>0</v>
      </c>
      <c r="JA12" s="40">
        <f t="shared" si="152"/>
        <v>0</v>
      </c>
      <c r="JB12" s="40">
        <f t="shared" si="153"/>
        <v>0</v>
      </c>
      <c r="JC12" s="40">
        <f t="shared" si="154"/>
        <v>0</v>
      </c>
      <c r="JD12" s="40">
        <f t="shared" si="155"/>
        <v>383</v>
      </c>
      <c r="JE12" s="40">
        <f t="shared" si="156"/>
        <v>467</v>
      </c>
      <c r="JF12" s="40">
        <f t="shared" si="157"/>
        <v>0</v>
      </c>
      <c r="JG12" s="40">
        <f t="shared" si="158"/>
        <v>850</v>
      </c>
      <c r="JH12" s="40">
        <f t="shared" si="159"/>
        <v>0</v>
      </c>
      <c r="JI12" s="40">
        <f t="shared" si="160"/>
        <v>0</v>
      </c>
      <c r="JJ12" s="40">
        <f t="shared" si="161"/>
        <v>0</v>
      </c>
      <c r="JK12" s="40">
        <f t="shared" si="162"/>
        <v>0</v>
      </c>
      <c r="JL12" s="62">
        <f t="shared" si="163"/>
        <v>383</v>
      </c>
      <c r="JM12" s="62">
        <f t="shared" si="52"/>
        <v>467</v>
      </c>
      <c r="JN12" s="62">
        <f t="shared" si="53"/>
        <v>0</v>
      </c>
      <c r="JO12" s="62">
        <f t="shared" si="54"/>
        <v>850</v>
      </c>
      <c r="JP12" s="40">
        <f t="shared" si="164"/>
        <v>0</v>
      </c>
      <c r="JQ12" s="40">
        <f t="shared" si="165"/>
        <v>0</v>
      </c>
      <c r="JR12" s="40">
        <f t="shared" si="166"/>
        <v>0</v>
      </c>
      <c r="JS12" s="40">
        <f t="shared" si="167"/>
        <v>0</v>
      </c>
      <c r="JT12" s="40">
        <f t="shared" si="168"/>
        <v>0</v>
      </c>
      <c r="JU12" s="40">
        <f t="shared" si="169"/>
        <v>0</v>
      </c>
      <c r="JV12" s="40">
        <f t="shared" si="170"/>
        <v>0</v>
      </c>
      <c r="JW12" s="40">
        <f t="shared" si="171"/>
        <v>0</v>
      </c>
      <c r="JX12" s="40">
        <f t="shared" si="172"/>
        <v>0</v>
      </c>
      <c r="JY12" s="40">
        <f t="shared" si="173"/>
        <v>0</v>
      </c>
      <c r="JZ12" s="40">
        <f t="shared" si="174"/>
        <v>0</v>
      </c>
      <c r="KA12" s="40">
        <f t="shared" si="175"/>
        <v>0</v>
      </c>
      <c r="KB12" s="62">
        <f t="shared" si="176"/>
        <v>0</v>
      </c>
      <c r="KC12" s="62">
        <f t="shared" si="56"/>
        <v>0</v>
      </c>
      <c r="KD12" s="62">
        <f t="shared" si="57"/>
        <v>0</v>
      </c>
      <c r="KE12" s="62">
        <f t="shared" si="58"/>
        <v>0</v>
      </c>
      <c r="KF12" s="40">
        <f t="shared" si="177"/>
        <v>0</v>
      </c>
      <c r="KG12" s="40">
        <f t="shared" si="178"/>
        <v>0</v>
      </c>
      <c r="KH12" s="40">
        <f t="shared" si="179"/>
        <v>0</v>
      </c>
      <c r="KI12" s="40">
        <f t="shared" si="180"/>
        <v>0</v>
      </c>
      <c r="KJ12" s="40">
        <f t="shared" si="181"/>
        <v>383</v>
      </c>
      <c r="KK12" s="40">
        <f t="shared" si="182"/>
        <v>467</v>
      </c>
      <c r="KL12" s="40">
        <f t="shared" si="183"/>
        <v>0</v>
      </c>
      <c r="KM12" s="40">
        <f t="shared" si="184"/>
        <v>850</v>
      </c>
      <c r="KN12" s="40">
        <f t="shared" si="185"/>
        <v>0</v>
      </c>
      <c r="KO12" s="40">
        <f t="shared" si="186"/>
        <v>0</v>
      </c>
      <c r="KP12" s="40">
        <f t="shared" si="187"/>
        <v>0</v>
      </c>
      <c r="KQ12" s="40">
        <f t="shared" si="188"/>
        <v>0</v>
      </c>
      <c r="KR12" s="62">
        <f t="shared" si="189"/>
        <v>383</v>
      </c>
      <c r="KS12" s="62">
        <f t="shared" si="60"/>
        <v>467</v>
      </c>
      <c r="KT12" s="62">
        <f t="shared" si="61"/>
        <v>0</v>
      </c>
      <c r="KU12" s="62">
        <f t="shared" si="62"/>
        <v>850</v>
      </c>
    </row>
    <row r="13" spans="1:307" x14ac:dyDescent="0.25">
      <c r="A13" s="32"/>
      <c r="B13" s="60"/>
      <c r="C13" s="64" t="s">
        <v>54</v>
      </c>
      <c r="D13" s="40"/>
      <c r="E13" s="40"/>
      <c r="F13" s="40"/>
      <c r="G13" s="59">
        <f t="shared" si="0"/>
        <v>0</v>
      </c>
      <c r="H13" s="867">
        <v>0</v>
      </c>
      <c r="I13" s="867">
        <v>0</v>
      </c>
      <c r="J13" s="868">
        <v>0</v>
      </c>
      <c r="K13" s="866">
        <f t="shared" si="63"/>
        <v>0</v>
      </c>
      <c r="L13" s="40"/>
      <c r="M13" s="40"/>
      <c r="N13" s="62"/>
      <c r="O13" s="39">
        <f t="shared" si="64"/>
        <v>0</v>
      </c>
      <c r="P13" s="62">
        <f t="shared" si="65"/>
        <v>0</v>
      </c>
      <c r="Q13" s="62">
        <f t="shared" si="66"/>
        <v>0</v>
      </c>
      <c r="R13" s="62">
        <f t="shared" si="67"/>
        <v>0</v>
      </c>
      <c r="S13" s="62">
        <f t="shared" si="68"/>
        <v>0</v>
      </c>
      <c r="T13" s="40"/>
      <c r="U13" s="40"/>
      <c r="V13" s="40"/>
      <c r="W13" s="59">
        <f t="shared" si="1"/>
        <v>0</v>
      </c>
      <c r="X13" s="867">
        <v>0</v>
      </c>
      <c r="Y13" s="867">
        <v>0</v>
      </c>
      <c r="Z13" s="868"/>
      <c r="AA13" s="866">
        <f t="shared" si="69"/>
        <v>0</v>
      </c>
      <c r="AB13" s="40"/>
      <c r="AC13" s="40"/>
      <c r="AD13" s="62"/>
      <c r="AE13" s="39">
        <f t="shared" si="70"/>
        <v>0</v>
      </c>
      <c r="AF13" s="62">
        <f t="shared" si="71"/>
        <v>0</v>
      </c>
      <c r="AG13" s="62">
        <f t="shared" si="2"/>
        <v>0</v>
      </c>
      <c r="AH13" s="62">
        <f t="shared" si="3"/>
        <v>0</v>
      </c>
      <c r="AI13" s="62">
        <f t="shared" si="4"/>
        <v>0</v>
      </c>
      <c r="AJ13" s="40"/>
      <c r="AK13" s="40"/>
      <c r="AL13" s="40"/>
      <c r="AM13" s="59">
        <f t="shared" si="5"/>
        <v>0</v>
      </c>
      <c r="AN13" s="867">
        <v>0</v>
      </c>
      <c r="AO13" s="867">
        <v>0</v>
      </c>
      <c r="AP13" s="868">
        <v>0</v>
      </c>
      <c r="AQ13" s="866">
        <f t="shared" si="72"/>
        <v>0</v>
      </c>
      <c r="AR13" s="40"/>
      <c r="AS13" s="40"/>
      <c r="AT13" s="62"/>
      <c r="AU13" s="39">
        <f t="shared" si="73"/>
        <v>0</v>
      </c>
      <c r="AV13" s="62">
        <f t="shared" si="74"/>
        <v>0</v>
      </c>
      <c r="AW13" s="62">
        <f t="shared" si="6"/>
        <v>0</v>
      </c>
      <c r="AX13" s="62">
        <f t="shared" si="7"/>
        <v>0</v>
      </c>
      <c r="AY13" s="62">
        <f t="shared" si="8"/>
        <v>0</v>
      </c>
      <c r="AZ13" s="40"/>
      <c r="BA13" s="40"/>
      <c r="BB13" s="40"/>
      <c r="BC13" s="59">
        <f t="shared" si="9"/>
        <v>0</v>
      </c>
      <c r="BD13" s="867">
        <v>0</v>
      </c>
      <c r="BE13" s="867">
        <v>0</v>
      </c>
      <c r="BF13" s="868">
        <v>0</v>
      </c>
      <c r="BG13" s="866">
        <f t="shared" si="75"/>
        <v>0</v>
      </c>
      <c r="BH13" s="40"/>
      <c r="BI13" s="40"/>
      <c r="BJ13" s="62"/>
      <c r="BK13" s="39">
        <f t="shared" si="76"/>
        <v>0</v>
      </c>
      <c r="BL13" s="62">
        <f t="shared" si="77"/>
        <v>0</v>
      </c>
      <c r="BM13" s="62">
        <f t="shared" si="10"/>
        <v>0</v>
      </c>
      <c r="BN13" s="62">
        <f t="shared" si="11"/>
        <v>0</v>
      </c>
      <c r="BO13" s="62">
        <f t="shared" si="12"/>
        <v>0</v>
      </c>
      <c r="BP13" s="40"/>
      <c r="BQ13" s="40"/>
      <c r="BR13" s="40"/>
      <c r="BS13" s="59">
        <f t="shared" si="13"/>
        <v>0</v>
      </c>
      <c r="BT13" s="867"/>
      <c r="BU13" s="867"/>
      <c r="BV13" s="868"/>
      <c r="BW13" s="866">
        <f t="shared" si="78"/>
        <v>0</v>
      </c>
      <c r="BX13" s="40"/>
      <c r="BY13" s="40"/>
      <c r="BZ13" s="62"/>
      <c r="CA13" s="39">
        <f t="shared" si="79"/>
        <v>0</v>
      </c>
      <c r="CB13" s="62">
        <f t="shared" si="80"/>
        <v>0</v>
      </c>
      <c r="CC13" s="62">
        <f t="shared" si="81"/>
        <v>0</v>
      </c>
      <c r="CD13" s="62">
        <f t="shared" si="82"/>
        <v>0</v>
      </c>
      <c r="CE13" s="62">
        <f t="shared" si="14"/>
        <v>0</v>
      </c>
      <c r="CF13" s="40"/>
      <c r="CG13" s="40"/>
      <c r="CH13" s="40"/>
      <c r="CI13" s="59">
        <f t="shared" si="15"/>
        <v>0</v>
      </c>
      <c r="CJ13" s="867"/>
      <c r="CK13" s="867"/>
      <c r="CL13" s="868"/>
      <c r="CM13" s="866">
        <f t="shared" si="83"/>
        <v>0</v>
      </c>
      <c r="CN13" s="40"/>
      <c r="CO13" s="40"/>
      <c r="CP13" s="62"/>
      <c r="CQ13" s="39">
        <f t="shared" si="84"/>
        <v>0</v>
      </c>
      <c r="CR13" s="62">
        <f t="shared" si="85"/>
        <v>0</v>
      </c>
      <c r="CS13" s="62">
        <f t="shared" si="16"/>
        <v>0</v>
      </c>
      <c r="CT13" s="62">
        <f t="shared" si="17"/>
        <v>0</v>
      </c>
      <c r="CU13" s="62">
        <f t="shared" si="18"/>
        <v>0</v>
      </c>
      <c r="CV13" s="40"/>
      <c r="CW13" s="40"/>
      <c r="CX13" s="40"/>
      <c r="CY13" s="59">
        <f t="shared" si="19"/>
        <v>0</v>
      </c>
      <c r="CZ13" s="40"/>
      <c r="DA13" s="40"/>
      <c r="DB13" s="62"/>
      <c r="DC13" s="39">
        <f t="shared" si="86"/>
        <v>0</v>
      </c>
      <c r="DD13" s="40"/>
      <c r="DE13" s="40"/>
      <c r="DF13" s="62"/>
      <c r="DG13" s="39">
        <f t="shared" si="87"/>
        <v>0</v>
      </c>
      <c r="DH13" s="62">
        <f t="shared" si="88"/>
        <v>0</v>
      </c>
      <c r="DI13" s="62">
        <f t="shared" si="20"/>
        <v>0</v>
      </c>
      <c r="DJ13" s="62">
        <f t="shared" si="21"/>
        <v>0</v>
      </c>
      <c r="DK13" s="62">
        <f t="shared" si="22"/>
        <v>0</v>
      </c>
      <c r="DL13" s="40"/>
      <c r="DM13" s="40"/>
      <c r="DN13" s="40"/>
      <c r="DO13" s="59">
        <f t="shared" si="23"/>
        <v>0</v>
      </c>
      <c r="DP13" s="40"/>
      <c r="DQ13" s="40"/>
      <c r="DR13" s="62"/>
      <c r="DS13" s="39">
        <f t="shared" si="89"/>
        <v>0</v>
      </c>
      <c r="DT13" s="40"/>
      <c r="DU13" s="40"/>
      <c r="DV13" s="62"/>
      <c r="DW13" s="39">
        <f t="shared" si="90"/>
        <v>0</v>
      </c>
      <c r="DX13" s="62">
        <f t="shared" si="91"/>
        <v>0</v>
      </c>
      <c r="DY13" s="62">
        <f t="shared" si="92"/>
        <v>0</v>
      </c>
      <c r="DZ13" s="62">
        <f t="shared" si="93"/>
        <v>0</v>
      </c>
      <c r="EA13" s="62">
        <f t="shared" si="94"/>
        <v>0</v>
      </c>
      <c r="EB13" s="40"/>
      <c r="EC13" s="40"/>
      <c r="ED13" s="40"/>
      <c r="EE13" s="59">
        <f t="shared" si="24"/>
        <v>0</v>
      </c>
      <c r="EF13" s="40"/>
      <c r="EG13" s="40"/>
      <c r="EH13" s="62"/>
      <c r="EI13" s="39">
        <f t="shared" si="95"/>
        <v>0</v>
      </c>
      <c r="EJ13" s="40"/>
      <c r="EK13" s="40"/>
      <c r="EL13" s="62"/>
      <c r="EM13" s="39">
        <f t="shared" si="96"/>
        <v>0</v>
      </c>
      <c r="EN13" s="62">
        <f t="shared" si="97"/>
        <v>0</v>
      </c>
      <c r="EO13" s="62">
        <f t="shared" si="25"/>
        <v>0</v>
      </c>
      <c r="EP13" s="62">
        <f t="shared" si="25"/>
        <v>0</v>
      </c>
      <c r="EQ13" s="62">
        <f t="shared" si="25"/>
        <v>0</v>
      </c>
      <c r="ER13" s="40"/>
      <c r="ES13" s="40"/>
      <c r="ET13" s="40"/>
      <c r="EU13" s="59">
        <f t="shared" si="26"/>
        <v>0</v>
      </c>
      <c r="EV13" s="40"/>
      <c r="EW13" s="40"/>
      <c r="EX13" s="62"/>
      <c r="EY13" s="39">
        <f t="shared" si="98"/>
        <v>0</v>
      </c>
      <c r="EZ13" s="40"/>
      <c r="FA13" s="40"/>
      <c r="FB13" s="62"/>
      <c r="FC13" s="39">
        <f t="shared" si="99"/>
        <v>0</v>
      </c>
      <c r="FD13" s="62">
        <f t="shared" si="100"/>
        <v>0</v>
      </c>
      <c r="FE13" s="62">
        <f t="shared" si="27"/>
        <v>0</v>
      </c>
      <c r="FF13" s="62">
        <f t="shared" si="28"/>
        <v>0</v>
      </c>
      <c r="FG13" s="62">
        <f t="shared" si="29"/>
        <v>0</v>
      </c>
      <c r="FH13" s="40"/>
      <c r="FI13" s="40"/>
      <c r="FJ13" s="40"/>
      <c r="FK13" s="59">
        <f t="shared" si="30"/>
        <v>0</v>
      </c>
      <c r="FL13" s="40"/>
      <c r="FM13" s="40"/>
      <c r="FN13" s="62"/>
      <c r="FO13" s="39">
        <f t="shared" si="101"/>
        <v>0</v>
      </c>
      <c r="FP13" s="40"/>
      <c r="FQ13" s="40"/>
      <c r="FR13" s="62"/>
      <c r="FS13" s="39">
        <f t="shared" si="102"/>
        <v>0</v>
      </c>
      <c r="FT13" s="62">
        <f t="shared" si="103"/>
        <v>0</v>
      </c>
      <c r="FU13" s="62">
        <f t="shared" si="31"/>
        <v>0</v>
      </c>
      <c r="FV13" s="62">
        <f t="shared" si="32"/>
        <v>0</v>
      </c>
      <c r="FW13" s="62">
        <f t="shared" si="33"/>
        <v>0</v>
      </c>
      <c r="FX13" s="40"/>
      <c r="FY13" s="40"/>
      <c r="FZ13" s="40"/>
      <c r="GA13" s="59">
        <f t="shared" si="34"/>
        <v>0</v>
      </c>
      <c r="GB13" s="40"/>
      <c r="GC13" s="40"/>
      <c r="GD13" s="62"/>
      <c r="GE13" s="39">
        <f t="shared" si="104"/>
        <v>0</v>
      </c>
      <c r="GF13" s="40"/>
      <c r="GG13" s="40"/>
      <c r="GH13" s="62"/>
      <c r="GI13" s="39">
        <f t="shared" si="105"/>
        <v>0</v>
      </c>
      <c r="GJ13" s="62">
        <f t="shared" si="106"/>
        <v>0</v>
      </c>
      <c r="GK13" s="62">
        <f t="shared" si="35"/>
        <v>0</v>
      </c>
      <c r="GL13" s="62">
        <f t="shared" si="36"/>
        <v>0</v>
      </c>
      <c r="GM13" s="62">
        <f t="shared" si="37"/>
        <v>0</v>
      </c>
      <c r="GN13" s="40">
        <f t="shared" si="107"/>
        <v>0</v>
      </c>
      <c r="GO13" s="40">
        <f t="shared" si="108"/>
        <v>0</v>
      </c>
      <c r="GP13" s="40">
        <f t="shared" si="109"/>
        <v>0</v>
      </c>
      <c r="GQ13" s="40">
        <f t="shared" si="110"/>
        <v>0</v>
      </c>
      <c r="GR13" s="40">
        <f t="shared" si="111"/>
        <v>0</v>
      </c>
      <c r="GS13" s="40">
        <f t="shared" si="112"/>
        <v>0</v>
      </c>
      <c r="GT13" s="40">
        <f t="shared" si="113"/>
        <v>0</v>
      </c>
      <c r="GU13" s="40">
        <f t="shared" si="114"/>
        <v>0</v>
      </c>
      <c r="GV13" s="40">
        <f t="shared" si="115"/>
        <v>0</v>
      </c>
      <c r="GW13" s="40">
        <f t="shared" si="116"/>
        <v>0</v>
      </c>
      <c r="GX13" s="40">
        <f t="shared" si="117"/>
        <v>0</v>
      </c>
      <c r="GY13" s="40">
        <f t="shared" si="118"/>
        <v>0</v>
      </c>
      <c r="GZ13" s="62">
        <f t="shared" si="119"/>
        <v>0</v>
      </c>
      <c r="HA13" s="62">
        <f t="shared" si="39"/>
        <v>0</v>
      </c>
      <c r="HB13" s="62">
        <f t="shared" si="40"/>
        <v>0</v>
      </c>
      <c r="HC13" s="62">
        <f t="shared" si="41"/>
        <v>0</v>
      </c>
      <c r="HD13" s="40">
        <f t="shared" si="120"/>
        <v>0</v>
      </c>
      <c r="HE13" s="40">
        <f t="shared" si="121"/>
        <v>0</v>
      </c>
      <c r="HF13" s="40">
        <f t="shared" si="122"/>
        <v>0</v>
      </c>
      <c r="HG13" s="40">
        <f t="shared" si="123"/>
        <v>0</v>
      </c>
      <c r="HH13" s="40">
        <f t="shared" si="124"/>
        <v>0</v>
      </c>
      <c r="HI13" s="40">
        <f t="shared" si="125"/>
        <v>0</v>
      </c>
      <c r="HJ13" s="40">
        <f t="shared" si="126"/>
        <v>0</v>
      </c>
      <c r="HK13" s="40">
        <f t="shared" si="127"/>
        <v>0</v>
      </c>
      <c r="HL13" s="40">
        <f t="shared" si="128"/>
        <v>0</v>
      </c>
      <c r="HM13" s="40">
        <f t="shared" si="129"/>
        <v>0</v>
      </c>
      <c r="HN13" s="40">
        <f t="shared" si="130"/>
        <v>0</v>
      </c>
      <c r="HO13" s="40">
        <f t="shared" si="131"/>
        <v>0</v>
      </c>
      <c r="HP13" s="62">
        <f t="shared" si="132"/>
        <v>0</v>
      </c>
      <c r="HQ13" s="62">
        <f t="shared" si="133"/>
        <v>0</v>
      </c>
      <c r="HR13" s="62">
        <f t="shared" si="134"/>
        <v>0</v>
      </c>
      <c r="HS13" s="62">
        <f t="shared" si="135"/>
        <v>0</v>
      </c>
      <c r="HT13" s="40">
        <f t="shared" si="136"/>
        <v>0</v>
      </c>
      <c r="HU13" s="40">
        <f t="shared" si="137"/>
        <v>0</v>
      </c>
      <c r="HV13" s="40">
        <f t="shared" si="138"/>
        <v>0</v>
      </c>
      <c r="HW13" s="40">
        <f t="shared" si="139"/>
        <v>0</v>
      </c>
      <c r="HX13" s="40">
        <f t="shared" si="140"/>
        <v>0</v>
      </c>
      <c r="HY13" s="40">
        <f t="shared" si="141"/>
        <v>0</v>
      </c>
      <c r="HZ13" s="40">
        <f t="shared" si="142"/>
        <v>0</v>
      </c>
      <c r="IA13" s="40">
        <f t="shared" si="143"/>
        <v>0</v>
      </c>
      <c r="IB13" s="40">
        <f t="shared" si="144"/>
        <v>0</v>
      </c>
      <c r="IC13" s="40">
        <f t="shared" si="145"/>
        <v>0</v>
      </c>
      <c r="ID13" s="40">
        <f t="shared" si="146"/>
        <v>0</v>
      </c>
      <c r="IE13" s="40">
        <f t="shared" si="147"/>
        <v>0</v>
      </c>
      <c r="IF13" s="62">
        <f t="shared" si="148"/>
        <v>0</v>
      </c>
      <c r="IG13" s="62">
        <f t="shared" si="44"/>
        <v>0</v>
      </c>
      <c r="IH13" s="62">
        <f t="shared" si="45"/>
        <v>0</v>
      </c>
      <c r="II13" s="62">
        <f t="shared" si="46"/>
        <v>0</v>
      </c>
      <c r="IJ13" s="40">
        <f t="shared" si="149"/>
        <v>0</v>
      </c>
      <c r="IK13" s="40">
        <f t="shared" si="47"/>
        <v>0</v>
      </c>
      <c r="IL13" s="40">
        <f t="shared" si="47"/>
        <v>0</v>
      </c>
      <c r="IM13" s="40">
        <f t="shared" si="47"/>
        <v>0</v>
      </c>
      <c r="IN13" s="40">
        <f t="shared" si="47"/>
        <v>0</v>
      </c>
      <c r="IO13" s="40">
        <f t="shared" si="47"/>
        <v>0</v>
      </c>
      <c r="IP13" s="40">
        <f t="shared" si="47"/>
        <v>0</v>
      </c>
      <c r="IQ13" s="40">
        <f t="shared" si="47"/>
        <v>0</v>
      </c>
      <c r="IR13" s="40">
        <f t="shared" si="47"/>
        <v>0</v>
      </c>
      <c r="IS13" s="40">
        <f t="shared" si="47"/>
        <v>0</v>
      </c>
      <c r="IT13" s="40">
        <f t="shared" si="47"/>
        <v>0</v>
      </c>
      <c r="IU13" s="40">
        <f t="shared" si="47"/>
        <v>0</v>
      </c>
      <c r="IV13" s="62">
        <f t="shared" si="150"/>
        <v>0</v>
      </c>
      <c r="IW13" s="62">
        <f t="shared" si="48"/>
        <v>0</v>
      </c>
      <c r="IX13" s="62">
        <f t="shared" si="49"/>
        <v>0</v>
      </c>
      <c r="IY13" s="62">
        <f t="shared" si="50"/>
        <v>0</v>
      </c>
      <c r="IZ13" s="40">
        <f t="shared" si="151"/>
        <v>0</v>
      </c>
      <c r="JA13" s="40">
        <f t="shared" si="152"/>
        <v>0</v>
      </c>
      <c r="JB13" s="40">
        <f t="shared" si="153"/>
        <v>0</v>
      </c>
      <c r="JC13" s="40">
        <f t="shared" si="154"/>
        <v>0</v>
      </c>
      <c r="JD13" s="40">
        <f t="shared" si="155"/>
        <v>0</v>
      </c>
      <c r="JE13" s="40">
        <f t="shared" si="156"/>
        <v>0</v>
      </c>
      <c r="JF13" s="40">
        <f t="shared" si="157"/>
        <v>0</v>
      </c>
      <c r="JG13" s="40">
        <f t="shared" si="158"/>
        <v>0</v>
      </c>
      <c r="JH13" s="40">
        <f t="shared" si="159"/>
        <v>0</v>
      </c>
      <c r="JI13" s="40">
        <f t="shared" si="160"/>
        <v>0</v>
      </c>
      <c r="JJ13" s="40">
        <f t="shared" si="161"/>
        <v>0</v>
      </c>
      <c r="JK13" s="40">
        <f t="shared" si="162"/>
        <v>0</v>
      </c>
      <c r="JL13" s="62">
        <f t="shared" si="163"/>
        <v>0</v>
      </c>
      <c r="JM13" s="62">
        <f t="shared" si="52"/>
        <v>0</v>
      </c>
      <c r="JN13" s="62">
        <f t="shared" si="53"/>
        <v>0</v>
      </c>
      <c r="JO13" s="62">
        <f t="shared" si="54"/>
        <v>0</v>
      </c>
      <c r="JP13" s="40">
        <f t="shared" si="164"/>
        <v>0</v>
      </c>
      <c r="JQ13" s="40">
        <f t="shared" si="165"/>
        <v>0</v>
      </c>
      <c r="JR13" s="40">
        <f t="shared" si="166"/>
        <v>0</v>
      </c>
      <c r="JS13" s="40">
        <f t="shared" si="167"/>
        <v>0</v>
      </c>
      <c r="JT13" s="40">
        <f t="shared" si="168"/>
        <v>0</v>
      </c>
      <c r="JU13" s="40">
        <f t="shared" si="169"/>
        <v>0</v>
      </c>
      <c r="JV13" s="40">
        <f t="shared" si="170"/>
        <v>0</v>
      </c>
      <c r="JW13" s="40">
        <f t="shared" si="171"/>
        <v>0</v>
      </c>
      <c r="JX13" s="40">
        <f t="shared" si="172"/>
        <v>0</v>
      </c>
      <c r="JY13" s="40">
        <f t="shared" si="173"/>
        <v>0</v>
      </c>
      <c r="JZ13" s="40">
        <f t="shared" si="174"/>
        <v>0</v>
      </c>
      <c r="KA13" s="40">
        <f t="shared" si="175"/>
        <v>0</v>
      </c>
      <c r="KB13" s="62">
        <f t="shared" si="176"/>
        <v>0</v>
      </c>
      <c r="KC13" s="62">
        <f t="shared" si="56"/>
        <v>0</v>
      </c>
      <c r="KD13" s="62">
        <f t="shared" si="57"/>
        <v>0</v>
      </c>
      <c r="KE13" s="62">
        <f t="shared" si="58"/>
        <v>0</v>
      </c>
      <c r="KF13" s="40">
        <f t="shared" si="177"/>
        <v>0</v>
      </c>
      <c r="KG13" s="40">
        <f t="shared" si="178"/>
        <v>0</v>
      </c>
      <c r="KH13" s="40">
        <f t="shared" si="179"/>
        <v>0</v>
      </c>
      <c r="KI13" s="40">
        <f t="shared" si="180"/>
        <v>0</v>
      </c>
      <c r="KJ13" s="40">
        <f t="shared" si="181"/>
        <v>0</v>
      </c>
      <c r="KK13" s="40">
        <f t="shared" si="182"/>
        <v>0</v>
      </c>
      <c r="KL13" s="40">
        <f t="shared" si="183"/>
        <v>0</v>
      </c>
      <c r="KM13" s="40">
        <f t="shared" si="184"/>
        <v>0</v>
      </c>
      <c r="KN13" s="40">
        <f t="shared" si="185"/>
        <v>0</v>
      </c>
      <c r="KO13" s="40">
        <f t="shared" si="186"/>
        <v>0</v>
      </c>
      <c r="KP13" s="40">
        <f t="shared" si="187"/>
        <v>0</v>
      </c>
      <c r="KQ13" s="40">
        <f t="shared" si="188"/>
        <v>0</v>
      </c>
      <c r="KR13" s="62">
        <f t="shared" si="189"/>
        <v>0</v>
      </c>
      <c r="KS13" s="62">
        <f t="shared" si="60"/>
        <v>0</v>
      </c>
      <c r="KT13" s="62">
        <f t="shared" si="61"/>
        <v>0</v>
      </c>
      <c r="KU13" s="62">
        <f t="shared" si="62"/>
        <v>0</v>
      </c>
    </row>
    <row r="14" spans="1:307" x14ac:dyDescent="0.25">
      <c r="A14" s="14" t="s">
        <v>55</v>
      </c>
      <c r="B14" s="65" t="s">
        <v>56</v>
      </c>
      <c r="C14" s="66"/>
      <c r="D14" s="59"/>
      <c r="E14" s="59"/>
      <c r="F14" s="59"/>
      <c r="G14" s="59">
        <f t="shared" si="0"/>
        <v>0</v>
      </c>
      <c r="H14" s="865"/>
      <c r="I14" s="865"/>
      <c r="J14" s="866"/>
      <c r="K14" s="866"/>
      <c r="L14" s="59"/>
      <c r="M14" s="59"/>
      <c r="N14" s="39"/>
      <c r="O14" s="39">
        <f t="shared" si="64"/>
        <v>0</v>
      </c>
      <c r="P14" s="62">
        <f t="shared" si="65"/>
        <v>0</v>
      </c>
      <c r="Q14" s="62">
        <f t="shared" si="66"/>
        <v>0</v>
      </c>
      <c r="R14" s="62">
        <f t="shared" si="67"/>
        <v>0</v>
      </c>
      <c r="S14" s="62">
        <f t="shared" si="68"/>
        <v>0</v>
      </c>
      <c r="T14" s="59"/>
      <c r="U14" s="59"/>
      <c r="V14" s="59"/>
      <c r="W14" s="59"/>
      <c r="X14" s="865"/>
      <c r="Y14" s="865"/>
      <c r="Z14" s="866"/>
      <c r="AA14" s="866"/>
      <c r="AB14" s="59"/>
      <c r="AC14" s="59"/>
      <c r="AD14" s="39"/>
      <c r="AE14" s="39">
        <f t="shared" si="70"/>
        <v>0</v>
      </c>
      <c r="AF14" s="62">
        <f t="shared" si="71"/>
        <v>0</v>
      </c>
      <c r="AG14" s="62">
        <f t="shared" si="2"/>
        <v>0</v>
      </c>
      <c r="AH14" s="62">
        <f t="shared" si="3"/>
        <v>0</v>
      </c>
      <c r="AI14" s="62">
        <f t="shared" si="4"/>
        <v>0</v>
      </c>
      <c r="AJ14" s="59"/>
      <c r="AK14" s="59"/>
      <c r="AL14" s="59"/>
      <c r="AM14" s="59"/>
      <c r="AN14" s="865"/>
      <c r="AO14" s="865"/>
      <c r="AP14" s="866"/>
      <c r="AQ14" s="866"/>
      <c r="AR14" s="59"/>
      <c r="AS14" s="59"/>
      <c r="AT14" s="39"/>
      <c r="AU14" s="39">
        <f t="shared" si="73"/>
        <v>0</v>
      </c>
      <c r="AV14" s="62">
        <f t="shared" si="74"/>
        <v>0</v>
      </c>
      <c r="AW14" s="62">
        <f t="shared" si="6"/>
        <v>0</v>
      </c>
      <c r="AX14" s="62">
        <f t="shared" si="7"/>
        <v>0</v>
      </c>
      <c r="AY14" s="62">
        <f t="shared" si="8"/>
        <v>0</v>
      </c>
      <c r="AZ14" s="59"/>
      <c r="BA14" s="59"/>
      <c r="BB14" s="59"/>
      <c r="BC14" s="59"/>
      <c r="BD14" s="865"/>
      <c r="BE14" s="865"/>
      <c r="BF14" s="866"/>
      <c r="BG14" s="866"/>
      <c r="BH14" s="59"/>
      <c r="BI14" s="59"/>
      <c r="BJ14" s="39"/>
      <c r="BK14" s="39">
        <f t="shared" si="76"/>
        <v>0</v>
      </c>
      <c r="BL14" s="62">
        <f t="shared" si="77"/>
        <v>0</v>
      </c>
      <c r="BM14" s="62">
        <f t="shared" si="10"/>
        <v>0</v>
      </c>
      <c r="BN14" s="62">
        <f t="shared" si="11"/>
        <v>0</v>
      </c>
      <c r="BO14" s="62">
        <f t="shared" si="12"/>
        <v>0</v>
      </c>
      <c r="BP14" s="59"/>
      <c r="BQ14" s="59"/>
      <c r="BR14" s="59"/>
      <c r="BS14" s="59"/>
      <c r="BT14" s="865"/>
      <c r="BU14" s="865"/>
      <c r="BV14" s="866"/>
      <c r="BW14" s="866"/>
      <c r="BX14" s="59"/>
      <c r="BY14" s="59"/>
      <c r="BZ14" s="39"/>
      <c r="CA14" s="39">
        <f t="shared" si="79"/>
        <v>0</v>
      </c>
      <c r="CB14" s="62">
        <f t="shared" si="80"/>
        <v>0</v>
      </c>
      <c r="CC14" s="62">
        <f t="shared" si="81"/>
        <v>0</v>
      </c>
      <c r="CD14" s="62">
        <f t="shared" si="82"/>
        <v>0</v>
      </c>
      <c r="CE14" s="62">
        <f t="shared" si="14"/>
        <v>0</v>
      </c>
      <c r="CF14" s="59"/>
      <c r="CG14" s="59"/>
      <c r="CH14" s="59"/>
      <c r="CI14" s="59"/>
      <c r="CJ14" s="865"/>
      <c r="CK14" s="865"/>
      <c r="CL14" s="866"/>
      <c r="CM14" s="866"/>
      <c r="CN14" s="59"/>
      <c r="CO14" s="59"/>
      <c r="CP14" s="39"/>
      <c r="CQ14" s="39">
        <f t="shared" si="84"/>
        <v>0</v>
      </c>
      <c r="CR14" s="62">
        <f t="shared" si="85"/>
        <v>0</v>
      </c>
      <c r="CS14" s="62">
        <f t="shared" si="16"/>
        <v>0</v>
      </c>
      <c r="CT14" s="62">
        <f t="shared" si="17"/>
        <v>0</v>
      </c>
      <c r="CU14" s="62">
        <f t="shared" si="18"/>
        <v>0</v>
      </c>
      <c r="CV14" s="59"/>
      <c r="CW14" s="59"/>
      <c r="CX14" s="59"/>
      <c r="CY14" s="59"/>
      <c r="CZ14" s="59"/>
      <c r="DA14" s="59"/>
      <c r="DB14" s="39"/>
      <c r="DC14" s="39"/>
      <c r="DD14" s="59"/>
      <c r="DE14" s="59"/>
      <c r="DF14" s="39"/>
      <c r="DG14" s="39">
        <f t="shared" si="87"/>
        <v>0</v>
      </c>
      <c r="DH14" s="62">
        <f t="shared" si="88"/>
        <v>0</v>
      </c>
      <c r="DI14" s="62">
        <f t="shared" si="20"/>
        <v>0</v>
      </c>
      <c r="DJ14" s="62">
        <f t="shared" si="21"/>
        <v>0</v>
      </c>
      <c r="DK14" s="62">
        <f t="shared" si="22"/>
        <v>0</v>
      </c>
      <c r="DL14" s="59"/>
      <c r="DM14" s="59"/>
      <c r="DN14" s="59"/>
      <c r="DO14" s="59"/>
      <c r="DP14" s="59"/>
      <c r="DQ14" s="59"/>
      <c r="DR14" s="39"/>
      <c r="DS14" s="39"/>
      <c r="DT14" s="59"/>
      <c r="DU14" s="59"/>
      <c r="DV14" s="39"/>
      <c r="DW14" s="39">
        <f t="shared" si="90"/>
        <v>0</v>
      </c>
      <c r="DX14" s="62">
        <f t="shared" si="91"/>
        <v>0</v>
      </c>
      <c r="DY14" s="62">
        <f t="shared" si="92"/>
        <v>0</v>
      </c>
      <c r="DZ14" s="62">
        <f t="shared" si="93"/>
        <v>0</v>
      </c>
      <c r="EA14" s="62">
        <f t="shared" si="94"/>
        <v>0</v>
      </c>
      <c r="EB14" s="59"/>
      <c r="EC14" s="59"/>
      <c r="ED14" s="59"/>
      <c r="EE14" s="59"/>
      <c r="EF14" s="59"/>
      <c r="EG14" s="59"/>
      <c r="EH14" s="39"/>
      <c r="EI14" s="39"/>
      <c r="EJ14" s="59"/>
      <c r="EK14" s="59"/>
      <c r="EL14" s="39"/>
      <c r="EM14" s="39">
        <f t="shared" si="96"/>
        <v>0</v>
      </c>
      <c r="EN14" s="62">
        <f t="shared" si="97"/>
        <v>0</v>
      </c>
      <c r="EO14" s="62">
        <f t="shared" si="25"/>
        <v>0</v>
      </c>
      <c r="EP14" s="62">
        <f t="shared" si="25"/>
        <v>0</v>
      </c>
      <c r="EQ14" s="62">
        <f t="shared" si="25"/>
        <v>0</v>
      </c>
      <c r="ER14" s="59"/>
      <c r="ES14" s="59"/>
      <c r="ET14" s="59"/>
      <c r="EU14" s="59"/>
      <c r="EV14" s="59"/>
      <c r="EW14" s="59"/>
      <c r="EX14" s="39"/>
      <c r="EY14" s="39"/>
      <c r="EZ14" s="59"/>
      <c r="FA14" s="59"/>
      <c r="FB14" s="39"/>
      <c r="FC14" s="39">
        <f t="shared" si="99"/>
        <v>0</v>
      </c>
      <c r="FD14" s="62">
        <f t="shared" si="100"/>
        <v>0</v>
      </c>
      <c r="FE14" s="62">
        <f t="shared" si="27"/>
        <v>0</v>
      </c>
      <c r="FF14" s="62">
        <f t="shared" si="28"/>
        <v>0</v>
      </c>
      <c r="FG14" s="62">
        <f t="shared" si="29"/>
        <v>0</v>
      </c>
      <c r="FH14" s="59"/>
      <c r="FI14" s="59"/>
      <c r="FJ14" s="59"/>
      <c r="FK14" s="59">
        <f t="shared" si="30"/>
        <v>0</v>
      </c>
      <c r="FL14" s="59"/>
      <c r="FM14" s="59"/>
      <c r="FN14" s="39"/>
      <c r="FO14" s="39"/>
      <c r="FP14" s="59"/>
      <c r="FQ14" s="59"/>
      <c r="FR14" s="39"/>
      <c r="FS14" s="39">
        <f t="shared" si="102"/>
        <v>0</v>
      </c>
      <c r="FT14" s="62">
        <f t="shared" si="103"/>
        <v>0</v>
      </c>
      <c r="FU14" s="62">
        <f t="shared" si="31"/>
        <v>0</v>
      </c>
      <c r="FV14" s="62">
        <f t="shared" si="32"/>
        <v>0</v>
      </c>
      <c r="FW14" s="62">
        <f t="shared" si="33"/>
        <v>0</v>
      </c>
      <c r="FX14" s="59"/>
      <c r="FY14" s="59"/>
      <c r="FZ14" s="59"/>
      <c r="GA14" s="59"/>
      <c r="GB14" s="59"/>
      <c r="GC14" s="59"/>
      <c r="GD14" s="39"/>
      <c r="GE14" s="39"/>
      <c r="GF14" s="59"/>
      <c r="GG14" s="59"/>
      <c r="GH14" s="39"/>
      <c r="GI14" s="39">
        <f t="shared" si="105"/>
        <v>0</v>
      </c>
      <c r="GJ14" s="62">
        <f t="shared" si="106"/>
        <v>0</v>
      </c>
      <c r="GK14" s="62">
        <f t="shared" si="35"/>
        <v>0</v>
      </c>
      <c r="GL14" s="62">
        <f t="shared" si="36"/>
        <v>0</v>
      </c>
      <c r="GM14" s="62">
        <f t="shared" si="37"/>
        <v>0</v>
      </c>
      <c r="GN14" s="40">
        <f t="shared" si="107"/>
        <v>0</v>
      </c>
      <c r="GO14" s="40">
        <f t="shared" si="108"/>
        <v>0</v>
      </c>
      <c r="GP14" s="40">
        <f t="shared" si="109"/>
        <v>0</v>
      </c>
      <c r="GQ14" s="40">
        <f t="shared" si="110"/>
        <v>0</v>
      </c>
      <c r="GR14" s="40">
        <f t="shared" si="111"/>
        <v>0</v>
      </c>
      <c r="GS14" s="40">
        <f t="shared" si="112"/>
        <v>0</v>
      </c>
      <c r="GT14" s="40">
        <f t="shared" si="113"/>
        <v>0</v>
      </c>
      <c r="GU14" s="40">
        <f t="shared" si="114"/>
        <v>0</v>
      </c>
      <c r="GV14" s="40">
        <f t="shared" si="115"/>
        <v>0</v>
      </c>
      <c r="GW14" s="40">
        <f t="shared" si="116"/>
        <v>0</v>
      </c>
      <c r="GX14" s="40">
        <f t="shared" si="117"/>
        <v>0</v>
      </c>
      <c r="GY14" s="40">
        <f t="shared" si="118"/>
        <v>0</v>
      </c>
      <c r="GZ14" s="62">
        <f t="shared" si="119"/>
        <v>0</v>
      </c>
      <c r="HA14" s="62">
        <f t="shared" si="39"/>
        <v>0</v>
      </c>
      <c r="HB14" s="62">
        <f t="shared" si="40"/>
        <v>0</v>
      </c>
      <c r="HC14" s="62">
        <f t="shared" si="41"/>
        <v>0</v>
      </c>
      <c r="HD14" s="40">
        <f t="shared" si="120"/>
        <v>0</v>
      </c>
      <c r="HE14" s="40">
        <f t="shared" si="121"/>
        <v>0</v>
      </c>
      <c r="HF14" s="40">
        <f t="shared" si="122"/>
        <v>0</v>
      </c>
      <c r="HG14" s="40">
        <f t="shared" si="123"/>
        <v>0</v>
      </c>
      <c r="HH14" s="40">
        <f t="shared" si="124"/>
        <v>0</v>
      </c>
      <c r="HI14" s="40">
        <f t="shared" si="125"/>
        <v>0</v>
      </c>
      <c r="HJ14" s="40">
        <f t="shared" si="126"/>
        <v>0</v>
      </c>
      <c r="HK14" s="40">
        <f t="shared" si="127"/>
        <v>0</v>
      </c>
      <c r="HL14" s="40">
        <f t="shared" si="128"/>
        <v>0</v>
      </c>
      <c r="HM14" s="40">
        <f t="shared" si="129"/>
        <v>0</v>
      </c>
      <c r="HN14" s="40">
        <f t="shared" si="130"/>
        <v>0</v>
      </c>
      <c r="HO14" s="40">
        <f t="shared" si="131"/>
        <v>0</v>
      </c>
      <c r="HP14" s="62">
        <f t="shared" si="132"/>
        <v>0</v>
      </c>
      <c r="HQ14" s="62">
        <f t="shared" si="133"/>
        <v>0</v>
      </c>
      <c r="HR14" s="62">
        <f t="shared" si="134"/>
        <v>0</v>
      </c>
      <c r="HS14" s="62">
        <f t="shared" si="135"/>
        <v>0</v>
      </c>
      <c r="HT14" s="40">
        <f t="shared" si="136"/>
        <v>0</v>
      </c>
      <c r="HU14" s="40">
        <f t="shared" si="137"/>
        <v>0</v>
      </c>
      <c r="HV14" s="40">
        <f t="shared" si="138"/>
        <v>0</v>
      </c>
      <c r="HW14" s="40">
        <f t="shared" si="139"/>
        <v>0</v>
      </c>
      <c r="HX14" s="40">
        <f t="shared" si="140"/>
        <v>0</v>
      </c>
      <c r="HY14" s="40">
        <f t="shared" si="141"/>
        <v>0</v>
      </c>
      <c r="HZ14" s="40">
        <f t="shared" si="142"/>
        <v>0</v>
      </c>
      <c r="IA14" s="40">
        <f t="shared" si="143"/>
        <v>0</v>
      </c>
      <c r="IB14" s="40">
        <f t="shared" si="144"/>
        <v>0</v>
      </c>
      <c r="IC14" s="40">
        <f t="shared" si="145"/>
        <v>0</v>
      </c>
      <c r="ID14" s="40">
        <f t="shared" si="146"/>
        <v>0</v>
      </c>
      <c r="IE14" s="40">
        <f t="shared" si="147"/>
        <v>0</v>
      </c>
      <c r="IF14" s="62">
        <f t="shared" si="148"/>
        <v>0</v>
      </c>
      <c r="IG14" s="62">
        <f t="shared" si="44"/>
        <v>0</v>
      </c>
      <c r="IH14" s="62">
        <f t="shared" si="45"/>
        <v>0</v>
      </c>
      <c r="II14" s="62">
        <f t="shared" si="46"/>
        <v>0</v>
      </c>
      <c r="IJ14" s="40">
        <f t="shared" si="149"/>
        <v>0</v>
      </c>
      <c r="IK14" s="40">
        <f t="shared" si="47"/>
        <v>0</v>
      </c>
      <c r="IL14" s="40">
        <f t="shared" si="47"/>
        <v>0</v>
      </c>
      <c r="IM14" s="40">
        <f t="shared" si="47"/>
        <v>0</v>
      </c>
      <c r="IN14" s="40">
        <f t="shared" si="47"/>
        <v>0</v>
      </c>
      <c r="IO14" s="40">
        <f t="shared" si="47"/>
        <v>0</v>
      </c>
      <c r="IP14" s="40">
        <f t="shared" si="47"/>
        <v>0</v>
      </c>
      <c r="IQ14" s="40">
        <f t="shared" si="47"/>
        <v>0</v>
      </c>
      <c r="IR14" s="40">
        <f t="shared" si="47"/>
        <v>0</v>
      </c>
      <c r="IS14" s="40">
        <f t="shared" si="47"/>
        <v>0</v>
      </c>
      <c r="IT14" s="40">
        <f t="shared" si="47"/>
        <v>0</v>
      </c>
      <c r="IU14" s="40">
        <f t="shared" si="47"/>
        <v>0</v>
      </c>
      <c r="IV14" s="62">
        <f t="shared" si="150"/>
        <v>0</v>
      </c>
      <c r="IW14" s="62">
        <f t="shared" si="48"/>
        <v>0</v>
      </c>
      <c r="IX14" s="62">
        <f t="shared" si="49"/>
        <v>0</v>
      </c>
      <c r="IY14" s="62">
        <f t="shared" si="50"/>
        <v>0</v>
      </c>
      <c r="IZ14" s="40">
        <f t="shared" si="151"/>
        <v>0</v>
      </c>
      <c r="JA14" s="40">
        <f t="shared" si="152"/>
        <v>0</v>
      </c>
      <c r="JB14" s="40">
        <f t="shared" si="153"/>
        <v>0</v>
      </c>
      <c r="JC14" s="40">
        <f t="shared" si="154"/>
        <v>0</v>
      </c>
      <c r="JD14" s="40">
        <f t="shared" si="155"/>
        <v>0</v>
      </c>
      <c r="JE14" s="40">
        <f t="shared" si="156"/>
        <v>0</v>
      </c>
      <c r="JF14" s="40">
        <f t="shared" si="157"/>
        <v>0</v>
      </c>
      <c r="JG14" s="40">
        <f t="shared" si="158"/>
        <v>0</v>
      </c>
      <c r="JH14" s="40">
        <f t="shared" si="159"/>
        <v>0</v>
      </c>
      <c r="JI14" s="40">
        <f t="shared" si="160"/>
        <v>0</v>
      </c>
      <c r="JJ14" s="40">
        <f t="shared" si="161"/>
        <v>0</v>
      </c>
      <c r="JK14" s="40">
        <f t="shared" si="162"/>
        <v>0</v>
      </c>
      <c r="JL14" s="62">
        <f t="shared" si="163"/>
        <v>0</v>
      </c>
      <c r="JM14" s="62">
        <f t="shared" si="52"/>
        <v>0</v>
      </c>
      <c r="JN14" s="62">
        <f t="shared" si="53"/>
        <v>0</v>
      </c>
      <c r="JO14" s="62">
        <f t="shared" si="54"/>
        <v>0</v>
      </c>
      <c r="JP14" s="40">
        <f t="shared" si="164"/>
        <v>0</v>
      </c>
      <c r="JQ14" s="40">
        <f t="shared" si="165"/>
        <v>0</v>
      </c>
      <c r="JR14" s="40">
        <f t="shared" si="166"/>
        <v>0</v>
      </c>
      <c r="JS14" s="40">
        <f t="shared" si="167"/>
        <v>0</v>
      </c>
      <c r="JT14" s="40">
        <f t="shared" si="168"/>
        <v>0</v>
      </c>
      <c r="JU14" s="40">
        <f t="shared" si="169"/>
        <v>0</v>
      </c>
      <c r="JV14" s="40">
        <f t="shared" si="170"/>
        <v>0</v>
      </c>
      <c r="JW14" s="40">
        <f t="shared" si="171"/>
        <v>0</v>
      </c>
      <c r="JX14" s="40">
        <f t="shared" si="172"/>
        <v>0</v>
      </c>
      <c r="JY14" s="40">
        <f t="shared" si="173"/>
        <v>0</v>
      </c>
      <c r="JZ14" s="40">
        <f t="shared" si="174"/>
        <v>0</v>
      </c>
      <c r="KA14" s="40">
        <f t="shared" si="175"/>
        <v>0</v>
      </c>
      <c r="KB14" s="62">
        <f t="shared" si="176"/>
        <v>0</v>
      </c>
      <c r="KC14" s="62">
        <f t="shared" si="56"/>
        <v>0</v>
      </c>
      <c r="KD14" s="62">
        <f t="shared" si="57"/>
        <v>0</v>
      </c>
      <c r="KE14" s="62">
        <f t="shared" si="58"/>
        <v>0</v>
      </c>
      <c r="KF14" s="40">
        <f t="shared" si="177"/>
        <v>0</v>
      </c>
      <c r="KG14" s="40">
        <f t="shared" si="178"/>
        <v>0</v>
      </c>
      <c r="KH14" s="40">
        <f t="shared" si="179"/>
        <v>0</v>
      </c>
      <c r="KI14" s="40">
        <f t="shared" si="180"/>
        <v>0</v>
      </c>
      <c r="KJ14" s="40">
        <f t="shared" si="181"/>
        <v>0</v>
      </c>
      <c r="KK14" s="40">
        <f t="shared" si="182"/>
        <v>0</v>
      </c>
      <c r="KL14" s="40">
        <f t="shared" si="183"/>
        <v>0</v>
      </c>
      <c r="KM14" s="40">
        <f t="shared" si="184"/>
        <v>0</v>
      </c>
      <c r="KN14" s="40">
        <f t="shared" si="185"/>
        <v>0</v>
      </c>
      <c r="KO14" s="40">
        <f t="shared" si="186"/>
        <v>0</v>
      </c>
      <c r="KP14" s="40">
        <f t="shared" si="187"/>
        <v>0</v>
      </c>
      <c r="KQ14" s="40">
        <f t="shared" si="188"/>
        <v>0</v>
      </c>
      <c r="KR14" s="62">
        <f t="shared" si="189"/>
        <v>0</v>
      </c>
      <c r="KS14" s="62">
        <f t="shared" si="60"/>
        <v>0</v>
      </c>
      <c r="KT14" s="62">
        <f t="shared" si="61"/>
        <v>0</v>
      </c>
      <c r="KU14" s="62">
        <f t="shared" si="62"/>
        <v>0</v>
      </c>
    </row>
    <row r="15" spans="1:307" x14ac:dyDescent="0.25">
      <c r="A15" s="32"/>
      <c r="B15" s="60"/>
      <c r="C15" s="63" t="s">
        <v>57</v>
      </c>
      <c r="D15" s="40"/>
      <c r="E15" s="40"/>
      <c r="F15" s="40"/>
      <c r="G15" s="59">
        <f t="shared" si="0"/>
        <v>0</v>
      </c>
      <c r="H15" s="867">
        <v>15</v>
      </c>
      <c r="I15" s="867">
        <v>37</v>
      </c>
      <c r="J15" s="868">
        <v>0</v>
      </c>
      <c r="K15" s="866">
        <f t="shared" si="63"/>
        <v>52</v>
      </c>
      <c r="L15" s="40"/>
      <c r="M15" s="40"/>
      <c r="N15" s="62"/>
      <c r="O15" s="39">
        <f t="shared" si="64"/>
        <v>0</v>
      </c>
      <c r="P15" s="62">
        <f t="shared" si="65"/>
        <v>15</v>
      </c>
      <c r="Q15" s="62">
        <f t="shared" si="66"/>
        <v>37</v>
      </c>
      <c r="R15" s="62">
        <f t="shared" si="67"/>
        <v>0</v>
      </c>
      <c r="S15" s="62">
        <f t="shared" si="68"/>
        <v>52</v>
      </c>
      <c r="T15" s="40"/>
      <c r="U15" s="40"/>
      <c r="V15" s="40"/>
      <c r="W15" s="59">
        <f>SUM(T15:V15)</f>
        <v>0</v>
      </c>
      <c r="X15" s="867">
        <v>16</v>
      </c>
      <c r="Y15" s="867">
        <v>39</v>
      </c>
      <c r="Z15" s="868"/>
      <c r="AA15" s="866">
        <f>SUM(X15:Z15)</f>
        <v>55</v>
      </c>
      <c r="AB15" s="40"/>
      <c r="AC15" s="40"/>
      <c r="AD15" s="62"/>
      <c r="AE15" s="39">
        <f t="shared" si="70"/>
        <v>0</v>
      </c>
      <c r="AF15" s="62">
        <f t="shared" si="71"/>
        <v>16</v>
      </c>
      <c r="AG15" s="62">
        <f t="shared" si="2"/>
        <v>39</v>
      </c>
      <c r="AH15" s="62">
        <f t="shared" si="3"/>
        <v>0</v>
      </c>
      <c r="AI15" s="62">
        <f t="shared" si="4"/>
        <v>55</v>
      </c>
      <c r="AJ15" s="40"/>
      <c r="AK15" s="40"/>
      <c r="AL15" s="40"/>
      <c r="AM15" s="59">
        <f>SUM(AJ15:AL15)</f>
        <v>0</v>
      </c>
      <c r="AN15" s="867">
        <v>15</v>
      </c>
      <c r="AO15" s="867">
        <v>33</v>
      </c>
      <c r="AP15" s="868">
        <v>0</v>
      </c>
      <c r="AQ15" s="866">
        <f>SUM(AN15:AP15)</f>
        <v>48</v>
      </c>
      <c r="AR15" s="40"/>
      <c r="AS15" s="40"/>
      <c r="AT15" s="62"/>
      <c r="AU15" s="39">
        <f t="shared" si="73"/>
        <v>0</v>
      </c>
      <c r="AV15" s="62">
        <f t="shared" si="74"/>
        <v>15</v>
      </c>
      <c r="AW15" s="62">
        <f t="shared" si="6"/>
        <v>33</v>
      </c>
      <c r="AX15" s="62">
        <f t="shared" si="7"/>
        <v>0</v>
      </c>
      <c r="AY15" s="62">
        <f t="shared" si="8"/>
        <v>48</v>
      </c>
      <c r="AZ15" s="40"/>
      <c r="BA15" s="40"/>
      <c r="BB15" s="40"/>
      <c r="BC15" s="59">
        <f>SUM(AZ15:BB15)</f>
        <v>0</v>
      </c>
      <c r="BD15" s="867">
        <v>11</v>
      </c>
      <c r="BE15" s="867">
        <v>35</v>
      </c>
      <c r="BF15" s="868">
        <v>0</v>
      </c>
      <c r="BG15" s="866">
        <f>SUM(BD15:BF15)</f>
        <v>46</v>
      </c>
      <c r="BH15" s="40"/>
      <c r="BI15" s="40"/>
      <c r="BJ15" s="62"/>
      <c r="BK15" s="39">
        <f t="shared" si="76"/>
        <v>0</v>
      </c>
      <c r="BL15" s="62">
        <f t="shared" si="77"/>
        <v>11</v>
      </c>
      <c r="BM15" s="62">
        <f t="shared" si="10"/>
        <v>35</v>
      </c>
      <c r="BN15" s="62">
        <f t="shared" si="11"/>
        <v>0</v>
      </c>
      <c r="BO15" s="62">
        <f t="shared" si="12"/>
        <v>46</v>
      </c>
      <c r="BP15" s="40"/>
      <c r="BQ15" s="40"/>
      <c r="BR15" s="40"/>
      <c r="BS15" s="59">
        <f>SUM(BP15:BR15)</f>
        <v>0</v>
      </c>
      <c r="BT15" s="867"/>
      <c r="BU15" s="867"/>
      <c r="BV15" s="868"/>
      <c r="BW15" s="866">
        <f>SUM(BT15:BV15)</f>
        <v>0</v>
      </c>
      <c r="BX15" s="40"/>
      <c r="BY15" s="40"/>
      <c r="BZ15" s="62"/>
      <c r="CA15" s="39">
        <f t="shared" si="79"/>
        <v>0</v>
      </c>
      <c r="CB15" s="62">
        <f t="shared" si="80"/>
        <v>0</v>
      </c>
      <c r="CC15" s="62">
        <f t="shared" si="81"/>
        <v>0</v>
      </c>
      <c r="CD15" s="62">
        <f t="shared" si="82"/>
        <v>0</v>
      </c>
      <c r="CE15" s="62">
        <f t="shared" si="14"/>
        <v>0</v>
      </c>
      <c r="CF15" s="40"/>
      <c r="CG15" s="40"/>
      <c r="CH15" s="40"/>
      <c r="CI15" s="59">
        <f>SUM(CF15:CH15)</f>
        <v>0</v>
      </c>
      <c r="CJ15" s="867"/>
      <c r="CK15" s="867"/>
      <c r="CL15" s="868"/>
      <c r="CM15" s="866">
        <f>SUM(CJ15:CL15)</f>
        <v>0</v>
      </c>
      <c r="CN15" s="40"/>
      <c r="CO15" s="40"/>
      <c r="CP15" s="62"/>
      <c r="CQ15" s="39">
        <f t="shared" si="84"/>
        <v>0</v>
      </c>
      <c r="CR15" s="62">
        <f t="shared" si="85"/>
        <v>0</v>
      </c>
      <c r="CS15" s="62">
        <f t="shared" si="16"/>
        <v>0</v>
      </c>
      <c r="CT15" s="62">
        <f t="shared" si="17"/>
        <v>0</v>
      </c>
      <c r="CU15" s="62">
        <f t="shared" si="18"/>
        <v>0</v>
      </c>
      <c r="CV15" s="40"/>
      <c r="CW15" s="40"/>
      <c r="CX15" s="40"/>
      <c r="CY15" s="59">
        <f>SUM(CV15:CX15)</f>
        <v>0</v>
      </c>
      <c r="CZ15" s="40"/>
      <c r="DA15" s="40"/>
      <c r="DB15" s="62"/>
      <c r="DC15" s="39">
        <f>SUM(CZ15:DB15)</f>
        <v>0</v>
      </c>
      <c r="DD15" s="40"/>
      <c r="DE15" s="40"/>
      <c r="DF15" s="62"/>
      <c r="DG15" s="39">
        <f t="shared" si="87"/>
        <v>0</v>
      </c>
      <c r="DH15" s="62">
        <f t="shared" si="88"/>
        <v>0</v>
      </c>
      <c r="DI15" s="62">
        <f t="shared" si="20"/>
        <v>0</v>
      </c>
      <c r="DJ15" s="62">
        <f t="shared" si="21"/>
        <v>0</v>
      </c>
      <c r="DK15" s="62">
        <f t="shared" si="22"/>
        <v>0</v>
      </c>
      <c r="DL15" s="40"/>
      <c r="DM15" s="40"/>
      <c r="DN15" s="40"/>
      <c r="DO15" s="59">
        <f>SUM(DL15:DN15)</f>
        <v>0</v>
      </c>
      <c r="DP15" s="40"/>
      <c r="DQ15" s="40"/>
      <c r="DR15" s="62"/>
      <c r="DS15" s="39">
        <f>SUM(DP15:DR15)</f>
        <v>0</v>
      </c>
      <c r="DT15" s="40"/>
      <c r="DU15" s="40"/>
      <c r="DV15" s="62"/>
      <c r="DW15" s="39">
        <f t="shared" si="90"/>
        <v>0</v>
      </c>
      <c r="DX15" s="62">
        <f t="shared" si="91"/>
        <v>0</v>
      </c>
      <c r="DY15" s="62">
        <f t="shared" si="92"/>
        <v>0</v>
      </c>
      <c r="DZ15" s="62">
        <f t="shared" si="93"/>
        <v>0</v>
      </c>
      <c r="EA15" s="62">
        <f t="shared" si="94"/>
        <v>0</v>
      </c>
      <c r="EB15" s="40"/>
      <c r="EC15" s="40"/>
      <c r="ED15" s="40"/>
      <c r="EE15" s="59">
        <f>SUM(EB15:ED15)</f>
        <v>0</v>
      </c>
      <c r="EF15" s="40"/>
      <c r="EG15" s="40"/>
      <c r="EH15" s="62"/>
      <c r="EI15" s="39">
        <f>SUM(EF15:EH15)</f>
        <v>0</v>
      </c>
      <c r="EJ15" s="40"/>
      <c r="EK15" s="40"/>
      <c r="EL15" s="62"/>
      <c r="EM15" s="39">
        <f t="shared" si="96"/>
        <v>0</v>
      </c>
      <c r="EN15" s="62">
        <f t="shared" si="97"/>
        <v>0</v>
      </c>
      <c r="EO15" s="62">
        <f t="shared" si="25"/>
        <v>0</v>
      </c>
      <c r="EP15" s="62">
        <f t="shared" si="25"/>
        <v>0</v>
      </c>
      <c r="EQ15" s="62">
        <f t="shared" si="25"/>
        <v>0</v>
      </c>
      <c r="ER15" s="40"/>
      <c r="ES15" s="40"/>
      <c r="ET15" s="40"/>
      <c r="EU15" s="59">
        <f>SUM(ER15:ET15)</f>
        <v>0</v>
      </c>
      <c r="EV15" s="40"/>
      <c r="EW15" s="40"/>
      <c r="EX15" s="62"/>
      <c r="EY15" s="39">
        <f>SUM(EV15:EX15)</f>
        <v>0</v>
      </c>
      <c r="EZ15" s="40"/>
      <c r="FA15" s="40"/>
      <c r="FB15" s="62"/>
      <c r="FC15" s="39">
        <f t="shared" si="99"/>
        <v>0</v>
      </c>
      <c r="FD15" s="62">
        <f t="shared" si="100"/>
        <v>0</v>
      </c>
      <c r="FE15" s="62">
        <f t="shared" si="27"/>
        <v>0</v>
      </c>
      <c r="FF15" s="62">
        <f t="shared" si="28"/>
        <v>0</v>
      </c>
      <c r="FG15" s="62">
        <f t="shared" si="29"/>
        <v>0</v>
      </c>
      <c r="FH15" s="40"/>
      <c r="FI15" s="40"/>
      <c r="FJ15" s="40"/>
      <c r="FK15" s="59">
        <f t="shared" si="30"/>
        <v>0</v>
      </c>
      <c r="FL15" s="40"/>
      <c r="FM15" s="40"/>
      <c r="FN15" s="62"/>
      <c r="FO15" s="39">
        <f>SUM(FL15:FN15)</f>
        <v>0</v>
      </c>
      <c r="FP15" s="40"/>
      <c r="FQ15" s="40"/>
      <c r="FR15" s="62"/>
      <c r="FS15" s="39">
        <f t="shared" si="102"/>
        <v>0</v>
      </c>
      <c r="FT15" s="62">
        <f t="shared" si="103"/>
        <v>0</v>
      </c>
      <c r="FU15" s="62">
        <f t="shared" si="31"/>
        <v>0</v>
      </c>
      <c r="FV15" s="62">
        <f t="shared" si="32"/>
        <v>0</v>
      </c>
      <c r="FW15" s="62">
        <f t="shared" si="33"/>
        <v>0</v>
      </c>
      <c r="FX15" s="40"/>
      <c r="FY15" s="40"/>
      <c r="FZ15" s="40"/>
      <c r="GA15" s="59">
        <f>SUM(FX15:FZ15)</f>
        <v>0</v>
      </c>
      <c r="GB15" s="40"/>
      <c r="GC15" s="40"/>
      <c r="GD15" s="62"/>
      <c r="GE15" s="39">
        <f>SUM(GB15:GD15)</f>
        <v>0</v>
      </c>
      <c r="GF15" s="40"/>
      <c r="GG15" s="40"/>
      <c r="GH15" s="62"/>
      <c r="GI15" s="39">
        <f t="shared" si="105"/>
        <v>0</v>
      </c>
      <c r="GJ15" s="62">
        <f t="shared" si="106"/>
        <v>0</v>
      </c>
      <c r="GK15" s="62">
        <f t="shared" si="35"/>
        <v>0</v>
      </c>
      <c r="GL15" s="62">
        <f t="shared" si="36"/>
        <v>0</v>
      </c>
      <c r="GM15" s="62">
        <f t="shared" si="37"/>
        <v>0</v>
      </c>
      <c r="GN15" s="40">
        <f t="shared" si="107"/>
        <v>0</v>
      </c>
      <c r="GO15" s="40">
        <f t="shared" si="108"/>
        <v>0</v>
      </c>
      <c r="GP15" s="40">
        <f t="shared" si="109"/>
        <v>0</v>
      </c>
      <c r="GQ15" s="40">
        <f t="shared" si="110"/>
        <v>0</v>
      </c>
      <c r="GR15" s="40">
        <f t="shared" si="111"/>
        <v>46</v>
      </c>
      <c r="GS15" s="40">
        <f t="shared" si="112"/>
        <v>109</v>
      </c>
      <c r="GT15" s="40">
        <f t="shared" si="113"/>
        <v>0</v>
      </c>
      <c r="GU15" s="40">
        <f t="shared" si="114"/>
        <v>155</v>
      </c>
      <c r="GV15" s="40">
        <f t="shared" si="115"/>
        <v>0</v>
      </c>
      <c r="GW15" s="40">
        <f t="shared" si="116"/>
        <v>0</v>
      </c>
      <c r="GX15" s="40">
        <f t="shared" si="117"/>
        <v>0</v>
      </c>
      <c r="GY15" s="40">
        <f t="shared" si="118"/>
        <v>0</v>
      </c>
      <c r="GZ15" s="62">
        <f t="shared" si="119"/>
        <v>46</v>
      </c>
      <c r="HA15" s="62">
        <f t="shared" si="39"/>
        <v>109</v>
      </c>
      <c r="HB15" s="62">
        <f t="shared" si="40"/>
        <v>0</v>
      </c>
      <c r="HC15" s="62">
        <f t="shared" si="41"/>
        <v>155</v>
      </c>
      <c r="HD15" s="40">
        <f t="shared" si="120"/>
        <v>0</v>
      </c>
      <c r="HE15" s="40">
        <f t="shared" si="121"/>
        <v>0</v>
      </c>
      <c r="HF15" s="40">
        <f t="shared" si="122"/>
        <v>0</v>
      </c>
      <c r="HG15" s="40">
        <f t="shared" si="123"/>
        <v>0</v>
      </c>
      <c r="HH15" s="40">
        <f t="shared" si="124"/>
        <v>11</v>
      </c>
      <c r="HI15" s="40">
        <f t="shared" si="125"/>
        <v>35</v>
      </c>
      <c r="HJ15" s="40">
        <f t="shared" si="126"/>
        <v>0</v>
      </c>
      <c r="HK15" s="40">
        <f t="shared" si="127"/>
        <v>46</v>
      </c>
      <c r="HL15" s="40">
        <f t="shared" si="128"/>
        <v>0</v>
      </c>
      <c r="HM15" s="40">
        <f t="shared" si="129"/>
        <v>0</v>
      </c>
      <c r="HN15" s="40">
        <f t="shared" si="130"/>
        <v>0</v>
      </c>
      <c r="HO15" s="40">
        <f t="shared" si="131"/>
        <v>0</v>
      </c>
      <c r="HP15" s="62">
        <f t="shared" si="132"/>
        <v>11</v>
      </c>
      <c r="HQ15" s="62">
        <f t="shared" si="133"/>
        <v>35</v>
      </c>
      <c r="HR15" s="62">
        <f t="shared" si="134"/>
        <v>0</v>
      </c>
      <c r="HS15" s="62">
        <f t="shared" si="135"/>
        <v>46</v>
      </c>
      <c r="HT15" s="40">
        <f t="shared" si="136"/>
        <v>0</v>
      </c>
      <c r="HU15" s="40">
        <f t="shared" si="137"/>
        <v>0</v>
      </c>
      <c r="HV15" s="40">
        <f t="shared" si="138"/>
        <v>0</v>
      </c>
      <c r="HW15" s="40">
        <f t="shared" si="139"/>
        <v>0</v>
      </c>
      <c r="HX15" s="40">
        <f t="shared" si="140"/>
        <v>0</v>
      </c>
      <c r="HY15" s="40">
        <f t="shared" si="141"/>
        <v>0</v>
      </c>
      <c r="HZ15" s="40">
        <f t="shared" si="142"/>
        <v>0</v>
      </c>
      <c r="IA15" s="40">
        <f t="shared" si="143"/>
        <v>0</v>
      </c>
      <c r="IB15" s="40">
        <f t="shared" si="144"/>
        <v>0</v>
      </c>
      <c r="IC15" s="40">
        <f t="shared" si="145"/>
        <v>0</v>
      </c>
      <c r="ID15" s="40">
        <f t="shared" si="146"/>
        <v>0</v>
      </c>
      <c r="IE15" s="40">
        <f t="shared" si="147"/>
        <v>0</v>
      </c>
      <c r="IF15" s="62">
        <f t="shared" si="148"/>
        <v>0</v>
      </c>
      <c r="IG15" s="62">
        <f t="shared" si="44"/>
        <v>0</v>
      </c>
      <c r="IH15" s="62">
        <f t="shared" si="45"/>
        <v>0</v>
      </c>
      <c r="II15" s="62">
        <f t="shared" si="46"/>
        <v>0</v>
      </c>
      <c r="IJ15" s="40">
        <f t="shared" si="149"/>
        <v>0</v>
      </c>
      <c r="IK15" s="40">
        <f t="shared" si="47"/>
        <v>0</v>
      </c>
      <c r="IL15" s="40">
        <f t="shared" si="47"/>
        <v>0</v>
      </c>
      <c r="IM15" s="40">
        <f t="shared" si="47"/>
        <v>0</v>
      </c>
      <c r="IN15" s="40">
        <f t="shared" si="47"/>
        <v>0</v>
      </c>
      <c r="IO15" s="40">
        <f t="shared" si="47"/>
        <v>0</v>
      </c>
      <c r="IP15" s="40">
        <f t="shared" si="47"/>
        <v>0</v>
      </c>
      <c r="IQ15" s="40">
        <f t="shared" si="47"/>
        <v>0</v>
      </c>
      <c r="IR15" s="40">
        <f t="shared" si="47"/>
        <v>0</v>
      </c>
      <c r="IS15" s="40">
        <f t="shared" si="47"/>
        <v>0</v>
      </c>
      <c r="IT15" s="40">
        <f t="shared" si="47"/>
        <v>0</v>
      </c>
      <c r="IU15" s="40">
        <f t="shared" si="47"/>
        <v>0</v>
      </c>
      <c r="IV15" s="62">
        <f t="shared" si="150"/>
        <v>0</v>
      </c>
      <c r="IW15" s="62">
        <f t="shared" si="48"/>
        <v>0</v>
      </c>
      <c r="IX15" s="62">
        <f t="shared" si="49"/>
        <v>0</v>
      </c>
      <c r="IY15" s="62">
        <f t="shared" si="50"/>
        <v>0</v>
      </c>
      <c r="IZ15" s="40">
        <f t="shared" si="151"/>
        <v>0</v>
      </c>
      <c r="JA15" s="40">
        <f t="shared" si="152"/>
        <v>0</v>
      </c>
      <c r="JB15" s="40">
        <f t="shared" si="153"/>
        <v>0</v>
      </c>
      <c r="JC15" s="40">
        <f t="shared" si="154"/>
        <v>0</v>
      </c>
      <c r="JD15" s="40">
        <f t="shared" si="155"/>
        <v>57</v>
      </c>
      <c r="JE15" s="40">
        <f t="shared" si="156"/>
        <v>144</v>
      </c>
      <c r="JF15" s="40">
        <f t="shared" si="157"/>
        <v>0</v>
      </c>
      <c r="JG15" s="40">
        <f t="shared" si="158"/>
        <v>201</v>
      </c>
      <c r="JH15" s="40">
        <f t="shared" si="159"/>
        <v>0</v>
      </c>
      <c r="JI15" s="40">
        <f t="shared" si="160"/>
        <v>0</v>
      </c>
      <c r="JJ15" s="40">
        <f t="shared" si="161"/>
        <v>0</v>
      </c>
      <c r="JK15" s="40">
        <f t="shared" si="162"/>
        <v>0</v>
      </c>
      <c r="JL15" s="62">
        <f t="shared" si="163"/>
        <v>57</v>
      </c>
      <c r="JM15" s="62">
        <f t="shared" si="52"/>
        <v>144</v>
      </c>
      <c r="JN15" s="62">
        <f t="shared" si="53"/>
        <v>0</v>
      </c>
      <c r="JO15" s="62">
        <f t="shared" si="54"/>
        <v>201</v>
      </c>
      <c r="JP15" s="40">
        <f t="shared" si="164"/>
        <v>0</v>
      </c>
      <c r="JQ15" s="40">
        <f t="shared" si="165"/>
        <v>0</v>
      </c>
      <c r="JR15" s="40">
        <f t="shared" si="166"/>
        <v>0</v>
      </c>
      <c r="JS15" s="40">
        <f t="shared" si="167"/>
        <v>0</v>
      </c>
      <c r="JT15" s="40">
        <f t="shared" si="168"/>
        <v>0</v>
      </c>
      <c r="JU15" s="40">
        <f t="shared" si="169"/>
        <v>0</v>
      </c>
      <c r="JV15" s="40">
        <f t="shared" si="170"/>
        <v>0</v>
      </c>
      <c r="JW15" s="40">
        <f t="shared" si="171"/>
        <v>0</v>
      </c>
      <c r="JX15" s="40">
        <f t="shared" si="172"/>
        <v>0</v>
      </c>
      <c r="JY15" s="40">
        <f t="shared" si="173"/>
        <v>0</v>
      </c>
      <c r="JZ15" s="40">
        <f t="shared" si="174"/>
        <v>0</v>
      </c>
      <c r="KA15" s="40">
        <f t="shared" si="175"/>
        <v>0</v>
      </c>
      <c r="KB15" s="62">
        <f t="shared" si="176"/>
        <v>0</v>
      </c>
      <c r="KC15" s="62">
        <f t="shared" si="56"/>
        <v>0</v>
      </c>
      <c r="KD15" s="62">
        <f t="shared" si="57"/>
        <v>0</v>
      </c>
      <c r="KE15" s="62">
        <f t="shared" si="58"/>
        <v>0</v>
      </c>
      <c r="KF15" s="40">
        <f t="shared" si="177"/>
        <v>0</v>
      </c>
      <c r="KG15" s="40">
        <f t="shared" si="178"/>
        <v>0</v>
      </c>
      <c r="KH15" s="40">
        <f t="shared" si="179"/>
        <v>0</v>
      </c>
      <c r="KI15" s="40">
        <f t="shared" si="180"/>
        <v>0</v>
      </c>
      <c r="KJ15" s="40">
        <f t="shared" si="181"/>
        <v>57</v>
      </c>
      <c r="KK15" s="40">
        <f t="shared" si="182"/>
        <v>144</v>
      </c>
      <c r="KL15" s="40">
        <f t="shared" si="183"/>
        <v>0</v>
      </c>
      <c r="KM15" s="40">
        <f t="shared" si="184"/>
        <v>201</v>
      </c>
      <c r="KN15" s="40">
        <f t="shared" si="185"/>
        <v>0</v>
      </c>
      <c r="KO15" s="40">
        <f t="shared" si="186"/>
        <v>0</v>
      </c>
      <c r="KP15" s="40">
        <f t="shared" si="187"/>
        <v>0</v>
      </c>
      <c r="KQ15" s="40">
        <f t="shared" si="188"/>
        <v>0</v>
      </c>
      <c r="KR15" s="62">
        <f t="shared" si="189"/>
        <v>57</v>
      </c>
      <c r="KS15" s="62">
        <f t="shared" si="60"/>
        <v>144</v>
      </c>
      <c r="KT15" s="62">
        <f t="shared" si="61"/>
        <v>0</v>
      </c>
      <c r="KU15" s="62">
        <f t="shared" si="62"/>
        <v>201</v>
      </c>
    </row>
    <row r="16" spans="1:307" x14ac:dyDescent="0.25">
      <c r="A16" s="32"/>
      <c r="B16" s="60"/>
      <c r="C16" s="64" t="s">
        <v>58</v>
      </c>
      <c r="D16" s="40"/>
      <c r="E16" s="40"/>
      <c r="F16" s="40"/>
      <c r="G16" s="59">
        <f t="shared" si="0"/>
        <v>0</v>
      </c>
      <c r="H16" s="867">
        <v>2</v>
      </c>
      <c r="I16" s="867">
        <v>5</v>
      </c>
      <c r="J16" s="868">
        <v>0</v>
      </c>
      <c r="K16" s="866">
        <f t="shared" si="63"/>
        <v>7</v>
      </c>
      <c r="L16" s="40"/>
      <c r="M16" s="40"/>
      <c r="N16" s="62"/>
      <c r="O16" s="39">
        <f t="shared" si="64"/>
        <v>0</v>
      </c>
      <c r="P16" s="62">
        <f t="shared" si="65"/>
        <v>2</v>
      </c>
      <c r="Q16" s="62">
        <f t="shared" si="66"/>
        <v>5</v>
      </c>
      <c r="R16" s="62">
        <f t="shared" si="67"/>
        <v>0</v>
      </c>
      <c r="S16" s="62">
        <f t="shared" si="68"/>
        <v>7</v>
      </c>
      <c r="T16" s="40"/>
      <c r="U16" s="40"/>
      <c r="V16" s="40"/>
      <c r="W16" s="59">
        <f>SUM(T16:V16)</f>
        <v>0</v>
      </c>
      <c r="X16" s="867">
        <v>3</v>
      </c>
      <c r="Y16" s="867">
        <v>4</v>
      </c>
      <c r="Z16" s="868"/>
      <c r="AA16" s="866">
        <f>SUM(X16:Z16)</f>
        <v>7</v>
      </c>
      <c r="AB16" s="40"/>
      <c r="AC16" s="40"/>
      <c r="AD16" s="62"/>
      <c r="AE16" s="39">
        <f t="shared" si="70"/>
        <v>0</v>
      </c>
      <c r="AF16" s="62">
        <f t="shared" si="71"/>
        <v>3</v>
      </c>
      <c r="AG16" s="62">
        <f t="shared" si="2"/>
        <v>4</v>
      </c>
      <c r="AH16" s="62">
        <f t="shared" si="3"/>
        <v>0</v>
      </c>
      <c r="AI16" s="62">
        <f t="shared" si="4"/>
        <v>7</v>
      </c>
      <c r="AJ16" s="40"/>
      <c r="AK16" s="40"/>
      <c r="AL16" s="40"/>
      <c r="AM16" s="59">
        <f>SUM(AJ16:AL16)</f>
        <v>0</v>
      </c>
      <c r="AN16" s="867">
        <v>2</v>
      </c>
      <c r="AO16" s="867">
        <v>3</v>
      </c>
      <c r="AP16" s="868">
        <v>0</v>
      </c>
      <c r="AQ16" s="866">
        <f>SUM(AN16:AP16)</f>
        <v>5</v>
      </c>
      <c r="AR16" s="40"/>
      <c r="AS16" s="40"/>
      <c r="AT16" s="62"/>
      <c r="AU16" s="39">
        <f t="shared" si="73"/>
        <v>0</v>
      </c>
      <c r="AV16" s="62">
        <f t="shared" si="74"/>
        <v>2</v>
      </c>
      <c r="AW16" s="62">
        <f t="shared" si="6"/>
        <v>3</v>
      </c>
      <c r="AX16" s="62">
        <f t="shared" si="7"/>
        <v>0</v>
      </c>
      <c r="AY16" s="62">
        <f t="shared" si="8"/>
        <v>5</v>
      </c>
      <c r="AZ16" s="40"/>
      <c r="BA16" s="40"/>
      <c r="BB16" s="40"/>
      <c r="BC16" s="59">
        <f>SUM(AZ16:BB16)</f>
        <v>0</v>
      </c>
      <c r="BD16" s="867">
        <v>2</v>
      </c>
      <c r="BE16" s="867">
        <v>1</v>
      </c>
      <c r="BF16" s="868">
        <v>0</v>
      </c>
      <c r="BG16" s="866">
        <f>SUM(BD16:BF16)</f>
        <v>3</v>
      </c>
      <c r="BH16" s="40"/>
      <c r="BI16" s="40"/>
      <c r="BJ16" s="62"/>
      <c r="BK16" s="39">
        <f t="shared" si="76"/>
        <v>0</v>
      </c>
      <c r="BL16" s="62">
        <f t="shared" si="77"/>
        <v>2</v>
      </c>
      <c r="BM16" s="62">
        <f t="shared" si="10"/>
        <v>1</v>
      </c>
      <c r="BN16" s="62">
        <f t="shared" si="11"/>
        <v>0</v>
      </c>
      <c r="BO16" s="62">
        <f t="shared" si="12"/>
        <v>3</v>
      </c>
      <c r="BP16" s="40"/>
      <c r="BQ16" s="40"/>
      <c r="BR16" s="40"/>
      <c r="BS16" s="59">
        <f>SUM(BP16:BR16)</f>
        <v>0</v>
      </c>
      <c r="BT16" s="867"/>
      <c r="BU16" s="867"/>
      <c r="BV16" s="868"/>
      <c r="BW16" s="866">
        <f>SUM(BT16:BV16)</f>
        <v>0</v>
      </c>
      <c r="BX16" s="40"/>
      <c r="BY16" s="40"/>
      <c r="BZ16" s="62"/>
      <c r="CA16" s="39">
        <f t="shared" si="79"/>
        <v>0</v>
      </c>
      <c r="CB16" s="62">
        <f t="shared" si="80"/>
        <v>0</v>
      </c>
      <c r="CC16" s="62">
        <f t="shared" si="81"/>
        <v>0</v>
      </c>
      <c r="CD16" s="62">
        <f t="shared" si="82"/>
        <v>0</v>
      </c>
      <c r="CE16" s="62">
        <f t="shared" si="14"/>
        <v>0</v>
      </c>
      <c r="CF16" s="40"/>
      <c r="CG16" s="40"/>
      <c r="CH16" s="40"/>
      <c r="CI16" s="59">
        <f>SUM(CF16:CH16)</f>
        <v>0</v>
      </c>
      <c r="CJ16" s="867"/>
      <c r="CK16" s="867"/>
      <c r="CL16" s="868"/>
      <c r="CM16" s="866">
        <f>SUM(CJ16:CL16)</f>
        <v>0</v>
      </c>
      <c r="CN16" s="40"/>
      <c r="CO16" s="40"/>
      <c r="CP16" s="62"/>
      <c r="CQ16" s="39">
        <f t="shared" si="84"/>
        <v>0</v>
      </c>
      <c r="CR16" s="62">
        <f t="shared" si="85"/>
        <v>0</v>
      </c>
      <c r="CS16" s="62">
        <f t="shared" si="16"/>
        <v>0</v>
      </c>
      <c r="CT16" s="62">
        <f t="shared" si="17"/>
        <v>0</v>
      </c>
      <c r="CU16" s="62">
        <f t="shared" si="18"/>
        <v>0</v>
      </c>
      <c r="CV16" s="40"/>
      <c r="CW16" s="40"/>
      <c r="CX16" s="40"/>
      <c r="CY16" s="59">
        <f>SUM(CV16:CX16)</f>
        <v>0</v>
      </c>
      <c r="CZ16" s="40"/>
      <c r="DA16" s="40"/>
      <c r="DB16" s="62"/>
      <c r="DC16" s="39">
        <f>SUM(CZ16:DB16)</f>
        <v>0</v>
      </c>
      <c r="DD16" s="40"/>
      <c r="DE16" s="40"/>
      <c r="DF16" s="62"/>
      <c r="DG16" s="39">
        <f t="shared" si="87"/>
        <v>0</v>
      </c>
      <c r="DH16" s="62">
        <f t="shared" si="88"/>
        <v>0</v>
      </c>
      <c r="DI16" s="62">
        <f t="shared" si="20"/>
        <v>0</v>
      </c>
      <c r="DJ16" s="62">
        <f t="shared" si="21"/>
        <v>0</v>
      </c>
      <c r="DK16" s="62">
        <f t="shared" si="22"/>
        <v>0</v>
      </c>
      <c r="DL16" s="40"/>
      <c r="DM16" s="40"/>
      <c r="DN16" s="40"/>
      <c r="DO16" s="59">
        <f>SUM(DL16:DN16)</f>
        <v>0</v>
      </c>
      <c r="DP16" s="40"/>
      <c r="DQ16" s="40"/>
      <c r="DR16" s="62"/>
      <c r="DS16" s="39">
        <f>SUM(DP16:DR16)</f>
        <v>0</v>
      </c>
      <c r="DT16" s="40"/>
      <c r="DU16" s="40"/>
      <c r="DV16" s="62"/>
      <c r="DW16" s="39">
        <f t="shared" si="90"/>
        <v>0</v>
      </c>
      <c r="DX16" s="62">
        <f t="shared" si="91"/>
        <v>0</v>
      </c>
      <c r="DY16" s="62">
        <f t="shared" si="92"/>
        <v>0</v>
      </c>
      <c r="DZ16" s="62">
        <f t="shared" si="93"/>
        <v>0</v>
      </c>
      <c r="EA16" s="62">
        <f t="shared" si="94"/>
        <v>0</v>
      </c>
      <c r="EB16" s="40"/>
      <c r="EC16" s="40"/>
      <c r="ED16" s="40"/>
      <c r="EE16" s="59">
        <f>SUM(EB16:ED16)</f>
        <v>0</v>
      </c>
      <c r="EF16" s="40"/>
      <c r="EG16" s="40"/>
      <c r="EH16" s="62"/>
      <c r="EI16" s="39">
        <f>SUM(EF16:EH16)</f>
        <v>0</v>
      </c>
      <c r="EJ16" s="40"/>
      <c r="EK16" s="40"/>
      <c r="EL16" s="62"/>
      <c r="EM16" s="39">
        <f t="shared" si="96"/>
        <v>0</v>
      </c>
      <c r="EN16" s="62">
        <f t="shared" si="97"/>
        <v>0</v>
      </c>
      <c r="EO16" s="62">
        <f t="shared" si="25"/>
        <v>0</v>
      </c>
      <c r="EP16" s="62">
        <f t="shared" si="25"/>
        <v>0</v>
      </c>
      <c r="EQ16" s="62">
        <f t="shared" si="25"/>
        <v>0</v>
      </c>
      <c r="ER16" s="40"/>
      <c r="ES16" s="40"/>
      <c r="ET16" s="40"/>
      <c r="EU16" s="59">
        <f>SUM(ER16:ET16)</f>
        <v>0</v>
      </c>
      <c r="EV16" s="40"/>
      <c r="EW16" s="40"/>
      <c r="EX16" s="62"/>
      <c r="EY16" s="39">
        <f>SUM(EV16:EX16)</f>
        <v>0</v>
      </c>
      <c r="EZ16" s="40"/>
      <c r="FA16" s="40"/>
      <c r="FB16" s="62"/>
      <c r="FC16" s="39">
        <f t="shared" si="99"/>
        <v>0</v>
      </c>
      <c r="FD16" s="62">
        <f t="shared" si="100"/>
        <v>0</v>
      </c>
      <c r="FE16" s="62">
        <f t="shared" si="27"/>
        <v>0</v>
      </c>
      <c r="FF16" s="62">
        <f t="shared" si="28"/>
        <v>0</v>
      </c>
      <c r="FG16" s="62">
        <f t="shared" si="29"/>
        <v>0</v>
      </c>
      <c r="FH16" s="40"/>
      <c r="FI16" s="40"/>
      <c r="FJ16" s="40"/>
      <c r="FK16" s="59">
        <f t="shared" si="30"/>
        <v>0</v>
      </c>
      <c r="FL16" s="40"/>
      <c r="FM16" s="40"/>
      <c r="FN16" s="62"/>
      <c r="FO16" s="39">
        <f>SUM(FL16:FN16)</f>
        <v>0</v>
      </c>
      <c r="FP16" s="40"/>
      <c r="FQ16" s="40"/>
      <c r="FR16" s="62"/>
      <c r="FS16" s="39">
        <f t="shared" si="102"/>
        <v>0</v>
      </c>
      <c r="FT16" s="62">
        <f t="shared" si="103"/>
        <v>0</v>
      </c>
      <c r="FU16" s="62">
        <f t="shared" si="31"/>
        <v>0</v>
      </c>
      <c r="FV16" s="62">
        <f t="shared" si="32"/>
        <v>0</v>
      </c>
      <c r="FW16" s="62">
        <f t="shared" si="33"/>
        <v>0</v>
      </c>
      <c r="FX16" s="40"/>
      <c r="FY16" s="40"/>
      <c r="FZ16" s="40"/>
      <c r="GA16" s="59">
        <f>SUM(FX16:FZ16)</f>
        <v>0</v>
      </c>
      <c r="GB16" s="40"/>
      <c r="GC16" s="40"/>
      <c r="GD16" s="62"/>
      <c r="GE16" s="39">
        <f>SUM(GB16:GD16)</f>
        <v>0</v>
      </c>
      <c r="GF16" s="40"/>
      <c r="GG16" s="40"/>
      <c r="GH16" s="62"/>
      <c r="GI16" s="39">
        <f t="shared" si="105"/>
        <v>0</v>
      </c>
      <c r="GJ16" s="62">
        <f t="shared" si="106"/>
        <v>0</v>
      </c>
      <c r="GK16" s="62">
        <f t="shared" si="35"/>
        <v>0</v>
      </c>
      <c r="GL16" s="62">
        <f t="shared" si="36"/>
        <v>0</v>
      </c>
      <c r="GM16" s="62">
        <f t="shared" si="37"/>
        <v>0</v>
      </c>
      <c r="GN16" s="40">
        <f t="shared" si="107"/>
        <v>0</v>
      </c>
      <c r="GO16" s="40">
        <f t="shared" si="108"/>
        <v>0</v>
      </c>
      <c r="GP16" s="40">
        <f t="shared" si="109"/>
        <v>0</v>
      </c>
      <c r="GQ16" s="40">
        <f t="shared" si="110"/>
        <v>0</v>
      </c>
      <c r="GR16" s="40">
        <f t="shared" si="111"/>
        <v>7</v>
      </c>
      <c r="GS16" s="40">
        <f t="shared" si="112"/>
        <v>12</v>
      </c>
      <c r="GT16" s="40">
        <f t="shared" si="113"/>
        <v>0</v>
      </c>
      <c r="GU16" s="40">
        <f t="shared" si="114"/>
        <v>19</v>
      </c>
      <c r="GV16" s="40">
        <f t="shared" si="115"/>
        <v>0</v>
      </c>
      <c r="GW16" s="40">
        <f t="shared" si="116"/>
        <v>0</v>
      </c>
      <c r="GX16" s="40">
        <f t="shared" si="117"/>
        <v>0</v>
      </c>
      <c r="GY16" s="40">
        <f t="shared" si="118"/>
        <v>0</v>
      </c>
      <c r="GZ16" s="62">
        <f t="shared" si="119"/>
        <v>7</v>
      </c>
      <c r="HA16" s="62">
        <f t="shared" si="39"/>
        <v>12</v>
      </c>
      <c r="HB16" s="62">
        <f t="shared" si="40"/>
        <v>0</v>
      </c>
      <c r="HC16" s="62">
        <f t="shared" si="41"/>
        <v>19</v>
      </c>
      <c r="HD16" s="40">
        <f t="shared" si="120"/>
        <v>0</v>
      </c>
      <c r="HE16" s="40">
        <f t="shared" si="121"/>
        <v>0</v>
      </c>
      <c r="HF16" s="40">
        <f t="shared" si="122"/>
        <v>0</v>
      </c>
      <c r="HG16" s="40">
        <f t="shared" si="123"/>
        <v>0</v>
      </c>
      <c r="HH16" s="40">
        <f t="shared" si="124"/>
        <v>2</v>
      </c>
      <c r="HI16" s="40">
        <f t="shared" si="125"/>
        <v>1</v>
      </c>
      <c r="HJ16" s="40">
        <f t="shared" si="126"/>
        <v>0</v>
      </c>
      <c r="HK16" s="40">
        <f t="shared" si="127"/>
        <v>3</v>
      </c>
      <c r="HL16" s="40">
        <f t="shared" si="128"/>
        <v>0</v>
      </c>
      <c r="HM16" s="40">
        <f t="shared" si="129"/>
        <v>0</v>
      </c>
      <c r="HN16" s="40">
        <f t="shared" si="130"/>
        <v>0</v>
      </c>
      <c r="HO16" s="40">
        <f t="shared" si="131"/>
        <v>0</v>
      </c>
      <c r="HP16" s="62">
        <f t="shared" si="132"/>
        <v>2</v>
      </c>
      <c r="HQ16" s="62">
        <f t="shared" si="133"/>
        <v>1</v>
      </c>
      <c r="HR16" s="62">
        <f t="shared" si="134"/>
        <v>0</v>
      </c>
      <c r="HS16" s="62">
        <f t="shared" si="135"/>
        <v>3</v>
      </c>
      <c r="HT16" s="40">
        <f t="shared" si="136"/>
        <v>0</v>
      </c>
      <c r="HU16" s="40">
        <f t="shared" si="137"/>
        <v>0</v>
      </c>
      <c r="HV16" s="40">
        <f t="shared" si="138"/>
        <v>0</v>
      </c>
      <c r="HW16" s="40">
        <f t="shared" si="139"/>
        <v>0</v>
      </c>
      <c r="HX16" s="40">
        <f t="shared" si="140"/>
        <v>0</v>
      </c>
      <c r="HY16" s="40">
        <f t="shared" si="141"/>
        <v>0</v>
      </c>
      <c r="HZ16" s="40">
        <f t="shared" si="142"/>
        <v>0</v>
      </c>
      <c r="IA16" s="40">
        <f t="shared" si="143"/>
        <v>0</v>
      </c>
      <c r="IB16" s="40">
        <f t="shared" si="144"/>
        <v>0</v>
      </c>
      <c r="IC16" s="40">
        <f t="shared" si="145"/>
        <v>0</v>
      </c>
      <c r="ID16" s="40">
        <f t="shared" si="146"/>
        <v>0</v>
      </c>
      <c r="IE16" s="40">
        <f t="shared" si="147"/>
        <v>0</v>
      </c>
      <c r="IF16" s="62">
        <f t="shared" si="148"/>
        <v>0</v>
      </c>
      <c r="IG16" s="62">
        <f t="shared" si="44"/>
        <v>0</v>
      </c>
      <c r="IH16" s="62">
        <f t="shared" si="45"/>
        <v>0</v>
      </c>
      <c r="II16" s="62">
        <f t="shared" si="46"/>
        <v>0</v>
      </c>
      <c r="IJ16" s="40">
        <f t="shared" si="149"/>
        <v>0</v>
      </c>
      <c r="IK16" s="40">
        <f t="shared" si="47"/>
        <v>0</v>
      </c>
      <c r="IL16" s="40">
        <f t="shared" si="47"/>
        <v>0</v>
      </c>
      <c r="IM16" s="40">
        <f t="shared" si="47"/>
        <v>0</v>
      </c>
      <c r="IN16" s="40">
        <f t="shared" si="47"/>
        <v>0</v>
      </c>
      <c r="IO16" s="40">
        <f t="shared" si="47"/>
        <v>0</v>
      </c>
      <c r="IP16" s="40">
        <f t="shared" si="47"/>
        <v>0</v>
      </c>
      <c r="IQ16" s="40">
        <f t="shared" si="47"/>
        <v>0</v>
      </c>
      <c r="IR16" s="40">
        <f t="shared" si="47"/>
        <v>0</v>
      </c>
      <c r="IS16" s="40">
        <f t="shared" si="47"/>
        <v>0</v>
      </c>
      <c r="IT16" s="40">
        <f t="shared" si="47"/>
        <v>0</v>
      </c>
      <c r="IU16" s="40">
        <f t="shared" si="47"/>
        <v>0</v>
      </c>
      <c r="IV16" s="62">
        <f t="shared" si="150"/>
        <v>0</v>
      </c>
      <c r="IW16" s="62">
        <f t="shared" si="48"/>
        <v>0</v>
      </c>
      <c r="IX16" s="62">
        <f t="shared" si="49"/>
        <v>0</v>
      </c>
      <c r="IY16" s="62">
        <f t="shared" si="50"/>
        <v>0</v>
      </c>
      <c r="IZ16" s="40">
        <f t="shared" si="151"/>
        <v>0</v>
      </c>
      <c r="JA16" s="40">
        <f t="shared" si="152"/>
        <v>0</v>
      </c>
      <c r="JB16" s="40">
        <f t="shared" si="153"/>
        <v>0</v>
      </c>
      <c r="JC16" s="40">
        <f t="shared" si="154"/>
        <v>0</v>
      </c>
      <c r="JD16" s="40">
        <f t="shared" si="155"/>
        <v>9</v>
      </c>
      <c r="JE16" s="40">
        <f t="shared" si="156"/>
        <v>13</v>
      </c>
      <c r="JF16" s="40">
        <f t="shared" si="157"/>
        <v>0</v>
      </c>
      <c r="JG16" s="40">
        <f t="shared" si="158"/>
        <v>22</v>
      </c>
      <c r="JH16" s="40">
        <f t="shared" si="159"/>
        <v>0</v>
      </c>
      <c r="JI16" s="40">
        <f t="shared" si="160"/>
        <v>0</v>
      </c>
      <c r="JJ16" s="40">
        <f t="shared" si="161"/>
        <v>0</v>
      </c>
      <c r="JK16" s="40">
        <f t="shared" si="162"/>
        <v>0</v>
      </c>
      <c r="JL16" s="62">
        <f t="shared" si="163"/>
        <v>9</v>
      </c>
      <c r="JM16" s="62">
        <f t="shared" si="52"/>
        <v>13</v>
      </c>
      <c r="JN16" s="62">
        <f t="shared" si="53"/>
        <v>0</v>
      </c>
      <c r="JO16" s="62">
        <f t="shared" si="54"/>
        <v>22</v>
      </c>
      <c r="JP16" s="40">
        <f t="shared" si="164"/>
        <v>0</v>
      </c>
      <c r="JQ16" s="40">
        <f t="shared" si="165"/>
        <v>0</v>
      </c>
      <c r="JR16" s="40">
        <f t="shared" si="166"/>
        <v>0</v>
      </c>
      <c r="JS16" s="40">
        <f t="shared" si="167"/>
        <v>0</v>
      </c>
      <c r="JT16" s="40">
        <f t="shared" si="168"/>
        <v>0</v>
      </c>
      <c r="JU16" s="40">
        <f t="shared" si="169"/>
        <v>0</v>
      </c>
      <c r="JV16" s="40">
        <f t="shared" si="170"/>
        <v>0</v>
      </c>
      <c r="JW16" s="40">
        <f t="shared" si="171"/>
        <v>0</v>
      </c>
      <c r="JX16" s="40">
        <f t="shared" si="172"/>
        <v>0</v>
      </c>
      <c r="JY16" s="40">
        <f t="shared" si="173"/>
        <v>0</v>
      </c>
      <c r="JZ16" s="40">
        <f t="shared" si="174"/>
        <v>0</v>
      </c>
      <c r="KA16" s="40">
        <f t="shared" si="175"/>
        <v>0</v>
      </c>
      <c r="KB16" s="62">
        <f t="shared" si="176"/>
        <v>0</v>
      </c>
      <c r="KC16" s="62">
        <f t="shared" si="56"/>
        <v>0</v>
      </c>
      <c r="KD16" s="62">
        <f t="shared" si="57"/>
        <v>0</v>
      </c>
      <c r="KE16" s="62">
        <f t="shared" si="58"/>
        <v>0</v>
      </c>
      <c r="KF16" s="40">
        <f t="shared" si="177"/>
        <v>0</v>
      </c>
      <c r="KG16" s="40">
        <f t="shared" si="178"/>
        <v>0</v>
      </c>
      <c r="KH16" s="40">
        <f t="shared" si="179"/>
        <v>0</v>
      </c>
      <c r="KI16" s="40">
        <f t="shared" si="180"/>
        <v>0</v>
      </c>
      <c r="KJ16" s="40">
        <f t="shared" si="181"/>
        <v>9</v>
      </c>
      <c r="KK16" s="40">
        <f t="shared" si="182"/>
        <v>13</v>
      </c>
      <c r="KL16" s="40">
        <f t="shared" si="183"/>
        <v>0</v>
      </c>
      <c r="KM16" s="40">
        <f t="shared" si="184"/>
        <v>22</v>
      </c>
      <c r="KN16" s="40">
        <f t="shared" si="185"/>
        <v>0</v>
      </c>
      <c r="KO16" s="40">
        <f t="shared" si="186"/>
        <v>0</v>
      </c>
      <c r="KP16" s="40">
        <f t="shared" si="187"/>
        <v>0</v>
      </c>
      <c r="KQ16" s="40">
        <f t="shared" si="188"/>
        <v>0</v>
      </c>
      <c r="KR16" s="62">
        <f t="shared" si="189"/>
        <v>9</v>
      </c>
      <c r="KS16" s="62">
        <f t="shared" si="60"/>
        <v>13</v>
      </c>
      <c r="KT16" s="62">
        <f t="shared" si="61"/>
        <v>0</v>
      </c>
      <c r="KU16" s="62">
        <f t="shared" si="62"/>
        <v>22</v>
      </c>
    </row>
    <row r="17" spans="1:307" x14ac:dyDescent="0.25">
      <c r="A17" s="32"/>
      <c r="B17" s="60"/>
      <c r="C17" s="64" t="s">
        <v>59</v>
      </c>
      <c r="D17" s="40"/>
      <c r="E17" s="40"/>
      <c r="F17" s="40"/>
      <c r="G17" s="59">
        <f t="shared" si="0"/>
        <v>0</v>
      </c>
      <c r="H17" s="867">
        <v>2</v>
      </c>
      <c r="I17" s="867">
        <v>5</v>
      </c>
      <c r="J17" s="868">
        <v>0</v>
      </c>
      <c r="K17" s="866">
        <f t="shared" si="63"/>
        <v>7</v>
      </c>
      <c r="L17" s="40"/>
      <c r="M17" s="40"/>
      <c r="N17" s="62"/>
      <c r="O17" s="39">
        <f t="shared" si="64"/>
        <v>0</v>
      </c>
      <c r="P17" s="62">
        <f t="shared" si="65"/>
        <v>2</v>
      </c>
      <c r="Q17" s="62">
        <f t="shared" si="66"/>
        <v>5</v>
      </c>
      <c r="R17" s="62">
        <f t="shared" si="67"/>
        <v>0</v>
      </c>
      <c r="S17" s="62">
        <f t="shared" si="68"/>
        <v>7</v>
      </c>
      <c r="T17" s="40"/>
      <c r="U17" s="40"/>
      <c r="V17" s="40"/>
      <c r="W17" s="59">
        <f>SUM(T17:V17)</f>
        <v>0</v>
      </c>
      <c r="X17" s="867">
        <v>3</v>
      </c>
      <c r="Y17" s="867">
        <v>4</v>
      </c>
      <c r="Z17" s="868"/>
      <c r="AA17" s="866">
        <f>SUM(X17:Z17)</f>
        <v>7</v>
      </c>
      <c r="AB17" s="40"/>
      <c r="AC17" s="40"/>
      <c r="AD17" s="62"/>
      <c r="AE17" s="39">
        <f t="shared" si="70"/>
        <v>0</v>
      </c>
      <c r="AF17" s="62">
        <f t="shared" si="71"/>
        <v>3</v>
      </c>
      <c r="AG17" s="62">
        <f t="shared" si="2"/>
        <v>4</v>
      </c>
      <c r="AH17" s="62">
        <f t="shared" si="3"/>
        <v>0</v>
      </c>
      <c r="AI17" s="62">
        <f t="shared" si="4"/>
        <v>7</v>
      </c>
      <c r="AJ17" s="40"/>
      <c r="AK17" s="40"/>
      <c r="AL17" s="40"/>
      <c r="AM17" s="59">
        <f>SUM(AJ17:AL17)</f>
        <v>0</v>
      </c>
      <c r="AN17" s="867">
        <v>2</v>
      </c>
      <c r="AO17" s="867">
        <v>3</v>
      </c>
      <c r="AP17" s="868">
        <v>0</v>
      </c>
      <c r="AQ17" s="866">
        <f>SUM(AN17:AP17)</f>
        <v>5</v>
      </c>
      <c r="AR17" s="40"/>
      <c r="AS17" s="40"/>
      <c r="AT17" s="62"/>
      <c r="AU17" s="39">
        <f t="shared" si="73"/>
        <v>0</v>
      </c>
      <c r="AV17" s="62">
        <f t="shared" si="74"/>
        <v>2</v>
      </c>
      <c r="AW17" s="62">
        <f t="shared" si="6"/>
        <v>3</v>
      </c>
      <c r="AX17" s="62">
        <f t="shared" si="7"/>
        <v>0</v>
      </c>
      <c r="AY17" s="62">
        <f t="shared" si="8"/>
        <v>5</v>
      </c>
      <c r="AZ17" s="40"/>
      <c r="BA17" s="40"/>
      <c r="BB17" s="40"/>
      <c r="BC17" s="59">
        <f>SUM(AZ17:BB17)</f>
        <v>0</v>
      </c>
      <c r="BD17" s="867">
        <v>2</v>
      </c>
      <c r="BE17" s="867">
        <v>1</v>
      </c>
      <c r="BF17" s="868">
        <v>0</v>
      </c>
      <c r="BG17" s="866">
        <f>SUM(BD17:BF17)</f>
        <v>3</v>
      </c>
      <c r="BH17" s="40"/>
      <c r="BI17" s="40"/>
      <c r="BJ17" s="62"/>
      <c r="BK17" s="39">
        <f t="shared" si="76"/>
        <v>0</v>
      </c>
      <c r="BL17" s="62">
        <f t="shared" si="77"/>
        <v>2</v>
      </c>
      <c r="BM17" s="62">
        <f t="shared" si="10"/>
        <v>1</v>
      </c>
      <c r="BN17" s="62">
        <f t="shared" si="11"/>
        <v>0</v>
      </c>
      <c r="BO17" s="62">
        <f t="shared" si="12"/>
        <v>3</v>
      </c>
      <c r="BP17" s="40"/>
      <c r="BQ17" s="40"/>
      <c r="BR17" s="40"/>
      <c r="BS17" s="59">
        <f>SUM(BP17:BR17)</f>
        <v>0</v>
      </c>
      <c r="BT17" s="867"/>
      <c r="BU17" s="867"/>
      <c r="BV17" s="868"/>
      <c r="BW17" s="866">
        <f>SUM(BT17:BV17)</f>
        <v>0</v>
      </c>
      <c r="BX17" s="40"/>
      <c r="BY17" s="40"/>
      <c r="BZ17" s="62"/>
      <c r="CA17" s="39">
        <f t="shared" si="79"/>
        <v>0</v>
      </c>
      <c r="CB17" s="62">
        <f t="shared" si="80"/>
        <v>0</v>
      </c>
      <c r="CC17" s="62">
        <f t="shared" si="81"/>
        <v>0</v>
      </c>
      <c r="CD17" s="62">
        <f t="shared" si="82"/>
        <v>0</v>
      </c>
      <c r="CE17" s="62">
        <f t="shared" si="14"/>
        <v>0</v>
      </c>
      <c r="CF17" s="40"/>
      <c r="CG17" s="40"/>
      <c r="CH17" s="40"/>
      <c r="CI17" s="59">
        <f>SUM(CF17:CH17)</f>
        <v>0</v>
      </c>
      <c r="CJ17" s="867"/>
      <c r="CK17" s="867"/>
      <c r="CL17" s="868"/>
      <c r="CM17" s="866">
        <f>SUM(CJ17:CL17)</f>
        <v>0</v>
      </c>
      <c r="CN17" s="40"/>
      <c r="CO17" s="40"/>
      <c r="CP17" s="62"/>
      <c r="CQ17" s="39">
        <f t="shared" si="84"/>
        <v>0</v>
      </c>
      <c r="CR17" s="62">
        <f t="shared" si="85"/>
        <v>0</v>
      </c>
      <c r="CS17" s="62">
        <f t="shared" si="16"/>
        <v>0</v>
      </c>
      <c r="CT17" s="62">
        <f t="shared" si="17"/>
        <v>0</v>
      </c>
      <c r="CU17" s="62">
        <f t="shared" si="18"/>
        <v>0</v>
      </c>
      <c r="CV17" s="40"/>
      <c r="CW17" s="40"/>
      <c r="CX17" s="40"/>
      <c r="CY17" s="59">
        <f>SUM(CV17:CX17)</f>
        <v>0</v>
      </c>
      <c r="CZ17" s="40"/>
      <c r="DA17" s="40"/>
      <c r="DB17" s="62"/>
      <c r="DC17" s="39">
        <f>SUM(CZ17:DB17)</f>
        <v>0</v>
      </c>
      <c r="DD17" s="40"/>
      <c r="DE17" s="40"/>
      <c r="DF17" s="62"/>
      <c r="DG17" s="39">
        <f t="shared" si="87"/>
        <v>0</v>
      </c>
      <c r="DH17" s="62">
        <f t="shared" si="88"/>
        <v>0</v>
      </c>
      <c r="DI17" s="62">
        <f t="shared" si="20"/>
        <v>0</v>
      </c>
      <c r="DJ17" s="62">
        <f t="shared" si="21"/>
        <v>0</v>
      </c>
      <c r="DK17" s="62">
        <f t="shared" si="22"/>
        <v>0</v>
      </c>
      <c r="DL17" s="40"/>
      <c r="DM17" s="40"/>
      <c r="DN17" s="40"/>
      <c r="DO17" s="59">
        <f>SUM(DL17:DN17)</f>
        <v>0</v>
      </c>
      <c r="DP17" s="40"/>
      <c r="DQ17" s="40"/>
      <c r="DR17" s="62"/>
      <c r="DS17" s="39">
        <f>SUM(DP17:DR17)</f>
        <v>0</v>
      </c>
      <c r="DT17" s="40"/>
      <c r="DU17" s="40"/>
      <c r="DV17" s="62"/>
      <c r="DW17" s="39">
        <f t="shared" si="90"/>
        <v>0</v>
      </c>
      <c r="DX17" s="62">
        <f t="shared" si="91"/>
        <v>0</v>
      </c>
      <c r="DY17" s="62">
        <f t="shared" si="92"/>
        <v>0</v>
      </c>
      <c r="DZ17" s="62">
        <f t="shared" si="93"/>
        <v>0</v>
      </c>
      <c r="EA17" s="62">
        <f t="shared" si="94"/>
        <v>0</v>
      </c>
      <c r="EB17" s="40"/>
      <c r="EC17" s="40"/>
      <c r="ED17" s="40"/>
      <c r="EE17" s="59">
        <f>SUM(EB17:ED17)</f>
        <v>0</v>
      </c>
      <c r="EF17" s="40"/>
      <c r="EG17" s="40"/>
      <c r="EH17" s="62"/>
      <c r="EI17" s="39">
        <f>SUM(EF17:EH17)</f>
        <v>0</v>
      </c>
      <c r="EJ17" s="40"/>
      <c r="EK17" s="40"/>
      <c r="EL17" s="62"/>
      <c r="EM17" s="39">
        <f t="shared" si="96"/>
        <v>0</v>
      </c>
      <c r="EN17" s="62">
        <f t="shared" si="97"/>
        <v>0</v>
      </c>
      <c r="EO17" s="62">
        <f t="shared" si="25"/>
        <v>0</v>
      </c>
      <c r="EP17" s="62">
        <f t="shared" si="25"/>
        <v>0</v>
      </c>
      <c r="EQ17" s="62">
        <f t="shared" si="25"/>
        <v>0</v>
      </c>
      <c r="ER17" s="40"/>
      <c r="ES17" s="40"/>
      <c r="ET17" s="40"/>
      <c r="EU17" s="59">
        <f>SUM(ER17:ET17)</f>
        <v>0</v>
      </c>
      <c r="EV17" s="40"/>
      <c r="EW17" s="40"/>
      <c r="EX17" s="62"/>
      <c r="EY17" s="39">
        <f>SUM(EV17:EX17)</f>
        <v>0</v>
      </c>
      <c r="EZ17" s="40"/>
      <c r="FA17" s="40"/>
      <c r="FB17" s="62"/>
      <c r="FC17" s="39">
        <f t="shared" si="99"/>
        <v>0</v>
      </c>
      <c r="FD17" s="62">
        <f t="shared" si="100"/>
        <v>0</v>
      </c>
      <c r="FE17" s="62">
        <f t="shared" si="27"/>
        <v>0</v>
      </c>
      <c r="FF17" s="62">
        <f t="shared" si="28"/>
        <v>0</v>
      </c>
      <c r="FG17" s="62">
        <f t="shared" si="29"/>
        <v>0</v>
      </c>
      <c r="FH17" s="40"/>
      <c r="FI17" s="40"/>
      <c r="FJ17" s="40"/>
      <c r="FK17" s="59">
        <f t="shared" si="30"/>
        <v>0</v>
      </c>
      <c r="FL17" s="40"/>
      <c r="FM17" s="40"/>
      <c r="FN17" s="62"/>
      <c r="FO17" s="39">
        <f>SUM(FL17:FN17)</f>
        <v>0</v>
      </c>
      <c r="FP17" s="40"/>
      <c r="FQ17" s="40"/>
      <c r="FR17" s="62"/>
      <c r="FS17" s="39">
        <f t="shared" si="102"/>
        <v>0</v>
      </c>
      <c r="FT17" s="62">
        <f t="shared" si="103"/>
        <v>0</v>
      </c>
      <c r="FU17" s="62">
        <f t="shared" si="31"/>
        <v>0</v>
      </c>
      <c r="FV17" s="62">
        <f t="shared" si="32"/>
        <v>0</v>
      </c>
      <c r="FW17" s="62">
        <f t="shared" si="33"/>
        <v>0</v>
      </c>
      <c r="FX17" s="40"/>
      <c r="FY17" s="40"/>
      <c r="FZ17" s="40"/>
      <c r="GA17" s="59">
        <f>SUM(FX17:FZ17)</f>
        <v>0</v>
      </c>
      <c r="GB17" s="40"/>
      <c r="GC17" s="40"/>
      <c r="GD17" s="62"/>
      <c r="GE17" s="39">
        <f>SUM(GB17:GD17)</f>
        <v>0</v>
      </c>
      <c r="GF17" s="40"/>
      <c r="GG17" s="40"/>
      <c r="GH17" s="62"/>
      <c r="GI17" s="39">
        <f t="shared" si="105"/>
        <v>0</v>
      </c>
      <c r="GJ17" s="62">
        <f t="shared" si="106"/>
        <v>0</v>
      </c>
      <c r="GK17" s="62">
        <f t="shared" si="35"/>
        <v>0</v>
      </c>
      <c r="GL17" s="62">
        <f t="shared" si="36"/>
        <v>0</v>
      </c>
      <c r="GM17" s="62">
        <f t="shared" si="37"/>
        <v>0</v>
      </c>
      <c r="GN17" s="40">
        <f t="shared" si="107"/>
        <v>0</v>
      </c>
      <c r="GO17" s="40">
        <f t="shared" si="108"/>
        <v>0</v>
      </c>
      <c r="GP17" s="40">
        <f t="shared" si="109"/>
        <v>0</v>
      </c>
      <c r="GQ17" s="40">
        <f t="shared" si="110"/>
        <v>0</v>
      </c>
      <c r="GR17" s="40">
        <f t="shared" si="111"/>
        <v>7</v>
      </c>
      <c r="GS17" s="40">
        <f t="shared" si="112"/>
        <v>12</v>
      </c>
      <c r="GT17" s="40">
        <f t="shared" si="113"/>
        <v>0</v>
      </c>
      <c r="GU17" s="40">
        <f t="shared" si="114"/>
        <v>19</v>
      </c>
      <c r="GV17" s="40">
        <f t="shared" si="115"/>
        <v>0</v>
      </c>
      <c r="GW17" s="40">
        <f t="shared" si="116"/>
        <v>0</v>
      </c>
      <c r="GX17" s="40">
        <f t="shared" si="117"/>
        <v>0</v>
      </c>
      <c r="GY17" s="40">
        <f t="shared" si="118"/>
        <v>0</v>
      </c>
      <c r="GZ17" s="62">
        <f>GN17+GR17+GV17</f>
        <v>7</v>
      </c>
      <c r="HA17" s="62">
        <f>GO17+GS17+GW17</f>
        <v>12</v>
      </c>
      <c r="HB17" s="62">
        <f t="shared" si="40"/>
        <v>0</v>
      </c>
      <c r="HC17" s="62">
        <f>GQ17+GU17+GY17</f>
        <v>19</v>
      </c>
      <c r="HD17" s="40">
        <f t="shared" si="120"/>
        <v>0</v>
      </c>
      <c r="HE17" s="40">
        <f t="shared" si="121"/>
        <v>0</v>
      </c>
      <c r="HF17" s="40">
        <f t="shared" si="122"/>
        <v>0</v>
      </c>
      <c r="HG17" s="40">
        <f t="shared" si="123"/>
        <v>0</v>
      </c>
      <c r="HH17" s="40">
        <f t="shared" si="124"/>
        <v>2</v>
      </c>
      <c r="HI17" s="40">
        <f t="shared" si="125"/>
        <v>1</v>
      </c>
      <c r="HJ17" s="40">
        <f t="shared" si="126"/>
        <v>0</v>
      </c>
      <c r="HK17" s="40">
        <f t="shared" si="127"/>
        <v>3</v>
      </c>
      <c r="HL17" s="40">
        <f t="shared" si="128"/>
        <v>0</v>
      </c>
      <c r="HM17" s="40">
        <f t="shared" si="129"/>
        <v>0</v>
      </c>
      <c r="HN17" s="40">
        <f t="shared" si="130"/>
        <v>0</v>
      </c>
      <c r="HO17" s="40">
        <f t="shared" si="131"/>
        <v>0</v>
      </c>
      <c r="HP17" s="62">
        <f t="shared" si="132"/>
        <v>2</v>
      </c>
      <c r="HQ17" s="62">
        <f t="shared" si="133"/>
        <v>1</v>
      </c>
      <c r="HR17" s="62">
        <f t="shared" si="134"/>
        <v>0</v>
      </c>
      <c r="HS17" s="62">
        <f t="shared" si="135"/>
        <v>3</v>
      </c>
      <c r="HT17" s="40">
        <f t="shared" si="136"/>
        <v>0</v>
      </c>
      <c r="HU17" s="40">
        <f t="shared" si="137"/>
        <v>0</v>
      </c>
      <c r="HV17" s="40">
        <f t="shared" si="138"/>
        <v>0</v>
      </c>
      <c r="HW17" s="40">
        <f t="shared" si="139"/>
        <v>0</v>
      </c>
      <c r="HX17" s="40">
        <f t="shared" si="140"/>
        <v>0</v>
      </c>
      <c r="HY17" s="40">
        <f t="shared" si="141"/>
        <v>0</v>
      </c>
      <c r="HZ17" s="40">
        <f t="shared" si="142"/>
        <v>0</v>
      </c>
      <c r="IA17" s="40">
        <f t="shared" si="143"/>
        <v>0</v>
      </c>
      <c r="IB17" s="40">
        <f t="shared" si="144"/>
        <v>0</v>
      </c>
      <c r="IC17" s="40">
        <f t="shared" si="145"/>
        <v>0</v>
      </c>
      <c r="ID17" s="40">
        <f t="shared" si="146"/>
        <v>0</v>
      </c>
      <c r="IE17" s="40">
        <f t="shared" si="147"/>
        <v>0</v>
      </c>
      <c r="IF17" s="62">
        <f t="shared" si="148"/>
        <v>0</v>
      </c>
      <c r="IG17" s="62">
        <f t="shared" si="44"/>
        <v>0</v>
      </c>
      <c r="IH17" s="62">
        <f t="shared" si="45"/>
        <v>0</v>
      </c>
      <c r="II17" s="62">
        <f t="shared" si="46"/>
        <v>0</v>
      </c>
      <c r="IJ17" s="40">
        <f t="shared" si="149"/>
        <v>0</v>
      </c>
      <c r="IK17" s="40">
        <f t="shared" si="47"/>
        <v>0</v>
      </c>
      <c r="IL17" s="40">
        <f t="shared" si="47"/>
        <v>0</v>
      </c>
      <c r="IM17" s="40">
        <f t="shared" si="47"/>
        <v>0</v>
      </c>
      <c r="IN17" s="40">
        <f t="shared" si="47"/>
        <v>0</v>
      </c>
      <c r="IO17" s="40">
        <f t="shared" si="47"/>
        <v>0</v>
      </c>
      <c r="IP17" s="40">
        <f t="shared" si="47"/>
        <v>0</v>
      </c>
      <c r="IQ17" s="40">
        <f t="shared" si="47"/>
        <v>0</v>
      </c>
      <c r="IR17" s="40">
        <f t="shared" si="47"/>
        <v>0</v>
      </c>
      <c r="IS17" s="40">
        <f t="shared" si="47"/>
        <v>0</v>
      </c>
      <c r="IT17" s="40">
        <f t="shared" si="47"/>
        <v>0</v>
      </c>
      <c r="IU17" s="40">
        <f t="shared" si="47"/>
        <v>0</v>
      </c>
      <c r="IV17" s="62">
        <f t="shared" si="150"/>
        <v>0</v>
      </c>
      <c r="IW17" s="62">
        <f t="shared" si="48"/>
        <v>0</v>
      </c>
      <c r="IX17" s="62">
        <f t="shared" si="49"/>
        <v>0</v>
      </c>
      <c r="IY17" s="62">
        <f t="shared" si="50"/>
        <v>0</v>
      </c>
      <c r="IZ17" s="40">
        <f t="shared" si="151"/>
        <v>0</v>
      </c>
      <c r="JA17" s="40">
        <f t="shared" si="152"/>
        <v>0</v>
      </c>
      <c r="JB17" s="40">
        <f t="shared" si="153"/>
        <v>0</v>
      </c>
      <c r="JC17" s="40">
        <f t="shared" si="154"/>
        <v>0</v>
      </c>
      <c r="JD17" s="40">
        <f t="shared" si="155"/>
        <v>9</v>
      </c>
      <c r="JE17" s="40">
        <f t="shared" si="156"/>
        <v>13</v>
      </c>
      <c r="JF17" s="40">
        <f t="shared" si="157"/>
        <v>0</v>
      </c>
      <c r="JG17" s="40">
        <f t="shared" si="158"/>
        <v>22</v>
      </c>
      <c r="JH17" s="40">
        <f t="shared" si="159"/>
        <v>0</v>
      </c>
      <c r="JI17" s="40">
        <f t="shared" si="160"/>
        <v>0</v>
      </c>
      <c r="JJ17" s="40">
        <f t="shared" si="161"/>
        <v>0</v>
      </c>
      <c r="JK17" s="40">
        <f t="shared" si="162"/>
        <v>0</v>
      </c>
      <c r="JL17" s="62">
        <f t="shared" si="163"/>
        <v>9</v>
      </c>
      <c r="JM17" s="62">
        <f t="shared" si="52"/>
        <v>13</v>
      </c>
      <c r="JN17" s="62">
        <f t="shared" si="53"/>
        <v>0</v>
      </c>
      <c r="JO17" s="62">
        <f t="shared" si="54"/>
        <v>22</v>
      </c>
      <c r="JP17" s="40">
        <f t="shared" si="164"/>
        <v>0</v>
      </c>
      <c r="JQ17" s="40">
        <f t="shared" si="165"/>
        <v>0</v>
      </c>
      <c r="JR17" s="40">
        <f t="shared" si="166"/>
        <v>0</v>
      </c>
      <c r="JS17" s="40">
        <f t="shared" si="167"/>
        <v>0</v>
      </c>
      <c r="JT17" s="40">
        <f t="shared" si="168"/>
        <v>0</v>
      </c>
      <c r="JU17" s="40">
        <f t="shared" si="169"/>
        <v>0</v>
      </c>
      <c r="JV17" s="40">
        <f t="shared" si="170"/>
        <v>0</v>
      </c>
      <c r="JW17" s="40">
        <f t="shared" si="171"/>
        <v>0</v>
      </c>
      <c r="JX17" s="40">
        <f t="shared" si="172"/>
        <v>0</v>
      </c>
      <c r="JY17" s="40">
        <f t="shared" si="173"/>
        <v>0</v>
      </c>
      <c r="JZ17" s="40">
        <f t="shared" si="174"/>
        <v>0</v>
      </c>
      <c r="KA17" s="40">
        <f t="shared" si="175"/>
        <v>0</v>
      </c>
      <c r="KB17" s="62">
        <f t="shared" si="176"/>
        <v>0</v>
      </c>
      <c r="KC17" s="62">
        <f t="shared" si="56"/>
        <v>0</v>
      </c>
      <c r="KD17" s="62">
        <f t="shared" si="57"/>
        <v>0</v>
      </c>
      <c r="KE17" s="62">
        <f t="shared" si="58"/>
        <v>0</v>
      </c>
      <c r="KF17" s="40">
        <f t="shared" si="177"/>
        <v>0</v>
      </c>
      <c r="KG17" s="40">
        <f t="shared" si="178"/>
        <v>0</v>
      </c>
      <c r="KH17" s="40">
        <f t="shared" si="179"/>
        <v>0</v>
      </c>
      <c r="KI17" s="40">
        <f t="shared" si="180"/>
        <v>0</v>
      </c>
      <c r="KJ17" s="40">
        <f t="shared" si="181"/>
        <v>9</v>
      </c>
      <c r="KK17" s="40">
        <f t="shared" si="182"/>
        <v>13</v>
      </c>
      <c r="KL17" s="40">
        <f t="shared" si="183"/>
        <v>0</v>
      </c>
      <c r="KM17" s="40">
        <f t="shared" si="184"/>
        <v>22</v>
      </c>
      <c r="KN17" s="40">
        <f t="shared" si="185"/>
        <v>0</v>
      </c>
      <c r="KO17" s="40">
        <f t="shared" si="186"/>
        <v>0</v>
      </c>
      <c r="KP17" s="40">
        <f t="shared" si="187"/>
        <v>0</v>
      </c>
      <c r="KQ17" s="40">
        <f t="shared" si="188"/>
        <v>0</v>
      </c>
      <c r="KR17" s="62">
        <f t="shared" si="189"/>
        <v>9</v>
      </c>
      <c r="KS17" s="62">
        <f t="shared" si="60"/>
        <v>13</v>
      </c>
      <c r="KT17" s="62">
        <f t="shared" si="61"/>
        <v>0</v>
      </c>
      <c r="KU17" s="62">
        <f t="shared" si="62"/>
        <v>22</v>
      </c>
    </row>
    <row r="18" spans="1:307" x14ac:dyDescent="0.25">
      <c r="A18" s="32"/>
      <c r="B18" s="60"/>
      <c r="C18" s="64" t="s">
        <v>60</v>
      </c>
      <c r="D18" s="40"/>
      <c r="E18" s="40"/>
      <c r="F18" s="40"/>
      <c r="G18" s="59">
        <f t="shared" si="0"/>
        <v>0</v>
      </c>
      <c r="H18" s="867">
        <v>0</v>
      </c>
      <c r="I18" s="867">
        <v>0</v>
      </c>
      <c r="J18" s="868">
        <v>0</v>
      </c>
      <c r="K18" s="866">
        <f t="shared" si="63"/>
        <v>0</v>
      </c>
      <c r="L18" s="40"/>
      <c r="M18" s="40"/>
      <c r="N18" s="62"/>
      <c r="O18" s="39">
        <f t="shared" si="64"/>
        <v>0</v>
      </c>
      <c r="P18" s="62">
        <f t="shared" si="65"/>
        <v>0</v>
      </c>
      <c r="Q18" s="62">
        <f t="shared" si="66"/>
        <v>0</v>
      </c>
      <c r="R18" s="62">
        <f t="shared" si="67"/>
        <v>0</v>
      </c>
      <c r="S18" s="62">
        <f t="shared" si="68"/>
        <v>0</v>
      </c>
      <c r="T18" s="40"/>
      <c r="U18" s="40"/>
      <c r="V18" s="40"/>
      <c r="W18" s="59">
        <f>SUM(T18:V18)</f>
        <v>0</v>
      </c>
      <c r="X18" s="867">
        <v>0</v>
      </c>
      <c r="Y18" s="867">
        <v>0</v>
      </c>
      <c r="Z18" s="868"/>
      <c r="AA18" s="866">
        <f>SUM(X18:Z18)</f>
        <v>0</v>
      </c>
      <c r="AB18" s="40"/>
      <c r="AC18" s="40"/>
      <c r="AD18" s="62"/>
      <c r="AE18" s="39">
        <f t="shared" si="70"/>
        <v>0</v>
      </c>
      <c r="AF18" s="62">
        <f t="shared" si="71"/>
        <v>0</v>
      </c>
      <c r="AG18" s="62">
        <f t="shared" si="2"/>
        <v>0</v>
      </c>
      <c r="AH18" s="62">
        <f t="shared" si="3"/>
        <v>0</v>
      </c>
      <c r="AI18" s="62">
        <f t="shared" si="4"/>
        <v>0</v>
      </c>
      <c r="AJ18" s="40"/>
      <c r="AK18" s="40"/>
      <c r="AL18" s="40"/>
      <c r="AM18" s="59">
        <f>SUM(AJ18:AL18)</f>
        <v>0</v>
      </c>
      <c r="AN18" s="867">
        <v>0</v>
      </c>
      <c r="AO18" s="867">
        <v>0</v>
      </c>
      <c r="AP18" s="868">
        <v>0</v>
      </c>
      <c r="AQ18" s="866">
        <f>SUM(AN18:AP18)</f>
        <v>0</v>
      </c>
      <c r="AR18" s="40"/>
      <c r="AS18" s="40"/>
      <c r="AT18" s="62"/>
      <c r="AU18" s="39">
        <f t="shared" si="73"/>
        <v>0</v>
      </c>
      <c r="AV18" s="62">
        <f t="shared" si="74"/>
        <v>0</v>
      </c>
      <c r="AW18" s="62">
        <f t="shared" si="6"/>
        <v>0</v>
      </c>
      <c r="AX18" s="62">
        <f t="shared" si="7"/>
        <v>0</v>
      </c>
      <c r="AY18" s="62">
        <f t="shared" si="8"/>
        <v>0</v>
      </c>
      <c r="AZ18" s="40"/>
      <c r="BA18" s="40"/>
      <c r="BB18" s="40"/>
      <c r="BC18" s="59">
        <f>SUM(AZ18:BB18)</f>
        <v>0</v>
      </c>
      <c r="BD18" s="867">
        <v>0</v>
      </c>
      <c r="BE18" s="867">
        <v>0</v>
      </c>
      <c r="BF18" s="868">
        <v>0</v>
      </c>
      <c r="BG18" s="866">
        <f>SUM(BD18:BF18)</f>
        <v>0</v>
      </c>
      <c r="BH18" s="40"/>
      <c r="BI18" s="40"/>
      <c r="BJ18" s="62"/>
      <c r="BK18" s="39">
        <f t="shared" si="76"/>
        <v>0</v>
      </c>
      <c r="BL18" s="62">
        <f t="shared" si="77"/>
        <v>0</v>
      </c>
      <c r="BM18" s="62">
        <f t="shared" si="10"/>
        <v>0</v>
      </c>
      <c r="BN18" s="62">
        <f t="shared" si="11"/>
        <v>0</v>
      </c>
      <c r="BO18" s="62">
        <f t="shared" si="12"/>
        <v>0</v>
      </c>
      <c r="BP18" s="40"/>
      <c r="BQ18" s="40"/>
      <c r="BR18" s="40"/>
      <c r="BS18" s="59">
        <f>SUM(BP18:BR18)</f>
        <v>0</v>
      </c>
      <c r="BT18" s="867"/>
      <c r="BU18" s="867"/>
      <c r="BV18" s="868"/>
      <c r="BW18" s="866">
        <f>SUM(BT18:BV18)</f>
        <v>0</v>
      </c>
      <c r="BX18" s="40"/>
      <c r="BY18" s="40"/>
      <c r="BZ18" s="62"/>
      <c r="CA18" s="39">
        <f t="shared" si="79"/>
        <v>0</v>
      </c>
      <c r="CB18" s="62">
        <f t="shared" si="80"/>
        <v>0</v>
      </c>
      <c r="CC18" s="62">
        <f t="shared" si="81"/>
        <v>0</v>
      </c>
      <c r="CD18" s="62">
        <f t="shared" si="82"/>
        <v>0</v>
      </c>
      <c r="CE18" s="62">
        <f t="shared" si="14"/>
        <v>0</v>
      </c>
      <c r="CF18" s="40"/>
      <c r="CG18" s="40"/>
      <c r="CH18" s="40"/>
      <c r="CI18" s="59">
        <f>SUM(CF18:CH18)</f>
        <v>0</v>
      </c>
      <c r="CJ18" s="867"/>
      <c r="CK18" s="867"/>
      <c r="CL18" s="868"/>
      <c r="CM18" s="866">
        <f>SUM(CJ18:CL18)</f>
        <v>0</v>
      </c>
      <c r="CN18" s="40"/>
      <c r="CO18" s="40"/>
      <c r="CP18" s="62"/>
      <c r="CQ18" s="39">
        <f t="shared" si="84"/>
        <v>0</v>
      </c>
      <c r="CR18" s="62">
        <f t="shared" si="85"/>
        <v>0</v>
      </c>
      <c r="CS18" s="62">
        <f t="shared" si="16"/>
        <v>0</v>
      </c>
      <c r="CT18" s="62">
        <f t="shared" si="17"/>
        <v>0</v>
      </c>
      <c r="CU18" s="62">
        <f t="shared" si="18"/>
        <v>0</v>
      </c>
      <c r="CV18" s="40"/>
      <c r="CW18" s="40"/>
      <c r="CX18" s="40"/>
      <c r="CY18" s="59">
        <f>SUM(CV18:CX18)</f>
        <v>0</v>
      </c>
      <c r="CZ18" s="40"/>
      <c r="DA18" s="40"/>
      <c r="DB18" s="62"/>
      <c r="DC18" s="39">
        <f>SUM(CZ18:DB18)</f>
        <v>0</v>
      </c>
      <c r="DD18" s="40"/>
      <c r="DE18" s="40"/>
      <c r="DF18" s="62"/>
      <c r="DG18" s="39">
        <f t="shared" si="87"/>
        <v>0</v>
      </c>
      <c r="DH18" s="62">
        <f t="shared" si="88"/>
        <v>0</v>
      </c>
      <c r="DI18" s="62">
        <f t="shared" si="20"/>
        <v>0</v>
      </c>
      <c r="DJ18" s="62">
        <f t="shared" si="21"/>
        <v>0</v>
      </c>
      <c r="DK18" s="62">
        <f t="shared" si="22"/>
        <v>0</v>
      </c>
      <c r="DL18" s="40"/>
      <c r="DM18" s="40"/>
      <c r="DN18" s="40"/>
      <c r="DO18" s="59">
        <f>SUM(DL18:DN18)</f>
        <v>0</v>
      </c>
      <c r="DP18" s="40"/>
      <c r="DQ18" s="40"/>
      <c r="DR18" s="62"/>
      <c r="DS18" s="39">
        <f>SUM(DP18:DR18)</f>
        <v>0</v>
      </c>
      <c r="DT18" s="40"/>
      <c r="DU18" s="40"/>
      <c r="DV18" s="62"/>
      <c r="DW18" s="39">
        <f t="shared" si="90"/>
        <v>0</v>
      </c>
      <c r="DX18" s="62">
        <f t="shared" si="91"/>
        <v>0</v>
      </c>
      <c r="DY18" s="62">
        <f>DM18+DQ18+DU18</f>
        <v>0</v>
      </c>
      <c r="DZ18" s="62">
        <f t="shared" si="93"/>
        <v>0</v>
      </c>
      <c r="EA18" s="62">
        <f t="shared" si="94"/>
        <v>0</v>
      </c>
      <c r="EB18" s="40"/>
      <c r="EC18" s="40"/>
      <c r="ED18" s="40"/>
      <c r="EE18" s="59">
        <f>SUM(EB18:ED18)</f>
        <v>0</v>
      </c>
      <c r="EF18" s="40"/>
      <c r="EG18" s="40"/>
      <c r="EH18" s="62"/>
      <c r="EI18" s="39">
        <f>SUM(EF18:EH18)</f>
        <v>0</v>
      </c>
      <c r="EJ18" s="40"/>
      <c r="EK18" s="40"/>
      <c r="EL18" s="62"/>
      <c r="EM18" s="39">
        <f t="shared" si="96"/>
        <v>0</v>
      </c>
      <c r="EN18" s="62">
        <f t="shared" si="97"/>
        <v>0</v>
      </c>
      <c r="EO18" s="62">
        <f t="shared" si="25"/>
        <v>0</v>
      </c>
      <c r="EP18" s="62">
        <f t="shared" si="25"/>
        <v>0</v>
      </c>
      <c r="EQ18" s="62">
        <f t="shared" si="25"/>
        <v>0</v>
      </c>
      <c r="ER18" s="40"/>
      <c r="ES18" s="40"/>
      <c r="ET18" s="40"/>
      <c r="EU18" s="59">
        <f>SUM(ER18:ET18)</f>
        <v>0</v>
      </c>
      <c r="EV18" s="40"/>
      <c r="EW18" s="40"/>
      <c r="EX18" s="62"/>
      <c r="EY18" s="39">
        <f>SUM(EV18:EX18)</f>
        <v>0</v>
      </c>
      <c r="EZ18" s="40"/>
      <c r="FA18" s="40"/>
      <c r="FB18" s="62"/>
      <c r="FC18" s="39">
        <f t="shared" si="99"/>
        <v>0</v>
      </c>
      <c r="FD18" s="62">
        <f t="shared" si="100"/>
        <v>0</v>
      </c>
      <c r="FE18" s="62">
        <f t="shared" si="27"/>
        <v>0</v>
      </c>
      <c r="FF18" s="62">
        <f t="shared" si="28"/>
        <v>0</v>
      </c>
      <c r="FG18" s="62">
        <f t="shared" si="29"/>
        <v>0</v>
      </c>
      <c r="FH18" s="40"/>
      <c r="FI18" s="40"/>
      <c r="FJ18" s="40"/>
      <c r="FK18" s="59">
        <f t="shared" si="30"/>
        <v>0</v>
      </c>
      <c r="FL18" s="40"/>
      <c r="FM18" s="40"/>
      <c r="FN18" s="62"/>
      <c r="FO18" s="39">
        <f>SUM(FL18:FN18)</f>
        <v>0</v>
      </c>
      <c r="FP18" s="40"/>
      <c r="FQ18" s="40"/>
      <c r="FR18" s="62"/>
      <c r="FS18" s="39">
        <f t="shared" si="102"/>
        <v>0</v>
      </c>
      <c r="FT18" s="62">
        <f t="shared" si="103"/>
        <v>0</v>
      </c>
      <c r="FU18" s="62">
        <f t="shared" si="31"/>
        <v>0</v>
      </c>
      <c r="FV18" s="62">
        <f t="shared" si="32"/>
        <v>0</v>
      </c>
      <c r="FW18" s="62">
        <f t="shared" si="33"/>
        <v>0</v>
      </c>
      <c r="FX18" s="40"/>
      <c r="FY18" s="40"/>
      <c r="FZ18" s="40"/>
      <c r="GA18" s="59">
        <f>SUM(FX18:FZ18)</f>
        <v>0</v>
      </c>
      <c r="GB18" s="40"/>
      <c r="GC18" s="40"/>
      <c r="GD18" s="62"/>
      <c r="GE18" s="39">
        <f>SUM(GB18:GD18)</f>
        <v>0</v>
      </c>
      <c r="GF18" s="40"/>
      <c r="GG18" s="40"/>
      <c r="GH18" s="62"/>
      <c r="GI18" s="39">
        <f t="shared" si="105"/>
        <v>0</v>
      </c>
      <c r="GJ18" s="62">
        <f t="shared" si="106"/>
        <v>0</v>
      </c>
      <c r="GK18" s="62">
        <f t="shared" si="35"/>
        <v>0</v>
      </c>
      <c r="GL18" s="62">
        <f t="shared" si="36"/>
        <v>0</v>
      </c>
      <c r="GM18" s="62">
        <f t="shared" si="37"/>
        <v>0</v>
      </c>
      <c r="GN18" s="40">
        <f t="shared" si="107"/>
        <v>0</v>
      </c>
      <c r="GO18" s="40">
        <f t="shared" si="108"/>
        <v>0</v>
      </c>
      <c r="GP18" s="40">
        <f t="shared" si="109"/>
        <v>0</v>
      </c>
      <c r="GQ18" s="40">
        <f t="shared" si="110"/>
        <v>0</v>
      </c>
      <c r="GR18" s="40">
        <f t="shared" si="111"/>
        <v>0</v>
      </c>
      <c r="GS18" s="40">
        <f t="shared" si="112"/>
        <v>0</v>
      </c>
      <c r="GT18" s="40">
        <f t="shared" si="113"/>
        <v>0</v>
      </c>
      <c r="GU18" s="40">
        <f t="shared" si="114"/>
        <v>0</v>
      </c>
      <c r="GV18" s="40">
        <f t="shared" si="115"/>
        <v>0</v>
      </c>
      <c r="GW18" s="40">
        <f t="shared" si="116"/>
        <v>0</v>
      </c>
      <c r="GX18" s="40">
        <f t="shared" si="117"/>
        <v>0</v>
      </c>
      <c r="GY18" s="40">
        <f t="shared" si="118"/>
        <v>0</v>
      </c>
      <c r="GZ18" s="62">
        <f t="shared" si="119"/>
        <v>0</v>
      </c>
      <c r="HA18" s="62">
        <f t="shared" si="39"/>
        <v>0</v>
      </c>
      <c r="HB18" s="62">
        <f t="shared" si="40"/>
        <v>0</v>
      </c>
      <c r="HC18" s="62">
        <f t="shared" si="41"/>
        <v>0</v>
      </c>
      <c r="HD18" s="40">
        <f t="shared" si="120"/>
        <v>0</v>
      </c>
      <c r="HE18" s="40">
        <f t="shared" si="121"/>
        <v>0</v>
      </c>
      <c r="HF18" s="40">
        <f t="shared" si="122"/>
        <v>0</v>
      </c>
      <c r="HG18" s="40">
        <f t="shared" si="123"/>
        <v>0</v>
      </c>
      <c r="HH18" s="40">
        <f t="shared" si="124"/>
        <v>0</v>
      </c>
      <c r="HI18" s="40">
        <f t="shared" si="125"/>
        <v>0</v>
      </c>
      <c r="HJ18" s="40">
        <f t="shared" si="126"/>
        <v>0</v>
      </c>
      <c r="HK18" s="40">
        <f t="shared" si="127"/>
        <v>0</v>
      </c>
      <c r="HL18" s="40">
        <f t="shared" si="128"/>
        <v>0</v>
      </c>
      <c r="HM18" s="40">
        <f t="shared" si="129"/>
        <v>0</v>
      </c>
      <c r="HN18" s="40">
        <f t="shared" si="130"/>
        <v>0</v>
      </c>
      <c r="HO18" s="40">
        <f t="shared" si="131"/>
        <v>0</v>
      </c>
      <c r="HP18" s="62">
        <f t="shared" si="132"/>
        <v>0</v>
      </c>
      <c r="HQ18" s="62">
        <f t="shared" si="133"/>
        <v>0</v>
      </c>
      <c r="HR18" s="62">
        <f t="shared" si="134"/>
        <v>0</v>
      </c>
      <c r="HS18" s="62">
        <f t="shared" si="135"/>
        <v>0</v>
      </c>
      <c r="HT18" s="40">
        <f t="shared" si="136"/>
        <v>0</v>
      </c>
      <c r="HU18" s="40">
        <f t="shared" si="137"/>
        <v>0</v>
      </c>
      <c r="HV18" s="40">
        <f t="shared" si="138"/>
        <v>0</v>
      </c>
      <c r="HW18" s="40">
        <f t="shared" si="139"/>
        <v>0</v>
      </c>
      <c r="HX18" s="40">
        <f t="shared" si="140"/>
        <v>0</v>
      </c>
      <c r="HY18" s="40">
        <f t="shared" si="141"/>
        <v>0</v>
      </c>
      <c r="HZ18" s="40">
        <f t="shared" si="142"/>
        <v>0</v>
      </c>
      <c r="IA18" s="40">
        <f t="shared" si="143"/>
        <v>0</v>
      </c>
      <c r="IB18" s="40">
        <f t="shared" si="144"/>
        <v>0</v>
      </c>
      <c r="IC18" s="40">
        <f t="shared" si="145"/>
        <v>0</v>
      </c>
      <c r="ID18" s="40">
        <f t="shared" si="146"/>
        <v>0</v>
      </c>
      <c r="IE18" s="40">
        <f t="shared" si="147"/>
        <v>0</v>
      </c>
      <c r="IF18" s="62">
        <f t="shared" si="148"/>
        <v>0</v>
      </c>
      <c r="IG18" s="62">
        <f t="shared" si="44"/>
        <v>0</v>
      </c>
      <c r="IH18" s="62">
        <f t="shared" si="45"/>
        <v>0</v>
      </c>
      <c r="II18" s="62">
        <f t="shared" si="46"/>
        <v>0</v>
      </c>
      <c r="IJ18" s="40">
        <f t="shared" si="149"/>
        <v>0</v>
      </c>
      <c r="IK18" s="40">
        <f t="shared" si="47"/>
        <v>0</v>
      </c>
      <c r="IL18" s="40">
        <f t="shared" si="47"/>
        <v>0</v>
      </c>
      <c r="IM18" s="40">
        <f t="shared" si="47"/>
        <v>0</v>
      </c>
      <c r="IN18" s="40">
        <f t="shared" si="47"/>
        <v>0</v>
      </c>
      <c r="IO18" s="40">
        <f t="shared" si="47"/>
        <v>0</v>
      </c>
      <c r="IP18" s="40">
        <f t="shared" si="47"/>
        <v>0</v>
      </c>
      <c r="IQ18" s="40">
        <f t="shared" si="47"/>
        <v>0</v>
      </c>
      <c r="IR18" s="40">
        <f t="shared" si="47"/>
        <v>0</v>
      </c>
      <c r="IS18" s="40">
        <f t="shared" si="47"/>
        <v>0</v>
      </c>
      <c r="IT18" s="40">
        <f t="shared" si="47"/>
        <v>0</v>
      </c>
      <c r="IU18" s="40">
        <f t="shared" si="47"/>
        <v>0</v>
      </c>
      <c r="IV18" s="62">
        <f t="shared" si="150"/>
        <v>0</v>
      </c>
      <c r="IW18" s="62">
        <f t="shared" si="48"/>
        <v>0</v>
      </c>
      <c r="IX18" s="62">
        <f t="shared" si="49"/>
        <v>0</v>
      </c>
      <c r="IY18" s="62">
        <f t="shared" si="50"/>
        <v>0</v>
      </c>
      <c r="IZ18" s="40">
        <f t="shared" si="151"/>
        <v>0</v>
      </c>
      <c r="JA18" s="40">
        <f t="shared" si="152"/>
        <v>0</v>
      </c>
      <c r="JB18" s="40">
        <f t="shared" si="153"/>
        <v>0</v>
      </c>
      <c r="JC18" s="40">
        <f t="shared" si="154"/>
        <v>0</v>
      </c>
      <c r="JD18" s="40">
        <f t="shared" si="155"/>
        <v>0</v>
      </c>
      <c r="JE18" s="40">
        <f t="shared" si="156"/>
        <v>0</v>
      </c>
      <c r="JF18" s="40">
        <f t="shared" si="157"/>
        <v>0</v>
      </c>
      <c r="JG18" s="40">
        <f t="shared" si="158"/>
        <v>0</v>
      </c>
      <c r="JH18" s="40">
        <f t="shared" si="159"/>
        <v>0</v>
      </c>
      <c r="JI18" s="40">
        <f t="shared" si="160"/>
        <v>0</v>
      </c>
      <c r="JJ18" s="40">
        <f t="shared" si="161"/>
        <v>0</v>
      </c>
      <c r="JK18" s="40">
        <f t="shared" si="162"/>
        <v>0</v>
      </c>
      <c r="JL18" s="62">
        <f t="shared" si="163"/>
        <v>0</v>
      </c>
      <c r="JM18" s="62">
        <f t="shared" si="52"/>
        <v>0</v>
      </c>
      <c r="JN18" s="62">
        <f t="shared" si="53"/>
        <v>0</v>
      </c>
      <c r="JO18" s="62">
        <f t="shared" si="54"/>
        <v>0</v>
      </c>
      <c r="JP18" s="40">
        <f t="shared" si="164"/>
        <v>0</v>
      </c>
      <c r="JQ18" s="40">
        <f t="shared" si="165"/>
        <v>0</v>
      </c>
      <c r="JR18" s="40">
        <f t="shared" si="166"/>
        <v>0</v>
      </c>
      <c r="JS18" s="40">
        <f t="shared" si="167"/>
        <v>0</v>
      </c>
      <c r="JT18" s="40">
        <f t="shared" si="168"/>
        <v>0</v>
      </c>
      <c r="JU18" s="40">
        <f t="shared" si="169"/>
        <v>0</v>
      </c>
      <c r="JV18" s="40">
        <f t="shared" si="170"/>
        <v>0</v>
      </c>
      <c r="JW18" s="40">
        <f t="shared" si="171"/>
        <v>0</v>
      </c>
      <c r="JX18" s="40">
        <f t="shared" si="172"/>
        <v>0</v>
      </c>
      <c r="JY18" s="40">
        <f t="shared" si="173"/>
        <v>0</v>
      </c>
      <c r="JZ18" s="40">
        <f t="shared" si="174"/>
        <v>0</v>
      </c>
      <c r="KA18" s="40">
        <f t="shared" si="175"/>
        <v>0</v>
      </c>
      <c r="KB18" s="62">
        <f t="shared" si="176"/>
        <v>0</v>
      </c>
      <c r="KC18" s="62">
        <f t="shared" si="56"/>
        <v>0</v>
      </c>
      <c r="KD18" s="62">
        <f t="shared" si="57"/>
        <v>0</v>
      </c>
      <c r="KE18" s="62">
        <f t="shared" si="58"/>
        <v>0</v>
      </c>
      <c r="KF18" s="40">
        <f t="shared" si="177"/>
        <v>0</v>
      </c>
      <c r="KG18" s="40">
        <f t="shared" si="178"/>
        <v>0</v>
      </c>
      <c r="KH18" s="40">
        <f t="shared" si="179"/>
        <v>0</v>
      </c>
      <c r="KI18" s="40">
        <f t="shared" si="180"/>
        <v>0</v>
      </c>
      <c r="KJ18" s="40">
        <f t="shared" si="181"/>
        <v>0</v>
      </c>
      <c r="KK18" s="40">
        <f t="shared" si="182"/>
        <v>0</v>
      </c>
      <c r="KL18" s="40">
        <f t="shared" si="183"/>
        <v>0</v>
      </c>
      <c r="KM18" s="40">
        <f t="shared" si="184"/>
        <v>0</v>
      </c>
      <c r="KN18" s="40">
        <f t="shared" si="185"/>
        <v>0</v>
      </c>
      <c r="KO18" s="40">
        <f t="shared" si="186"/>
        <v>0</v>
      </c>
      <c r="KP18" s="40">
        <f t="shared" si="187"/>
        <v>0</v>
      </c>
      <c r="KQ18" s="40">
        <f t="shared" si="188"/>
        <v>0</v>
      </c>
      <c r="KR18" s="62">
        <f t="shared" si="189"/>
        <v>0</v>
      </c>
      <c r="KS18" s="62">
        <f t="shared" si="60"/>
        <v>0</v>
      </c>
      <c r="KT18" s="62">
        <f t="shared" si="61"/>
        <v>0</v>
      </c>
      <c r="KU18" s="62">
        <f t="shared" si="62"/>
        <v>0</v>
      </c>
    </row>
    <row r="19" spans="1:307" x14ac:dyDescent="0.25">
      <c r="A19" s="32"/>
      <c r="B19" s="60"/>
      <c r="C19" s="64" t="s">
        <v>61</v>
      </c>
      <c r="D19" s="40"/>
      <c r="E19" s="40"/>
      <c r="F19" s="40"/>
      <c r="G19" s="59">
        <f t="shared" si="0"/>
        <v>0</v>
      </c>
      <c r="H19" s="867">
        <v>0</v>
      </c>
      <c r="I19" s="867">
        <v>0</v>
      </c>
      <c r="J19" s="868">
        <v>0</v>
      </c>
      <c r="K19" s="866">
        <f t="shared" si="63"/>
        <v>0</v>
      </c>
      <c r="L19" s="40"/>
      <c r="M19" s="40"/>
      <c r="N19" s="62"/>
      <c r="O19" s="39">
        <f t="shared" si="64"/>
        <v>0</v>
      </c>
      <c r="P19" s="62">
        <f t="shared" si="65"/>
        <v>0</v>
      </c>
      <c r="Q19" s="62">
        <f t="shared" si="66"/>
        <v>0</v>
      </c>
      <c r="R19" s="62">
        <f t="shared" si="67"/>
        <v>0</v>
      </c>
      <c r="S19" s="62">
        <f t="shared" si="68"/>
        <v>0</v>
      </c>
      <c r="T19" s="40"/>
      <c r="U19" s="40"/>
      <c r="V19" s="40"/>
      <c r="W19" s="59">
        <f>SUM(T19:V19)</f>
        <v>0</v>
      </c>
      <c r="X19" s="867">
        <v>0</v>
      </c>
      <c r="Y19" s="867">
        <v>0</v>
      </c>
      <c r="Z19" s="868"/>
      <c r="AA19" s="866">
        <f>SUM(X19:Z19)</f>
        <v>0</v>
      </c>
      <c r="AB19" s="40"/>
      <c r="AC19" s="40"/>
      <c r="AD19" s="62"/>
      <c r="AE19" s="39">
        <f t="shared" si="70"/>
        <v>0</v>
      </c>
      <c r="AF19" s="62">
        <f t="shared" si="71"/>
        <v>0</v>
      </c>
      <c r="AG19" s="62">
        <f t="shared" si="2"/>
        <v>0</v>
      </c>
      <c r="AH19" s="62">
        <f t="shared" si="3"/>
        <v>0</v>
      </c>
      <c r="AI19" s="62">
        <f t="shared" si="4"/>
        <v>0</v>
      </c>
      <c r="AJ19" s="40"/>
      <c r="AK19" s="40"/>
      <c r="AL19" s="40"/>
      <c r="AM19" s="59">
        <f>SUM(AJ19:AL19)</f>
        <v>0</v>
      </c>
      <c r="AN19" s="867">
        <v>0</v>
      </c>
      <c r="AO19" s="867">
        <v>0</v>
      </c>
      <c r="AP19" s="868">
        <v>0</v>
      </c>
      <c r="AQ19" s="866">
        <f>SUM(AN19:AP19)</f>
        <v>0</v>
      </c>
      <c r="AR19" s="40"/>
      <c r="AS19" s="40"/>
      <c r="AT19" s="62"/>
      <c r="AU19" s="39">
        <f t="shared" si="73"/>
        <v>0</v>
      </c>
      <c r="AV19" s="62">
        <f t="shared" si="74"/>
        <v>0</v>
      </c>
      <c r="AW19" s="62">
        <f t="shared" si="6"/>
        <v>0</v>
      </c>
      <c r="AX19" s="62">
        <f t="shared" si="7"/>
        <v>0</v>
      </c>
      <c r="AY19" s="62">
        <f t="shared" si="8"/>
        <v>0</v>
      </c>
      <c r="AZ19" s="40"/>
      <c r="BA19" s="40"/>
      <c r="BB19" s="40"/>
      <c r="BC19" s="59">
        <f>SUM(AZ19:BB19)</f>
        <v>0</v>
      </c>
      <c r="BD19" s="867">
        <v>0</v>
      </c>
      <c r="BE19" s="867">
        <v>0</v>
      </c>
      <c r="BF19" s="868">
        <v>0</v>
      </c>
      <c r="BG19" s="866">
        <f>SUM(BD19:BF19)</f>
        <v>0</v>
      </c>
      <c r="BH19" s="40"/>
      <c r="BI19" s="40"/>
      <c r="BJ19" s="62"/>
      <c r="BK19" s="39">
        <f t="shared" si="76"/>
        <v>0</v>
      </c>
      <c r="BL19" s="62">
        <f t="shared" si="77"/>
        <v>0</v>
      </c>
      <c r="BM19" s="62">
        <f t="shared" si="10"/>
        <v>0</v>
      </c>
      <c r="BN19" s="62">
        <f t="shared" si="11"/>
        <v>0</v>
      </c>
      <c r="BO19" s="62">
        <f t="shared" si="12"/>
        <v>0</v>
      </c>
      <c r="BP19" s="40"/>
      <c r="BQ19" s="40"/>
      <c r="BR19" s="40"/>
      <c r="BS19" s="59">
        <f>SUM(BP19:BR19)</f>
        <v>0</v>
      </c>
      <c r="BT19" s="867"/>
      <c r="BU19" s="867"/>
      <c r="BV19" s="868"/>
      <c r="BW19" s="866">
        <f>SUM(BT19:BV19)</f>
        <v>0</v>
      </c>
      <c r="BX19" s="40"/>
      <c r="BY19" s="40"/>
      <c r="BZ19" s="62"/>
      <c r="CA19" s="39">
        <f t="shared" si="79"/>
        <v>0</v>
      </c>
      <c r="CB19" s="62">
        <f t="shared" si="80"/>
        <v>0</v>
      </c>
      <c r="CC19" s="62">
        <f t="shared" si="81"/>
        <v>0</v>
      </c>
      <c r="CD19" s="62">
        <f t="shared" si="82"/>
        <v>0</v>
      </c>
      <c r="CE19" s="62">
        <f t="shared" si="14"/>
        <v>0</v>
      </c>
      <c r="CF19" s="40"/>
      <c r="CG19" s="40"/>
      <c r="CH19" s="40"/>
      <c r="CI19" s="59">
        <f>SUM(CF19:CH19)</f>
        <v>0</v>
      </c>
      <c r="CJ19" s="867"/>
      <c r="CK19" s="867"/>
      <c r="CL19" s="868"/>
      <c r="CM19" s="866">
        <f>SUM(CJ19:CL19)</f>
        <v>0</v>
      </c>
      <c r="CN19" s="40"/>
      <c r="CO19" s="40"/>
      <c r="CP19" s="62"/>
      <c r="CQ19" s="39">
        <f t="shared" si="84"/>
        <v>0</v>
      </c>
      <c r="CR19" s="62">
        <f t="shared" si="85"/>
        <v>0</v>
      </c>
      <c r="CS19" s="62">
        <f t="shared" si="16"/>
        <v>0</v>
      </c>
      <c r="CT19" s="62">
        <f t="shared" si="17"/>
        <v>0</v>
      </c>
      <c r="CU19" s="62">
        <f t="shared" si="18"/>
        <v>0</v>
      </c>
      <c r="CV19" s="40"/>
      <c r="CW19" s="40"/>
      <c r="CX19" s="40"/>
      <c r="CY19" s="59">
        <f>SUM(CV19:CX19)</f>
        <v>0</v>
      </c>
      <c r="CZ19" s="40"/>
      <c r="DA19" s="40"/>
      <c r="DB19" s="62"/>
      <c r="DC19" s="39">
        <f>SUM(CZ19:DB19)</f>
        <v>0</v>
      </c>
      <c r="DD19" s="40"/>
      <c r="DE19" s="40"/>
      <c r="DF19" s="62"/>
      <c r="DG19" s="39">
        <f t="shared" si="87"/>
        <v>0</v>
      </c>
      <c r="DH19" s="62">
        <f t="shared" si="88"/>
        <v>0</v>
      </c>
      <c r="DI19" s="62">
        <f t="shared" si="20"/>
        <v>0</v>
      </c>
      <c r="DJ19" s="62">
        <f t="shared" si="21"/>
        <v>0</v>
      </c>
      <c r="DK19" s="62">
        <f t="shared" si="22"/>
        <v>0</v>
      </c>
      <c r="DL19" s="40"/>
      <c r="DM19" s="40"/>
      <c r="DN19" s="40"/>
      <c r="DO19" s="59">
        <f>SUM(DL19:DN19)</f>
        <v>0</v>
      </c>
      <c r="DP19" s="40"/>
      <c r="DQ19" s="40"/>
      <c r="DR19" s="62"/>
      <c r="DS19" s="39">
        <f>SUM(DP19:DR19)</f>
        <v>0</v>
      </c>
      <c r="DT19" s="40"/>
      <c r="DU19" s="40"/>
      <c r="DV19" s="62"/>
      <c r="DW19" s="39">
        <f t="shared" si="90"/>
        <v>0</v>
      </c>
      <c r="DX19" s="62">
        <f t="shared" si="91"/>
        <v>0</v>
      </c>
      <c r="DY19" s="62">
        <f t="shared" si="92"/>
        <v>0</v>
      </c>
      <c r="DZ19" s="62">
        <f t="shared" si="93"/>
        <v>0</v>
      </c>
      <c r="EA19" s="62">
        <f t="shared" si="94"/>
        <v>0</v>
      </c>
      <c r="EB19" s="40"/>
      <c r="EC19" s="40"/>
      <c r="ED19" s="40"/>
      <c r="EE19" s="59">
        <f>SUM(EB19:ED19)</f>
        <v>0</v>
      </c>
      <c r="EF19" s="40"/>
      <c r="EG19" s="40"/>
      <c r="EH19" s="62"/>
      <c r="EI19" s="39">
        <f>SUM(EF19:EH19)</f>
        <v>0</v>
      </c>
      <c r="EJ19" s="40"/>
      <c r="EK19" s="40"/>
      <c r="EL19" s="62"/>
      <c r="EM19" s="39">
        <f t="shared" si="96"/>
        <v>0</v>
      </c>
      <c r="EN19" s="62">
        <f t="shared" si="97"/>
        <v>0</v>
      </c>
      <c r="EO19" s="62">
        <f t="shared" si="25"/>
        <v>0</v>
      </c>
      <c r="EP19" s="62">
        <f t="shared" si="25"/>
        <v>0</v>
      </c>
      <c r="EQ19" s="62">
        <f t="shared" si="25"/>
        <v>0</v>
      </c>
      <c r="ER19" s="40"/>
      <c r="ES19" s="40"/>
      <c r="ET19" s="40"/>
      <c r="EU19" s="59">
        <f>SUM(ER19:ET19)</f>
        <v>0</v>
      </c>
      <c r="EV19" s="40"/>
      <c r="EW19" s="40"/>
      <c r="EX19" s="62"/>
      <c r="EY19" s="39">
        <f>SUM(EV19:EX19)</f>
        <v>0</v>
      </c>
      <c r="EZ19" s="40"/>
      <c r="FA19" s="40"/>
      <c r="FB19" s="62"/>
      <c r="FC19" s="39">
        <f t="shared" si="99"/>
        <v>0</v>
      </c>
      <c r="FD19" s="62">
        <f t="shared" si="100"/>
        <v>0</v>
      </c>
      <c r="FE19" s="62">
        <f t="shared" si="27"/>
        <v>0</v>
      </c>
      <c r="FF19" s="62">
        <f t="shared" si="28"/>
        <v>0</v>
      </c>
      <c r="FG19" s="62">
        <f t="shared" si="29"/>
        <v>0</v>
      </c>
      <c r="FH19" s="40"/>
      <c r="FI19" s="40"/>
      <c r="FJ19" s="40"/>
      <c r="FK19" s="59">
        <f t="shared" si="30"/>
        <v>0</v>
      </c>
      <c r="FL19" s="40"/>
      <c r="FM19" s="40"/>
      <c r="FN19" s="62"/>
      <c r="FO19" s="39">
        <f>SUM(FL19:FN19)</f>
        <v>0</v>
      </c>
      <c r="FP19" s="40"/>
      <c r="FQ19" s="40"/>
      <c r="FR19" s="62"/>
      <c r="FS19" s="39">
        <f t="shared" si="102"/>
        <v>0</v>
      </c>
      <c r="FT19" s="62">
        <f t="shared" si="103"/>
        <v>0</v>
      </c>
      <c r="FU19" s="62">
        <f t="shared" si="31"/>
        <v>0</v>
      </c>
      <c r="FV19" s="62">
        <f t="shared" si="32"/>
        <v>0</v>
      </c>
      <c r="FW19" s="62">
        <f t="shared" si="33"/>
        <v>0</v>
      </c>
      <c r="FX19" s="40"/>
      <c r="FY19" s="40"/>
      <c r="FZ19" s="40"/>
      <c r="GA19" s="59">
        <f>SUM(FX19:FZ19)</f>
        <v>0</v>
      </c>
      <c r="GB19" s="40"/>
      <c r="GC19" s="40"/>
      <c r="GD19" s="62"/>
      <c r="GE19" s="39">
        <f>SUM(GB19:GD19)</f>
        <v>0</v>
      </c>
      <c r="GF19" s="40"/>
      <c r="GG19" s="40"/>
      <c r="GH19" s="62"/>
      <c r="GI19" s="39">
        <f t="shared" si="105"/>
        <v>0</v>
      </c>
      <c r="GJ19" s="62">
        <f t="shared" si="106"/>
        <v>0</v>
      </c>
      <c r="GK19" s="62">
        <f t="shared" si="35"/>
        <v>0</v>
      </c>
      <c r="GL19" s="62">
        <f t="shared" si="36"/>
        <v>0</v>
      </c>
      <c r="GM19" s="62">
        <f t="shared" si="37"/>
        <v>0</v>
      </c>
      <c r="GN19" s="40">
        <f t="shared" si="107"/>
        <v>0</v>
      </c>
      <c r="GO19" s="40">
        <f t="shared" si="108"/>
        <v>0</v>
      </c>
      <c r="GP19" s="40">
        <f t="shared" si="109"/>
        <v>0</v>
      </c>
      <c r="GQ19" s="40">
        <f t="shared" si="110"/>
        <v>0</v>
      </c>
      <c r="GR19" s="40">
        <f t="shared" si="111"/>
        <v>0</v>
      </c>
      <c r="GS19" s="40">
        <f t="shared" si="112"/>
        <v>0</v>
      </c>
      <c r="GT19" s="40">
        <f t="shared" si="113"/>
        <v>0</v>
      </c>
      <c r="GU19" s="40">
        <f t="shared" si="114"/>
        <v>0</v>
      </c>
      <c r="GV19" s="40">
        <f t="shared" si="115"/>
        <v>0</v>
      </c>
      <c r="GW19" s="40">
        <f t="shared" si="116"/>
        <v>0</v>
      </c>
      <c r="GX19" s="40">
        <f t="shared" si="117"/>
        <v>0</v>
      </c>
      <c r="GY19" s="40">
        <f t="shared" si="118"/>
        <v>0</v>
      </c>
      <c r="GZ19" s="62">
        <f t="shared" si="119"/>
        <v>0</v>
      </c>
      <c r="HA19" s="62">
        <f t="shared" si="39"/>
        <v>0</v>
      </c>
      <c r="HB19" s="62">
        <f t="shared" si="40"/>
        <v>0</v>
      </c>
      <c r="HC19" s="62">
        <f t="shared" si="41"/>
        <v>0</v>
      </c>
      <c r="HD19" s="40">
        <f t="shared" si="120"/>
        <v>0</v>
      </c>
      <c r="HE19" s="40">
        <f t="shared" si="121"/>
        <v>0</v>
      </c>
      <c r="HF19" s="40">
        <f t="shared" si="122"/>
        <v>0</v>
      </c>
      <c r="HG19" s="40">
        <f t="shared" si="123"/>
        <v>0</v>
      </c>
      <c r="HH19" s="40">
        <f t="shared" si="124"/>
        <v>0</v>
      </c>
      <c r="HI19" s="40">
        <f t="shared" si="125"/>
        <v>0</v>
      </c>
      <c r="HJ19" s="40">
        <f t="shared" si="126"/>
        <v>0</v>
      </c>
      <c r="HK19" s="40">
        <f t="shared" si="127"/>
        <v>0</v>
      </c>
      <c r="HL19" s="40">
        <f t="shared" si="128"/>
        <v>0</v>
      </c>
      <c r="HM19" s="40">
        <f t="shared" si="129"/>
        <v>0</v>
      </c>
      <c r="HN19" s="40">
        <f t="shared" si="130"/>
        <v>0</v>
      </c>
      <c r="HO19" s="40">
        <f t="shared" si="131"/>
        <v>0</v>
      </c>
      <c r="HP19" s="62">
        <f t="shared" si="132"/>
        <v>0</v>
      </c>
      <c r="HQ19" s="62">
        <f t="shared" si="133"/>
        <v>0</v>
      </c>
      <c r="HR19" s="62">
        <f t="shared" si="134"/>
        <v>0</v>
      </c>
      <c r="HS19" s="62">
        <f t="shared" si="135"/>
        <v>0</v>
      </c>
      <c r="HT19" s="40">
        <f t="shared" si="136"/>
        <v>0</v>
      </c>
      <c r="HU19" s="40">
        <f t="shared" si="137"/>
        <v>0</v>
      </c>
      <c r="HV19" s="40">
        <f t="shared" si="138"/>
        <v>0</v>
      </c>
      <c r="HW19" s="40">
        <f t="shared" si="139"/>
        <v>0</v>
      </c>
      <c r="HX19" s="40">
        <f t="shared" si="140"/>
        <v>0</v>
      </c>
      <c r="HY19" s="40">
        <f t="shared" si="141"/>
        <v>0</v>
      </c>
      <c r="HZ19" s="40">
        <f t="shared" si="142"/>
        <v>0</v>
      </c>
      <c r="IA19" s="40">
        <f t="shared" si="143"/>
        <v>0</v>
      </c>
      <c r="IB19" s="40">
        <f t="shared" si="144"/>
        <v>0</v>
      </c>
      <c r="IC19" s="40">
        <f t="shared" si="145"/>
        <v>0</v>
      </c>
      <c r="ID19" s="40">
        <f t="shared" si="146"/>
        <v>0</v>
      </c>
      <c r="IE19" s="40">
        <f t="shared" si="147"/>
        <v>0</v>
      </c>
      <c r="IF19" s="62">
        <f t="shared" si="148"/>
        <v>0</v>
      </c>
      <c r="IG19" s="62">
        <f t="shared" si="44"/>
        <v>0</v>
      </c>
      <c r="IH19" s="62">
        <f t="shared" si="45"/>
        <v>0</v>
      </c>
      <c r="II19" s="62">
        <f t="shared" si="46"/>
        <v>0</v>
      </c>
      <c r="IJ19" s="40">
        <f t="shared" si="149"/>
        <v>0</v>
      </c>
      <c r="IK19" s="40">
        <f t="shared" si="47"/>
        <v>0</v>
      </c>
      <c r="IL19" s="40">
        <f t="shared" si="47"/>
        <v>0</v>
      </c>
      <c r="IM19" s="40">
        <f t="shared" si="47"/>
        <v>0</v>
      </c>
      <c r="IN19" s="40">
        <f t="shared" si="47"/>
        <v>0</v>
      </c>
      <c r="IO19" s="40">
        <f t="shared" si="47"/>
        <v>0</v>
      </c>
      <c r="IP19" s="40">
        <f t="shared" si="47"/>
        <v>0</v>
      </c>
      <c r="IQ19" s="40">
        <f t="shared" si="47"/>
        <v>0</v>
      </c>
      <c r="IR19" s="40">
        <f t="shared" si="47"/>
        <v>0</v>
      </c>
      <c r="IS19" s="40">
        <f t="shared" si="47"/>
        <v>0</v>
      </c>
      <c r="IT19" s="40">
        <f t="shared" si="47"/>
        <v>0</v>
      </c>
      <c r="IU19" s="40">
        <f t="shared" si="47"/>
        <v>0</v>
      </c>
      <c r="IV19" s="62">
        <f t="shared" si="150"/>
        <v>0</v>
      </c>
      <c r="IW19" s="62">
        <f t="shared" si="48"/>
        <v>0</v>
      </c>
      <c r="IX19" s="62">
        <f t="shared" si="49"/>
        <v>0</v>
      </c>
      <c r="IY19" s="62">
        <f t="shared" si="50"/>
        <v>0</v>
      </c>
      <c r="IZ19" s="40">
        <f t="shared" si="151"/>
        <v>0</v>
      </c>
      <c r="JA19" s="40">
        <f t="shared" si="152"/>
        <v>0</v>
      </c>
      <c r="JB19" s="40">
        <f t="shared" si="153"/>
        <v>0</v>
      </c>
      <c r="JC19" s="40">
        <f t="shared" si="154"/>
        <v>0</v>
      </c>
      <c r="JD19" s="40">
        <f t="shared" si="155"/>
        <v>0</v>
      </c>
      <c r="JE19" s="40">
        <f t="shared" si="156"/>
        <v>0</v>
      </c>
      <c r="JF19" s="40">
        <f t="shared" si="157"/>
        <v>0</v>
      </c>
      <c r="JG19" s="40">
        <f t="shared" si="158"/>
        <v>0</v>
      </c>
      <c r="JH19" s="40">
        <f t="shared" si="159"/>
        <v>0</v>
      </c>
      <c r="JI19" s="40">
        <f t="shared" si="160"/>
        <v>0</v>
      </c>
      <c r="JJ19" s="40">
        <f t="shared" si="161"/>
        <v>0</v>
      </c>
      <c r="JK19" s="40">
        <f t="shared" si="162"/>
        <v>0</v>
      </c>
      <c r="JL19" s="62">
        <f t="shared" si="163"/>
        <v>0</v>
      </c>
      <c r="JM19" s="62">
        <f t="shared" si="52"/>
        <v>0</v>
      </c>
      <c r="JN19" s="62">
        <f t="shared" si="53"/>
        <v>0</v>
      </c>
      <c r="JO19" s="62">
        <f t="shared" si="54"/>
        <v>0</v>
      </c>
      <c r="JP19" s="40">
        <f t="shared" si="164"/>
        <v>0</v>
      </c>
      <c r="JQ19" s="40">
        <f t="shared" si="165"/>
        <v>0</v>
      </c>
      <c r="JR19" s="40">
        <f t="shared" si="166"/>
        <v>0</v>
      </c>
      <c r="JS19" s="40">
        <f t="shared" si="167"/>
        <v>0</v>
      </c>
      <c r="JT19" s="40">
        <f t="shared" si="168"/>
        <v>0</v>
      </c>
      <c r="JU19" s="40">
        <f t="shared" si="169"/>
        <v>0</v>
      </c>
      <c r="JV19" s="40">
        <f t="shared" si="170"/>
        <v>0</v>
      </c>
      <c r="JW19" s="40">
        <f t="shared" si="171"/>
        <v>0</v>
      </c>
      <c r="JX19" s="40">
        <f t="shared" si="172"/>
        <v>0</v>
      </c>
      <c r="JY19" s="40">
        <f t="shared" si="173"/>
        <v>0</v>
      </c>
      <c r="JZ19" s="40">
        <f t="shared" si="174"/>
        <v>0</v>
      </c>
      <c r="KA19" s="40">
        <f t="shared" si="175"/>
        <v>0</v>
      </c>
      <c r="KB19" s="62">
        <f t="shared" si="176"/>
        <v>0</v>
      </c>
      <c r="KC19" s="62">
        <f t="shared" si="56"/>
        <v>0</v>
      </c>
      <c r="KD19" s="62">
        <f t="shared" si="57"/>
        <v>0</v>
      </c>
      <c r="KE19" s="62">
        <f t="shared" si="58"/>
        <v>0</v>
      </c>
      <c r="KF19" s="40">
        <f t="shared" si="177"/>
        <v>0</v>
      </c>
      <c r="KG19" s="40">
        <f t="shared" si="178"/>
        <v>0</v>
      </c>
      <c r="KH19" s="40">
        <f t="shared" si="179"/>
        <v>0</v>
      </c>
      <c r="KI19" s="40">
        <f t="shared" si="180"/>
        <v>0</v>
      </c>
      <c r="KJ19" s="40">
        <f t="shared" si="181"/>
        <v>0</v>
      </c>
      <c r="KK19" s="40">
        <f t="shared" si="182"/>
        <v>0</v>
      </c>
      <c r="KL19" s="40">
        <f t="shared" si="183"/>
        <v>0</v>
      </c>
      <c r="KM19" s="40">
        <f t="shared" si="184"/>
        <v>0</v>
      </c>
      <c r="KN19" s="40">
        <f t="shared" si="185"/>
        <v>0</v>
      </c>
      <c r="KO19" s="40">
        <f t="shared" si="186"/>
        <v>0</v>
      </c>
      <c r="KP19" s="40">
        <f t="shared" si="187"/>
        <v>0</v>
      </c>
      <c r="KQ19" s="40">
        <f t="shared" si="188"/>
        <v>0</v>
      </c>
      <c r="KR19" s="62">
        <f t="shared" si="189"/>
        <v>0</v>
      </c>
      <c r="KS19" s="62">
        <f t="shared" si="60"/>
        <v>0</v>
      </c>
      <c r="KT19" s="62">
        <f t="shared" si="61"/>
        <v>0</v>
      </c>
      <c r="KU19" s="62">
        <f t="shared" si="62"/>
        <v>0</v>
      </c>
    </row>
    <row r="20" spans="1:307" x14ac:dyDescent="0.25">
      <c r="A20" s="14" t="s">
        <v>62</v>
      </c>
      <c r="B20" s="67" t="s">
        <v>63</v>
      </c>
      <c r="C20" s="68"/>
      <c r="D20" s="59"/>
      <c r="E20" s="59"/>
      <c r="F20" s="59"/>
      <c r="G20" s="59">
        <f t="shared" si="0"/>
        <v>0</v>
      </c>
      <c r="H20" s="865"/>
      <c r="I20" s="865"/>
      <c r="J20" s="865"/>
      <c r="K20" s="866"/>
      <c r="L20" s="59"/>
      <c r="M20" s="59"/>
      <c r="N20" s="39"/>
      <c r="O20" s="39">
        <f t="shared" si="64"/>
        <v>0</v>
      </c>
      <c r="P20" s="62">
        <f t="shared" si="65"/>
        <v>0</v>
      </c>
      <c r="Q20" s="62">
        <f t="shared" si="66"/>
        <v>0</v>
      </c>
      <c r="R20" s="62">
        <f t="shared" si="67"/>
        <v>0</v>
      </c>
      <c r="S20" s="62">
        <f t="shared" si="68"/>
        <v>0</v>
      </c>
      <c r="T20" s="59"/>
      <c r="U20" s="59"/>
      <c r="V20" s="59"/>
      <c r="W20" s="59"/>
      <c r="X20" s="865"/>
      <c r="Y20" s="865"/>
      <c r="Z20" s="865"/>
      <c r="AA20" s="866"/>
      <c r="AB20" s="59"/>
      <c r="AC20" s="59"/>
      <c r="AD20" s="39"/>
      <c r="AE20" s="39">
        <f t="shared" si="70"/>
        <v>0</v>
      </c>
      <c r="AF20" s="62">
        <f t="shared" si="71"/>
        <v>0</v>
      </c>
      <c r="AG20" s="62">
        <f t="shared" si="2"/>
        <v>0</v>
      </c>
      <c r="AH20" s="62">
        <f t="shared" si="3"/>
        <v>0</v>
      </c>
      <c r="AI20" s="62">
        <f t="shared" si="4"/>
        <v>0</v>
      </c>
      <c r="AJ20" s="59"/>
      <c r="AK20" s="59"/>
      <c r="AL20" s="59"/>
      <c r="AM20" s="59"/>
      <c r="AN20" s="865"/>
      <c r="AO20" s="865"/>
      <c r="AP20" s="865"/>
      <c r="AQ20" s="866"/>
      <c r="AR20" s="59"/>
      <c r="AS20" s="59"/>
      <c r="AT20" s="39"/>
      <c r="AU20" s="39">
        <f t="shared" si="73"/>
        <v>0</v>
      </c>
      <c r="AV20" s="62">
        <f t="shared" si="74"/>
        <v>0</v>
      </c>
      <c r="AW20" s="62">
        <f t="shared" si="6"/>
        <v>0</v>
      </c>
      <c r="AX20" s="62">
        <f t="shared" si="7"/>
        <v>0</v>
      </c>
      <c r="AY20" s="62">
        <f t="shared" si="8"/>
        <v>0</v>
      </c>
      <c r="AZ20" s="59"/>
      <c r="BA20" s="59"/>
      <c r="BB20" s="59"/>
      <c r="BC20" s="59"/>
      <c r="BD20" s="865"/>
      <c r="BE20" s="865"/>
      <c r="BF20" s="865"/>
      <c r="BG20" s="866"/>
      <c r="BH20" s="59"/>
      <c r="BI20" s="59"/>
      <c r="BJ20" s="39"/>
      <c r="BK20" s="39">
        <f t="shared" si="76"/>
        <v>0</v>
      </c>
      <c r="BL20" s="62">
        <f t="shared" si="77"/>
        <v>0</v>
      </c>
      <c r="BM20" s="62">
        <f t="shared" si="10"/>
        <v>0</v>
      </c>
      <c r="BN20" s="62">
        <f t="shared" si="11"/>
        <v>0</v>
      </c>
      <c r="BO20" s="62">
        <f t="shared" si="12"/>
        <v>0</v>
      </c>
      <c r="BP20" s="59"/>
      <c r="BQ20" s="59"/>
      <c r="BR20" s="59"/>
      <c r="BS20" s="59"/>
      <c r="BT20" s="865"/>
      <c r="BU20" s="865"/>
      <c r="BV20" s="865"/>
      <c r="BW20" s="866"/>
      <c r="BX20" s="59"/>
      <c r="BY20" s="59"/>
      <c r="BZ20" s="39"/>
      <c r="CA20" s="39">
        <f t="shared" si="79"/>
        <v>0</v>
      </c>
      <c r="CB20" s="62">
        <f t="shared" si="80"/>
        <v>0</v>
      </c>
      <c r="CC20" s="62">
        <f t="shared" si="81"/>
        <v>0</v>
      </c>
      <c r="CD20" s="62">
        <f t="shared" si="82"/>
        <v>0</v>
      </c>
      <c r="CE20" s="62">
        <f t="shared" si="14"/>
        <v>0</v>
      </c>
      <c r="CF20" s="59"/>
      <c r="CG20" s="59"/>
      <c r="CH20" s="59"/>
      <c r="CI20" s="59"/>
      <c r="CJ20" s="865"/>
      <c r="CK20" s="865"/>
      <c r="CL20" s="865"/>
      <c r="CM20" s="866"/>
      <c r="CN20" s="59"/>
      <c r="CO20" s="59"/>
      <c r="CP20" s="39"/>
      <c r="CQ20" s="39">
        <f t="shared" si="84"/>
        <v>0</v>
      </c>
      <c r="CR20" s="62">
        <f t="shared" si="85"/>
        <v>0</v>
      </c>
      <c r="CS20" s="62">
        <f t="shared" si="16"/>
        <v>0</v>
      </c>
      <c r="CT20" s="62">
        <f t="shared" si="17"/>
        <v>0</v>
      </c>
      <c r="CU20" s="62">
        <f t="shared" si="18"/>
        <v>0</v>
      </c>
      <c r="CV20" s="59"/>
      <c r="CW20" s="59"/>
      <c r="CX20" s="59"/>
      <c r="CY20" s="59"/>
      <c r="CZ20" s="59"/>
      <c r="DA20" s="59"/>
      <c r="DB20" s="59"/>
      <c r="DC20" s="39"/>
      <c r="DD20" s="59"/>
      <c r="DE20" s="59"/>
      <c r="DF20" s="39"/>
      <c r="DG20" s="39"/>
      <c r="DH20" s="62"/>
      <c r="DI20" s="62"/>
      <c r="DJ20" s="62"/>
      <c r="DK20" s="62"/>
      <c r="DL20" s="59"/>
      <c r="DM20" s="59"/>
      <c r="DN20" s="59"/>
      <c r="DO20" s="59"/>
      <c r="DP20" s="59"/>
      <c r="DQ20" s="59"/>
      <c r="DR20" s="59"/>
      <c r="DS20" s="39"/>
      <c r="DT20" s="59"/>
      <c r="DU20" s="59"/>
      <c r="DV20" s="39"/>
      <c r="DW20" s="39">
        <f t="shared" si="90"/>
        <v>0</v>
      </c>
      <c r="DX20" s="62">
        <f t="shared" si="91"/>
        <v>0</v>
      </c>
      <c r="DY20" s="62">
        <f t="shared" si="92"/>
        <v>0</v>
      </c>
      <c r="DZ20" s="62">
        <f t="shared" si="93"/>
        <v>0</v>
      </c>
      <c r="EA20" s="62">
        <f t="shared" si="94"/>
        <v>0</v>
      </c>
      <c r="EB20" s="59"/>
      <c r="EC20" s="59"/>
      <c r="ED20" s="59"/>
      <c r="EE20" s="59"/>
      <c r="EF20" s="59"/>
      <c r="EG20" s="59"/>
      <c r="EH20" s="59"/>
      <c r="EI20" s="39"/>
      <c r="EJ20" s="59"/>
      <c r="EK20" s="59"/>
      <c r="EL20" s="39"/>
      <c r="EM20" s="39">
        <f t="shared" si="96"/>
        <v>0</v>
      </c>
      <c r="EN20" s="62">
        <f t="shared" si="97"/>
        <v>0</v>
      </c>
      <c r="EO20" s="62">
        <f t="shared" si="25"/>
        <v>0</v>
      </c>
      <c r="EP20" s="62">
        <f t="shared" si="25"/>
        <v>0</v>
      </c>
      <c r="EQ20" s="62">
        <f t="shared" si="25"/>
        <v>0</v>
      </c>
      <c r="ER20" s="59"/>
      <c r="ES20" s="59"/>
      <c r="ET20" s="59"/>
      <c r="EU20" s="59"/>
      <c r="EV20" s="59"/>
      <c r="EW20" s="59"/>
      <c r="EX20" s="59"/>
      <c r="EY20" s="39"/>
      <c r="EZ20" s="59"/>
      <c r="FA20" s="59"/>
      <c r="FB20" s="39"/>
      <c r="FC20" s="39">
        <f t="shared" si="99"/>
        <v>0</v>
      </c>
      <c r="FD20" s="62">
        <f t="shared" si="100"/>
        <v>0</v>
      </c>
      <c r="FE20" s="62">
        <f t="shared" si="27"/>
        <v>0</v>
      </c>
      <c r="FF20" s="62">
        <f t="shared" si="28"/>
        <v>0</v>
      </c>
      <c r="FG20" s="62">
        <f t="shared" si="29"/>
        <v>0</v>
      </c>
      <c r="FH20" s="59"/>
      <c r="FI20" s="59"/>
      <c r="FJ20" s="59"/>
      <c r="FK20" s="59">
        <f t="shared" si="30"/>
        <v>0</v>
      </c>
      <c r="FL20" s="59"/>
      <c r="FM20" s="59"/>
      <c r="FN20" s="59"/>
      <c r="FO20" s="39"/>
      <c r="FP20" s="59"/>
      <c r="FQ20" s="59"/>
      <c r="FR20" s="39"/>
      <c r="FS20" s="39">
        <f t="shared" si="102"/>
        <v>0</v>
      </c>
      <c r="FT20" s="62">
        <f t="shared" si="103"/>
        <v>0</v>
      </c>
      <c r="FU20" s="62">
        <f t="shared" si="31"/>
        <v>0</v>
      </c>
      <c r="FV20" s="62">
        <f t="shared" si="32"/>
        <v>0</v>
      </c>
      <c r="FW20" s="62">
        <f t="shared" si="33"/>
        <v>0</v>
      </c>
      <c r="FX20" s="59"/>
      <c r="FY20" s="59"/>
      <c r="FZ20" s="59"/>
      <c r="GA20" s="59"/>
      <c r="GB20" s="59"/>
      <c r="GC20" s="59"/>
      <c r="GD20" s="59"/>
      <c r="GE20" s="39"/>
      <c r="GF20" s="59"/>
      <c r="GG20" s="59"/>
      <c r="GH20" s="39"/>
      <c r="GI20" s="39">
        <f t="shared" si="105"/>
        <v>0</v>
      </c>
      <c r="GJ20" s="62">
        <f t="shared" si="106"/>
        <v>0</v>
      </c>
      <c r="GK20" s="62">
        <f t="shared" si="35"/>
        <v>0</v>
      </c>
      <c r="GL20" s="62">
        <f t="shared" si="36"/>
        <v>0</v>
      </c>
      <c r="GM20" s="62">
        <f t="shared" si="37"/>
        <v>0</v>
      </c>
      <c r="GN20" s="40">
        <f t="shared" si="107"/>
        <v>0</v>
      </c>
      <c r="GO20" s="40">
        <f t="shared" si="108"/>
        <v>0</v>
      </c>
      <c r="GP20" s="40">
        <f t="shared" si="109"/>
        <v>0</v>
      </c>
      <c r="GQ20" s="40">
        <f t="shared" si="110"/>
        <v>0</v>
      </c>
      <c r="GR20" s="40">
        <f t="shared" si="111"/>
        <v>0</v>
      </c>
      <c r="GS20" s="40">
        <f t="shared" si="112"/>
        <v>0</v>
      </c>
      <c r="GT20" s="40">
        <f t="shared" si="113"/>
        <v>0</v>
      </c>
      <c r="GU20" s="40">
        <f t="shared" si="114"/>
        <v>0</v>
      </c>
      <c r="GV20" s="40">
        <f t="shared" si="115"/>
        <v>0</v>
      </c>
      <c r="GW20" s="40">
        <f t="shared" si="116"/>
        <v>0</v>
      </c>
      <c r="GX20" s="40">
        <f t="shared" si="117"/>
        <v>0</v>
      </c>
      <c r="GY20" s="40">
        <f t="shared" si="118"/>
        <v>0</v>
      </c>
      <c r="GZ20" s="62">
        <f t="shared" si="119"/>
        <v>0</v>
      </c>
      <c r="HA20" s="62">
        <f t="shared" si="39"/>
        <v>0</v>
      </c>
      <c r="HB20" s="62">
        <f t="shared" si="40"/>
        <v>0</v>
      </c>
      <c r="HC20" s="62">
        <f t="shared" si="41"/>
        <v>0</v>
      </c>
      <c r="HD20" s="40">
        <f t="shared" si="120"/>
        <v>0</v>
      </c>
      <c r="HE20" s="40">
        <f t="shared" si="121"/>
        <v>0</v>
      </c>
      <c r="HF20" s="40">
        <f t="shared" si="122"/>
        <v>0</v>
      </c>
      <c r="HG20" s="40">
        <f t="shared" si="123"/>
        <v>0</v>
      </c>
      <c r="HH20" s="40">
        <f t="shared" si="124"/>
        <v>0</v>
      </c>
      <c r="HI20" s="40">
        <f t="shared" si="125"/>
        <v>0</v>
      </c>
      <c r="HJ20" s="40">
        <f t="shared" si="126"/>
        <v>0</v>
      </c>
      <c r="HK20" s="40">
        <f t="shared" si="127"/>
        <v>0</v>
      </c>
      <c r="HL20" s="40">
        <f t="shared" si="128"/>
        <v>0</v>
      </c>
      <c r="HM20" s="40">
        <f t="shared" si="129"/>
        <v>0</v>
      </c>
      <c r="HN20" s="40">
        <f t="shared" si="130"/>
        <v>0</v>
      </c>
      <c r="HO20" s="40">
        <f t="shared" si="131"/>
        <v>0</v>
      </c>
      <c r="HP20" s="62">
        <f t="shared" si="132"/>
        <v>0</v>
      </c>
      <c r="HQ20" s="62">
        <f t="shared" si="133"/>
        <v>0</v>
      </c>
      <c r="HR20" s="62">
        <f t="shared" si="134"/>
        <v>0</v>
      </c>
      <c r="HS20" s="62">
        <f t="shared" si="135"/>
        <v>0</v>
      </c>
      <c r="HT20" s="40">
        <f t="shared" si="136"/>
        <v>0</v>
      </c>
      <c r="HU20" s="40">
        <f t="shared" si="137"/>
        <v>0</v>
      </c>
      <c r="HV20" s="40">
        <f t="shared" si="138"/>
        <v>0</v>
      </c>
      <c r="HW20" s="40">
        <f t="shared" si="139"/>
        <v>0</v>
      </c>
      <c r="HX20" s="40">
        <f t="shared" si="140"/>
        <v>0</v>
      </c>
      <c r="HY20" s="40">
        <f t="shared" si="141"/>
        <v>0</v>
      </c>
      <c r="HZ20" s="40">
        <f t="shared" si="142"/>
        <v>0</v>
      </c>
      <c r="IA20" s="40">
        <f t="shared" si="143"/>
        <v>0</v>
      </c>
      <c r="IB20" s="40">
        <f t="shared" si="144"/>
        <v>0</v>
      </c>
      <c r="IC20" s="40">
        <f t="shared" si="145"/>
        <v>0</v>
      </c>
      <c r="ID20" s="40">
        <f t="shared" si="146"/>
        <v>0</v>
      </c>
      <c r="IE20" s="40">
        <f t="shared" si="147"/>
        <v>0</v>
      </c>
      <c r="IF20" s="62">
        <f t="shared" si="148"/>
        <v>0</v>
      </c>
      <c r="IG20" s="62">
        <f t="shared" si="44"/>
        <v>0</v>
      </c>
      <c r="IH20" s="62">
        <f t="shared" si="45"/>
        <v>0</v>
      </c>
      <c r="II20" s="62">
        <f t="shared" si="46"/>
        <v>0</v>
      </c>
      <c r="IJ20" s="40">
        <f t="shared" si="149"/>
        <v>0</v>
      </c>
      <c r="IK20" s="40">
        <f t="shared" si="47"/>
        <v>0</v>
      </c>
      <c r="IL20" s="40">
        <f t="shared" si="47"/>
        <v>0</v>
      </c>
      <c r="IM20" s="40">
        <f t="shared" si="47"/>
        <v>0</v>
      </c>
      <c r="IN20" s="40">
        <f t="shared" si="47"/>
        <v>0</v>
      </c>
      <c r="IO20" s="40">
        <f t="shared" si="47"/>
        <v>0</v>
      </c>
      <c r="IP20" s="40">
        <f t="shared" si="47"/>
        <v>0</v>
      </c>
      <c r="IQ20" s="40">
        <f t="shared" si="47"/>
        <v>0</v>
      </c>
      <c r="IR20" s="40">
        <f t="shared" si="47"/>
        <v>0</v>
      </c>
      <c r="IS20" s="40">
        <f t="shared" si="47"/>
        <v>0</v>
      </c>
      <c r="IT20" s="40">
        <f t="shared" si="47"/>
        <v>0</v>
      </c>
      <c r="IU20" s="40">
        <f t="shared" si="47"/>
        <v>0</v>
      </c>
      <c r="IV20" s="62">
        <f t="shared" si="150"/>
        <v>0</v>
      </c>
      <c r="IW20" s="62">
        <f t="shared" si="48"/>
        <v>0</v>
      </c>
      <c r="IX20" s="62">
        <f t="shared" si="49"/>
        <v>0</v>
      </c>
      <c r="IY20" s="62">
        <f t="shared" si="50"/>
        <v>0</v>
      </c>
      <c r="IZ20" s="40">
        <f t="shared" si="151"/>
        <v>0</v>
      </c>
      <c r="JA20" s="40">
        <f t="shared" si="152"/>
        <v>0</v>
      </c>
      <c r="JB20" s="40">
        <f t="shared" si="153"/>
        <v>0</v>
      </c>
      <c r="JC20" s="40">
        <f t="shared" si="154"/>
        <v>0</v>
      </c>
      <c r="JD20" s="40">
        <f t="shared" si="155"/>
        <v>0</v>
      </c>
      <c r="JE20" s="40">
        <f t="shared" si="156"/>
        <v>0</v>
      </c>
      <c r="JF20" s="40">
        <f t="shared" si="157"/>
        <v>0</v>
      </c>
      <c r="JG20" s="40">
        <f t="shared" si="158"/>
        <v>0</v>
      </c>
      <c r="JH20" s="40">
        <f t="shared" si="159"/>
        <v>0</v>
      </c>
      <c r="JI20" s="40">
        <f t="shared" si="160"/>
        <v>0</v>
      </c>
      <c r="JJ20" s="40">
        <f t="shared" si="161"/>
        <v>0</v>
      </c>
      <c r="JK20" s="40">
        <f t="shared" si="162"/>
        <v>0</v>
      </c>
      <c r="JL20" s="62">
        <f t="shared" si="163"/>
        <v>0</v>
      </c>
      <c r="JM20" s="62">
        <f t="shared" si="52"/>
        <v>0</v>
      </c>
      <c r="JN20" s="62">
        <f t="shared" si="53"/>
        <v>0</v>
      </c>
      <c r="JO20" s="62">
        <f t="shared" si="54"/>
        <v>0</v>
      </c>
      <c r="JP20" s="40">
        <f t="shared" si="164"/>
        <v>0</v>
      </c>
      <c r="JQ20" s="40">
        <f t="shared" si="165"/>
        <v>0</v>
      </c>
      <c r="JR20" s="40">
        <f t="shared" si="166"/>
        <v>0</v>
      </c>
      <c r="JS20" s="40">
        <f t="shared" si="167"/>
        <v>0</v>
      </c>
      <c r="JT20" s="40">
        <f t="shared" si="168"/>
        <v>0</v>
      </c>
      <c r="JU20" s="40">
        <f t="shared" si="169"/>
        <v>0</v>
      </c>
      <c r="JV20" s="40">
        <f t="shared" si="170"/>
        <v>0</v>
      </c>
      <c r="JW20" s="40">
        <f t="shared" si="171"/>
        <v>0</v>
      </c>
      <c r="JX20" s="40">
        <f t="shared" si="172"/>
        <v>0</v>
      </c>
      <c r="JY20" s="40">
        <f t="shared" si="173"/>
        <v>0</v>
      </c>
      <c r="JZ20" s="40">
        <f t="shared" si="174"/>
        <v>0</v>
      </c>
      <c r="KA20" s="40">
        <f t="shared" si="175"/>
        <v>0</v>
      </c>
      <c r="KB20" s="62">
        <f t="shared" si="176"/>
        <v>0</v>
      </c>
      <c r="KC20" s="62">
        <f t="shared" si="56"/>
        <v>0</v>
      </c>
      <c r="KD20" s="62">
        <f t="shared" si="57"/>
        <v>0</v>
      </c>
      <c r="KE20" s="62">
        <f t="shared" si="58"/>
        <v>0</v>
      </c>
      <c r="KF20" s="40">
        <f t="shared" si="177"/>
        <v>0</v>
      </c>
      <c r="KG20" s="40">
        <f t="shared" si="178"/>
        <v>0</v>
      </c>
      <c r="KH20" s="40">
        <f t="shared" si="179"/>
        <v>0</v>
      </c>
      <c r="KI20" s="40">
        <f t="shared" si="180"/>
        <v>0</v>
      </c>
      <c r="KJ20" s="40">
        <f t="shared" si="181"/>
        <v>0</v>
      </c>
      <c r="KK20" s="40">
        <f t="shared" si="182"/>
        <v>0</v>
      </c>
      <c r="KL20" s="40">
        <f t="shared" si="183"/>
        <v>0</v>
      </c>
      <c r="KM20" s="40">
        <f t="shared" si="184"/>
        <v>0</v>
      </c>
      <c r="KN20" s="40">
        <f t="shared" si="185"/>
        <v>0</v>
      </c>
      <c r="KO20" s="40">
        <f t="shared" si="186"/>
        <v>0</v>
      </c>
      <c r="KP20" s="40">
        <f t="shared" si="187"/>
        <v>0</v>
      </c>
      <c r="KQ20" s="40">
        <f t="shared" si="188"/>
        <v>0</v>
      </c>
      <c r="KR20" s="62">
        <f t="shared" si="189"/>
        <v>0</v>
      </c>
      <c r="KS20" s="62">
        <f t="shared" si="60"/>
        <v>0</v>
      </c>
      <c r="KT20" s="62">
        <f t="shared" si="61"/>
        <v>0</v>
      </c>
      <c r="KU20" s="62">
        <f t="shared" si="62"/>
        <v>0</v>
      </c>
    </row>
    <row r="21" spans="1:307" x14ac:dyDescent="0.25">
      <c r="A21" s="32"/>
      <c r="B21" s="60"/>
      <c r="C21" s="64" t="s">
        <v>64</v>
      </c>
      <c r="D21" s="40"/>
      <c r="E21" s="40"/>
      <c r="F21" s="40"/>
      <c r="G21" s="59">
        <f t="shared" si="0"/>
        <v>0</v>
      </c>
      <c r="H21" s="867">
        <v>0</v>
      </c>
      <c r="I21" s="867">
        <v>0</v>
      </c>
      <c r="J21" s="868">
        <v>0</v>
      </c>
      <c r="K21" s="866">
        <f t="shared" si="63"/>
        <v>0</v>
      </c>
      <c r="L21" s="40"/>
      <c r="M21" s="40"/>
      <c r="N21" s="62"/>
      <c r="O21" s="39">
        <f t="shared" si="64"/>
        <v>0</v>
      </c>
      <c r="P21" s="62">
        <f t="shared" si="65"/>
        <v>0</v>
      </c>
      <c r="Q21" s="62">
        <f t="shared" si="66"/>
        <v>0</v>
      </c>
      <c r="R21" s="62">
        <f t="shared" si="67"/>
        <v>0</v>
      </c>
      <c r="S21" s="62">
        <f t="shared" si="68"/>
        <v>0</v>
      </c>
      <c r="T21" s="40"/>
      <c r="U21" s="40"/>
      <c r="V21" s="40"/>
      <c r="W21" s="59">
        <f>SUM(T21:V21)</f>
        <v>0</v>
      </c>
      <c r="X21" s="867">
        <v>0</v>
      </c>
      <c r="Y21" s="867">
        <v>0</v>
      </c>
      <c r="Z21" s="868"/>
      <c r="AA21" s="866">
        <f>SUM(X21:Z21)</f>
        <v>0</v>
      </c>
      <c r="AB21" s="40"/>
      <c r="AC21" s="40"/>
      <c r="AD21" s="62"/>
      <c r="AE21" s="39">
        <f t="shared" si="70"/>
        <v>0</v>
      </c>
      <c r="AF21" s="62">
        <f t="shared" si="71"/>
        <v>0</v>
      </c>
      <c r="AG21" s="62">
        <f t="shared" si="2"/>
        <v>0</v>
      </c>
      <c r="AH21" s="62">
        <f t="shared" si="3"/>
        <v>0</v>
      </c>
      <c r="AI21" s="62">
        <f t="shared" si="4"/>
        <v>0</v>
      </c>
      <c r="AJ21" s="40"/>
      <c r="AK21" s="40"/>
      <c r="AL21" s="40"/>
      <c r="AM21" s="59">
        <f>SUM(AJ21:AL21)</f>
        <v>0</v>
      </c>
      <c r="AN21" s="867">
        <v>0</v>
      </c>
      <c r="AO21" s="867">
        <v>0</v>
      </c>
      <c r="AP21" s="868">
        <v>0</v>
      </c>
      <c r="AQ21" s="866">
        <f>SUM(AN21:AP21)</f>
        <v>0</v>
      </c>
      <c r="AR21" s="40"/>
      <c r="AS21" s="40"/>
      <c r="AT21" s="62"/>
      <c r="AU21" s="39">
        <f t="shared" si="73"/>
        <v>0</v>
      </c>
      <c r="AV21" s="62">
        <f t="shared" si="74"/>
        <v>0</v>
      </c>
      <c r="AW21" s="62">
        <f t="shared" si="6"/>
        <v>0</v>
      </c>
      <c r="AX21" s="62">
        <f t="shared" si="7"/>
        <v>0</v>
      </c>
      <c r="AY21" s="62">
        <f t="shared" si="8"/>
        <v>0</v>
      </c>
      <c r="AZ21" s="40"/>
      <c r="BA21" s="40"/>
      <c r="BB21" s="40"/>
      <c r="BC21" s="59">
        <f>SUM(AZ21:BB21)</f>
        <v>0</v>
      </c>
      <c r="BD21" s="867">
        <v>1</v>
      </c>
      <c r="BE21" s="867">
        <v>1</v>
      </c>
      <c r="BF21" s="868">
        <v>0</v>
      </c>
      <c r="BG21" s="866">
        <f>SUM(BD21:BF21)</f>
        <v>2</v>
      </c>
      <c r="BH21" s="40"/>
      <c r="BI21" s="40"/>
      <c r="BJ21" s="62"/>
      <c r="BK21" s="39">
        <f t="shared" si="76"/>
        <v>0</v>
      </c>
      <c r="BL21" s="62">
        <f t="shared" si="77"/>
        <v>1</v>
      </c>
      <c r="BM21" s="62">
        <f t="shared" si="10"/>
        <v>1</v>
      </c>
      <c r="BN21" s="62">
        <f t="shared" si="11"/>
        <v>0</v>
      </c>
      <c r="BO21" s="62">
        <f t="shared" si="12"/>
        <v>2</v>
      </c>
      <c r="BP21" s="40"/>
      <c r="BQ21" s="40"/>
      <c r="BR21" s="40"/>
      <c r="BS21" s="59">
        <f>SUM(BP21:BR21)</f>
        <v>0</v>
      </c>
      <c r="BT21" s="867"/>
      <c r="BU21" s="867"/>
      <c r="BV21" s="868"/>
      <c r="BW21" s="866">
        <f>SUM(BT21:BV21)</f>
        <v>0</v>
      </c>
      <c r="BX21" s="40"/>
      <c r="BY21" s="40"/>
      <c r="BZ21" s="62"/>
      <c r="CA21" s="39">
        <f t="shared" si="79"/>
        <v>0</v>
      </c>
      <c r="CB21" s="62">
        <f t="shared" si="80"/>
        <v>0</v>
      </c>
      <c r="CC21" s="62">
        <f t="shared" si="81"/>
        <v>0</v>
      </c>
      <c r="CD21" s="62">
        <f t="shared" si="82"/>
        <v>0</v>
      </c>
      <c r="CE21" s="62">
        <f t="shared" si="14"/>
        <v>0</v>
      </c>
      <c r="CF21" s="40"/>
      <c r="CG21" s="40"/>
      <c r="CH21" s="40"/>
      <c r="CI21" s="59">
        <f>SUM(CF21:CH21)</f>
        <v>0</v>
      </c>
      <c r="CJ21" s="867"/>
      <c r="CK21" s="867"/>
      <c r="CL21" s="868"/>
      <c r="CM21" s="866">
        <f>SUM(CJ21:CL21)</f>
        <v>0</v>
      </c>
      <c r="CN21" s="40"/>
      <c r="CO21" s="40"/>
      <c r="CP21" s="62"/>
      <c r="CQ21" s="39">
        <f t="shared" si="84"/>
        <v>0</v>
      </c>
      <c r="CR21" s="62">
        <f t="shared" si="85"/>
        <v>0</v>
      </c>
      <c r="CS21" s="62">
        <f t="shared" si="16"/>
        <v>0</v>
      </c>
      <c r="CT21" s="62">
        <f t="shared" si="17"/>
        <v>0</v>
      </c>
      <c r="CU21" s="62">
        <f t="shared" si="18"/>
        <v>0</v>
      </c>
      <c r="CV21" s="40"/>
      <c r="CW21" s="40"/>
      <c r="CX21" s="40"/>
      <c r="CY21" s="59">
        <f>SUM(CV21:CX21)</f>
        <v>0</v>
      </c>
      <c r="CZ21" s="40"/>
      <c r="DA21" s="40"/>
      <c r="DB21" s="62"/>
      <c r="DC21" s="39">
        <f>SUM(CZ21:DB21)</f>
        <v>0</v>
      </c>
      <c r="DD21" s="40"/>
      <c r="DE21" s="40"/>
      <c r="DF21" s="62"/>
      <c r="DG21" s="39">
        <f t="shared" si="87"/>
        <v>0</v>
      </c>
      <c r="DH21" s="62">
        <f t="shared" si="88"/>
        <v>0</v>
      </c>
      <c r="DI21" s="62">
        <f t="shared" si="20"/>
        <v>0</v>
      </c>
      <c r="DJ21" s="62">
        <f t="shared" si="21"/>
        <v>0</v>
      </c>
      <c r="DK21" s="62">
        <f t="shared" si="22"/>
        <v>0</v>
      </c>
      <c r="DL21" s="40"/>
      <c r="DM21" s="40"/>
      <c r="DN21" s="40"/>
      <c r="DO21" s="59">
        <f>SUM(DL21:DN21)</f>
        <v>0</v>
      </c>
      <c r="DP21" s="40"/>
      <c r="DQ21" s="40"/>
      <c r="DR21" s="62"/>
      <c r="DS21" s="39">
        <f>SUM(DP21:DR21)</f>
        <v>0</v>
      </c>
      <c r="DT21" s="40"/>
      <c r="DU21" s="40"/>
      <c r="DV21" s="62"/>
      <c r="DW21" s="39">
        <f t="shared" si="90"/>
        <v>0</v>
      </c>
      <c r="DX21" s="62">
        <f t="shared" si="91"/>
        <v>0</v>
      </c>
      <c r="DY21" s="62">
        <f t="shared" si="92"/>
        <v>0</v>
      </c>
      <c r="DZ21" s="62">
        <f t="shared" si="93"/>
        <v>0</v>
      </c>
      <c r="EA21" s="62">
        <f t="shared" si="94"/>
        <v>0</v>
      </c>
      <c r="EB21" s="40"/>
      <c r="EC21" s="40"/>
      <c r="ED21" s="40"/>
      <c r="EE21" s="59">
        <f>SUM(EB21:ED21)</f>
        <v>0</v>
      </c>
      <c r="EF21" s="40"/>
      <c r="EG21" s="40"/>
      <c r="EH21" s="62"/>
      <c r="EI21" s="39">
        <f>SUM(EF21:EH21)</f>
        <v>0</v>
      </c>
      <c r="EJ21" s="40"/>
      <c r="EK21" s="40"/>
      <c r="EL21" s="62"/>
      <c r="EM21" s="39">
        <f t="shared" si="96"/>
        <v>0</v>
      </c>
      <c r="EN21" s="62">
        <f t="shared" si="97"/>
        <v>0</v>
      </c>
      <c r="EO21" s="62">
        <f t="shared" si="25"/>
        <v>0</v>
      </c>
      <c r="EP21" s="62">
        <f t="shared" si="25"/>
        <v>0</v>
      </c>
      <c r="EQ21" s="62">
        <f t="shared" si="25"/>
        <v>0</v>
      </c>
      <c r="ER21" s="40"/>
      <c r="ES21" s="40"/>
      <c r="ET21" s="40"/>
      <c r="EU21" s="59">
        <f>SUM(ER21:ET21)</f>
        <v>0</v>
      </c>
      <c r="EV21" s="40"/>
      <c r="EW21" s="40"/>
      <c r="EX21" s="62"/>
      <c r="EY21" s="39">
        <f>SUM(EV21:EX21)</f>
        <v>0</v>
      </c>
      <c r="EZ21" s="40"/>
      <c r="FA21" s="40"/>
      <c r="FB21" s="62"/>
      <c r="FC21" s="39">
        <f t="shared" si="99"/>
        <v>0</v>
      </c>
      <c r="FD21" s="62">
        <f t="shared" si="100"/>
        <v>0</v>
      </c>
      <c r="FE21" s="62">
        <f t="shared" si="27"/>
        <v>0</v>
      </c>
      <c r="FF21" s="62">
        <f t="shared" si="28"/>
        <v>0</v>
      </c>
      <c r="FG21" s="62">
        <f t="shared" si="29"/>
        <v>0</v>
      </c>
      <c r="FH21" s="40"/>
      <c r="FI21" s="40"/>
      <c r="FJ21" s="40"/>
      <c r="FK21" s="59">
        <f t="shared" si="30"/>
        <v>0</v>
      </c>
      <c r="FL21" s="40"/>
      <c r="FM21" s="40"/>
      <c r="FN21" s="62"/>
      <c r="FO21" s="39">
        <f>SUM(FL21:FN21)</f>
        <v>0</v>
      </c>
      <c r="FP21" s="40"/>
      <c r="FQ21" s="40"/>
      <c r="FR21" s="62"/>
      <c r="FS21" s="39">
        <f t="shared" si="102"/>
        <v>0</v>
      </c>
      <c r="FT21" s="62">
        <f t="shared" si="103"/>
        <v>0</v>
      </c>
      <c r="FU21" s="62">
        <f t="shared" si="31"/>
        <v>0</v>
      </c>
      <c r="FV21" s="62">
        <f t="shared" si="32"/>
        <v>0</v>
      </c>
      <c r="FW21" s="62">
        <f t="shared" si="33"/>
        <v>0</v>
      </c>
      <c r="FX21" s="40"/>
      <c r="FY21" s="40"/>
      <c r="FZ21" s="40"/>
      <c r="GA21" s="59">
        <f>SUM(FX21:FZ21)</f>
        <v>0</v>
      </c>
      <c r="GB21" s="40"/>
      <c r="GC21" s="40"/>
      <c r="GD21" s="62"/>
      <c r="GE21" s="39">
        <f>SUM(GB21:GD21)</f>
        <v>0</v>
      </c>
      <c r="GF21" s="40"/>
      <c r="GG21" s="40"/>
      <c r="GH21" s="62"/>
      <c r="GI21" s="39">
        <f t="shared" si="105"/>
        <v>0</v>
      </c>
      <c r="GJ21" s="62">
        <f t="shared" si="106"/>
        <v>0</v>
      </c>
      <c r="GK21" s="62">
        <f t="shared" si="35"/>
        <v>0</v>
      </c>
      <c r="GL21" s="62">
        <f t="shared" si="36"/>
        <v>0</v>
      </c>
      <c r="GM21" s="62">
        <f t="shared" si="37"/>
        <v>0</v>
      </c>
      <c r="GN21" s="40">
        <f t="shared" si="107"/>
        <v>0</v>
      </c>
      <c r="GO21" s="40">
        <f t="shared" si="108"/>
        <v>0</v>
      </c>
      <c r="GP21" s="40">
        <f t="shared" si="109"/>
        <v>0</v>
      </c>
      <c r="GQ21" s="40">
        <f t="shared" si="110"/>
        <v>0</v>
      </c>
      <c r="GR21" s="40">
        <f t="shared" si="111"/>
        <v>0</v>
      </c>
      <c r="GS21" s="40">
        <f t="shared" si="112"/>
        <v>0</v>
      </c>
      <c r="GT21" s="40">
        <f t="shared" si="113"/>
        <v>0</v>
      </c>
      <c r="GU21" s="40">
        <f t="shared" si="114"/>
        <v>0</v>
      </c>
      <c r="GV21" s="40">
        <f t="shared" si="115"/>
        <v>0</v>
      </c>
      <c r="GW21" s="40">
        <f t="shared" si="116"/>
        <v>0</v>
      </c>
      <c r="GX21" s="40">
        <f t="shared" si="117"/>
        <v>0</v>
      </c>
      <c r="GY21" s="40">
        <f t="shared" si="118"/>
        <v>0</v>
      </c>
      <c r="GZ21" s="62">
        <f t="shared" si="119"/>
        <v>0</v>
      </c>
      <c r="HA21" s="62">
        <f t="shared" si="39"/>
        <v>0</v>
      </c>
      <c r="HB21" s="62">
        <f t="shared" si="40"/>
        <v>0</v>
      </c>
      <c r="HC21" s="62">
        <f t="shared" si="41"/>
        <v>0</v>
      </c>
      <c r="HD21" s="40">
        <f t="shared" si="120"/>
        <v>0</v>
      </c>
      <c r="HE21" s="40">
        <f t="shared" si="121"/>
        <v>0</v>
      </c>
      <c r="HF21" s="40">
        <f t="shared" si="122"/>
        <v>0</v>
      </c>
      <c r="HG21" s="40">
        <f t="shared" si="123"/>
        <v>0</v>
      </c>
      <c r="HH21" s="40">
        <f t="shared" si="124"/>
        <v>1</v>
      </c>
      <c r="HI21" s="40">
        <f t="shared" si="125"/>
        <v>1</v>
      </c>
      <c r="HJ21" s="40">
        <f t="shared" si="126"/>
        <v>0</v>
      </c>
      <c r="HK21" s="40">
        <f t="shared" si="127"/>
        <v>2</v>
      </c>
      <c r="HL21" s="40">
        <f t="shared" si="128"/>
        <v>0</v>
      </c>
      <c r="HM21" s="40">
        <f t="shared" si="129"/>
        <v>0</v>
      </c>
      <c r="HN21" s="40">
        <f t="shared" si="130"/>
        <v>0</v>
      </c>
      <c r="HO21" s="40">
        <f t="shared" si="131"/>
        <v>0</v>
      </c>
      <c r="HP21" s="62">
        <f t="shared" si="132"/>
        <v>1</v>
      </c>
      <c r="HQ21" s="62">
        <f t="shared" si="133"/>
        <v>1</v>
      </c>
      <c r="HR21" s="62">
        <f t="shared" si="134"/>
        <v>0</v>
      </c>
      <c r="HS21" s="62">
        <f t="shared" si="135"/>
        <v>2</v>
      </c>
      <c r="HT21" s="40">
        <f t="shared" si="136"/>
        <v>0</v>
      </c>
      <c r="HU21" s="40">
        <f t="shared" si="137"/>
        <v>0</v>
      </c>
      <c r="HV21" s="40">
        <f t="shared" si="138"/>
        <v>0</v>
      </c>
      <c r="HW21" s="40">
        <f t="shared" si="139"/>
        <v>0</v>
      </c>
      <c r="HX21" s="40">
        <f t="shared" si="140"/>
        <v>0</v>
      </c>
      <c r="HY21" s="40">
        <f t="shared" si="141"/>
        <v>0</v>
      </c>
      <c r="HZ21" s="40">
        <f t="shared" si="142"/>
        <v>0</v>
      </c>
      <c r="IA21" s="40">
        <f t="shared" si="143"/>
        <v>0</v>
      </c>
      <c r="IB21" s="40">
        <f t="shared" si="144"/>
        <v>0</v>
      </c>
      <c r="IC21" s="40">
        <f t="shared" si="145"/>
        <v>0</v>
      </c>
      <c r="ID21" s="40">
        <f t="shared" si="146"/>
        <v>0</v>
      </c>
      <c r="IE21" s="40">
        <f t="shared" si="147"/>
        <v>0</v>
      </c>
      <c r="IF21" s="62">
        <f t="shared" si="148"/>
        <v>0</v>
      </c>
      <c r="IG21" s="62">
        <f t="shared" si="44"/>
        <v>0</v>
      </c>
      <c r="IH21" s="62">
        <f t="shared" si="45"/>
        <v>0</v>
      </c>
      <c r="II21" s="62">
        <f t="shared" si="46"/>
        <v>0</v>
      </c>
      <c r="IJ21" s="40">
        <f t="shared" si="149"/>
        <v>0</v>
      </c>
      <c r="IK21" s="40">
        <f t="shared" si="47"/>
        <v>0</v>
      </c>
      <c r="IL21" s="40">
        <f t="shared" si="47"/>
        <v>0</v>
      </c>
      <c r="IM21" s="40">
        <f t="shared" si="47"/>
        <v>0</v>
      </c>
      <c r="IN21" s="40">
        <f t="shared" si="47"/>
        <v>0</v>
      </c>
      <c r="IO21" s="40">
        <f t="shared" si="47"/>
        <v>0</v>
      </c>
      <c r="IP21" s="40">
        <f t="shared" si="47"/>
        <v>0</v>
      </c>
      <c r="IQ21" s="40">
        <f t="shared" si="47"/>
        <v>0</v>
      </c>
      <c r="IR21" s="40">
        <f t="shared" si="47"/>
        <v>0</v>
      </c>
      <c r="IS21" s="40">
        <f t="shared" si="47"/>
        <v>0</v>
      </c>
      <c r="IT21" s="40">
        <f t="shared" si="47"/>
        <v>0</v>
      </c>
      <c r="IU21" s="40">
        <f t="shared" si="47"/>
        <v>0</v>
      </c>
      <c r="IV21" s="62">
        <f t="shared" si="150"/>
        <v>0</v>
      </c>
      <c r="IW21" s="62">
        <f t="shared" si="48"/>
        <v>0</v>
      </c>
      <c r="IX21" s="62">
        <f t="shared" si="49"/>
        <v>0</v>
      </c>
      <c r="IY21" s="62">
        <f t="shared" si="50"/>
        <v>0</v>
      </c>
      <c r="IZ21" s="40">
        <f t="shared" si="151"/>
        <v>0</v>
      </c>
      <c r="JA21" s="40">
        <f t="shared" si="152"/>
        <v>0</v>
      </c>
      <c r="JB21" s="40">
        <f t="shared" si="153"/>
        <v>0</v>
      </c>
      <c r="JC21" s="40">
        <f t="shared" si="154"/>
        <v>0</v>
      </c>
      <c r="JD21" s="40">
        <f t="shared" si="155"/>
        <v>1</v>
      </c>
      <c r="JE21" s="40">
        <f t="shared" si="156"/>
        <v>1</v>
      </c>
      <c r="JF21" s="40">
        <f t="shared" si="157"/>
        <v>0</v>
      </c>
      <c r="JG21" s="40">
        <f t="shared" si="158"/>
        <v>2</v>
      </c>
      <c r="JH21" s="40">
        <f t="shared" si="159"/>
        <v>0</v>
      </c>
      <c r="JI21" s="40">
        <f t="shared" si="160"/>
        <v>0</v>
      </c>
      <c r="JJ21" s="40">
        <f t="shared" si="161"/>
        <v>0</v>
      </c>
      <c r="JK21" s="40">
        <f t="shared" si="162"/>
        <v>0</v>
      </c>
      <c r="JL21" s="62">
        <f t="shared" si="163"/>
        <v>1</v>
      </c>
      <c r="JM21" s="62">
        <f t="shared" si="52"/>
        <v>1</v>
      </c>
      <c r="JN21" s="62">
        <f t="shared" si="53"/>
        <v>0</v>
      </c>
      <c r="JO21" s="62">
        <f t="shared" si="54"/>
        <v>2</v>
      </c>
      <c r="JP21" s="40">
        <f t="shared" si="164"/>
        <v>0</v>
      </c>
      <c r="JQ21" s="40">
        <f t="shared" si="165"/>
        <v>0</v>
      </c>
      <c r="JR21" s="40">
        <f t="shared" si="166"/>
        <v>0</v>
      </c>
      <c r="JS21" s="40">
        <f t="shared" si="167"/>
        <v>0</v>
      </c>
      <c r="JT21" s="40">
        <f t="shared" si="168"/>
        <v>0</v>
      </c>
      <c r="JU21" s="40">
        <f t="shared" si="169"/>
        <v>0</v>
      </c>
      <c r="JV21" s="40">
        <f t="shared" si="170"/>
        <v>0</v>
      </c>
      <c r="JW21" s="40">
        <f t="shared" si="171"/>
        <v>0</v>
      </c>
      <c r="JX21" s="40">
        <f t="shared" si="172"/>
        <v>0</v>
      </c>
      <c r="JY21" s="40">
        <f t="shared" si="173"/>
        <v>0</v>
      </c>
      <c r="JZ21" s="40">
        <f t="shared" si="174"/>
        <v>0</v>
      </c>
      <c r="KA21" s="40">
        <f t="shared" si="175"/>
        <v>0</v>
      </c>
      <c r="KB21" s="62">
        <f t="shared" si="176"/>
        <v>0</v>
      </c>
      <c r="KC21" s="62">
        <f t="shared" si="56"/>
        <v>0</v>
      </c>
      <c r="KD21" s="62">
        <f t="shared" si="57"/>
        <v>0</v>
      </c>
      <c r="KE21" s="62">
        <f t="shared" si="58"/>
        <v>0</v>
      </c>
      <c r="KF21" s="40">
        <f t="shared" si="177"/>
        <v>0</v>
      </c>
      <c r="KG21" s="40">
        <f t="shared" si="178"/>
        <v>0</v>
      </c>
      <c r="KH21" s="40">
        <f t="shared" si="179"/>
        <v>0</v>
      </c>
      <c r="KI21" s="40">
        <f t="shared" si="180"/>
        <v>0</v>
      </c>
      <c r="KJ21" s="40">
        <f t="shared" si="181"/>
        <v>1</v>
      </c>
      <c r="KK21" s="40">
        <f t="shared" si="182"/>
        <v>1</v>
      </c>
      <c r="KL21" s="40">
        <f t="shared" si="183"/>
        <v>0</v>
      </c>
      <c r="KM21" s="40">
        <f t="shared" si="184"/>
        <v>2</v>
      </c>
      <c r="KN21" s="40">
        <f t="shared" si="185"/>
        <v>0</v>
      </c>
      <c r="KO21" s="40">
        <f t="shared" si="186"/>
        <v>0</v>
      </c>
      <c r="KP21" s="40">
        <f t="shared" si="187"/>
        <v>0</v>
      </c>
      <c r="KQ21" s="40">
        <f t="shared" si="188"/>
        <v>0</v>
      </c>
      <c r="KR21" s="62">
        <f t="shared" si="189"/>
        <v>1</v>
      </c>
      <c r="KS21" s="62">
        <f t="shared" si="60"/>
        <v>1</v>
      </c>
      <c r="KT21" s="62">
        <f t="shared" si="61"/>
        <v>0</v>
      </c>
      <c r="KU21" s="62">
        <f t="shared" si="62"/>
        <v>2</v>
      </c>
    </row>
    <row r="22" spans="1:307" x14ac:dyDescent="0.25">
      <c r="A22" s="32"/>
      <c r="B22" s="60"/>
      <c r="C22" s="64" t="s">
        <v>65</v>
      </c>
      <c r="D22" s="40"/>
      <c r="E22" s="40"/>
      <c r="F22" s="40"/>
      <c r="G22" s="59">
        <f t="shared" si="0"/>
        <v>0</v>
      </c>
      <c r="H22" s="867">
        <v>16</v>
      </c>
      <c r="I22" s="867">
        <v>37</v>
      </c>
      <c r="J22" s="868">
        <v>0</v>
      </c>
      <c r="K22" s="866">
        <f t="shared" si="63"/>
        <v>53</v>
      </c>
      <c r="L22" s="40"/>
      <c r="M22" s="40"/>
      <c r="N22" s="62"/>
      <c r="O22" s="39">
        <f t="shared" si="64"/>
        <v>0</v>
      </c>
      <c r="P22" s="62">
        <f t="shared" si="65"/>
        <v>16</v>
      </c>
      <c r="Q22" s="62">
        <f t="shared" si="66"/>
        <v>37</v>
      </c>
      <c r="R22" s="62">
        <f t="shared" si="67"/>
        <v>0</v>
      </c>
      <c r="S22" s="62">
        <f t="shared" si="68"/>
        <v>53</v>
      </c>
      <c r="T22" s="40"/>
      <c r="U22" s="40"/>
      <c r="V22" s="40"/>
      <c r="W22" s="59">
        <f>SUM(T22:V22)</f>
        <v>0</v>
      </c>
      <c r="X22" s="867">
        <v>14</v>
      </c>
      <c r="Y22" s="867">
        <v>38</v>
      </c>
      <c r="Z22" s="868"/>
      <c r="AA22" s="866">
        <f>SUM(X22:Z22)</f>
        <v>52</v>
      </c>
      <c r="AB22" s="40"/>
      <c r="AC22" s="40"/>
      <c r="AD22" s="62"/>
      <c r="AE22" s="39">
        <f t="shared" si="70"/>
        <v>0</v>
      </c>
      <c r="AF22" s="62">
        <f t="shared" si="71"/>
        <v>14</v>
      </c>
      <c r="AG22" s="62">
        <f t="shared" si="2"/>
        <v>38</v>
      </c>
      <c r="AH22" s="62">
        <f t="shared" si="3"/>
        <v>0</v>
      </c>
      <c r="AI22" s="62">
        <f t="shared" si="4"/>
        <v>52</v>
      </c>
      <c r="AJ22" s="40"/>
      <c r="AK22" s="40"/>
      <c r="AL22" s="40"/>
      <c r="AM22" s="59">
        <f>SUM(AJ22:AL22)</f>
        <v>0</v>
      </c>
      <c r="AN22" s="867">
        <v>17</v>
      </c>
      <c r="AO22" s="867">
        <v>30</v>
      </c>
      <c r="AP22" s="868">
        <v>0</v>
      </c>
      <c r="AQ22" s="866">
        <f>SUM(AN22:AP22)</f>
        <v>47</v>
      </c>
      <c r="AR22" s="40"/>
      <c r="AS22" s="40"/>
      <c r="AT22" s="62"/>
      <c r="AU22" s="39">
        <f t="shared" si="73"/>
        <v>0</v>
      </c>
      <c r="AV22" s="62">
        <f t="shared" si="74"/>
        <v>17</v>
      </c>
      <c r="AW22" s="62">
        <f t="shared" si="6"/>
        <v>30</v>
      </c>
      <c r="AX22" s="62">
        <f t="shared" si="7"/>
        <v>0</v>
      </c>
      <c r="AY22" s="62">
        <f t="shared" si="8"/>
        <v>47</v>
      </c>
      <c r="AZ22" s="40"/>
      <c r="BA22" s="40"/>
      <c r="BB22" s="40"/>
      <c r="BC22" s="59">
        <f>SUM(AZ22:BB22)</f>
        <v>0</v>
      </c>
      <c r="BD22" s="867">
        <v>10</v>
      </c>
      <c r="BE22" s="867">
        <v>35</v>
      </c>
      <c r="BF22" s="868">
        <v>0</v>
      </c>
      <c r="BG22" s="866">
        <f>SUM(BD22:BF22)</f>
        <v>45</v>
      </c>
      <c r="BH22" s="40"/>
      <c r="BI22" s="40"/>
      <c r="BJ22" s="62"/>
      <c r="BK22" s="39">
        <f t="shared" si="76"/>
        <v>0</v>
      </c>
      <c r="BL22" s="62">
        <f t="shared" si="77"/>
        <v>10</v>
      </c>
      <c r="BM22" s="62">
        <f t="shared" si="10"/>
        <v>35</v>
      </c>
      <c r="BN22" s="62">
        <f t="shared" si="11"/>
        <v>0</v>
      </c>
      <c r="BO22" s="62">
        <f t="shared" si="12"/>
        <v>45</v>
      </c>
      <c r="BP22" s="40"/>
      <c r="BQ22" s="40"/>
      <c r="BR22" s="40"/>
      <c r="BS22" s="59">
        <f>SUM(BP22:BR22)</f>
        <v>0</v>
      </c>
      <c r="BT22" s="867"/>
      <c r="BU22" s="867"/>
      <c r="BV22" s="868"/>
      <c r="BW22" s="866">
        <f>SUM(BT22:BV22)</f>
        <v>0</v>
      </c>
      <c r="BX22" s="40"/>
      <c r="BY22" s="40"/>
      <c r="BZ22" s="62"/>
      <c r="CA22" s="39">
        <f t="shared" si="79"/>
        <v>0</v>
      </c>
      <c r="CB22" s="62">
        <f t="shared" si="80"/>
        <v>0</v>
      </c>
      <c r="CC22" s="62">
        <f t="shared" si="81"/>
        <v>0</v>
      </c>
      <c r="CD22" s="62">
        <f t="shared" si="82"/>
        <v>0</v>
      </c>
      <c r="CE22" s="62">
        <f t="shared" si="14"/>
        <v>0</v>
      </c>
      <c r="CF22" s="40"/>
      <c r="CG22" s="40"/>
      <c r="CH22" s="40"/>
      <c r="CI22" s="59">
        <f>SUM(CF22:CH22)</f>
        <v>0</v>
      </c>
      <c r="CJ22" s="867"/>
      <c r="CK22" s="867"/>
      <c r="CL22" s="868"/>
      <c r="CM22" s="866">
        <f>SUM(CJ22:CL22)</f>
        <v>0</v>
      </c>
      <c r="CN22" s="40"/>
      <c r="CO22" s="40"/>
      <c r="CP22" s="62"/>
      <c r="CQ22" s="39">
        <f t="shared" si="84"/>
        <v>0</v>
      </c>
      <c r="CR22" s="62">
        <f t="shared" si="85"/>
        <v>0</v>
      </c>
      <c r="CS22" s="62">
        <f t="shared" si="16"/>
        <v>0</v>
      </c>
      <c r="CT22" s="62">
        <f t="shared" si="17"/>
        <v>0</v>
      </c>
      <c r="CU22" s="62">
        <f t="shared" si="18"/>
        <v>0</v>
      </c>
      <c r="CV22" s="40"/>
      <c r="CW22" s="40"/>
      <c r="CX22" s="40"/>
      <c r="CY22" s="59">
        <f>SUM(CV22:CX22)</f>
        <v>0</v>
      </c>
      <c r="CZ22" s="40"/>
      <c r="DA22" s="40"/>
      <c r="DB22" s="62"/>
      <c r="DC22" s="39">
        <f>SUM(CZ22:DB22)</f>
        <v>0</v>
      </c>
      <c r="DD22" s="40"/>
      <c r="DE22" s="40"/>
      <c r="DF22" s="62"/>
      <c r="DG22" s="39">
        <f t="shared" si="87"/>
        <v>0</v>
      </c>
      <c r="DH22" s="62">
        <f t="shared" si="88"/>
        <v>0</v>
      </c>
      <c r="DI22" s="62">
        <f t="shared" si="20"/>
        <v>0</v>
      </c>
      <c r="DJ22" s="62">
        <f t="shared" si="21"/>
        <v>0</v>
      </c>
      <c r="DK22" s="62">
        <f t="shared" si="22"/>
        <v>0</v>
      </c>
      <c r="DL22" s="40"/>
      <c r="DM22" s="40"/>
      <c r="DN22" s="40"/>
      <c r="DO22" s="59">
        <f>SUM(DL22:DN22)</f>
        <v>0</v>
      </c>
      <c r="DP22" s="40"/>
      <c r="DQ22" s="40"/>
      <c r="DR22" s="62"/>
      <c r="DS22" s="39">
        <f>SUM(DP22:DR22)</f>
        <v>0</v>
      </c>
      <c r="DT22" s="40"/>
      <c r="DU22" s="40"/>
      <c r="DV22" s="62"/>
      <c r="DW22" s="39">
        <f t="shared" si="90"/>
        <v>0</v>
      </c>
      <c r="DX22" s="62">
        <f t="shared" si="91"/>
        <v>0</v>
      </c>
      <c r="DY22" s="62">
        <f t="shared" si="92"/>
        <v>0</v>
      </c>
      <c r="DZ22" s="62">
        <f t="shared" si="93"/>
        <v>0</v>
      </c>
      <c r="EA22" s="62">
        <f t="shared" si="94"/>
        <v>0</v>
      </c>
      <c r="EB22" s="40"/>
      <c r="EC22" s="40"/>
      <c r="ED22" s="40"/>
      <c r="EE22" s="59">
        <f>SUM(EB22:ED22)</f>
        <v>0</v>
      </c>
      <c r="EF22" s="40"/>
      <c r="EG22" s="40"/>
      <c r="EH22" s="62"/>
      <c r="EI22" s="39">
        <f>SUM(EF22:EH22)</f>
        <v>0</v>
      </c>
      <c r="EJ22" s="40"/>
      <c r="EK22" s="40"/>
      <c r="EL22" s="62"/>
      <c r="EM22" s="39">
        <f t="shared" si="96"/>
        <v>0</v>
      </c>
      <c r="EN22" s="62">
        <f t="shared" si="97"/>
        <v>0</v>
      </c>
      <c r="EO22" s="62">
        <f t="shared" si="25"/>
        <v>0</v>
      </c>
      <c r="EP22" s="62">
        <f t="shared" si="25"/>
        <v>0</v>
      </c>
      <c r="EQ22" s="62">
        <f t="shared" si="25"/>
        <v>0</v>
      </c>
      <c r="ER22" s="40"/>
      <c r="ES22" s="40"/>
      <c r="ET22" s="40"/>
      <c r="EU22" s="59">
        <f>SUM(ER22:ET22)</f>
        <v>0</v>
      </c>
      <c r="EV22" s="40"/>
      <c r="EW22" s="40"/>
      <c r="EX22" s="62"/>
      <c r="EY22" s="39">
        <f>SUM(EV22:EX22)</f>
        <v>0</v>
      </c>
      <c r="EZ22" s="40"/>
      <c r="FA22" s="40"/>
      <c r="FB22" s="62"/>
      <c r="FC22" s="39">
        <f t="shared" si="99"/>
        <v>0</v>
      </c>
      <c r="FD22" s="62">
        <f t="shared" si="100"/>
        <v>0</v>
      </c>
      <c r="FE22" s="62">
        <f t="shared" si="27"/>
        <v>0</v>
      </c>
      <c r="FF22" s="62">
        <f t="shared" si="28"/>
        <v>0</v>
      </c>
      <c r="FG22" s="62">
        <f t="shared" si="29"/>
        <v>0</v>
      </c>
      <c r="FH22" s="40"/>
      <c r="FI22" s="40"/>
      <c r="FJ22" s="40"/>
      <c r="FK22" s="59">
        <f t="shared" si="30"/>
        <v>0</v>
      </c>
      <c r="FL22" s="40"/>
      <c r="FM22" s="40"/>
      <c r="FN22" s="62"/>
      <c r="FO22" s="39">
        <f>SUM(FL22:FN22)</f>
        <v>0</v>
      </c>
      <c r="FP22" s="40"/>
      <c r="FQ22" s="40"/>
      <c r="FR22" s="62"/>
      <c r="FS22" s="39">
        <f t="shared" si="102"/>
        <v>0</v>
      </c>
      <c r="FT22" s="62">
        <f t="shared" si="103"/>
        <v>0</v>
      </c>
      <c r="FU22" s="62">
        <f t="shared" si="31"/>
        <v>0</v>
      </c>
      <c r="FV22" s="62">
        <f t="shared" si="32"/>
        <v>0</v>
      </c>
      <c r="FW22" s="62">
        <f t="shared" si="33"/>
        <v>0</v>
      </c>
      <c r="FX22" s="40"/>
      <c r="FY22" s="40"/>
      <c r="FZ22" s="40"/>
      <c r="GA22" s="59">
        <f>SUM(FX22:FZ22)</f>
        <v>0</v>
      </c>
      <c r="GB22" s="40"/>
      <c r="GC22" s="40"/>
      <c r="GD22" s="62"/>
      <c r="GE22" s="39">
        <f>SUM(GB22:GD22)</f>
        <v>0</v>
      </c>
      <c r="GF22" s="40"/>
      <c r="GG22" s="40"/>
      <c r="GH22" s="62"/>
      <c r="GI22" s="39">
        <f t="shared" si="105"/>
        <v>0</v>
      </c>
      <c r="GJ22" s="62">
        <f t="shared" si="106"/>
        <v>0</v>
      </c>
      <c r="GK22" s="62">
        <f t="shared" si="35"/>
        <v>0</v>
      </c>
      <c r="GL22" s="62">
        <f t="shared" si="36"/>
        <v>0</v>
      </c>
      <c r="GM22" s="62">
        <f t="shared" si="37"/>
        <v>0</v>
      </c>
      <c r="GN22" s="40">
        <f t="shared" si="107"/>
        <v>0</v>
      </c>
      <c r="GO22" s="40">
        <f t="shared" si="107"/>
        <v>0</v>
      </c>
      <c r="GP22" s="40">
        <f t="shared" si="107"/>
        <v>0</v>
      </c>
      <c r="GQ22" s="40">
        <f t="shared" si="110"/>
        <v>0</v>
      </c>
      <c r="GR22" s="40">
        <f t="shared" si="110"/>
        <v>47</v>
      </c>
      <c r="GS22" s="40">
        <f t="shared" si="110"/>
        <v>105</v>
      </c>
      <c r="GT22" s="40">
        <f t="shared" si="113"/>
        <v>0</v>
      </c>
      <c r="GU22" s="40">
        <f t="shared" si="113"/>
        <v>152</v>
      </c>
      <c r="GV22" s="40">
        <f t="shared" si="115"/>
        <v>0</v>
      </c>
      <c r="GW22" s="40">
        <f t="shared" si="116"/>
        <v>0</v>
      </c>
      <c r="GX22" s="40">
        <f t="shared" si="117"/>
        <v>0</v>
      </c>
      <c r="GY22" s="40">
        <f t="shared" si="118"/>
        <v>0</v>
      </c>
      <c r="GZ22" s="62">
        <f t="shared" si="119"/>
        <v>47</v>
      </c>
      <c r="HA22" s="62">
        <f t="shared" si="39"/>
        <v>105</v>
      </c>
      <c r="HB22" s="62">
        <f t="shared" si="40"/>
        <v>0</v>
      </c>
      <c r="HC22" s="62">
        <f t="shared" si="41"/>
        <v>152</v>
      </c>
      <c r="HD22" s="40">
        <f t="shared" si="120"/>
        <v>0</v>
      </c>
      <c r="HE22" s="40">
        <f t="shared" si="121"/>
        <v>0</v>
      </c>
      <c r="HF22" s="40">
        <f t="shared" si="122"/>
        <v>0</v>
      </c>
      <c r="HG22" s="40">
        <f t="shared" si="123"/>
        <v>0</v>
      </c>
      <c r="HH22" s="40">
        <f t="shared" si="124"/>
        <v>10</v>
      </c>
      <c r="HI22" s="40">
        <f t="shared" si="125"/>
        <v>35</v>
      </c>
      <c r="HJ22" s="40">
        <f t="shared" si="126"/>
        <v>0</v>
      </c>
      <c r="HK22" s="40">
        <f t="shared" si="127"/>
        <v>45</v>
      </c>
      <c r="HL22" s="40">
        <f t="shared" si="128"/>
        <v>0</v>
      </c>
      <c r="HM22" s="40">
        <f t="shared" si="129"/>
        <v>0</v>
      </c>
      <c r="HN22" s="40">
        <f t="shared" si="130"/>
        <v>0</v>
      </c>
      <c r="HO22" s="40">
        <f t="shared" si="131"/>
        <v>0</v>
      </c>
      <c r="HP22" s="62">
        <f t="shared" si="132"/>
        <v>10</v>
      </c>
      <c r="HQ22" s="62">
        <f t="shared" si="133"/>
        <v>35</v>
      </c>
      <c r="HR22" s="62">
        <f t="shared" si="134"/>
        <v>0</v>
      </c>
      <c r="HS22" s="62">
        <f t="shared" si="135"/>
        <v>45</v>
      </c>
      <c r="HT22" s="40">
        <f t="shared" si="136"/>
        <v>0</v>
      </c>
      <c r="HU22" s="40">
        <f t="shared" si="137"/>
        <v>0</v>
      </c>
      <c r="HV22" s="40">
        <f t="shared" si="138"/>
        <v>0</v>
      </c>
      <c r="HW22" s="40">
        <f t="shared" si="139"/>
        <v>0</v>
      </c>
      <c r="HX22" s="40">
        <f t="shared" si="140"/>
        <v>0</v>
      </c>
      <c r="HY22" s="40">
        <f t="shared" si="141"/>
        <v>0</v>
      </c>
      <c r="HZ22" s="40">
        <f t="shared" si="142"/>
        <v>0</v>
      </c>
      <c r="IA22" s="40">
        <f t="shared" si="143"/>
        <v>0</v>
      </c>
      <c r="IB22" s="40">
        <f t="shared" si="144"/>
        <v>0</v>
      </c>
      <c r="IC22" s="40">
        <f t="shared" si="144"/>
        <v>0</v>
      </c>
      <c r="ID22" s="40">
        <f t="shared" si="144"/>
        <v>0</v>
      </c>
      <c r="IE22" s="40">
        <f t="shared" si="144"/>
        <v>0</v>
      </c>
      <c r="IF22" s="62">
        <f t="shared" si="148"/>
        <v>0</v>
      </c>
      <c r="IG22" s="62">
        <f t="shared" si="44"/>
        <v>0</v>
      </c>
      <c r="IH22" s="62">
        <f t="shared" si="45"/>
        <v>0</v>
      </c>
      <c r="II22" s="62">
        <f t="shared" si="46"/>
        <v>0</v>
      </c>
      <c r="IJ22" s="40">
        <f t="shared" si="149"/>
        <v>0</v>
      </c>
      <c r="IK22" s="40">
        <f t="shared" si="149"/>
        <v>0</v>
      </c>
      <c r="IL22" s="40">
        <f t="shared" si="149"/>
        <v>0</v>
      </c>
      <c r="IM22" s="40">
        <f t="shared" si="149"/>
        <v>0</v>
      </c>
      <c r="IN22" s="40">
        <f t="shared" si="149"/>
        <v>0</v>
      </c>
      <c r="IO22" s="40">
        <f t="shared" si="149"/>
        <v>0</v>
      </c>
      <c r="IP22" s="40">
        <f t="shared" si="149"/>
        <v>0</v>
      </c>
      <c r="IQ22" s="40">
        <f t="shared" si="149"/>
        <v>0</v>
      </c>
      <c r="IR22" s="40">
        <f t="shared" si="149"/>
        <v>0</v>
      </c>
      <c r="IS22" s="40">
        <f t="shared" si="149"/>
        <v>0</v>
      </c>
      <c r="IT22" s="40">
        <f t="shared" ref="IT22:IU45" si="190">FB22+FR22+GH22</f>
        <v>0</v>
      </c>
      <c r="IU22" s="40">
        <f t="shared" si="190"/>
        <v>0</v>
      </c>
      <c r="IV22" s="62">
        <f t="shared" si="150"/>
        <v>0</v>
      </c>
      <c r="IW22" s="62">
        <f t="shared" si="48"/>
        <v>0</v>
      </c>
      <c r="IX22" s="62">
        <f t="shared" si="49"/>
        <v>0</v>
      </c>
      <c r="IY22" s="62">
        <f t="shared" si="50"/>
        <v>0</v>
      </c>
      <c r="IZ22" s="40">
        <f t="shared" si="151"/>
        <v>0</v>
      </c>
      <c r="JA22" s="40">
        <f t="shared" si="152"/>
        <v>0</v>
      </c>
      <c r="JB22" s="40">
        <f t="shared" si="153"/>
        <v>0</v>
      </c>
      <c r="JC22" s="40">
        <f t="shared" si="154"/>
        <v>0</v>
      </c>
      <c r="JD22" s="40">
        <f t="shared" si="155"/>
        <v>57</v>
      </c>
      <c r="JE22" s="40">
        <f t="shared" si="156"/>
        <v>140</v>
      </c>
      <c r="JF22" s="40">
        <f t="shared" si="157"/>
        <v>0</v>
      </c>
      <c r="JG22" s="40">
        <f t="shared" si="158"/>
        <v>197</v>
      </c>
      <c r="JH22" s="40">
        <f t="shared" si="159"/>
        <v>0</v>
      </c>
      <c r="JI22" s="40">
        <f t="shared" si="160"/>
        <v>0</v>
      </c>
      <c r="JJ22" s="40">
        <f t="shared" si="161"/>
        <v>0</v>
      </c>
      <c r="JK22" s="40">
        <f t="shared" si="162"/>
        <v>0</v>
      </c>
      <c r="JL22" s="62">
        <f t="shared" si="163"/>
        <v>57</v>
      </c>
      <c r="JM22" s="62">
        <f t="shared" si="52"/>
        <v>140</v>
      </c>
      <c r="JN22" s="62">
        <f t="shared" si="53"/>
        <v>0</v>
      </c>
      <c r="JO22" s="62">
        <f t="shared" si="54"/>
        <v>197</v>
      </c>
      <c r="JP22" s="40">
        <f t="shared" si="164"/>
        <v>0</v>
      </c>
      <c r="JQ22" s="40">
        <f t="shared" si="165"/>
        <v>0</v>
      </c>
      <c r="JR22" s="40">
        <f t="shared" si="166"/>
        <v>0</v>
      </c>
      <c r="JS22" s="40">
        <f t="shared" si="167"/>
        <v>0</v>
      </c>
      <c r="JT22" s="40">
        <f t="shared" si="168"/>
        <v>0</v>
      </c>
      <c r="JU22" s="40">
        <f t="shared" si="169"/>
        <v>0</v>
      </c>
      <c r="JV22" s="40">
        <f t="shared" si="170"/>
        <v>0</v>
      </c>
      <c r="JW22" s="40">
        <f t="shared" si="171"/>
        <v>0</v>
      </c>
      <c r="JX22" s="40">
        <f t="shared" si="172"/>
        <v>0</v>
      </c>
      <c r="JY22" s="40">
        <f t="shared" si="173"/>
        <v>0</v>
      </c>
      <c r="JZ22" s="40">
        <f t="shared" si="174"/>
        <v>0</v>
      </c>
      <c r="KA22" s="40">
        <f t="shared" si="175"/>
        <v>0</v>
      </c>
      <c r="KB22" s="62">
        <f t="shared" si="176"/>
        <v>0</v>
      </c>
      <c r="KC22" s="62">
        <f t="shared" si="56"/>
        <v>0</v>
      </c>
      <c r="KD22" s="62">
        <f t="shared" si="57"/>
        <v>0</v>
      </c>
      <c r="KE22" s="62">
        <f t="shared" si="58"/>
        <v>0</v>
      </c>
      <c r="KF22" s="40">
        <f t="shared" si="177"/>
        <v>0</v>
      </c>
      <c r="KG22" s="40">
        <f t="shared" si="178"/>
        <v>0</v>
      </c>
      <c r="KH22" s="40">
        <f t="shared" si="179"/>
        <v>0</v>
      </c>
      <c r="KI22" s="40">
        <f t="shared" si="180"/>
        <v>0</v>
      </c>
      <c r="KJ22" s="40">
        <f t="shared" si="181"/>
        <v>57</v>
      </c>
      <c r="KK22" s="40">
        <f t="shared" si="182"/>
        <v>140</v>
      </c>
      <c r="KL22" s="40">
        <f t="shared" si="183"/>
        <v>0</v>
      </c>
      <c r="KM22" s="40">
        <f t="shared" si="184"/>
        <v>197</v>
      </c>
      <c r="KN22" s="40">
        <f t="shared" si="185"/>
        <v>0</v>
      </c>
      <c r="KO22" s="40">
        <f t="shared" si="186"/>
        <v>0</v>
      </c>
      <c r="KP22" s="40">
        <f t="shared" si="187"/>
        <v>0</v>
      </c>
      <c r="KQ22" s="40">
        <f t="shared" si="188"/>
        <v>0</v>
      </c>
      <c r="KR22" s="62">
        <f t="shared" si="189"/>
        <v>57</v>
      </c>
      <c r="KS22" s="62">
        <f t="shared" si="60"/>
        <v>140</v>
      </c>
      <c r="KT22" s="62">
        <f t="shared" si="61"/>
        <v>0</v>
      </c>
      <c r="KU22" s="62">
        <f t="shared" si="62"/>
        <v>197</v>
      </c>
    </row>
    <row r="23" spans="1:307" x14ac:dyDescent="0.25">
      <c r="A23" s="32"/>
      <c r="B23" s="60"/>
      <c r="C23" s="64" t="s">
        <v>66</v>
      </c>
      <c r="D23" s="40"/>
      <c r="E23" s="40"/>
      <c r="F23" s="40"/>
      <c r="G23" s="59">
        <f t="shared" si="0"/>
        <v>0</v>
      </c>
      <c r="H23" s="867">
        <v>16</v>
      </c>
      <c r="I23" s="867">
        <v>37</v>
      </c>
      <c r="J23" s="868">
        <v>0</v>
      </c>
      <c r="K23" s="866">
        <f t="shared" si="63"/>
        <v>53</v>
      </c>
      <c r="L23" s="40"/>
      <c r="M23" s="40"/>
      <c r="N23" s="62"/>
      <c r="O23" s="39">
        <f t="shared" si="64"/>
        <v>0</v>
      </c>
      <c r="P23" s="62">
        <f t="shared" si="65"/>
        <v>16</v>
      </c>
      <c r="Q23" s="62">
        <f t="shared" si="66"/>
        <v>37</v>
      </c>
      <c r="R23" s="62">
        <f t="shared" si="67"/>
        <v>0</v>
      </c>
      <c r="S23" s="62">
        <f t="shared" si="68"/>
        <v>53</v>
      </c>
      <c r="T23" s="40"/>
      <c r="U23" s="40"/>
      <c r="V23" s="40"/>
      <c r="W23" s="59">
        <f>SUM(T23:V23)</f>
        <v>0</v>
      </c>
      <c r="X23" s="867">
        <v>16</v>
      </c>
      <c r="Y23" s="867">
        <v>39</v>
      </c>
      <c r="Z23" s="868"/>
      <c r="AA23" s="866">
        <f>SUM(X23:Z23)</f>
        <v>55</v>
      </c>
      <c r="AB23" s="40"/>
      <c r="AC23" s="40"/>
      <c r="AD23" s="62"/>
      <c r="AE23" s="39">
        <f t="shared" si="70"/>
        <v>0</v>
      </c>
      <c r="AF23" s="62">
        <f t="shared" si="71"/>
        <v>16</v>
      </c>
      <c r="AG23" s="62">
        <f t="shared" si="2"/>
        <v>39</v>
      </c>
      <c r="AH23" s="62">
        <f t="shared" si="3"/>
        <v>0</v>
      </c>
      <c r="AI23" s="62">
        <f t="shared" si="4"/>
        <v>55</v>
      </c>
      <c r="AJ23" s="40"/>
      <c r="AK23" s="40"/>
      <c r="AL23" s="40"/>
      <c r="AM23" s="59">
        <f>SUM(AJ23:AL23)</f>
        <v>0</v>
      </c>
      <c r="AN23" s="867">
        <v>18</v>
      </c>
      <c r="AO23" s="867">
        <v>30</v>
      </c>
      <c r="AP23" s="868">
        <v>0</v>
      </c>
      <c r="AQ23" s="866">
        <f>SUM(AN23:AP23)</f>
        <v>48</v>
      </c>
      <c r="AR23" s="40"/>
      <c r="AS23" s="40"/>
      <c r="AT23" s="62"/>
      <c r="AU23" s="39">
        <f t="shared" si="73"/>
        <v>0</v>
      </c>
      <c r="AV23" s="62">
        <f t="shared" si="74"/>
        <v>18</v>
      </c>
      <c r="AW23" s="62">
        <f t="shared" si="6"/>
        <v>30</v>
      </c>
      <c r="AX23" s="62">
        <f t="shared" si="7"/>
        <v>0</v>
      </c>
      <c r="AY23" s="62">
        <f t="shared" si="8"/>
        <v>48</v>
      </c>
      <c r="AZ23" s="40"/>
      <c r="BA23" s="40"/>
      <c r="BB23" s="40"/>
      <c r="BC23" s="59">
        <f>SUM(AZ23:BB23)</f>
        <v>0</v>
      </c>
      <c r="BD23" s="867">
        <v>10</v>
      </c>
      <c r="BE23" s="867">
        <v>35</v>
      </c>
      <c r="BF23" s="868">
        <v>0</v>
      </c>
      <c r="BG23" s="866">
        <f>SUM(BD23:BF23)</f>
        <v>45</v>
      </c>
      <c r="BH23" s="40"/>
      <c r="BI23" s="40"/>
      <c r="BJ23" s="62"/>
      <c r="BK23" s="39">
        <f t="shared" si="76"/>
        <v>0</v>
      </c>
      <c r="BL23" s="62">
        <f t="shared" si="77"/>
        <v>10</v>
      </c>
      <c r="BM23" s="62">
        <f t="shared" si="10"/>
        <v>35</v>
      </c>
      <c r="BN23" s="62">
        <f t="shared" si="11"/>
        <v>0</v>
      </c>
      <c r="BO23" s="62">
        <f t="shared" si="12"/>
        <v>45</v>
      </c>
      <c r="BP23" s="40"/>
      <c r="BQ23" s="40"/>
      <c r="BR23" s="40"/>
      <c r="BS23" s="59">
        <f>SUM(BP23:BR23)</f>
        <v>0</v>
      </c>
      <c r="BT23" s="867"/>
      <c r="BU23" s="867"/>
      <c r="BV23" s="868"/>
      <c r="BW23" s="866">
        <f>SUM(BT23:BV23)</f>
        <v>0</v>
      </c>
      <c r="BX23" s="40"/>
      <c r="BY23" s="40"/>
      <c r="BZ23" s="62"/>
      <c r="CA23" s="39">
        <f t="shared" si="79"/>
        <v>0</v>
      </c>
      <c r="CB23" s="62">
        <f t="shared" si="80"/>
        <v>0</v>
      </c>
      <c r="CC23" s="62">
        <f t="shared" si="81"/>
        <v>0</v>
      </c>
      <c r="CD23" s="62">
        <f t="shared" si="82"/>
        <v>0</v>
      </c>
      <c r="CE23" s="62">
        <f t="shared" si="14"/>
        <v>0</v>
      </c>
      <c r="CF23" s="40"/>
      <c r="CG23" s="40"/>
      <c r="CH23" s="40"/>
      <c r="CI23" s="59">
        <f>SUM(CF23:CH23)</f>
        <v>0</v>
      </c>
      <c r="CJ23" s="867"/>
      <c r="CK23" s="867"/>
      <c r="CL23" s="868"/>
      <c r="CM23" s="866">
        <f>SUM(CJ23:CL23)</f>
        <v>0</v>
      </c>
      <c r="CN23" s="40"/>
      <c r="CO23" s="40"/>
      <c r="CP23" s="62"/>
      <c r="CQ23" s="39">
        <f t="shared" si="84"/>
        <v>0</v>
      </c>
      <c r="CR23" s="62">
        <f t="shared" si="85"/>
        <v>0</v>
      </c>
      <c r="CS23" s="62">
        <f t="shared" si="16"/>
        <v>0</v>
      </c>
      <c r="CT23" s="62">
        <f t="shared" si="17"/>
        <v>0</v>
      </c>
      <c r="CU23" s="62">
        <f t="shared" si="18"/>
        <v>0</v>
      </c>
      <c r="CV23" s="40"/>
      <c r="CW23" s="40"/>
      <c r="CX23" s="40"/>
      <c r="CY23" s="59">
        <f>SUM(CV23:CX23)</f>
        <v>0</v>
      </c>
      <c r="CZ23" s="40"/>
      <c r="DA23" s="40"/>
      <c r="DB23" s="62"/>
      <c r="DC23" s="39">
        <f>SUM(CZ23:DB23)</f>
        <v>0</v>
      </c>
      <c r="DD23" s="40"/>
      <c r="DE23" s="40"/>
      <c r="DF23" s="62"/>
      <c r="DG23" s="39">
        <f t="shared" si="87"/>
        <v>0</v>
      </c>
      <c r="DH23" s="62">
        <f t="shared" si="88"/>
        <v>0</v>
      </c>
      <c r="DI23" s="62">
        <f t="shared" si="20"/>
        <v>0</v>
      </c>
      <c r="DJ23" s="62">
        <f t="shared" si="21"/>
        <v>0</v>
      </c>
      <c r="DK23" s="62">
        <f t="shared" si="22"/>
        <v>0</v>
      </c>
      <c r="DL23" s="40"/>
      <c r="DM23" s="40"/>
      <c r="DN23" s="40"/>
      <c r="DO23" s="59">
        <f>SUM(DL23:DN23)</f>
        <v>0</v>
      </c>
      <c r="DP23" s="40"/>
      <c r="DQ23" s="40"/>
      <c r="DR23" s="62"/>
      <c r="DS23" s="39">
        <f>SUM(DP23:DR23)</f>
        <v>0</v>
      </c>
      <c r="DT23" s="40"/>
      <c r="DU23" s="40"/>
      <c r="DV23" s="62"/>
      <c r="DW23" s="39">
        <f t="shared" si="90"/>
        <v>0</v>
      </c>
      <c r="DX23" s="62">
        <f t="shared" si="91"/>
        <v>0</v>
      </c>
      <c r="DY23" s="62">
        <f t="shared" si="92"/>
        <v>0</v>
      </c>
      <c r="DZ23" s="62">
        <f t="shared" si="93"/>
        <v>0</v>
      </c>
      <c r="EA23" s="62">
        <f t="shared" si="94"/>
        <v>0</v>
      </c>
      <c r="EB23" s="40"/>
      <c r="EC23" s="40"/>
      <c r="ED23" s="40"/>
      <c r="EE23" s="59">
        <f>SUM(EB23:ED23)</f>
        <v>0</v>
      </c>
      <c r="EF23" s="40"/>
      <c r="EG23" s="40"/>
      <c r="EH23" s="62"/>
      <c r="EI23" s="39">
        <f>SUM(EF23:EH23)</f>
        <v>0</v>
      </c>
      <c r="EJ23" s="40"/>
      <c r="EK23" s="40"/>
      <c r="EL23" s="62"/>
      <c r="EM23" s="39">
        <f t="shared" si="96"/>
        <v>0</v>
      </c>
      <c r="EN23" s="62">
        <f t="shared" si="97"/>
        <v>0</v>
      </c>
      <c r="EO23" s="62">
        <f t="shared" si="25"/>
        <v>0</v>
      </c>
      <c r="EP23" s="62">
        <f t="shared" si="25"/>
        <v>0</v>
      </c>
      <c r="EQ23" s="62">
        <f t="shared" si="25"/>
        <v>0</v>
      </c>
      <c r="ER23" s="40"/>
      <c r="ES23" s="40"/>
      <c r="ET23" s="40"/>
      <c r="EU23" s="59">
        <f>SUM(ER23:ET23)</f>
        <v>0</v>
      </c>
      <c r="EV23" s="40"/>
      <c r="EW23" s="40"/>
      <c r="EX23" s="62"/>
      <c r="EY23" s="39">
        <f>SUM(EV23:EX23)</f>
        <v>0</v>
      </c>
      <c r="EZ23" s="40"/>
      <c r="FA23" s="40"/>
      <c r="FB23" s="62"/>
      <c r="FC23" s="39">
        <f t="shared" si="99"/>
        <v>0</v>
      </c>
      <c r="FD23" s="62">
        <f t="shared" si="100"/>
        <v>0</v>
      </c>
      <c r="FE23" s="62">
        <f t="shared" si="27"/>
        <v>0</v>
      </c>
      <c r="FF23" s="62">
        <f t="shared" si="28"/>
        <v>0</v>
      </c>
      <c r="FG23" s="62">
        <f t="shared" si="29"/>
        <v>0</v>
      </c>
      <c r="FH23" s="40"/>
      <c r="FI23" s="40"/>
      <c r="FJ23" s="40"/>
      <c r="FK23" s="59">
        <f t="shared" si="30"/>
        <v>0</v>
      </c>
      <c r="FL23" s="40"/>
      <c r="FM23" s="40"/>
      <c r="FN23" s="62"/>
      <c r="FO23" s="39">
        <f>SUM(FL23:FN23)</f>
        <v>0</v>
      </c>
      <c r="FP23" s="40"/>
      <c r="FQ23" s="40"/>
      <c r="FR23" s="62"/>
      <c r="FS23" s="39">
        <f t="shared" si="102"/>
        <v>0</v>
      </c>
      <c r="FT23" s="62">
        <f t="shared" si="103"/>
        <v>0</v>
      </c>
      <c r="FU23" s="62">
        <f t="shared" si="31"/>
        <v>0</v>
      </c>
      <c r="FV23" s="62">
        <f t="shared" si="32"/>
        <v>0</v>
      </c>
      <c r="FW23" s="62">
        <f t="shared" si="33"/>
        <v>0</v>
      </c>
      <c r="FX23" s="40"/>
      <c r="FY23" s="40"/>
      <c r="FZ23" s="40"/>
      <c r="GA23" s="59">
        <f>SUM(FX23:FZ23)</f>
        <v>0</v>
      </c>
      <c r="GB23" s="40"/>
      <c r="GC23" s="40"/>
      <c r="GD23" s="62"/>
      <c r="GE23" s="39">
        <f>SUM(GB23:GD23)</f>
        <v>0</v>
      </c>
      <c r="GF23" s="40"/>
      <c r="GG23" s="40"/>
      <c r="GH23" s="62"/>
      <c r="GI23" s="39">
        <f t="shared" si="105"/>
        <v>0</v>
      </c>
      <c r="GJ23" s="62">
        <f t="shared" si="106"/>
        <v>0</v>
      </c>
      <c r="GK23" s="62">
        <f t="shared" si="35"/>
        <v>0</v>
      </c>
      <c r="GL23" s="62">
        <f t="shared" si="36"/>
        <v>0</v>
      </c>
      <c r="GM23" s="62">
        <f t="shared" si="37"/>
        <v>0</v>
      </c>
      <c r="GN23" s="40">
        <f t="shared" si="107"/>
        <v>0</v>
      </c>
      <c r="GO23" s="40">
        <f t="shared" si="107"/>
        <v>0</v>
      </c>
      <c r="GP23" s="40">
        <f t="shared" si="107"/>
        <v>0</v>
      </c>
      <c r="GQ23" s="40">
        <f t="shared" si="110"/>
        <v>0</v>
      </c>
      <c r="GR23" s="40">
        <f t="shared" si="110"/>
        <v>50</v>
      </c>
      <c r="GS23" s="40">
        <f t="shared" si="110"/>
        <v>106</v>
      </c>
      <c r="GT23" s="40">
        <f t="shared" si="113"/>
        <v>0</v>
      </c>
      <c r="GU23" s="40">
        <f t="shared" si="113"/>
        <v>156</v>
      </c>
      <c r="GV23" s="40">
        <f t="shared" si="115"/>
        <v>0</v>
      </c>
      <c r="GW23" s="40">
        <f t="shared" si="116"/>
        <v>0</v>
      </c>
      <c r="GX23" s="40">
        <f t="shared" si="117"/>
        <v>0</v>
      </c>
      <c r="GY23" s="40">
        <f t="shared" si="118"/>
        <v>0</v>
      </c>
      <c r="GZ23" s="62">
        <f t="shared" si="119"/>
        <v>50</v>
      </c>
      <c r="HA23" s="62">
        <f t="shared" si="39"/>
        <v>106</v>
      </c>
      <c r="HB23" s="62">
        <f t="shared" si="40"/>
        <v>0</v>
      </c>
      <c r="HC23" s="62">
        <f t="shared" si="41"/>
        <v>156</v>
      </c>
      <c r="HD23" s="40">
        <f t="shared" si="120"/>
        <v>0</v>
      </c>
      <c r="HE23" s="40">
        <f t="shared" si="121"/>
        <v>0</v>
      </c>
      <c r="HF23" s="40">
        <f t="shared" si="122"/>
        <v>0</v>
      </c>
      <c r="HG23" s="40">
        <f t="shared" si="123"/>
        <v>0</v>
      </c>
      <c r="HH23" s="40">
        <f t="shared" si="124"/>
        <v>10</v>
      </c>
      <c r="HI23" s="40">
        <f t="shared" si="125"/>
        <v>35</v>
      </c>
      <c r="HJ23" s="40">
        <f t="shared" si="126"/>
        <v>0</v>
      </c>
      <c r="HK23" s="40">
        <f t="shared" si="127"/>
        <v>45</v>
      </c>
      <c r="HL23" s="40">
        <f t="shared" si="128"/>
        <v>0</v>
      </c>
      <c r="HM23" s="40">
        <f t="shared" si="129"/>
        <v>0</v>
      </c>
      <c r="HN23" s="40">
        <f t="shared" si="130"/>
        <v>0</v>
      </c>
      <c r="HO23" s="40">
        <f t="shared" si="131"/>
        <v>0</v>
      </c>
      <c r="HP23" s="62">
        <f t="shared" si="132"/>
        <v>10</v>
      </c>
      <c r="HQ23" s="62">
        <f t="shared" si="133"/>
        <v>35</v>
      </c>
      <c r="HR23" s="62">
        <f t="shared" si="134"/>
        <v>0</v>
      </c>
      <c r="HS23" s="62">
        <f t="shared" si="135"/>
        <v>45</v>
      </c>
      <c r="HT23" s="40">
        <f t="shared" si="136"/>
        <v>0</v>
      </c>
      <c r="HU23" s="40">
        <f t="shared" si="137"/>
        <v>0</v>
      </c>
      <c r="HV23" s="40">
        <f t="shared" si="138"/>
        <v>0</v>
      </c>
      <c r="HW23" s="40">
        <f t="shared" si="139"/>
        <v>0</v>
      </c>
      <c r="HX23" s="40">
        <f t="shared" si="140"/>
        <v>0</v>
      </c>
      <c r="HY23" s="40">
        <f t="shared" si="141"/>
        <v>0</v>
      </c>
      <c r="HZ23" s="40">
        <f t="shared" si="142"/>
        <v>0</v>
      </c>
      <c r="IA23" s="40">
        <f t="shared" si="143"/>
        <v>0</v>
      </c>
      <c r="IB23" s="40">
        <f t="shared" si="144"/>
        <v>0</v>
      </c>
      <c r="IC23" s="40">
        <f t="shared" si="144"/>
        <v>0</v>
      </c>
      <c r="ID23" s="40">
        <f t="shared" si="144"/>
        <v>0</v>
      </c>
      <c r="IE23" s="40">
        <f t="shared" si="144"/>
        <v>0</v>
      </c>
      <c r="IF23" s="62">
        <f t="shared" si="148"/>
        <v>0</v>
      </c>
      <c r="IG23" s="62">
        <f t="shared" si="44"/>
        <v>0</v>
      </c>
      <c r="IH23" s="62">
        <f t="shared" si="45"/>
        <v>0</v>
      </c>
      <c r="II23" s="62">
        <f t="shared" si="46"/>
        <v>0</v>
      </c>
      <c r="IJ23" s="40">
        <f t="shared" si="149"/>
        <v>0</v>
      </c>
      <c r="IK23" s="40">
        <f t="shared" si="149"/>
        <v>0</v>
      </c>
      <c r="IL23" s="40">
        <f t="shared" si="149"/>
        <v>0</v>
      </c>
      <c r="IM23" s="40">
        <f t="shared" si="149"/>
        <v>0</v>
      </c>
      <c r="IN23" s="40">
        <f t="shared" si="149"/>
        <v>0</v>
      </c>
      <c r="IO23" s="40">
        <f t="shared" si="149"/>
        <v>0</v>
      </c>
      <c r="IP23" s="40">
        <f t="shared" si="149"/>
        <v>0</v>
      </c>
      <c r="IQ23" s="40">
        <f t="shared" si="149"/>
        <v>0</v>
      </c>
      <c r="IR23" s="40">
        <f t="shared" si="149"/>
        <v>0</v>
      </c>
      <c r="IS23" s="40">
        <f t="shared" ref="IS23:IS45" si="191">FA23+FQ23+GG23</f>
        <v>0</v>
      </c>
      <c r="IT23" s="40">
        <f t="shared" si="190"/>
        <v>0</v>
      </c>
      <c r="IU23" s="40">
        <f t="shared" si="190"/>
        <v>0</v>
      </c>
      <c r="IV23" s="62">
        <f t="shared" si="150"/>
        <v>0</v>
      </c>
      <c r="IW23" s="62">
        <f t="shared" si="48"/>
        <v>0</v>
      </c>
      <c r="IX23" s="62">
        <f t="shared" si="49"/>
        <v>0</v>
      </c>
      <c r="IY23" s="62">
        <f t="shared" si="50"/>
        <v>0</v>
      </c>
      <c r="IZ23" s="40">
        <f t="shared" si="151"/>
        <v>0</v>
      </c>
      <c r="JA23" s="40">
        <f t="shared" si="152"/>
        <v>0</v>
      </c>
      <c r="JB23" s="40">
        <f t="shared" si="153"/>
        <v>0</v>
      </c>
      <c r="JC23" s="40">
        <f t="shared" si="154"/>
        <v>0</v>
      </c>
      <c r="JD23" s="40">
        <f t="shared" si="155"/>
        <v>60</v>
      </c>
      <c r="JE23" s="40">
        <f t="shared" si="156"/>
        <v>141</v>
      </c>
      <c r="JF23" s="40">
        <f t="shared" si="157"/>
        <v>0</v>
      </c>
      <c r="JG23" s="40">
        <f t="shared" si="158"/>
        <v>201</v>
      </c>
      <c r="JH23" s="40">
        <f t="shared" si="159"/>
        <v>0</v>
      </c>
      <c r="JI23" s="40">
        <f t="shared" si="160"/>
        <v>0</v>
      </c>
      <c r="JJ23" s="40">
        <f t="shared" si="161"/>
        <v>0</v>
      </c>
      <c r="JK23" s="40">
        <f t="shared" si="162"/>
        <v>0</v>
      </c>
      <c r="JL23" s="62">
        <f t="shared" si="163"/>
        <v>60</v>
      </c>
      <c r="JM23" s="62">
        <f t="shared" si="52"/>
        <v>141</v>
      </c>
      <c r="JN23" s="62">
        <f t="shared" si="53"/>
        <v>0</v>
      </c>
      <c r="JO23" s="62">
        <f t="shared" si="54"/>
        <v>201</v>
      </c>
      <c r="JP23" s="40">
        <f t="shared" si="164"/>
        <v>0</v>
      </c>
      <c r="JQ23" s="40">
        <f t="shared" si="165"/>
        <v>0</v>
      </c>
      <c r="JR23" s="40">
        <f t="shared" si="166"/>
        <v>0</v>
      </c>
      <c r="JS23" s="40">
        <f t="shared" si="167"/>
        <v>0</v>
      </c>
      <c r="JT23" s="40">
        <f t="shared" si="168"/>
        <v>0</v>
      </c>
      <c r="JU23" s="40">
        <f t="shared" si="169"/>
        <v>0</v>
      </c>
      <c r="JV23" s="40">
        <f t="shared" si="170"/>
        <v>0</v>
      </c>
      <c r="JW23" s="40">
        <f t="shared" si="171"/>
        <v>0</v>
      </c>
      <c r="JX23" s="40">
        <f t="shared" si="172"/>
        <v>0</v>
      </c>
      <c r="JY23" s="40">
        <f t="shared" si="173"/>
        <v>0</v>
      </c>
      <c r="JZ23" s="40">
        <f t="shared" si="174"/>
        <v>0</v>
      </c>
      <c r="KA23" s="40">
        <f t="shared" si="175"/>
        <v>0</v>
      </c>
      <c r="KB23" s="62">
        <f t="shared" si="176"/>
        <v>0</v>
      </c>
      <c r="KC23" s="62">
        <f t="shared" si="56"/>
        <v>0</v>
      </c>
      <c r="KD23" s="62">
        <f t="shared" si="57"/>
        <v>0</v>
      </c>
      <c r="KE23" s="62">
        <f t="shared" si="58"/>
        <v>0</v>
      </c>
      <c r="KF23" s="40">
        <f t="shared" si="177"/>
        <v>0</v>
      </c>
      <c r="KG23" s="40">
        <f t="shared" si="178"/>
        <v>0</v>
      </c>
      <c r="KH23" s="40">
        <f t="shared" si="179"/>
        <v>0</v>
      </c>
      <c r="KI23" s="40">
        <f t="shared" si="180"/>
        <v>0</v>
      </c>
      <c r="KJ23" s="40">
        <f t="shared" si="181"/>
        <v>60</v>
      </c>
      <c r="KK23" s="40">
        <f t="shared" si="182"/>
        <v>141</v>
      </c>
      <c r="KL23" s="40">
        <f t="shared" si="183"/>
        <v>0</v>
      </c>
      <c r="KM23" s="40">
        <f t="shared" si="184"/>
        <v>201</v>
      </c>
      <c r="KN23" s="40">
        <f t="shared" si="185"/>
        <v>0</v>
      </c>
      <c r="KO23" s="40">
        <f t="shared" si="186"/>
        <v>0</v>
      </c>
      <c r="KP23" s="40">
        <f t="shared" si="187"/>
        <v>0</v>
      </c>
      <c r="KQ23" s="40">
        <f t="shared" si="188"/>
        <v>0</v>
      </c>
      <c r="KR23" s="62">
        <f t="shared" si="189"/>
        <v>60</v>
      </c>
      <c r="KS23" s="62">
        <f t="shared" si="60"/>
        <v>141</v>
      </c>
      <c r="KT23" s="62">
        <f t="shared" si="61"/>
        <v>0</v>
      </c>
      <c r="KU23" s="62">
        <f t="shared" si="62"/>
        <v>201</v>
      </c>
    </row>
    <row r="24" spans="1:307" x14ac:dyDescent="0.25">
      <c r="A24" s="14" t="s">
        <v>67</v>
      </c>
      <c r="B24" s="67" t="s">
        <v>68</v>
      </c>
      <c r="C24" s="68"/>
      <c r="D24" s="59"/>
      <c r="E24" s="59"/>
      <c r="F24" s="59"/>
      <c r="G24" s="59">
        <f t="shared" si="0"/>
        <v>0</v>
      </c>
      <c r="H24" s="865"/>
      <c r="I24" s="865"/>
      <c r="J24" s="866"/>
      <c r="K24" s="866"/>
      <c r="L24" s="59"/>
      <c r="M24" s="59"/>
      <c r="N24" s="39"/>
      <c r="O24" s="39">
        <f t="shared" si="64"/>
        <v>0</v>
      </c>
      <c r="P24" s="62">
        <f t="shared" si="65"/>
        <v>0</v>
      </c>
      <c r="Q24" s="62">
        <f t="shared" si="66"/>
        <v>0</v>
      </c>
      <c r="R24" s="62">
        <f t="shared" si="67"/>
        <v>0</v>
      </c>
      <c r="S24" s="62">
        <f t="shared" si="68"/>
        <v>0</v>
      </c>
      <c r="T24" s="59"/>
      <c r="U24" s="59"/>
      <c r="V24" s="59"/>
      <c r="W24" s="59"/>
      <c r="X24" s="865"/>
      <c r="Y24" s="865"/>
      <c r="Z24" s="866"/>
      <c r="AA24" s="866"/>
      <c r="AB24" s="59"/>
      <c r="AC24" s="59"/>
      <c r="AD24" s="39"/>
      <c r="AE24" s="39">
        <f t="shared" si="70"/>
        <v>0</v>
      </c>
      <c r="AF24" s="62">
        <f t="shared" si="71"/>
        <v>0</v>
      </c>
      <c r="AG24" s="62">
        <f t="shared" si="2"/>
        <v>0</v>
      </c>
      <c r="AH24" s="62">
        <f t="shared" si="3"/>
        <v>0</v>
      </c>
      <c r="AI24" s="62">
        <f t="shared" si="4"/>
        <v>0</v>
      </c>
      <c r="AJ24" s="59"/>
      <c r="AK24" s="59"/>
      <c r="AL24" s="59"/>
      <c r="AM24" s="59"/>
      <c r="AN24" s="865"/>
      <c r="AO24" s="865"/>
      <c r="AP24" s="866"/>
      <c r="AQ24" s="866"/>
      <c r="AR24" s="59"/>
      <c r="AS24" s="59"/>
      <c r="AT24" s="39"/>
      <c r="AU24" s="39">
        <f t="shared" si="73"/>
        <v>0</v>
      </c>
      <c r="AV24" s="62">
        <f t="shared" si="74"/>
        <v>0</v>
      </c>
      <c r="AW24" s="62">
        <f t="shared" si="6"/>
        <v>0</v>
      </c>
      <c r="AX24" s="62">
        <f t="shared" si="7"/>
        <v>0</v>
      </c>
      <c r="AY24" s="62">
        <f t="shared" si="8"/>
        <v>0</v>
      </c>
      <c r="AZ24" s="59"/>
      <c r="BA24" s="59"/>
      <c r="BB24" s="59"/>
      <c r="BC24" s="59"/>
      <c r="BD24" s="865"/>
      <c r="BE24" s="865"/>
      <c r="BF24" s="866"/>
      <c r="BG24" s="866"/>
      <c r="BH24" s="59"/>
      <c r="BI24" s="59"/>
      <c r="BJ24" s="39"/>
      <c r="BK24" s="39">
        <f t="shared" si="76"/>
        <v>0</v>
      </c>
      <c r="BL24" s="62">
        <f t="shared" si="77"/>
        <v>0</v>
      </c>
      <c r="BM24" s="62">
        <f t="shared" si="10"/>
        <v>0</v>
      </c>
      <c r="BN24" s="62">
        <f t="shared" si="11"/>
        <v>0</v>
      </c>
      <c r="BO24" s="62">
        <f t="shared" si="12"/>
        <v>0</v>
      </c>
      <c r="BP24" s="59"/>
      <c r="BQ24" s="59"/>
      <c r="BR24" s="59"/>
      <c r="BS24" s="59"/>
      <c r="BT24" s="865"/>
      <c r="BU24" s="865"/>
      <c r="BV24" s="866"/>
      <c r="BW24" s="866"/>
      <c r="BX24" s="59"/>
      <c r="BY24" s="59"/>
      <c r="BZ24" s="39"/>
      <c r="CA24" s="39">
        <f>SUM(BX24:BZ24)</f>
        <v>0</v>
      </c>
      <c r="CB24" s="62">
        <f t="shared" si="80"/>
        <v>0</v>
      </c>
      <c r="CC24" s="62">
        <f t="shared" si="81"/>
        <v>0</v>
      </c>
      <c r="CD24" s="62">
        <f t="shared" si="82"/>
        <v>0</v>
      </c>
      <c r="CE24" s="62">
        <f t="shared" si="14"/>
        <v>0</v>
      </c>
      <c r="CF24" s="59"/>
      <c r="CG24" s="59"/>
      <c r="CH24" s="59"/>
      <c r="CI24" s="59"/>
      <c r="CJ24" s="865"/>
      <c r="CK24" s="865"/>
      <c r="CL24" s="866"/>
      <c r="CM24" s="866"/>
      <c r="CN24" s="59"/>
      <c r="CO24" s="59"/>
      <c r="CP24" s="39"/>
      <c r="CQ24" s="39">
        <f>SUM(CN24:CP24)</f>
        <v>0</v>
      </c>
      <c r="CR24" s="62">
        <f t="shared" si="85"/>
        <v>0</v>
      </c>
      <c r="CS24" s="62">
        <f t="shared" si="16"/>
        <v>0</v>
      </c>
      <c r="CT24" s="62">
        <f t="shared" si="17"/>
        <v>0</v>
      </c>
      <c r="CU24" s="62">
        <f t="shared" si="18"/>
        <v>0</v>
      </c>
      <c r="CV24" s="59"/>
      <c r="CW24" s="59"/>
      <c r="CX24" s="59"/>
      <c r="CY24" s="59"/>
      <c r="CZ24" s="59"/>
      <c r="DA24" s="59"/>
      <c r="DB24" s="39"/>
      <c r="DC24" s="39"/>
      <c r="DD24" s="59"/>
      <c r="DE24" s="59"/>
      <c r="DF24" s="39"/>
      <c r="DG24" s="39">
        <f>SUM(DD24:DF24)</f>
        <v>0</v>
      </c>
      <c r="DH24" s="62">
        <f t="shared" si="88"/>
        <v>0</v>
      </c>
      <c r="DI24" s="62">
        <f t="shared" si="20"/>
        <v>0</v>
      </c>
      <c r="DJ24" s="62">
        <f t="shared" si="21"/>
        <v>0</v>
      </c>
      <c r="DK24" s="62">
        <f t="shared" si="22"/>
        <v>0</v>
      </c>
      <c r="DL24" s="59"/>
      <c r="DM24" s="59"/>
      <c r="DN24" s="59"/>
      <c r="DO24" s="59"/>
      <c r="DP24" s="59"/>
      <c r="DQ24" s="59"/>
      <c r="DR24" s="39"/>
      <c r="DS24" s="39"/>
      <c r="DT24" s="59"/>
      <c r="DU24" s="59"/>
      <c r="DV24" s="39"/>
      <c r="DW24" s="39">
        <f t="shared" si="90"/>
        <v>0</v>
      </c>
      <c r="DX24" s="62">
        <f t="shared" si="91"/>
        <v>0</v>
      </c>
      <c r="DY24" s="62">
        <f t="shared" si="92"/>
        <v>0</v>
      </c>
      <c r="DZ24" s="62">
        <f t="shared" si="93"/>
        <v>0</v>
      </c>
      <c r="EA24" s="62">
        <f t="shared" si="94"/>
        <v>0</v>
      </c>
      <c r="EB24" s="59"/>
      <c r="EC24" s="59"/>
      <c r="ED24" s="59"/>
      <c r="EE24" s="59"/>
      <c r="EF24" s="59"/>
      <c r="EG24" s="59"/>
      <c r="EH24" s="39"/>
      <c r="EI24" s="39"/>
      <c r="EJ24" s="59"/>
      <c r="EK24" s="59"/>
      <c r="EL24" s="39"/>
      <c r="EM24" s="39">
        <f t="shared" si="96"/>
        <v>0</v>
      </c>
      <c r="EN24" s="62">
        <f t="shared" si="97"/>
        <v>0</v>
      </c>
      <c r="EO24" s="62">
        <f t="shared" si="25"/>
        <v>0</v>
      </c>
      <c r="EP24" s="62">
        <f t="shared" si="25"/>
        <v>0</v>
      </c>
      <c r="EQ24" s="62">
        <f t="shared" si="25"/>
        <v>0</v>
      </c>
      <c r="ER24" s="59"/>
      <c r="ES24" s="59"/>
      <c r="ET24" s="59"/>
      <c r="EU24" s="59"/>
      <c r="EV24" s="59"/>
      <c r="EW24" s="59"/>
      <c r="EX24" s="39"/>
      <c r="EY24" s="39"/>
      <c r="EZ24" s="59"/>
      <c r="FA24" s="59"/>
      <c r="FB24" s="39"/>
      <c r="FC24" s="39">
        <f>SUM(EZ24:FB24)</f>
        <v>0</v>
      </c>
      <c r="FD24" s="62">
        <f t="shared" si="100"/>
        <v>0</v>
      </c>
      <c r="FE24" s="62">
        <f t="shared" si="27"/>
        <v>0</v>
      </c>
      <c r="FF24" s="62">
        <f t="shared" si="28"/>
        <v>0</v>
      </c>
      <c r="FG24" s="62">
        <f t="shared" si="29"/>
        <v>0</v>
      </c>
      <c r="FH24" s="59"/>
      <c r="FI24" s="59"/>
      <c r="FJ24" s="59"/>
      <c r="FK24" s="59">
        <f t="shared" si="30"/>
        <v>0</v>
      </c>
      <c r="FL24" s="59"/>
      <c r="FM24" s="59"/>
      <c r="FN24" s="39"/>
      <c r="FO24" s="39"/>
      <c r="FP24" s="59"/>
      <c r="FQ24" s="59"/>
      <c r="FR24" s="39"/>
      <c r="FS24" s="39">
        <f t="shared" si="102"/>
        <v>0</v>
      </c>
      <c r="FT24" s="62">
        <f t="shared" si="103"/>
        <v>0</v>
      </c>
      <c r="FU24" s="62">
        <f t="shared" si="31"/>
        <v>0</v>
      </c>
      <c r="FV24" s="62">
        <f t="shared" si="32"/>
        <v>0</v>
      </c>
      <c r="FW24" s="62">
        <f t="shared" si="33"/>
        <v>0</v>
      </c>
      <c r="FX24" s="59"/>
      <c r="FY24" s="59"/>
      <c r="FZ24" s="59"/>
      <c r="GA24" s="59"/>
      <c r="GB24" s="59"/>
      <c r="GC24" s="59"/>
      <c r="GD24" s="39"/>
      <c r="GE24" s="39"/>
      <c r="GF24" s="59"/>
      <c r="GG24" s="59"/>
      <c r="GH24" s="39"/>
      <c r="GI24" s="39">
        <f>SUM(GF24:GH24)</f>
        <v>0</v>
      </c>
      <c r="GJ24" s="62">
        <f t="shared" si="106"/>
        <v>0</v>
      </c>
      <c r="GK24" s="62">
        <f t="shared" si="35"/>
        <v>0</v>
      </c>
      <c r="GL24" s="62">
        <f t="shared" si="36"/>
        <v>0</v>
      </c>
      <c r="GM24" s="62">
        <f t="shared" si="37"/>
        <v>0</v>
      </c>
      <c r="GN24" s="40">
        <f t="shared" si="107"/>
        <v>0</v>
      </c>
      <c r="GO24" s="40">
        <f t="shared" si="107"/>
        <v>0</v>
      </c>
      <c r="GP24" s="40">
        <f t="shared" si="107"/>
        <v>0</v>
      </c>
      <c r="GQ24" s="40">
        <f t="shared" si="110"/>
        <v>0</v>
      </c>
      <c r="GR24" s="40">
        <f t="shared" si="110"/>
        <v>0</v>
      </c>
      <c r="GS24" s="40">
        <f t="shared" si="110"/>
        <v>0</v>
      </c>
      <c r="GT24" s="40">
        <f t="shared" si="113"/>
        <v>0</v>
      </c>
      <c r="GU24" s="40">
        <f t="shared" si="113"/>
        <v>0</v>
      </c>
      <c r="GV24" s="40">
        <f t="shared" si="115"/>
        <v>0</v>
      </c>
      <c r="GW24" s="40">
        <f t="shared" si="116"/>
        <v>0</v>
      </c>
      <c r="GX24" s="40">
        <f t="shared" si="117"/>
        <v>0</v>
      </c>
      <c r="GY24" s="40">
        <f t="shared" si="118"/>
        <v>0</v>
      </c>
      <c r="GZ24" s="62">
        <f t="shared" si="119"/>
        <v>0</v>
      </c>
      <c r="HA24" s="62">
        <f t="shared" si="39"/>
        <v>0</v>
      </c>
      <c r="HB24" s="62">
        <f t="shared" si="40"/>
        <v>0</v>
      </c>
      <c r="HC24" s="62">
        <f t="shared" si="41"/>
        <v>0</v>
      </c>
      <c r="HD24" s="40">
        <f t="shared" si="120"/>
        <v>0</v>
      </c>
      <c r="HE24" s="40">
        <f t="shared" si="121"/>
        <v>0</v>
      </c>
      <c r="HF24" s="40">
        <f t="shared" si="122"/>
        <v>0</v>
      </c>
      <c r="HG24" s="40">
        <f t="shared" si="123"/>
        <v>0</v>
      </c>
      <c r="HH24" s="40">
        <f t="shared" si="124"/>
        <v>0</v>
      </c>
      <c r="HI24" s="40">
        <f t="shared" si="125"/>
        <v>0</v>
      </c>
      <c r="HJ24" s="40">
        <f t="shared" si="126"/>
        <v>0</v>
      </c>
      <c r="HK24" s="40">
        <f t="shared" si="127"/>
        <v>0</v>
      </c>
      <c r="HL24" s="40">
        <f t="shared" si="128"/>
        <v>0</v>
      </c>
      <c r="HM24" s="40">
        <f t="shared" si="129"/>
        <v>0</v>
      </c>
      <c r="HN24" s="40">
        <f t="shared" si="130"/>
        <v>0</v>
      </c>
      <c r="HO24" s="40">
        <f t="shared" si="131"/>
        <v>0</v>
      </c>
      <c r="HP24" s="62">
        <f t="shared" si="132"/>
        <v>0</v>
      </c>
      <c r="HQ24" s="62">
        <f t="shared" si="133"/>
        <v>0</v>
      </c>
      <c r="HR24" s="62">
        <f t="shared" si="134"/>
        <v>0</v>
      </c>
      <c r="HS24" s="62">
        <f t="shared" si="135"/>
        <v>0</v>
      </c>
      <c r="HT24" s="40">
        <f t="shared" si="136"/>
        <v>0</v>
      </c>
      <c r="HU24" s="40">
        <f t="shared" si="137"/>
        <v>0</v>
      </c>
      <c r="HV24" s="40">
        <f t="shared" si="138"/>
        <v>0</v>
      </c>
      <c r="HW24" s="40">
        <f t="shared" si="139"/>
        <v>0</v>
      </c>
      <c r="HX24" s="40">
        <f t="shared" si="140"/>
        <v>0</v>
      </c>
      <c r="HY24" s="40">
        <f t="shared" si="141"/>
        <v>0</v>
      </c>
      <c r="HZ24" s="40">
        <f t="shared" si="142"/>
        <v>0</v>
      </c>
      <c r="IA24" s="40">
        <f t="shared" si="143"/>
        <v>0</v>
      </c>
      <c r="IB24" s="40">
        <f t="shared" si="144"/>
        <v>0</v>
      </c>
      <c r="IC24" s="40">
        <f t="shared" si="144"/>
        <v>0</v>
      </c>
      <c r="ID24" s="40">
        <f t="shared" si="144"/>
        <v>0</v>
      </c>
      <c r="IE24" s="40">
        <f t="shared" si="144"/>
        <v>0</v>
      </c>
      <c r="IF24" s="62">
        <f t="shared" si="148"/>
        <v>0</v>
      </c>
      <c r="IG24" s="62">
        <f t="shared" si="44"/>
        <v>0</v>
      </c>
      <c r="IH24" s="62">
        <f t="shared" si="45"/>
        <v>0</v>
      </c>
      <c r="II24" s="62">
        <f t="shared" si="46"/>
        <v>0</v>
      </c>
      <c r="IJ24" s="40">
        <f t="shared" si="149"/>
        <v>0</v>
      </c>
      <c r="IK24" s="40">
        <f t="shared" si="149"/>
        <v>0</v>
      </c>
      <c r="IL24" s="40">
        <f t="shared" si="149"/>
        <v>0</v>
      </c>
      <c r="IM24" s="40">
        <f t="shared" si="149"/>
        <v>0</v>
      </c>
      <c r="IN24" s="40">
        <f t="shared" si="149"/>
        <v>0</v>
      </c>
      <c r="IO24" s="40">
        <f t="shared" si="149"/>
        <v>0</v>
      </c>
      <c r="IP24" s="40">
        <f t="shared" si="149"/>
        <v>0</v>
      </c>
      <c r="IQ24" s="40">
        <f t="shared" si="149"/>
        <v>0</v>
      </c>
      <c r="IR24" s="40">
        <f t="shared" si="149"/>
        <v>0</v>
      </c>
      <c r="IS24" s="40">
        <f t="shared" si="191"/>
        <v>0</v>
      </c>
      <c r="IT24" s="40">
        <f t="shared" si="190"/>
        <v>0</v>
      </c>
      <c r="IU24" s="40">
        <f t="shared" si="190"/>
        <v>0</v>
      </c>
      <c r="IV24" s="62">
        <f t="shared" si="150"/>
        <v>0</v>
      </c>
      <c r="IW24" s="62">
        <f t="shared" si="48"/>
        <v>0</v>
      </c>
      <c r="IX24" s="62">
        <f t="shared" si="49"/>
        <v>0</v>
      </c>
      <c r="IY24" s="62">
        <f t="shared" si="50"/>
        <v>0</v>
      </c>
      <c r="IZ24" s="40">
        <f t="shared" si="151"/>
        <v>0</v>
      </c>
      <c r="JA24" s="40">
        <f t="shared" si="152"/>
        <v>0</v>
      </c>
      <c r="JB24" s="40">
        <f t="shared" si="153"/>
        <v>0</v>
      </c>
      <c r="JC24" s="40">
        <f t="shared" si="154"/>
        <v>0</v>
      </c>
      <c r="JD24" s="40">
        <f t="shared" si="155"/>
        <v>0</v>
      </c>
      <c r="JE24" s="40">
        <f t="shared" si="156"/>
        <v>0</v>
      </c>
      <c r="JF24" s="40">
        <f t="shared" si="157"/>
        <v>0</v>
      </c>
      <c r="JG24" s="40">
        <f t="shared" si="158"/>
        <v>0</v>
      </c>
      <c r="JH24" s="40">
        <f t="shared" si="159"/>
        <v>0</v>
      </c>
      <c r="JI24" s="40">
        <f t="shared" si="160"/>
        <v>0</v>
      </c>
      <c r="JJ24" s="40">
        <f t="shared" si="161"/>
        <v>0</v>
      </c>
      <c r="JK24" s="40">
        <f t="shared" si="162"/>
        <v>0</v>
      </c>
      <c r="JL24" s="62">
        <f t="shared" si="163"/>
        <v>0</v>
      </c>
      <c r="JM24" s="62">
        <f t="shared" si="52"/>
        <v>0</v>
      </c>
      <c r="JN24" s="62">
        <f t="shared" si="53"/>
        <v>0</v>
      </c>
      <c r="JO24" s="62">
        <f t="shared" si="54"/>
        <v>0</v>
      </c>
      <c r="JP24" s="40">
        <f t="shared" si="164"/>
        <v>0</v>
      </c>
      <c r="JQ24" s="40">
        <f t="shared" si="165"/>
        <v>0</v>
      </c>
      <c r="JR24" s="40">
        <f t="shared" si="166"/>
        <v>0</v>
      </c>
      <c r="JS24" s="40">
        <f t="shared" si="167"/>
        <v>0</v>
      </c>
      <c r="JT24" s="40">
        <f t="shared" si="168"/>
        <v>0</v>
      </c>
      <c r="JU24" s="40">
        <f t="shared" si="169"/>
        <v>0</v>
      </c>
      <c r="JV24" s="40">
        <f t="shared" si="170"/>
        <v>0</v>
      </c>
      <c r="JW24" s="40">
        <f t="shared" si="171"/>
        <v>0</v>
      </c>
      <c r="JX24" s="40">
        <f t="shared" si="172"/>
        <v>0</v>
      </c>
      <c r="JY24" s="40">
        <f t="shared" si="173"/>
        <v>0</v>
      </c>
      <c r="JZ24" s="40">
        <f t="shared" si="174"/>
        <v>0</v>
      </c>
      <c r="KA24" s="40">
        <f t="shared" si="175"/>
        <v>0</v>
      </c>
      <c r="KB24" s="62">
        <f t="shared" si="176"/>
        <v>0</v>
      </c>
      <c r="KC24" s="62">
        <f t="shared" si="56"/>
        <v>0</v>
      </c>
      <c r="KD24" s="62">
        <f t="shared" si="57"/>
        <v>0</v>
      </c>
      <c r="KE24" s="62">
        <f t="shared" si="58"/>
        <v>0</v>
      </c>
      <c r="KF24" s="40">
        <f t="shared" si="177"/>
        <v>0</v>
      </c>
      <c r="KG24" s="40">
        <f t="shared" si="178"/>
        <v>0</v>
      </c>
      <c r="KH24" s="40">
        <f t="shared" si="179"/>
        <v>0</v>
      </c>
      <c r="KI24" s="40">
        <f t="shared" si="180"/>
        <v>0</v>
      </c>
      <c r="KJ24" s="40">
        <f t="shared" si="181"/>
        <v>0</v>
      </c>
      <c r="KK24" s="40">
        <f t="shared" si="182"/>
        <v>0</v>
      </c>
      <c r="KL24" s="40">
        <f t="shared" si="183"/>
        <v>0</v>
      </c>
      <c r="KM24" s="40">
        <f t="shared" si="184"/>
        <v>0</v>
      </c>
      <c r="KN24" s="40">
        <f t="shared" si="185"/>
        <v>0</v>
      </c>
      <c r="KO24" s="40">
        <f t="shared" si="186"/>
        <v>0</v>
      </c>
      <c r="KP24" s="40">
        <f t="shared" si="187"/>
        <v>0</v>
      </c>
      <c r="KQ24" s="40">
        <f t="shared" si="188"/>
        <v>0</v>
      </c>
      <c r="KR24" s="62">
        <f t="shared" si="189"/>
        <v>0</v>
      </c>
      <c r="KS24" s="62">
        <f t="shared" si="60"/>
        <v>0</v>
      </c>
      <c r="KT24" s="62">
        <f t="shared" si="61"/>
        <v>0</v>
      </c>
      <c r="KU24" s="62">
        <f t="shared" si="62"/>
        <v>0</v>
      </c>
    </row>
    <row r="25" spans="1:307" x14ac:dyDescent="0.25">
      <c r="A25" s="32"/>
      <c r="B25" s="60"/>
      <c r="C25" s="64" t="s">
        <v>69</v>
      </c>
      <c r="D25" s="40"/>
      <c r="E25" s="40"/>
      <c r="F25" s="40"/>
      <c r="G25" s="59">
        <f t="shared" si="0"/>
        <v>0</v>
      </c>
      <c r="H25" s="867">
        <v>0</v>
      </c>
      <c r="I25" s="867">
        <v>1</v>
      </c>
      <c r="J25" s="868">
        <v>0</v>
      </c>
      <c r="K25" s="866">
        <f t="shared" si="63"/>
        <v>1</v>
      </c>
      <c r="L25" s="40"/>
      <c r="M25" s="40"/>
      <c r="N25" s="62"/>
      <c r="O25" s="39">
        <f t="shared" si="64"/>
        <v>0</v>
      </c>
      <c r="P25" s="62">
        <f t="shared" si="65"/>
        <v>0</v>
      </c>
      <c r="Q25" s="62">
        <f t="shared" si="66"/>
        <v>1</v>
      </c>
      <c r="R25" s="62">
        <f t="shared" si="67"/>
        <v>0</v>
      </c>
      <c r="S25" s="62">
        <f t="shared" si="68"/>
        <v>1</v>
      </c>
      <c r="T25" s="40"/>
      <c r="U25" s="40"/>
      <c r="V25" s="40"/>
      <c r="W25" s="59">
        <f>SUM(T25:V25)</f>
        <v>0</v>
      </c>
      <c r="X25" s="867">
        <v>2</v>
      </c>
      <c r="Y25" s="867">
        <v>2</v>
      </c>
      <c r="Z25" s="868"/>
      <c r="AA25" s="866">
        <f>SUM(X25:Z25)</f>
        <v>4</v>
      </c>
      <c r="AB25" s="40"/>
      <c r="AC25" s="40"/>
      <c r="AD25" s="62"/>
      <c r="AE25" s="39">
        <f t="shared" si="70"/>
        <v>0</v>
      </c>
      <c r="AF25" s="62">
        <f t="shared" si="71"/>
        <v>2</v>
      </c>
      <c r="AG25" s="62">
        <f t="shared" si="2"/>
        <v>2</v>
      </c>
      <c r="AH25" s="62">
        <f t="shared" si="3"/>
        <v>0</v>
      </c>
      <c r="AI25" s="62">
        <f t="shared" si="4"/>
        <v>4</v>
      </c>
      <c r="AJ25" s="40"/>
      <c r="AK25" s="40"/>
      <c r="AL25" s="40"/>
      <c r="AM25" s="59">
        <f>SUM(AJ25:AL25)</f>
        <v>0</v>
      </c>
      <c r="AN25" s="867">
        <v>0</v>
      </c>
      <c r="AO25" s="867">
        <v>0</v>
      </c>
      <c r="AP25" s="868">
        <v>0</v>
      </c>
      <c r="AQ25" s="866">
        <f>SUM(AN25:AP25)</f>
        <v>0</v>
      </c>
      <c r="AR25" s="40"/>
      <c r="AS25" s="40"/>
      <c r="AT25" s="62"/>
      <c r="AU25" s="39">
        <f t="shared" si="73"/>
        <v>0</v>
      </c>
      <c r="AV25" s="62">
        <f t="shared" si="74"/>
        <v>0</v>
      </c>
      <c r="AW25" s="62">
        <f t="shared" si="6"/>
        <v>0</v>
      </c>
      <c r="AX25" s="62">
        <f t="shared" si="7"/>
        <v>0</v>
      </c>
      <c r="AY25" s="62">
        <f t="shared" si="8"/>
        <v>0</v>
      </c>
      <c r="AZ25" s="40"/>
      <c r="BA25" s="40"/>
      <c r="BB25" s="40"/>
      <c r="BC25" s="59">
        <f>SUM(AZ25:BB25)</f>
        <v>0</v>
      </c>
      <c r="BD25" s="867">
        <v>0</v>
      </c>
      <c r="BE25" s="867">
        <v>1</v>
      </c>
      <c r="BF25" s="868">
        <v>0</v>
      </c>
      <c r="BG25" s="866">
        <f>SUM(BD25:BF25)</f>
        <v>1</v>
      </c>
      <c r="BH25" s="40"/>
      <c r="BI25" s="40"/>
      <c r="BJ25" s="62"/>
      <c r="BK25" s="39">
        <f t="shared" si="76"/>
        <v>0</v>
      </c>
      <c r="BL25" s="62">
        <f t="shared" si="77"/>
        <v>0</v>
      </c>
      <c r="BM25" s="62">
        <f t="shared" si="10"/>
        <v>1</v>
      </c>
      <c r="BN25" s="62">
        <f t="shared" si="11"/>
        <v>0</v>
      </c>
      <c r="BO25" s="62">
        <f t="shared" si="12"/>
        <v>1</v>
      </c>
      <c r="BP25" s="40"/>
      <c r="BQ25" s="40"/>
      <c r="BR25" s="40"/>
      <c r="BS25" s="59">
        <f>SUM(BP25:BR25)</f>
        <v>0</v>
      </c>
      <c r="BT25" s="867"/>
      <c r="BU25" s="867"/>
      <c r="BV25" s="868"/>
      <c r="BW25" s="866">
        <f>SUM(BT25:BV25)</f>
        <v>0</v>
      </c>
      <c r="BX25" s="40"/>
      <c r="BY25" s="40"/>
      <c r="BZ25" s="62"/>
      <c r="CA25" s="39">
        <f t="shared" si="79"/>
        <v>0</v>
      </c>
      <c r="CB25" s="62">
        <f t="shared" si="80"/>
        <v>0</v>
      </c>
      <c r="CC25" s="62">
        <f t="shared" si="81"/>
        <v>0</v>
      </c>
      <c r="CD25" s="62">
        <f t="shared" si="82"/>
        <v>0</v>
      </c>
      <c r="CE25" s="62">
        <f t="shared" si="14"/>
        <v>0</v>
      </c>
      <c r="CF25" s="40"/>
      <c r="CG25" s="40"/>
      <c r="CH25" s="40"/>
      <c r="CI25" s="59">
        <f>SUM(CF25:CH25)</f>
        <v>0</v>
      </c>
      <c r="CJ25" s="867"/>
      <c r="CK25" s="867"/>
      <c r="CL25" s="868"/>
      <c r="CM25" s="866">
        <f>SUM(CJ25:CL25)</f>
        <v>0</v>
      </c>
      <c r="CN25" s="40"/>
      <c r="CO25" s="40"/>
      <c r="CP25" s="62"/>
      <c r="CQ25" s="39">
        <f t="shared" ref="CQ25:CQ45" si="192">SUM(CN25:CP25)</f>
        <v>0</v>
      </c>
      <c r="CR25" s="62">
        <f t="shared" si="85"/>
        <v>0</v>
      </c>
      <c r="CS25" s="62">
        <f t="shared" si="16"/>
        <v>0</v>
      </c>
      <c r="CT25" s="62">
        <f t="shared" si="17"/>
        <v>0</v>
      </c>
      <c r="CU25" s="62">
        <f t="shared" si="18"/>
        <v>0</v>
      </c>
      <c r="CV25" s="40"/>
      <c r="CW25" s="40"/>
      <c r="CX25" s="40"/>
      <c r="CY25" s="59">
        <f>SUM(CV25:CX25)</f>
        <v>0</v>
      </c>
      <c r="CZ25" s="40"/>
      <c r="DA25" s="40"/>
      <c r="DB25" s="62"/>
      <c r="DC25" s="39">
        <f>SUM(CZ25:DB25)</f>
        <v>0</v>
      </c>
      <c r="DD25" s="40"/>
      <c r="DE25" s="40"/>
      <c r="DF25" s="62"/>
      <c r="DG25" s="39">
        <f t="shared" ref="DG25:DG45" si="193">SUM(DD25:DF25)</f>
        <v>0</v>
      </c>
      <c r="DH25" s="62">
        <f t="shared" si="88"/>
        <v>0</v>
      </c>
      <c r="DI25" s="62">
        <f t="shared" si="20"/>
        <v>0</v>
      </c>
      <c r="DJ25" s="62">
        <f t="shared" si="21"/>
        <v>0</v>
      </c>
      <c r="DK25" s="62">
        <f t="shared" si="22"/>
        <v>0</v>
      </c>
      <c r="DL25" s="40"/>
      <c r="DM25" s="40"/>
      <c r="DN25" s="40"/>
      <c r="DO25" s="59">
        <f>SUM(DL25:DN25)</f>
        <v>0</v>
      </c>
      <c r="DP25" s="40"/>
      <c r="DQ25" s="40"/>
      <c r="DR25" s="62"/>
      <c r="DS25" s="39">
        <f>SUM(DP25:DR25)</f>
        <v>0</v>
      </c>
      <c r="DT25" s="40"/>
      <c r="DU25" s="40"/>
      <c r="DV25" s="62"/>
      <c r="DW25" s="39">
        <f t="shared" si="90"/>
        <v>0</v>
      </c>
      <c r="DX25" s="62">
        <f t="shared" si="91"/>
        <v>0</v>
      </c>
      <c r="DY25" s="62">
        <f t="shared" si="92"/>
        <v>0</v>
      </c>
      <c r="DZ25" s="62">
        <f t="shared" si="93"/>
        <v>0</v>
      </c>
      <c r="EA25" s="62">
        <f t="shared" si="94"/>
        <v>0</v>
      </c>
      <c r="EB25" s="40"/>
      <c r="EC25" s="40"/>
      <c r="ED25" s="40"/>
      <c r="EE25" s="59">
        <f>SUM(EB25:ED25)</f>
        <v>0</v>
      </c>
      <c r="EF25" s="40"/>
      <c r="EG25" s="40"/>
      <c r="EH25" s="62"/>
      <c r="EI25" s="39">
        <f>SUM(EF25:EH25)</f>
        <v>0</v>
      </c>
      <c r="EJ25" s="40"/>
      <c r="EK25" s="40"/>
      <c r="EL25" s="62"/>
      <c r="EM25" s="39">
        <f t="shared" si="96"/>
        <v>0</v>
      </c>
      <c r="EN25" s="62">
        <f t="shared" si="97"/>
        <v>0</v>
      </c>
      <c r="EO25" s="62">
        <f t="shared" si="25"/>
        <v>0</v>
      </c>
      <c r="EP25" s="62">
        <f t="shared" si="25"/>
        <v>0</v>
      </c>
      <c r="EQ25" s="62">
        <f t="shared" si="25"/>
        <v>0</v>
      </c>
      <c r="ER25" s="40"/>
      <c r="ES25" s="40"/>
      <c r="ET25" s="40"/>
      <c r="EU25" s="59">
        <f>SUM(ER25:ET25)</f>
        <v>0</v>
      </c>
      <c r="EV25" s="40"/>
      <c r="EW25" s="40"/>
      <c r="EX25" s="62"/>
      <c r="EY25" s="39">
        <f>SUM(EV25:EX25)</f>
        <v>0</v>
      </c>
      <c r="EZ25" s="40"/>
      <c r="FA25" s="40"/>
      <c r="FB25" s="62"/>
      <c r="FC25" s="39">
        <f>SUM(EZ25:FB25)</f>
        <v>0</v>
      </c>
      <c r="FD25" s="62">
        <f t="shared" si="100"/>
        <v>0</v>
      </c>
      <c r="FE25" s="62">
        <f t="shared" si="27"/>
        <v>0</v>
      </c>
      <c r="FF25" s="62">
        <f t="shared" si="28"/>
        <v>0</v>
      </c>
      <c r="FG25" s="62">
        <f t="shared" si="29"/>
        <v>0</v>
      </c>
      <c r="FH25" s="40"/>
      <c r="FI25" s="40"/>
      <c r="FJ25" s="40"/>
      <c r="FK25" s="59">
        <f t="shared" si="30"/>
        <v>0</v>
      </c>
      <c r="FL25" s="40"/>
      <c r="FM25" s="40"/>
      <c r="FN25" s="62"/>
      <c r="FO25" s="39">
        <f>SUM(FL25:FN25)</f>
        <v>0</v>
      </c>
      <c r="FP25" s="40"/>
      <c r="FQ25" s="40"/>
      <c r="FR25" s="62"/>
      <c r="FS25" s="39">
        <f t="shared" si="102"/>
        <v>0</v>
      </c>
      <c r="FT25" s="62">
        <f t="shared" si="103"/>
        <v>0</v>
      </c>
      <c r="FU25" s="62">
        <f t="shared" si="31"/>
        <v>0</v>
      </c>
      <c r="FV25" s="62">
        <f t="shared" si="32"/>
        <v>0</v>
      </c>
      <c r="FW25" s="62">
        <f t="shared" si="33"/>
        <v>0</v>
      </c>
      <c r="FX25" s="40"/>
      <c r="FY25" s="40"/>
      <c r="FZ25" s="40"/>
      <c r="GA25" s="59">
        <f>SUM(FX25:FZ25)</f>
        <v>0</v>
      </c>
      <c r="GB25" s="40"/>
      <c r="GC25" s="40"/>
      <c r="GD25" s="62"/>
      <c r="GE25" s="39">
        <f>SUM(GB25:GD25)</f>
        <v>0</v>
      </c>
      <c r="GF25" s="40"/>
      <c r="GG25" s="40"/>
      <c r="GH25" s="62"/>
      <c r="GI25" s="39">
        <f>SUM(GF25:GH25)</f>
        <v>0</v>
      </c>
      <c r="GJ25" s="62">
        <f t="shared" si="106"/>
        <v>0</v>
      </c>
      <c r="GK25" s="62">
        <f t="shared" si="35"/>
        <v>0</v>
      </c>
      <c r="GL25" s="62">
        <f t="shared" si="36"/>
        <v>0</v>
      </c>
      <c r="GM25" s="62">
        <f t="shared" si="37"/>
        <v>0</v>
      </c>
      <c r="GN25" s="40">
        <f t="shared" si="107"/>
        <v>0</v>
      </c>
      <c r="GO25" s="40">
        <f t="shared" si="107"/>
        <v>0</v>
      </c>
      <c r="GP25" s="40">
        <f t="shared" si="107"/>
        <v>0</v>
      </c>
      <c r="GQ25" s="40">
        <f t="shared" si="110"/>
        <v>0</v>
      </c>
      <c r="GR25" s="40">
        <f t="shared" si="110"/>
        <v>2</v>
      </c>
      <c r="GS25" s="40">
        <f t="shared" si="110"/>
        <v>3</v>
      </c>
      <c r="GT25" s="40">
        <f t="shared" si="113"/>
        <v>0</v>
      </c>
      <c r="GU25" s="40">
        <f t="shared" si="113"/>
        <v>5</v>
      </c>
      <c r="GV25" s="40">
        <f t="shared" si="115"/>
        <v>0</v>
      </c>
      <c r="GW25" s="40">
        <f t="shared" si="116"/>
        <v>0</v>
      </c>
      <c r="GX25" s="40">
        <f t="shared" si="117"/>
        <v>0</v>
      </c>
      <c r="GY25" s="40">
        <f t="shared" si="118"/>
        <v>0</v>
      </c>
      <c r="GZ25" s="62">
        <f t="shared" si="119"/>
        <v>2</v>
      </c>
      <c r="HA25" s="62">
        <f t="shared" si="39"/>
        <v>3</v>
      </c>
      <c r="HB25" s="62">
        <f t="shared" si="40"/>
        <v>0</v>
      </c>
      <c r="HC25" s="62">
        <f t="shared" si="41"/>
        <v>5</v>
      </c>
      <c r="HD25" s="40">
        <f t="shared" si="120"/>
        <v>0</v>
      </c>
      <c r="HE25" s="40">
        <f t="shared" si="121"/>
        <v>0</v>
      </c>
      <c r="HF25" s="40">
        <f t="shared" si="122"/>
        <v>0</v>
      </c>
      <c r="HG25" s="40">
        <f t="shared" si="123"/>
        <v>0</v>
      </c>
      <c r="HH25" s="40">
        <f t="shared" si="124"/>
        <v>0</v>
      </c>
      <c r="HI25" s="40">
        <f t="shared" si="125"/>
        <v>1</v>
      </c>
      <c r="HJ25" s="40">
        <f t="shared" si="126"/>
        <v>0</v>
      </c>
      <c r="HK25" s="40">
        <f t="shared" si="127"/>
        <v>1</v>
      </c>
      <c r="HL25" s="40">
        <f t="shared" si="128"/>
        <v>0</v>
      </c>
      <c r="HM25" s="40">
        <f t="shared" si="129"/>
        <v>0</v>
      </c>
      <c r="HN25" s="40">
        <f t="shared" si="130"/>
        <v>0</v>
      </c>
      <c r="HO25" s="40">
        <f t="shared" si="131"/>
        <v>0</v>
      </c>
      <c r="HP25" s="62">
        <f t="shared" si="132"/>
        <v>0</v>
      </c>
      <c r="HQ25" s="62">
        <f t="shared" si="133"/>
        <v>1</v>
      </c>
      <c r="HR25" s="62">
        <f t="shared" si="134"/>
        <v>0</v>
      </c>
      <c r="HS25" s="62">
        <f t="shared" si="135"/>
        <v>1</v>
      </c>
      <c r="HT25" s="40">
        <f t="shared" si="136"/>
        <v>0</v>
      </c>
      <c r="HU25" s="40">
        <f t="shared" si="137"/>
        <v>0</v>
      </c>
      <c r="HV25" s="40">
        <f t="shared" si="138"/>
        <v>0</v>
      </c>
      <c r="HW25" s="40">
        <f t="shared" si="139"/>
        <v>0</v>
      </c>
      <c r="HX25" s="40">
        <f t="shared" si="140"/>
        <v>0</v>
      </c>
      <c r="HY25" s="40">
        <f t="shared" si="141"/>
        <v>0</v>
      </c>
      <c r="HZ25" s="40">
        <f t="shared" si="142"/>
        <v>0</v>
      </c>
      <c r="IA25" s="40">
        <f t="shared" si="143"/>
        <v>0</v>
      </c>
      <c r="IB25" s="40">
        <f t="shared" si="144"/>
        <v>0</v>
      </c>
      <c r="IC25" s="40">
        <f t="shared" si="144"/>
        <v>0</v>
      </c>
      <c r="ID25" s="40">
        <f t="shared" si="144"/>
        <v>0</v>
      </c>
      <c r="IE25" s="40">
        <f t="shared" si="144"/>
        <v>0</v>
      </c>
      <c r="IF25" s="62">
        <f t="shared" si="148"/>
        <v>0</v>
      </c>
      <c r="IG25" s="62">
        <f t="shared" si="44"/>
        <v>0</v>
      </c>
      <c r="IH25" s="62">
        <f t="shared" si="45"/>
        <v>0</v>
      </c>
      <c r="II25" s="62">
        <f t="shared" si="46"/>
        <v>0</v>
      </c>
      <c r="IJ25" s="40">
        <f t="shared" si="149"/>
        <v>0</v>
      </c>
      <c r="IK25" s="40">
        <f t="shared" si="149"/>
        <v>0</v>
      </c>
      <c r="IL25" s="40">
        <f t="shared" si="149"/>
        <v>0</v>
      </c>
      <c r="IM25" s="40">
        <f t="shared" si="149"/>
        <v>0</v>
      </c>
      <c r="IN25" s="40">
        <f t="shared" si="149"/>
        <v>0</v>
      </c>
      <c r="IO25" s="40">
        <f t="shared" si="149"/>
        <v>0</v>
      </c>
      <c r="IP25" s="40">
        <f t="shared" si="149"/>
        <v>0</v>
      </c>
      <c r="IQ25" s="40">
        <f t="shared" si="149"/>
        <v>0</v>
      </c>
      <c r="IR25" s="40">
        <f t="shared" si="149"/>
        <v>0</v>
      </c>
      <c r="IS25" s="40">
        <f t="shared" si="191"/>
        <v>0</v>
      </c>
      <c r="IT25" s="40">
        <f t="shared" si="190"/>
        <v>0</v>
      </c>
      <c r="IU25" s="40">
        <f t="shared" si="190"/>
        <v>0</v>
      </c>
      <c r="IV25" s="62">
        <f t="shared" si="150"/>
        <v>0</v>
      </c>
      <c r="IW25" s="62">
        <f t="shared" si="48"/>
        <v>0</v>
      </c>
      <c r="IX25" s="62">
        <f t="shared" si="49"/>
        <v>0</v>
      </c>
      <c r="IY25" s="62">
        <f t="shared" si="50"/>
        <v>0</v>
      </c>
      <c r="IZ25" s="40">
        <f t="shared" si="151"/>
        <v>0</v>
      </c>
      <c r="JA25" s="40">
        <f t="shared" si="152"/>
        <v>0</v>
      </c>
      <c r="JB25" s="40">
        <f t="shared" si="153"/>
        <v>0</v>
      </c>
      <c r="JC25" s="40">
        <f t="shared" si="154"/>
        <v>0</v>
      </c>
      <c r="JD25" s="40">
        <f t="shared" si="155"/>
        <v>2</v>
      </c>
      <c r="JE25" s="40">
        <f t="shared" si="156"/>
        <v>4</v>
      </c>
      <c r="JF25" s="40">
        <f t="shared" si="157"/>
        <v>0</v>
      </c>
      <c r="JG25" s="40">
        <f t="shared" si="158"/>
        <v>6</v>
      </c>
      <c r="JH25" s="40">
        <f t="shared" si="159"/>
        <v>0</v>
      </c>
      <c r="JI25" s="40">
        <f t="shared" si="160"/>
        <v>0</v>
      </c>
      <c r="JJ25" s="40">
        <f t="shared" si="161"/>
        <v>0</v>
      </c>
      <c r="JK25" s="40">
        <f t="shared" si="162"/>
        <v>0</v>
      </c>
      <c r="JL25" s="62">
        <f t="shared" si="163"/>
        <v>2</v>
      </c>
      <c r="JM25" s="62">
        <f t="shared" si="52"/>
        <v>4</v>
      </c>
      <c r="JN25" s="62">
        <f t="shared" si="53"/>
        <v>0</v>
      </c>
      <c r="JO25" s="62">
        <f t="shared" si="54"/>
        <v>6</v>
      </c>
      <c r="JP25" s="40">
        <f t="shared" si="164"/>
        <v>0</v>
      </c>
      <c r="JQ25" s="40">
        <f t="shared" si="165"/>
        <v>0</v>
      </c>
      <c r="JR25" s="40">
        <f t="shared" si="166"/>
        <v>0</v>
      </c>
      <c r="JS25" s="40">
        <f t="shared" si="167"/>
        <v>0</v>
      </c>
      <c r="JT25" s="40">
        <f t="shared" si="168"/>
        <v>0</v>
      </c>
      <c r="JU25" s="40">
        <f t="shared" si="169"/>
        <v>0</v>
      </c>
      <c r="JV25" s="40">
        <f t="shared" si="170"/>
        <v>0</v>
      </c>
      <c r="JW25" s="40">
        <f t="shared" si="171"/>
        <v>0</v>
      </c>
      <c r="JX25" s="40">
        <f t="shared" si="172"/>
        <v>0</v>
      </c>
      <c r="JY25" s="40">
        <f t="shared" si="173"/>
        <v>0</v>
      </c>
      <c r="JZ25" s="40">
        <f t="shared" si="174"/>
        <v>0</v>
      </c>
      <c r="KA25" s="40">
        <f t="shared" si="175"/>
        <v>0</v>
      </c>
      <c r="KB25" s="62">
        <f t="shared" si="176"/>
        <v>0</v>
      </c>
      <c r="KC25" s="62">
        <f t="shared" si="56"/>
        <v>0</v>
      </c>
      <c r="KD25" s="62">
        <f t="shared" si="57"/>
        <v>0</v>
      </c>
      <c r="KE25" s="62">
        <f t="shared" si="58"/>
        <v>0</v>
      </c>
      <c r="KF25" s="40">
        <f t="shared" si="177"/>
        <v>0</v>
      </c>
      <c r="KG25" s="40">
        <f t="shared" si="178"/>
        <v>0</v>
      </c>
      <c r="KH25" s="40">
        <f t="shared" si="179"/>
        <v>0</v>
      </c>
      <c r="KI25" s="40">
        <f t="shared" si="180"/>
        <v>0</v>
      </c>
      <c r="KJ25" s="40">
        <f t="shared" si="181"/>
        <v>2</v>
      </c>
      <c r="KK25" s="40">
        <f t="shared" si="182"/>
        <v>4</v>
      </c>
      <c r="KL25" s="40">
        <f t="shared" si="183"/>
        <v>0</v>
      </c>
      <c r="KM25" s="40">
        <f t="shared" si="184"/>
        <v>6</v>
      </c>
      <c r="KN25" s="40">
        <f t="shared" si="185"/>
        <v>0</v>
      </c>
      <c r="KO25" s="40">
        <f t="shared" si="186"/>
        <v>0</v>
      </c>
      <c r="KP25" s="40">
        <f t="shared" si="187"/>
        <v>0</v>
      </c>
      <c r="KQ25" s="40">
        <f t="shared" si="188"/>
        <v>0</v>
      </c>
      <c r="KR25" s="62">
        <f t="shared" si="189"/>
        <v>2</v>
      </c>
      <c r="KS25" s="62">
        <f t="shared" si="60"/>
        <v>4</v>
      </c>
      <c r="KT25" s="62">
        <f t="shared" si="61"/>
        <v>0</v>
      </c>
      <c r="KU25" s="62">
        <f t="shared" si="62"/>
        <v>6</v>
      </c>
    </row>
    <row r="26" spans="1:307" x14ac:dyDescent="0.25">
      <c r="A26" s="32"/>
      <c r="B26" s="60"/>
      <c r="C26" s="64" t="s">
        <v>70</v>
      </c>
      <c r="D26" s="40"/>
      <c r="E26" s="40"/>
      <c r="F26" s="40"/>
      <c r="G26" s="59">
        <f t="shared" si="0"/>
        <v>0</v>
      </c>
      <c r="H26" s="867">
        <v>0</v>
      </c>
      <c r="I26" s="867">
        <v>1</v>
      </c>
      <c r="J26" s="868">
        <v>0</v>
      </c>
      <c r="K26" s="866">
        <f t="shared" si="63"/>
        <v>1</v>
      </c>
      <c r="L26" s="40"/>
      <c r="M26" s="40"/>
      <c r="N26" s="62"/>
      <c r="O26" s="39">
        <f t="shared" si="64"/>
        <v>0</v>
      </c>
      <c r="P26" s="62">
        <f t="shared" si="65"/>
        <v>0</v>
      </c>
      <c r="Q26" s="62">
        <f t="shared" si="66"/>
        <v>1</v>
      </c>
      <c r="R26" s="62">
        <f t="shared" si="67"/>
        <v>0</v>
      </c>
      <c r="S26" s="62">
        <f t="shared" si="68"/>
        <v>1</v>
      </c>
      <c r="T26" s="40"/>
      <c r="U26" s="40"/>
      <c r="V26" s="40"/>
      <c r="W26" s="59">
        <f>SUM(T26:V26)</f>
        <v>0</v>
      </c>
      <c r="X26" s="867">
        <v>2</v>
      </c>
      <c r="Y26" s="867">
        <v>2</v>
      </c>
      <c r="Z26" s="868"/>
      <c r="AA26" s="866">
        <f>SUM(X26:Z26)</f>
        <v>4</v>
      </c>
      <c r="AB26" s="40"/>
      <c r="AC26" s="40"/>
      <c r="AD26" s="62"/>
      <c r="AE26" s="39">
        <f t="shared" si="70"/>
        <v>0</v>
      </c>
      <c r="AF26" s="62">
        <f t="shared" si="71"/>
        <v>2</v>
      </c>
      <c r="AG26" s="62">
        <f t="shared" si="2"/>
        <v>2</v>
      </c>
      <c r="AH26" s="62">
        <f t="shared" si="3"/>
        <v>0</v>
      </c>
      <c r="AI26" s="62">
        <f t="shared" si="4"/>
        <v>4</v>
      </c>
      <c r="AJ26" s="40"/>
      <c r="AK26" s="40"/>
      <c r="AL26" s="40"/>
      <c r="AM26" s="59">
        <f>SUM(AJ26:AL26)</f>
        <v>0</v>
      </c>
      <c r="AN26" s="867">
        <v>0</v>
      </c>
      <c r="AO26" s="867">
        <v>0</v>
      </c>
      <c r="AP26" s="868">
        <v>0</v>
      </c>
      <c r="AQ26" s="866">
        <f>SUM(AN26:AP26)</f>
        <v>0</v>
      </c>
      <c r="AR26" s="40"/>
      <c r="AS26" s="40"/>
      <c r="AT26" s="62"/>
      <c r="AU26" s="39">
        <f t="shared" si="73"/>
        <v>0</v>
      </c>
      <c r="AV26" s="62">
        <f t="shared" si="74"/>
        <v>0</v>
      </c>
      <c r="AW26" s="62">
        <f t="shared" si="6"/>
        <v>0</v>
      </c>
      <c r="AX26" s="62">
        <f t="shared" si="7"/>
        <v>0</v>
      </c>
      <c r="AY26" s="62">
        <f t="shared" si="8"/>
        <v>0</v>
      </c>
      <c r="AZ26" s="40"/>
      <c r="BA26" s="40"/>
      <c r="BB26" s="40"/>
      <c r="BC26" s="59">
        <f>SUM(AZ26:BB26)</f>
        <v>0</v>
      </c>
      <c r="BD26" s="867">
        <v>0</v>
      </c>
      <c r="BE26" s="867">
        <v>1</v>
      </c>
      <c r="BF26" s="868">
        <v>0</v>
      </c>
      <c r="BG26" s="866">
        <f>SUM(BD26:BF26)</f>
        <v>1</v>
      </c>
      <c r="BH26" s="40"/>
      <c r="BI26" s="40"/>
      <c r="BJ26" s="62"/>
      <c r="BK26" s="39">
        <f t="shared" si="76"/>
        <v>0</v>
      </c>
      <c r="BL26" s="62">
        <f t="shared" si="77"/>
        <v>0</v>
      </c>
      <c r="BM26" s="62">
        <f t="shared" si="10"/>
        <v>1</v>
      </c>
      <c r="BN26" s="62">
        <f t="shared" si="11"/>
        <v>0</v>
      </c>
      <c r="BO26" s="62">
        <f t="shared" si="12"/>
        <v>1</v>
      </c>
      <c r="BP26" s="40"/>
      <c r="BQ26" s="40"/>
      <c r="BR26" s="40"/>
      <c r="BS26" s="59">
        <f>SUM(BP26:BR26)</f>
        <v>0</v>
      </c>
      <c r="BT26" s="867"/>
      <c r="BU26" s="867"/>
      <c r="BV26" s="868"/>
      <c r="BW26" s="866">
        <f>SUM(BT26:BV26)</f>
        <v>0</v>
      </c>
      <c r="BX26" s="40"/>
      <c r="BY26" s="40"/>
      <c r="BZ26" s="62"/>
      <c r="CA26" s="39">
        <f t="shared" si="79"/>
        <v>0</v>
      </c>
      <c r="CB26" s="62">
        <f t="shared" si="80"/>
        <v>0</v>
      </c>
      <c r="CC26" s="62">
        <f t="shared" si="81"/>
        <v>0</v>
      </c>
      <c r="CD26" s="62">
        <f t="shared" si="82"/>
        <v>0</v>
      </c>
      <c r="CE26" s="62">
        <f t="shared" si="14"/>
        <v>0</v>
      </c>
      <c r="CF26" s="40"/>
      <c r="CG26" s="40"/>
      <c r="CH26" s="40"/>
      <c r="CI26" s="59">
        <f>SUM(CF26:CH26)</f>
        <v>0</v>
      </c>
      <c r="CJ26" s="867"/>
      <c r="CK26" s="867"/>
      <c r="CL26" s="868"/>
      <c r="CM26" s="866">
        <f>SUM(CJ26:CL26)</f>
        <v>0</v>
      </c>
      <c r="CN26" s="40"/>
      <c r="CO26" s="40"/>
      <c r="CP26" s="62"/>
      <c r="CQ26" s="39">
        <f t="shared" si="192"/>
        <v>0</v>
      </c>
      <c r="CR26" s="62">
        <f t="shared" si="85"/>
        <v>0</v>
      </c>
      <c r="CS26" s="62">
        <f t="shared" si="16"/>
        <v>0</v>
      </c>
      <c r="CT26" s="62">
        <f t="shared" si="17"/>
        <v>0</v>
      </c>
      <c r="CU26" s="62">
        <f t="shared" si="18"/>
        <v>0</v>
      </c>
      <c r="CV26" s="40"/>
      <c r="CW26" s="40"/>
      <c r="CX26" s="40"/>
      <c r="CY26" s="59">
        <f>SUM(CV26:CX26)</f>
        <v>0</v>
      </c>
      <c r="CZ26" s="40"/>
      <c r="DA26" s="40"/>
      <c r="DB26" s="62"/>
      <c r="DC26" s="39">
        <f>SUM(CZ26:DB26)</f>
        <v>0</v>
      </c>
      <c r="DD26" s="40"/>
      <c r="DE26" s="40"/>
      <c r="DF26" s="62"/>
      <c r="DG26" s="39">
        <f t="shared" si="193"/>
        <v>0</v>
      </c>
      <c r="DH26" s="62">
        <f t="shared" si="88"/>
        <v>0</v>
      </c>
      <c r="DI26" s="62">
        <f t="shared" si="20"/>
        <v>0</v>
      </c>
      <c r="DJ26" s="62">
        <f t="shared" si="21"/>
        <v>0</v>
      </c>
      <c r="DK26" s="62">
        <f t="shared" si="22"/>
        <v>0</v>
      </c>
      <c r="DL26" s="40"/>
      <c r="DM26" s="40"/>
      <c r="DN26" s="40"/>
      <c r="DO26" s="59">
        <f>SUM(DL26:DN26)</f>
        <v>0</v>
      </c>
      <c r="DP26" s="40"/>
      <c r="DQ26" s="40"/>
      <c r="DR26" s="62"/>
      <c r="DS26" s="39">
        <f>SUM(DP26:DR26)</f>
        <v>0</v>
      </c>
      <c r="DT26" s="40"/>
      <c r="DU26" s="40"/>
      <c r="DV26" s="62"/>
      <c r="DW26" s="39">
        <f t="shared" si="90"/>
        <v>0</v>
      </c>
      <c r="DX26" s="62">
        <f t="shared" si="91"/>
        <v>0</v>
      </c>
      <c r="DY26" s="62">
        <f t="shared" si="92"/>
        <v>0</v>
      </c>
      <c r="DZ26" s="62">
        <f t="shared" si="93"/>
        <v>0</v>
      </c>
      <c r="EA26" s="62">
        <f t="shared" si="94"/>
        <v>0</v>
      </c>
      <c r="EB26" s="40"/>
      <c r="EC26" s="40"/>
      <c r="ED26" s="40"/>
      <c r="EE26" s="59">
        <f>SUM(EB26:ED26)</f>
        <v>0</v>
      </c>
      <c r="EF26" s="40"/>
      <c r="EG26" s="40"/>
      <c r="EH26" s="62"/>
      <c r="EI26" s="39">
        <f>SUM(EF26:EH26)</f>
        <v>0</v>
      </c>
      <c r="EJ26" s="40"/>
      <c r="EK26" s="40"/>
      <c r="EL26" s="62"/>
      <c r="EM26" s="39">
        <f t="shared" si="96"/>
        <v>0</v>
      </c>
      <c r="EN26" s="62">
        <f t="shared" si="97"/>
        <v>0</v>
      </c>
      <c r="EO26" s="62">
        <f t="shared" si="25"/>
        <v>0</v>
      </c>
      <c r="EP26" s="62">
        <f t="shared" si="25"/>
        <v>0</v>
      </c>
      <c r="EQ26" s="62">
        <f t="shared" si="25"/>
        <v>0</v>
      </c>
      <c r="ER26" s="40"/>
      <c r="ES26" s="40"/>
      <c r="ET26" s="40"/>
      <c r="EU26" s="59">
        <f>SUM(ER26:ET26)</f>
        <v>0</v>
      </c>
      <c r="EV26" s="40"/>
      <c r="EW26" s="40"/>
      <c r="EX26" s="62"/>
      <c r="EY26" s="39">
        <f>SUM(EV26:EX26)</f>
        <v>0</v>
      </c>
      <c r="EZ26" s="40"/>
      <c r="FA26" s="40"/>
      <c r="FB26" s="62"/>
      <c r="FC26" s="39">
        <f>SUM(EZ26:FB26)</f>
        <v>0</v>
      </c>
      <c r="FD26" s="62">
        <f t="shared" si="100"/>
        <v>0</v>
      </c>
      <c r="FE26" s="62">
        <f t="shared" si="27"/>
        <v>0</v>
      </c>
      <c r="FF26" s="62">
        <f t="shared" si="28"/>
        <v>0</v>
      </c>
      <c r="FG26" s="62">
        <f t="shared" si="29"/>
        <v>0</v>
      </c>
      <c r="FH26" s="40"/>
      <c r="FI26" s="40"/>
      <c r="FJ26" s="40"/>
      <c r="FK26" s="59">
        <f t="shared" si="30"/>
        <v>0</v>
      </c>
      <c r="FL26" s="40"/>
      <c r="FM26" s="40"/>
      <c r="FN26" s="62"/>
      <c r="FO26" s="39">
        <f>SUM(FL26:FN26)</f>
        <v>0</v>
      </c>
      <c r="FP26" s="40"/>
      <c r="FQ26" s="40"/>
      <c r="FR26" s="62"/>
      <c r="FS26" s="39">
        <f t="shared" si="102"/>
        <v>0</v>
      </c>
      <c r="FT26" s="62">
        <f t="shared" si="103"/>
        <v>0</v>
      </c>
      <c r="FU26" s="62">
        <f t="shared" si="31"/>
        <v>0</v>
      </c>
      <c r="FV26" s="62">
        <f t="shared" si="32"/>
        <v>0</v>
      </c>
      <c r="FW26" s="62">
        <f t="shared" si="33"/>
        <v>0</v>
      </c>
      <c r="FX26" s="40"/>
      <c r="FY26" s="40"/>
      <c r="FZ26" s="40"/>
      <c r="GA26" s="59">
        <f>SUM(FX26:FZ26)</f>
        <v>0</v>
      </c>
      <c r="GB26" s="40"/>
      <c r="GC26" s="40"/>
      <c r="GD26" s="62"/>
      <c r="GE26" s="39">
        <f>SUM(GB26:GD26)</f>
        <v>0</v>
      </c>
      <c r="GF26" s="40"/>
      <c r="GG26" s="40"/>
      <c r="GH26" s="62"/>
      <c r="GI26" s="39">
        <f>SUM(GF26:GH26)</f>
        <v>0</v>
      </c>
      <c r="GJ26" s="62">
        <f t="shared" si="106"/>
        <v>0</v>
      </c>
      <c r="GK26" s="62">
        <f t="shared" si="35"/>
        <v>0</v>
      </c>
      <c r="GL26" s="62">
        <f t="shared" si="36"/>
        <v>0</v>
      </c>
      <c r="GM26" s="62">
        <f t="shared" si="37"/>
        <v>0</v>
      </c>
      <c r="GN26" s="40">
        <f t="shared" si="107"/>
        <v>0</v>
      </c>
      <c r="GO26" s="40">
        <f t="shared" si="107"/>
        <v>0</v>
      </c>
      <c r="GP26" s="40">
        <f t="shared" si="107"/>
        <v>0</v>
      </c>
      <c r="GQ26" s="40">
        <f t="shared" si="110"/>
        <v>0</v>
      </c>
      <c r="GR26" s="40">
        <f t="shared" si="110"/>
        <v>2</v>
      </c>
      <c r="GS26" s="40">
        <f t="shared" si="110"/>
        <v>3</v>
      </c>
      <c r="GT26" s="40">
        <f t="shared" si="113"/>
        <v>0</v>
      </c>
      <c r="GU26" s="40">
        <f t="shared" si="113"/>
        <v>5</v>
      </c>
      <c r="GV26" s="40">
        <f t="shared" si="115"/>
        <v>0</v>
      </c>
      <c r="GW26" s="40">
        <f t="shared" si="116"/>
        <v>0</v>
      </c>
      <c r="GX26" s="40">
        <f t="shared" si="117"/>
        <v>0</v>
      </c>
      <c r="GY26" s="40">
        <f t="shared" si="118"/>
        <v>0</v>
      </c>
      <c r="GZ26" s="62">
        <f t="shared" si="119"/>
        <v>2</v>
      </c>
      <c r="HA26" s="62">
        <f t="shared" si="39"/>
        <v>3</v>
      </c>
      <c r="HB26" s="62">
        <f t="shared" si="40"/>
        <v>0</v>
      </c>
      <c r="HC26" s="62">
        <f t="shared" si="41"/>
        <v>5</v>
      </c>
      <c r="HD26" s="40">
        <f t="shared" si="120"/>
        <v>0</v>
      </c>
      <c r="HE26" s="40">
        <f t="shared" si="121"/>
        <v>0</v>
      </c>
      <c r="HF26" s="40">
        <f t="shared" si="122"/>
        <v>0</v>
      </c>
      <c r="HG26" s="40">
        <f t="shared" si="123"/>
        <v>0</v>
      </c>
      <c r="HH26" s="40">
        <f t="shared" si="124"/>
        <v>0</v>
      </c>
      <c r="HI26" s="40">
        <f t="shared" si="125"/>
        <v>1</v>
      </c>
      <c r="HJ26" s="40">
        <f t="shared" si="126"/>
        <v>0</v>
      </c>
      <c r="HK26" s="40">
        <f t="shared" si="127"/>
        <v>1</v>
      </c>
      <c r="HL26" s="40">
        <f t="shared" si="128"/>
        <v>0</v>
      </c>
      <c r="HM26" s="40">
        <f t="shared" si="129"/>
        <v>0</v>
      </c>
      <c r="HN26" s="40">
        <f t="shared" si="130"/>
        <v>0</v>
      </c>
      <c r="HO26" s="40">
        <f t="shared" si="131"/>
        <v>0</v>
      </c>
      <c r="HP26" s="62">
        <f t="shared" si="132"/>
        <v>0</v>
      </c>
      <c r="HQ26" s="62">
        <f t="shared" si="133"/>
        <v>1</v>
      </c>
      <c r="HR26" s="62">
        <f t="shared" si="134"/>
        <v>0</v>
      </c>
      <c r="HS26" s="62">
        <f t="shared" si="135"/>
        <v>1</v>
      </c>
      <c r="HT26" s="40">
        <f t="shared" si="136"/>
        <v>0</v>
      </c>
      <c r="HU26" s="40">
        <f t="shared" si="137"/>
        <v>0</v>
      </c>
      <c r="HV26" s="40">
        <f t="shared" si="138"/>
        <v>0</v>
      </c>
      <c r="HW26" s="40">
        <f t="shared" si="139"/>
        <v>0</v>
      </c>
      <c r="HX26" s="40">
        <f t="shared" si="140"/>
        <v>0</v>
      </c>
      <c r="HY26" s="40">
        <f t="shared" si="141"/>
        <v>0</v>
      </c>
      <c r="HZ26" s="40">
        <f t="shared" si="142"/>
        <v>0</v>
      </c>
      <c r="IA26" s="40">
        <f t="shared" si="143"/>
        <v>0</v>
      </c>
      <c r="IB26" s="40">
        <f t="shared" si="144"/>
        <v>0</v>
      </c>
      <c r="IC26" s="40">
        <f t="shared" si="144"/>
        <v>0</v>
      </c>
      <c r="ID26" s="40">
        <f t="shared" si="144"/>
        <v>0</v>
      </c>
      <c r="IE26" s="40">
        <f t="shared" si="144"/>
        <v>0</v>
      </c>
      <c r="IF26" s="62">
        <f t="shared" si="148"/>
        <v>0</v>
      </c>
      <c r="IG26" s="62">
        <f t="shared" si="44"/>
        <v>0</v>
      </c>
      <c r="IH26" s="62">
        <f t="shared" si="45"/>
        <v>0</v>
      </c>
      <c r="II26" s="62">
        <f t="shared" si="46"/>
        <v>0</v>
      </c>
      <c r="IJ26" s="40">
        <f t="shared" si="149"/>
        <v>0</v>
      </c>
      <c r="IK26" s="40">
        <f t="shared" si="149"/>
        <v>0</v>
      </c>
      <c r="IL26" s="40">
        <f t="shared" si="149"/>
        <v>0</v>
      </c>
      <c r="IM26" s="40">
        <f t="shared" si="149"/>
        <v>0</v>
      </c>
      <c r="IN26" s="40">
        <f t="shared" si="149"/>
        <v>0</v>
      </c>
      <c r="IO26" s="40">
        <f t="shared" si="149"/>
        <v>0</v>
      </c>
      <c r="IP26" s="40">
        <f t="shared" si="149"/>
        <v>0</v>
      </c>
      <c r="IQ26" s="40">
        <f t="shared" si="149"/>
        <v>0</v>
      </c>
      <c r="IR26" s="40">
        <f t="shared" si="149"/>
        <v>0</v>
      </c>
      <c r="IS26" s="40">
        <f t="shared" si="191"/>
        <v>0</v>
      </c>
      <c r="IT26" s="40">
        <f t="shared" si="190"/>
        <v>0</v>
      </c>
      <c r="IU26" s="40">
        <f t="shared" si="190"/>
        <v>0</v>
      </c>
      <c r="IV26" s="62">
        <f t="shared" si="150"/>
        <v>0</v>
      </c>
      <c r="IW26" s="62">
        <f t="shared" si="48"/>
        <v>0</v>
      </c>
      <c r="IX26" s="62">
        <f t="shared" si="49"/>
        <v>0</v>
      </c>
      <c r="IY26" s="62">
        <f t="shared" si="50"/>
        <v>0</v>
      </c>
      <c r="IZ26" s="40">
        <f t="shared" si="151"/>
        <v>0</v>
      </c>
      <c r="JA26" s="40">
        <f t="shared" si="152"/>
        <v>0</v>
      </c>
      <c r="JB26" s="40">
        <f t="shared" si="153"/>
        <v>0</v>
      </c>
      <c r="JC26" s="40">
        <f t="shared" si="154"/>
        <v>0</v>
      </c>
      <c r="JD26" s="40">
        <f t="shared" si="155"/>
        <v>2</v>
      </c>
      <c r="JE26" s="40">
        <f t="shared" si="156"/>
        <v>4</v>
      </c>
      <c r="JF26" s="40">
        <f t="shared" si="157"/>
        <v>0</v>
      </c>
      <c r="JG26" s="40">
        <f t="shared" si="158"/>
        <v>6</v>
      </c>
      <c r="JH26" s="40">
        <f t="shared" si="159"/>
        <v>0</v>
      </c>
      <c r="JI26" s="40">
        <f t="shared" si="160"/>
        <v>0</v>
      </c>
      <c r="JJ26" s="40">
        <f t="shared" si="161"/>
        <v>0</v>
      </c>
      <c r="JK26" s="40">
        <f t="shared" si="162"/>
        <v>0</v>
      </c>
      <c r="JL26" s="62">
        <f t="shared" si="163"/>
        <v>2</v>
      </c>
      <c r="JM26" s="62">
        <f t="shared" si="52"/>
        <v>4</v>
      </c>
      <c r="JN26" s="62">
        <f t="shared" si="53"/>
        <v>0</v>
      </c>
      <c r="JO26" s="62">
        <f t="shared" si="54"/>
        <v>6</v>
      </c>
      <c r="JP26" s="40">
        <f t="shared" si="164"/>
        <v>0</v>
      </c>
      <c r="JQ26" s="40">
        <f t="shared" si="165"/>
        <v>0</v>
      </c>
      <c r="JR26" s="40">
        <f t="shared" si="166"/>
        <v>0</v>
      </c>
      <c r="JS26" s="40">
        <f t="shared" si="167"/>
        <v>0</v>
      </c>
      <c r="JT26" s="40">
        <f t="shared" si="168"/>
        <v>0</v>
      </c>
      <c r="JU26" s="40">
        <f t="shared" si="169"/>
        <v>0</v>
      </c>
      <c r="JV26" s="40">
        <f t="shared" si="170"/>
        <v>0</v>
      </c>
      <c r="JW26" s="40">
        <f t="shared" si="171"/>
        <v>0</v>
      </c>
      <c r="JX26" s="40">
        <f t="shared" si="172"/>
        <v>0</v>
      </c>
      <c r="JY26" s="40">
        <f t="shared" si="173"/>
        <v>0</v>
      </c>
      <c r="JZ26" s="40">
        <f t="shared" si="174"/>
        <v>0</v>
      </c>
      <c r="KA26" s="40">
        <f t="shared" si="175"/>
        <v>0</v>
      </c>
      <c r="KB26" s="62">
        <f t="shared" si="176"/>
        <v>0</v>
      </c>
      <c r="KC26" s="62">
        <f t="shared" si="56"/>
        <v>0</v>
      </c>
      <c r="KD26" s="62">
        <f t="shared" si="57"/>
        <v>0</v>
      </c>
      <c r="KE26" s="62">
        <f t="shared" si="58"/>
        <v>0</v>
      </c>
      <c r="KF26" s="40">
        <f t="shared" si="177"/>
        <v>0</v>
      </c>
      <c r="KG26" s="40">
        <f t="shared" si="178"/>
        <v>0</v>
      </c>
      <c r="KH26" s="40">
        <f t="shared" si="179"/>
        <v>0</v>
      </c>
      <c r="KI26" s="40">
        <f t="shared" si="180"/>
        <v>0</v>
      </c>
      <c r="KJ26" s="40">
        <f t="shared" si="181"/>
        <v>2</v>
      </c>
      <c r="KK26" s="40">
        <f t="shared" si="182"/>
        <v>4</v>
      </c>
      <c r="KL26" s="40">
        <f t="shared" si="183"/>
        <v>0</v>
      </c>
      <c r="KM26" s="40">
        <f t="shared" si="184"/>
        <v>6</v>
      </c>
      <c r="KN26" s="40">
        <f t="shared" si="185"/>
        <v>0</v>
      </c>
      <c r="KO26" s="40">
        <f t="shared" si="186"/>
        <v>0</v>
      </c>
      <c r="KP26" s="40">
        <f t="shared" si="187"/>
        <v>0</v>
      </c>
      <c r="KQ26" s="40">
        <f t="shared" si="188"/>
        <v>0</v>
      </c>
      <c r="KR26" s="62">
        <f t="shared" si="189"/>
        <v>2</v>
      </c>
      <c r="KS26" s="62">
        <f t="shared" si="60"/>
        <v>4</v>
      </c>
      <c r="KT26" s="62">
        <f t="shared" si="61"/>
        <v>0</v>
      </c>
      <c r="KU26" s="62">
        <f t="shared" si="62"/>
        <v>6</v>
      </c>
    </row>
    <row r="27" spans="1:307" x14ac:dyDescent="0.25">
      <c r="A27" s="32"/>
      <c r="B27" s="60"/>
      <c r="C27" s="63" t="s">
        <v>71</v>
      </c>
      <c r="D27" s="40"/>
      <c r="E27" s="40"/>
      <c r="F27" s="40"/>
      <c r="G27" s="59">
        <f t="shared" si="0"/>
        <v>0</v>
      </c>
      <c r="H27" s="867">
        <v>3</v>
      </c>
      <c r="I27" s="867">
        <v>6</v>
      </c>
      <c r="J27" s="868">
        <v>0</v>
      </c>
      <c r="K27" s="866">
        <f t="shared" si="63"/>
        <v>9</v>
      </c>
      <c r="L27" s="40"/>
      <c r="M27" s="40"/>
      <c r="N27" s="62"/>
      <c r="O27" s="39">
        <f t="shared" si="64"/>
        <v>0</v>
      </c>
      <c r="P27" s="62">
        <f t="shared" si="65"/>
        <v>3</v>
      </c>
      <c r="Q27" s="62">
        <f t="shared" si="66"/>
        <v>6</v>
      </c>
      <c r="R27" s="62">
        <f t="shared" si="67"/>
        <v>0</v>
      </c>
      <c r="S27" s="62">
        <f t="shared" si="68"/>
        <v>9</v>
      </c>
      <c r="T27" s="40"/>
      <c r="U27" s="40"/>
      <c r="V27" s="40"/>
      <c r="W27" s="59">
        <f>SUM(T27:V27)</f>
        <v>0</v>
      </c>
      <c r="X27" s="867">
        <v>3</v>
      </c>
      <c r="Y27" s="867">
        <v>3</v>
      </c>
      <c r="Z27" s="868"/>
      <c r="AA27" s="866">
        <f>SUM(X27:Z27)</f>
        <v>6</v>
      </c>
      <c r="AB27" s="40"/>
      <c r="AC27" s="40"/>
      <c r="AD27" s="62"/>
      <c r="AE27" s="39">
        <f t="shared" si="70"/>
        <v>0</v>
      </c>
      <c r="AF27" s="62">
        <f t="shared" si="71"/>
        <v>3</v>
      </c>
      <c r="AG27" s="62">
        <f t="shared" si="2"/>
        <v>3</v>
      </c>
      <c r="AH27" s="62">
        <f t="shared" si="3"/>
        <v>0</v>
      </c>
      <c r="AI27" s="62">
        <f t="shared" si="4"/>
        <v>6</v>
      </c>
      <c r="AJ27" s="40"/>
      <c r="AK27" s="40"/>
      <c r="AL27" s="40"/>
      <c r="AM27" s="59">
        <f>SUM(AJ27:AL27)</f>
        <v>0</v>
      </c>
      <c r="AN27" s="867">
        <v>1</v>
      </c>
      <c r="AO27" s="867">
        <v>7</v>
      </c>
      <c r="AP27" s="868">
        <v>0</v>
      </c>
      <c r="AQ27" s="866">
        <f>SUM(AN27:AP27)</f>
        <v>8</v>
      </c>
      <c r="AR27" s="40"/>
      <c r="AS27" s="40"/>
      <c r="AT27" s="62"/>
      <c r="AU27" s="39">
        <f t="shared" si="73"/>
        <v>0</v>
      </c>
      <c r="AV27" s="62">
        <f t="shared" si="74"/>
        <v>1</v>
      </c>
      <c r="AW27" s="62">
        <f t="shared" si="6"/>
        <v>7</v>
      </c>
      <c r="AX27" s="62">
        <f t="shared" si="7"/>
        <v>0</v>
      </c>
      <c r="AY27" s="62">
        <f t="shared" si="8"/>
        <v>8</v>
      </c>
      <c r="AZ27" s="40"/>
      <c r="BA27" s="40"/>
      <c r="BB27" s="40"/>
      <c r="BC27" s="59">
        <f>SUM(AZ27:BB27)</f>
        <v>0</v>
      </c>
      <c r="BD27" s="867">
        <v>3</v>
      </c>
      <c r="BE27" s="867">
        <v>2</v>
      </c>
      <c r="BF27" s="868">
        <v>0</v>
      </c>
      <c r="BG27" s="866">
        <f>SUM(BD27:BF27)</f>
        <v>5</v>
      </c>
      <c r="BH27" s="40"/>
      <c r="BI27" s="40"/>
      <c r="BJ27" s="62"/>
      <c r="BK27" s="39">
        <f t="shared" si="76"/>
        <v>0</v>
      </c>
      <c r="BL27" s="62">
        <f t="shared" si="77"/>
        <v>3</v>
      </c>
      <c r="BM27" s="62">
        <f t="shared" si="10"/>
        <v>2</v>
      </c>
      <c r="BN27" s="62">
        <f t="shared" si="11"/>
        <v>0</v>
      </c>
      <c r="BO27" s="62">
        <f t="shared" si="12"/>
        <v>5</v>
      </c>
      <c r="BP27" s="40"/>
      <c r="BQ27" s="40"/>
      <c r="BR27" s="40"/>
      <c r="BS27" s="59">
        <f>SUM(BP27:BR27)</f>
        <v>0</v>
      </c>
      <c r="BT27" s="867"/>
      <c r="BU27" s="867"/>
      <c r="BV27" s="868"/>
      <c r="BW27" s="866">
        <f>SUM(BT27:BV27)</f>
        <v>0</v>
      </c>
      <c r="BX27" s="40"/>
      <c r="BY27" s="40"/>
      <c r="BZ27" s="62"/>
      <c r="CA27" s="39">
        <f t="shared" si="79"/>
        <v>0</v>
      </c>
      <c r="CB27" s="62">
        <f t="shared" si="80"/>
        <v>0</v>
      </c>
      <c r="CC27" s="62">
        <f t="shared" si="81"/>
        <v>0</v>
      </c>
      <c r="CD27" s="62">
        <f t="shared" si="82"/>
        <v>0</v>
      </c>
      <c r="CE27" s="62">
        <f t="shared" si="14"/>
        <v>0</v>
      </c>
      <c r="CF27" s="40"/>
      <c r="CG27" s="40"/>
      <c r="CH27" s="40"/>
      <c r="CI27" s="59">
        <f>SUM(CF27:CH27)</f>
        <v>0</v>
      </c>
      <c r="CJ27" s="867"/>
      <c r="CK27" s="867"/>
      <c r="CL27" s="868"/>
      <c r="CM27" s="866">
        <f>SUM(CJ27:CL27)</f>
        <v>0</v>
      </c>
      <c r="CN27" s="40"/>
      <c r="CO27" s="40"/>
      <c r="CP27" s="62"/>
      <c r="CQ27" s="39">
        <f t="shared" si="192"/>
        <v>0</v>
      </c>
      <c r="CR27" s="62">
        <f t="shared" si="85"/>
        <v>0</v>
      </c>
      <c r="CS27" s="62">
        <f t="shared" si="16"/>
        <v>0</v>
      </c>
      <c r="CT27" s="62">
        <f t="shared" si="17"/>
        <v>0</v>
      </c>
      <c r="CU27" s="62">
        <f t="shared" si="18"/>
        <v>0</v>
      </c>
      <c r="CV27" s="40"/>
      <c r="CW27" s="40"/>
      <c r="CX27" s="40"/>
      <c r="CY27" s="59">
        <f>SUM(CV27:CX27)</f>
        <v>0</v>
      </c>
      <c r="CZ27" s="40"/>
      <c r="DA27" s="40"/>
      <c r="DB27" s="62"/>
      <c r="DC27" s="39">
        <f>SUM(CZ27:DB27)</f>
        <v>0</v>
      </c>
      <c r="DD27" s="40"/>
      <c r="DE27" s="40"/>
      <c r="DF27" s="62"/>
      <c r="DG27" s="39">
        <f t="shared" si="193"/>
        <v>0</v>
      </c>
      <c r="DH27" s="62">
        <f t="shared" si="88"/>
        <v>0</v>
      </c>
      <c r="DI27" s="62">
        <f t="shared" si="20"/>
        <v>0</v>
      </c>
      <c r="DJ27" s="62">
        <f t="shared" si="21"/>
        <v>0</v>
      </c>
      <c r="DK27" s="62">
        <f t="shared" si="22"/>
        <v>0</v>
      </c>
      <c r="DL27" s="40"/>
      <c r="DM27" s="40"/>
      <c r="DN27" s="40"/>
      <c r="DO27" s="59">
        <f>SUM(DL27:DN27)</f>
        <v>0</v>
      </c>
      <c r="DP27" s="40"/>
      <c r="DQ27" s="40"/>
      <c r="DR27" s="62"/>
      <c r="DS27" s="39">
        <f>SUM(DP27:DR27)</f>
        <v>0</v>
      </c>
      <c r="DT27" s="40"/>
      <c r="DU27" s="40"/>
      <c r="DV27" s="62"/>
      <c r="DW27" s="39">
        <f t="shared" si="90"/>
        <v>0</v>
      </c>
      <c r="DX27" s="62">
        <f t="shared" si="91"/>
        <v>0</v>
      </c>
      <c r="DY27" s="62">
        <f t="shared" si="92"/>
        <v>0</v>
      </c>
      <c r="DZ27" s="62">
        <f t="shared" si="93"/>
        <v>0</v>
      </c>
      <c r="EA27" s="62">
        <f t="shared" si="94"/>
        <v>0</v>
      </c>
      <c r="EB27" s="40"/>
      <c r="EC27" s="40"/>
      <c r="ED27" s="40"/>
      <c r="EE27" s="59">
        <f>SUM(EB27:ED27)</f>
        <v>0</v>
      </c>
      <c r="EF27" s="40"/>
      <c r="EG27" s="40"/>
      <c r="EH27" s="62"/>
      <c r="EI27" s="39">
        <f>SUM(EF27:EH27)</f>
        <v>0</v>
      </c>
      <c r="EJ27" s="40"/>
      <c r="EK27" s="40"/>
      <c r="EL27" s="62"/>
      <c r="EM27" s="39">
        <f t="shared" si="96"/>
        <v>0</v>
      </c>
      <c r="EN27" s="62">
        <f t="shared" si="97"/>
        <v>0</v>
      </c>
      <c r="EO27" s="62">
        <f t="shared" si="25"/>
        <v>0</v>
      </c>
      <c r="EP27" s="62">
        <f t="shared" si="25"/>
        <v>0</v>
      </c>
      <c r="EQ27" s="62">
        <f t="shared" si="25"/>
        <v>0</v>
      </c>
      <c r="ER27" s="40"/>
      <c r="ES27" s="40"/>
      <c r="ET27" s="40"/>
      <c r="EU27" s="59">
        <f>SUM(ER27:ET27)</f>
        <v>0</v>
      </c>
      <c r="EV27" s="40"/>
      <c r="EW27" s="40"/>
      <c r="EX27" s="62"/>
      <c r="EY27" s="39">
        <f>SUM(EV27:EX27)</f>
        <v>0</v>
      </c>
      <c r="EZ27" s="40"/>
      <c r="FA27" s="40"/>
      <c r="FB27" s="62"/>
      <c r="FC27" s="39">
        <f>SUM(EZ27:FB27)</f>
        <v>0</v>
      </c>
      <c r="FD27" s="62">
        <f t="shared" si="100"/>
        <v>0</v>
      </c>
      <c r="FE27" s="62">
        <f t="shared" si="27"/>
        <v>0</v>
      </c>
      <c r="FF27" s="62">
        <f t="shared" si="28"/>
        <v>0</v>
      </c>
      <c r="FG27" s="62">
        <f t="shared" si="29"/>
        <v>0</v>
      </c>
      <c r="FH27" s="40"/>
      <c r="FI27" s="40"/>
      <c r="FJ27" s="40"/>
      <c r="FK27" s="59">
        <f t="shared" si="30"/>
        <v>0</v>
      </c>
      <c r="FL27" s="40"/>
      <c r="FM27" s="40"/>
      <c r="FN27" s="62"/>
      <c r="FO27" s="39">
        <f>SUM(FL27:FN27)</f>
        <v>0</v>
      </c>
      <c r="FP27" s="40"/>
      <c r="FQ27" s="40"/>
      <c r="FR27" s="62"/>
      <c r="FS27" s="39">
        <f t="shared" si="102"/>
        <v>0</v>
      </c>
      <c r="FT27" s="62">
        <f t="shared" si="103"/>
        <v>0</v>
      </c>
      <c r="FU27" s="62">
        <f t="shared" si="31"/>
        <v>0</v>
      </c>
      <c r="FV27" s="62">
        <f t="shared" si="32"/>
        <v>0</v>
      </c>
      <c r="FW27" s="62">
        <f t="shared" si="33"/>
        <v>0</v>
      </c>
      <c r="FX27" s="40"/>
      <c r="FY27" s="40"/>
      <c r="FZ27" s="40"/>
      <c r="GA27" s="59">
        <f>SUM(FX27:FZ27)</f>
        <v>0</v>
      </c>
      <c r="GB27" s="40"/>
      <c r="GC27" s="40"/>
      <c r="GD27" s="62"/>
      <c r="GE27" s="39">
        <f>SUM(GB27:GD27)</f>
        <v>0</v>
      </c>
      <c r="GF27" s="40"/>
      <c r="GG27" s="40"/>
      <c r="GH27" s="62"/>
      <c r="GI27" s="39">
        <f>SUM(GF27:GH27)</f>
        <v>0</v>
      </c>
      <c r="GJ27" s="62">
        <f t="shared" si="106"/>
        <v>0</v>
      </c>
      <c r="GK27" s="62">
        <f t="shared" si="35"/>
        <v>0</v>
      </c>
      <c r="GL27" s="62">
        <f t="shared" si="36"/>
        <v>0</v>
      </c>
      <c r="GM27" s="62">
        <f t="shared" si="37"/>
        <v>0</v>
      </c>
      <c r="GN27" s="40">
        <f t="shared" si="107"/>
        <v>0</v>
      </c>
      <c r="GO27" s="40">
        <f t="shared" si="107"/>
        <v>0</v>
      </c>
      <c r="GP27" s="40">
        <f t="shared" si="107"/>
        <v>0</v>
      </c>
      <c r="GQ27" s="40">
        <f t="shared" si="110"/>
        <v>0</v>
      </c>
      <c r="GR27" s="40">
        <f t="shared" si="110"/>
        <v>7</v>
      </c>
      <c r="GS27" s="40">
        <f t="shared" si="110"/>
        <v>16</v>
      </c>
      <c r="GT27" s="40">
        <f t="shared" si="113"/>
        <v>0</v>
      </c>
      <c r="GU27" s="40">
        <f t="shared" si="113"/>
        <v>23</v>
      </c>
      <c r="GV27" s="40">
        <f t="shared" si="115"/>
        <v>0</v>
      </c>
      <c r="GW27" s="40">
        <f t="shared" si="116"/>
        <v>0</v>
      </c>
      <c r="GX27" s="40">
        <f t="shared" si="117"/>
        <v>0</v>
      </c>
      <c r="GY27" s="40">
        <f t="shared" si="118"/>
        <v>0</v>
      </c>
      <c r="GZ27" s="62">
        <f t="shared" si="119"/>
        <v>7</v>
      </c>
      <c r="HA27" s="62">
        <f t="shared" si="39"/>
        <v>16</v>
      </c>
      <c r="HB27" s="62">
        <f t="shared" si="40"/>
        <v>0</v>
      </c>
      <c r="HC27" s="62">
        <f t="shared" si="41"/>
        <v>23</v>
      </c>
      <c r="HD27" s="40">
        <f t="shared" si="120"/>
        <v>0</v>
      </c>
      <c r="HE27" s="40">
        <f t="shared" si="121"/>
        <v>0</v>
      </c>
      <c r="HF27" s="40">
        <f t="shared" si="122"/>
        <v>0</v>
      </c>
      <c r="HG27" s="40">
        <f t="shared" si="123"/>
        <v>0</v>
      </c>
      <c r="HH27" s="40">
        <f t="shared" si="124"/>
        <v>3</v>
      </c>
      <c r="HI27" s="40">
        <f t="shared" si="125"/>
        <v>2</v>
      </c>
      <c r="HJ27" s="40">
        <f t="shared" si="126"/>
        <v>0</v>
      </c>
      <c r="HK27" s="40">
        <f t="shared" si="127"/>
        <v>5</v>
      </c>
      <c r="HL27" s="40">
        <f t="shared" si="128"/>
        <v>0</v>
      </c>
      <c r="HM27" s="40">
        <f t="shared" si="129"/>
        <v>0</v>
      </c>
      <c r="HN27" s="40">
        <f t="shared" si="130"/>
        <v>0</v>
      </c>
      <c r="HO27" s="40">
        <f t="shared" si="131"/>
        <v>0</v>
      </c>
      <c r="HP27" s="62">
        <f t="shared" si="132"/>
        <v>3</v>
      </c>
      <c r="HQ27" s="62">
        <f t="shared" si="133"/>
        <v>2</v>
      </c>
      <c r="HR27" s="62">
        <f t="shared" si="134"/>
        <v>0</v>
      </c>
      <c r="HS27" s="62">
        <f t="shared" si="135"/>
        <v>5</v>
      </c>
      <c r="HT27" s="40">
        <f t="shared" si="136"/>
        <v>0</v>
      </c>
      <c r="HU27" s="40">
        <f t="shared" si="137"/>
        <v>0</v>
      </c>
      <c r="HV27" s="40">
        <f t="shared" si="138"/>
        <v>0</v>
      </c>
      <c r="HW27" s="40">
        <f t="shared" si="139"/>
        <v>0</v>
      </c>
      <c r="HX27" s="40">
        <f t="shared" si="140"/>
        <v>0</v>
      </c>
      <c r="HY27" s="40">
        <f t="shared" si="141"/>
        <v>0</v>
      </c>
      <c r="HZ27" s="40">
        <f t="shared" si="142"/>
        <v>0</v>
      </c>
      <c r="IA27" s="40">
        <f t="shared" si="143"/>
        <v>0</v>
      </c>
      <c r="IB27" s="40">
        <f t="shared" si="144"/>
        <v>0</v>
      </c>
      <c r="IC27" s="40">
        <f t="shared" si="144"/>
        <v>0</v>
      </c>
      <c r="ID27" s="40">
        <f t="shared" si="144"/>
        <v>0</v>
      </c>
      <c r="IE27" s="40">
        <f t="shared" si="144"/>
        <v>0</v>
      </c>
      <c r="IF27" s="62">
        <f t="shared" si="148"/>
        <v>0</v>
      </c>
      <c r="IG27" s="62">
        <f t="shared" si="44"/>
        <v>0</v>
      </c>
      <c r="IH27" s="62">
        <f t="shared" si="45"/>
        <v>0</v>
      </c>
      <c r="II27" s="62">
        <f t="shared" si="46"/>
        <v>0</v>
      </c>
      <c r="IJ27" s="40">
        <f t="shared" si="149"/>
        <v>0</v>
      </c>
      <c r="IK27" s="40">
        <f t="shared" si="149"/>
        <v>0</v>
      </c>
      <c r="IL27" s="40">
        <f t="shared" si="149"/>
        <v>0</v>
      </c>
      <c r="IM27" s="40">
        <f t="shared" si="149"/>
        <v>0</v>
      </c>
      <c r="IN27" s="40">
        <f t="shared" si="149"/>
        <v>0</v>
      </c>
      <c r="IO27" s="40">
        <f t="shared" si="149"/>
        <v>0</v>
      </c>
      <c r="IP27" s="40">
        <f t="shared" si="149"/>
        <v>0</v>
      </c>
      <c r="IQ27" s="40">
        <f t="shared" si="149"/>
        <v>0</v>
      </c>
      <c r="IR27" s="40">
        <f t="shared" si="149"/>
        <v>0</v>
      </c>
      <c r="IS27" s="40">
        <f t="shared" si="191"/>
        <v>0</v>
      </c>
      <c r="IT27" s="40">
        <f t="shared" si="190"/>
        <v>0</v>
      </c>
      <c r="IU27" s="40">
        <f t="shared" si="190"/>
        <v>0</v>
      </c>
      <c r="IV27" s="62">
        <f t="shared" si="150"/>
        <v>0</v>
      </c>
      <c r="IW27" s="62">
        <f t="shared" si="48"/>
        <v>0</v>
      </c>
      <c r="IX27" s="62">
        <f t="shared" si="49"/>
        <v>0</v>
      </c>
      <c r="IY27" s="62">
        <f t="shared" si="50"/>
        <v>0</v>
      </c>
      <c r="IZ27" s="40">
        <f t="shared" si="151"/>
        <v>0</v>
      </c>
      <c r="JA27" s="40">
        <f t="shared" si="152"/>
        <v>0</v>
      </c>
      <c r="JB27" s="40">
        <f t="shared" si="153"/>
        <v>0</v>
      </c>
      <c r="JC27" s="40">
        <f t="shared" si="154"/>
        <v>0</v>
      </c>
      <c r="JD27" s="40">
        <f t="shared" si="155"/>
        <v>10</v>
      </c>
      <c r="JE27" s="40">
        <f t="shared" si="156"/>
        <v>18</v>
      </c>
      <c r="JF27" s="40">
        <f t="shared" si="157"/>
        <v>0</v>
      </c>
      <c r="JG27" s="40">
        <f t="shared" si="158"/>
        <v>28</v>
      </c>
      <c r="JH27" s="40">
        <f t="shared" si="159"/>
        <v>0</v>
      </c>
      <c r="JI27" s="40">
        <f t="shared" si="160"/>
        <v>0</v>
      </c>
      <c r="JJ27" s="40">
        <f t="shared" si="161"/>
        <v>0</v>
      </c>
      <c r="JK27" s="40">
        <f t="shared" si="162"/>
        <v>0</v>
      </c>
      <c r="JL27" s="62">
        <f t="shared" si="163"/>
        <v>10</v>
      </c>
      <c r="JM27" s="62">
        <f t="shared" si="52"/>
        <v>18</v>
      </c>
      <c r="JN27" s="62">
        <f t="shared" si="53"/>
        <v>0</v>
      </c>
      <c r="JO27" s="62">
        <f t="shared" si="54"/>
        <v>28</v>
      </c>
      <c r="JP27" s="40">
        <f t="shared" si="164"/>
        <v>0</v>
      </c>
      <c r="JQ27" s="40">
        <f t="shared" si="165"/>
        <v>0</v>
      </c>
      <c r="JR27" s="40">
        <f t="shared" si="166"/>
        <v>0</v>
      </c>
      <c r="JS27" s="40">
        <f t="shared" si="167"/>
        <v>0</v>
      </c>
      <c r="JT27" s="40">
        <f t="shared" si="168"/>
        <v>0</v>
      </c>
      <c r="JU27" s="40">
        <f t="shared" si="169"/>
        <v>0</v>
      </c>
      <c r="JV27" s="40">
        <f t="shared" si="170"/>
        <v>0</v>
      </c>
      <c r="JW27" s="40">
        <f t="shared" si="171"/>
        <v>0</v>
      </c>
      <c r="JX27" s="40">
        <f t="shared" si="172"/>
        <v>0</v>
      </c>
      <c r="JY27" s="40">
        <f t="shared" si="173"/>
        <v>0</v>
      </c>
      <c r="JZ27" s="40">
        <f t="shared" si="174"/>
        <v>0</v>
      </c>
      <c r="KA27" s="40">
        <f t="shared" si="175"/>
        <v>0</v>
      </c>
      <c r="KB27" s="62">
        <f t="shared" si="176"/>
        <v>0</v>
      </c>
      <c r="KC27" s="62">
        <f t="shared" si="56"/>
        <v>0</v>
      </c>
      <c r="KD27" s="62">
        <f t="shared" si="57"/>
        <v>0</v>
      </c>
      <c r="KE27" s="62">
        <f t="shared" si="58"/>
        <v>0</v>
      </c>
      <c r="KF27" s="40">
        <f t="shared" si="177"/>
        <v>0</v>
      </c>
      <c r="KG27" s="40">
        <f t="shared" si="178"/>
        <v>0</v>
      </c>
      <c r="KH27" s="40">
        <f t="shared" si="179"/>
        <v>0</v>
      </c>
      <c r="KI27" s="40">
        <f t="shared" si="180"/>
        <v>0</v>
      </c>
      <c r="KJ27" s="40">
        <f t="shared" si="181"/>
        <v>10</v>
      </c>
      <c r="KK27" s="40">
        <f t="shared" si="182"/>
        <v>18</v>
      </c>
      <c r="KL27" s="40">
        <f t="shared" si="183"/>
        <v>0</v>
      </c>
      <c r="KM27" s="40">
        <f t="shared" si="184"/>
        <v>28</v>
      </c>
      <c r="KN27" s="40">
        <f t="shared" si="185"/>
        <v>0</v>
      </c>
      <c r="KO27" s="40">
        <f t="shared" si="186"/>
        <v>0</v>
      </c>
      <c r="KP27" s="40">
        <f t="shared" si="187"/>
        <v>0</v>
      </c>
      <c r="KQ27" s="40">
        <f t="shared" si="188"/>
        <v>0</v>
      </c>
      <c r="KR27" s="62">
        <f t="shared" si="189"/>
        <v>10</v>
      </c>
      <c r="KS27" s="62">
        <f t="shared" si="60"/>
        <v>18</v>
      </c>
      <c r="KT27" s="62">
        <f t="shared" si="61"/>
        <v>0</v>
      </c>
      <c r="KU27" s="62">
        <f t="shared" si="62"/>
        <v>28</v>
      </c>
    </row>
    <row r="28" spans="1:307" x14ac:dyDescent="0.25">
      <c r="A28" s="14" t="s">
        <v>72</v>
      </c>
      <c r="B28" s="65" t="s">
        <v>73</v>
      </c>
      <c r="C28" s="66"/>
      <c r="D28" s="59"/>
      <c r="E28" s="59"/>
      <c r="F28" s="59"/>
      <c r="G28" s="59">
        <f t="shared" si="0"/>
        <v>0</v>
      </c>
      <c r="H28" s="865"/>
      <c r="I28" s="865"/>
      <c r="J28" s="866"/>
      <c r="K28" s="866"/>
      <c r="L28" s="59"/>
      <c r="M28" s="59"/>
      <c r="N28" s="39"/>
      <c r="O28" s="39"/>
      <c r="P28" s="62"/>
      <c r="Q28" s="62"/>
      <c r="R28" s="62"/>
      <c r="S28" s="62"/>
      <c r="T28" s="59"/>
      <c r="U28" s="59"/>
      <c r="V28" s="59"/>
      <c r="W28" s="59"/>
      <c r="X28" s="865"/>
      <c r="Y28" s="865"/>
      <c r="Z28" s="866"/>
      <c r="AA28" s="866"/>
      <c r="AB28" s="59"/>
      <c r="AC28" s="59"/>
      <c r="AD28" s="39"/>
      <c r="AE28" s="39"/>
      <c r="AF28" s="62"/>
      <c r="AG28" s="62"/>
      <c r="AH28" s="62"/>
      <c r="AI28" s="62"/>
      <c r="AJ28" s="59"/>
      <c r="AK28" s="59"/>
      <c r="AL28" s="59"/>
      <c r="AM28" s="59"/>
      <c r="AN28" s="865"/>
      <c r="AO28" s="865"/>
      <c r="AP28" s="866"/>
      <c r="AQ28" s="866"/>
      <c r="AR28" s="59"/>
      <c r="AS28" s="59"/>
      <c r="AT28" s="39"/>
      <c r="AU28" s="39"/>
      <c r="AV28" s="62"/>
      <c r="AW28" s="62"/>
      <c r="AX28" s="62"/>
      <c r="AY28" s="62"/>
      <c r="AZ28" s="59"/>
      <c r="BA28" s="59"/>
      <c r="BB28" s="59"/>
      <c r="BC28" s="59"/>
      <c r="BD28" s="865"/>
      <c r="BE28" s="865"/>
      <c r="BF28" s="866"/>
      <c r="BG28" s="866"/>
      <c r="BH28" s="59"/>
      <c r="BI28" s="59"/>
      <c r="BJ28" s="39"/>
      <c r="BK28" s="39"/>
      <c r="BL28" s="62"/>
      <c r="BM28" s="62"/>
      <c r="BN28" s="62"/>
      <c r="BO28" s="62"/>
      <c r="BP28" s="59"/>
      <c r="BQ28" s="59"/>
      <c r="BR28" s="59"/>
      <c r="BS28" s="59"/>
      <c r="BT28" s="865"/>
      <c r="BU28" s="865"/>
      <c r="BV28" s="866"/>
      <c r="BW28" s="866"/>
      <c r="BX28" s="59"/>
      <c r="BY28" s="59"/>
      <c r="BZ28" s="39"/>
      <c r="CA28" s="39">
        <f t="shared" si="79"/>
        <v>0</v>
      </c>
      <c r="CB28" s="62">
        <f t="shared" si="80"/>
        <v>0</v>
      </c>
      <c r="CC28" s="62">
        <f t="shared" si="81"/>
        <v>0</v>
      </c>
      <c r="CD28" s="62">
        <f t="shared" si="82"/>
        <v>0</v>
      </c>
      <c r="CE28" s="62">
        <f t="shared" si="14"/>
        <v>0</v>
      </c>
      <c r="CF28" s="59"/>
      <c r="CG28" s="59"/>
      <c r="CH28" s="59"/>
      <c r="CI28" s="59"/>
      <c r="CJ28" s="865"/>
      <c r="CK28" s="865"/>
      <c r="CL28" s="866"/>
      <c r="CM28" s="866"/>
      <c r="CN28" s="59"/>
      <c r="CO28" s="59"/>
      <c r="CP28" s="39"/>
      <c r="CQ28" s="39">
        <f t="shared" si="192"/>
        <v>0</v>
      </c>
      <c r="CR28" s="62">
        <f t="shared" si="85"/>
        <v>0</v>
      </c>
      <c r="CS28" s="62">
        <f t="shared" si="16"/>
        <v>0</v>
      </c>
      <c r="CT28" s="62">
        <f t="shared" si="17"/>
        <v>0</v>
      </c>
      <c r="CU28" s="62"/>
      <c r="CV28" s="59"/>
      <c r="CW28" s="59"/>
      <c r="CX28" s="59"/>
      <c r="CY28" s="59"/>
      <c r="CZ28" s="59"/>
      <c r="DA28" s="59"/>
      <c r="DB28" s="39"/>
      <c r="DC28" s="39"/>
      <c r="DD28" s="59"/>
      <c r="DE28" s="59"/>
      <c r="DF28" s="39"/>
      <c r="DG28" s="39"/>
      <c r="DH28" s="62">
        <f t="shared" si="88"/>
        <v>0</v>
      </c>
      <c r="DI28" s="62">
        <f t="shared" si="20"/>
        <v>0</v>
      </c>
      <c r="DJ28" s="62">
        <f t="shared" si="21"/>
        <v>0</v>
      </c>
      <c r="DK28" s="62"/>
      <c r="DL28" s="59"/>
      <c r="DM28" s="59"/>
      <c r="DN28" s="59"/>
      <c r="DO28" s="59"/>
      <c r="DP28" s="59"/>
      <c r="DQ28" s="59"/>
      <c r="DR28" s="39"/>
      <c r="DS28" s="39"/>
      <c r="DT28" s="59"/>
      <c r="DU28" s="59"/>
      <c r="DV28" s="39"/>
      <c r="DW28" s="39">
        <f t="shared" si="90"/>
        <v>0</v>
      </c>
      <c r="DX28" s="62">
        <f t="shared" si="91"/>
        <v>0</v>
      </c>
      <c r="DY28" s="62">
        <f t="shared" si="92"/>
        <v>0</v>
      </c>
      <c r="DZ28" s="62">
        <f t="shared" si="93"/>
        <v>0</v>
      </c>
      <c r="EA28" s="62">
        <f t="shared" si="94"/>
        <v>0</v>
      </c>
      <c r="EB28" s="59"/>
      <c r="EC28" s="59"/>
      <c r="ED28" s="59"/>
      <c r="EE28" s="59"/>
      <c r="EF28" s="59"/>
      <c r="EG28" s="59"/>
      <c r="EH28" s="39"/>
      <c r="EI28" s="39"/>
      <c r="EJ28" s="59"/>
      <c r="EK28" s="59"/>
      <c r="EL28" s="39"/>
      <c r="EM28" s="39">
        <f t="shared" si="96"/>
        <v>0</v>
      </c>
      <c r="EN28" s="62">
        <f t="shared" si="97"/>
        <v>0</v>
      </c>
      <c r="EO28" s="62">
        <f t="shared" si="25"/>
        <v>0</v>
      </c>
      <c r="EP28" s="62">
        <f t="shared" si="25"/>
        <v>0</v>
      </c>
      <c r="EQ28" s="62">
        <f t="shared" si="25"/>
        <v>0</v>
      </c>
      <c r="ER28" s="59"/>
      <c r="ES28" s="59"/>
      <c r="ET28" s="59"/>
      <c r="EU28" s="59"/>
      <c r="EV28" s="59"/>
      <c r="EW28" s="59"/>
      <c r="EX28" s="39"/>
      <c r="EY28" s="39"/>
      <c r="EZ28" s="59"/>
      <c r="FA28" s="59"/>
      <c r="FB28" s="39"/>
      <c r="FC28" s="39"/>
      <c r="FD28" s="62">
        <f t="shared" si="100"/>
        <v>0</v>
      </c>
      <c r="FE28" s="62">
        <f t="shared" si="27"/>
        <v>0</v>
      </c>
      <c r="FF28" s="62">
        <f t="shared" si="28"/>
        <v>0</v>
      </c>
      <c r="FG28" s="62"/>
      <c r="FH28" s="59"/>
      <c r="FI28" s="59"/>
      <c r="FJ28" s="59"/>
      <c r="FK28" s="59">
        <f t="shared" si="30"/>
        <v>0</v>
      </c>
      <c r="FL28" s="59"/>
      <c r="FM28" s="59"/>
      <c r="FN28" s="39"/>
      <c r="FO28" s="39"/>
      <c r="FP28" s="59"/>
      <c r="FQ28" s="59"/>
      <c r="FR28" s="39"/>
      <c r="FS28" s="39">
        <f t="shared" si="102"/>
        <v>0</v>
      </c>
      <c r="FT28" s="62">
        <f t="shared" si="103"/>
        <v>0</v>
      </c>
      <c r="FU28" s="62">
        <f t="shared" si="31"/>
        <v>0</v>
      </c>
      <c r="FV28" s="62">
        <f t="shared" si="32"/>
        <v>0</v>
      </c>
      <c r="FW28" s="62">
        <f t="shared" si="33"/>
        <v>0</v>
      </c>
      <c r="FX28" s="59"/>
      <c r="FY28" s="59"/>
      <c r="FZ28" s="59"/>
      <c r="GA28" s="59"/>
      <c r="GB28" s="59"/>
      <c r="GC28" s="59"/>
      <c r="GD28" s="39"/>
      <c r="GE28" s="39"/>
      <c r="GF28" s="59"/>
      <c r="GG28" s="59"/>
      <c r="GH28" s="39"/>
      <c r="GI28" s="39"/>
      <c r="GJ28" s="62">
        <f t="shared" si="106"/>
        <v>0</v>
      </c>
      <c r="GK28" s="62">
        <f t="shared" si="35"/>
        <v>0</v>
      </c>
      <c r="GL28" s="62">
        <f t="shared" si="36"/>
        <v>0</v>
      </c>
      <c r="GM28" s="62"/>
      <c r="GN28" s="40">
        <f t="shared" si="107"/>
        <v>0</v>
      </c>
      <c r="GO28" s="40">
        <f t="shared" si="107"/>
        <v>0</v>
      </c>
      <c r="GP28" s="40">
        <f t="shared" si="107"/>
        <v>0</v>
      </c>
      <c r="GQ28" s="40">
        <f t="shared" si="110"/>
        <v>0</v>
      </c>
      <c r="GR28" s="40">
        <f t="shared" si="110"/>
        <v>0</v>
      </c>
      <c r="GS28" s="40">
        <f t="shared" si="110"/>
        <v>0</v>
      </c>
      <c r="GT28" s="40">
        <f t="shared" si="113"/>
        <v>0</v>
      </c>
      <c r="GU28" s="40">
        <f t="shared" si="113"/>
        <v>0</v>
      </c>
      <c r="GV28" s="40">
        <f t="shared" si="115"/>
        <v>0</v>
      </c>
      <c r="GW28" s="40">
        <f t="shared" si="116"/>
        <v>0</v>
      </c>
      <c r="GX28" s="40">
        <f t="shared" si="117"/>
        <v>0</v>
      </c>
      <c r="GY28" s="40">
        <f t="shared" si="118"/>
        <v>0</v>
      </c>
      <c r="GZ28" s="62">
        <f t="shared" si="119"/>
        <v>0</v>
      </c>
      <c r="HA28" s="62">
        <f t="shared" si="39"/>
        <v>0</v>
      </c>
      <c r="HB28" s="62">
        <f t="shared" si="40"/>
        <v>0</v>
      </c>
      <c r="HC28" s="62"/>
      <c r="HD28" s="40">
        <f t="shared" si="120"/>
        <v>0</v>
      </c>
      <c r="HE28" s="40">
        <f t="shared" si="121"/>
        <v>0</v>
      </c>
      <c r="HF28" s="40">
        <f t="shared" si="122"/>
        <v>0</v>
      </c>
      <c r="HG28" s="40">
        <f t="shared" si="123"/>
        <v>0</v>
      </c>
      <c r="HH28" s="40">
        <f t="shared" si="124"/>
        <v>0</v>
      </c>
      <c r="HI28" s="40">
        <f t="shared" si="125"/>
        <v>0</v>
      </c>
      <c r="HJ28" s="40">
        <f t="shared" si="126"/>
        <v>0</v>
      </c>
      <c r="HK28" s="40">
        <f t="shared" si="127"/>
        <v>0</v>
      </c>
      <c r="HL28" s="40">
        <f t="shared" si="128"/>
        <v>0</v>
      </c>
      <c r="HM28" s="40">
        <f t="shared" si="129"/>
        <v>0</v>
      </c>
      <c r="HN28" s="40">
        <f t="shared" si="130"/>
        <v>0</v>
      </c>
      <c r="HO28" s="40">
        <f t="shared" si="131"/>
        <v>0</v>
      </c>
      <c r="HP28" s="62">
        <f t="shared" si="132"/>
        <v>0</v>
      </c>
      <c r="HQ28" s="62">
        <f t="shared" si="133"/>
        <v>0</v>
      </c>
      <c r="HR28" s="62">
        <f t="shared" si="134"/>
        <v>0</v>
      </c>
      <c r="HS28" s="62">
        <f t="shared" si="135"/>
        <v>0</v>
      </c>
      <c r="HT28" s="40">
        <f t="shared" si="136"/>
        <v>0</v>
      </c>
      <c r="HU28" s="40">
        <f t="shared" si="137"/>
        <v>0</v>
      </c>
      <c r="HV28" s="40">
        <f t="shared" si="138"/>
        <v>0</v>
      </c>
      <c r="HW28" s="40">
        <f t="shared" si="139"/>
        <v>0</v>
      </c>
      <c r="HX28" s="40">
        <f t="shared" si="140"/>
        <v>0</v>
      </c>
      <c r="HY28" s="40">
        <f t="shared" si="141"/>
        <v>0</v>
      </c>
      <c r="HZ28" s="40">
        <f t="shared" si="142"/>
        <v>0</v>
      </c>
      <c r="IA28" s="40">
        <f t="shared" si="143"/>
        <v>0</v>
      </c>
      <c r="IB28" s="40">
        <f t="shared" si="144"/>
        <v>0</v>
      </c>
      <c r="IC28" s="40">
        <f t="shared" si="144"/>
        <v>0</v>
      </c>
      <c r="ID28" s="40">
        <f t="shared" si="144"/>
        <v>0</v>
      </c>
      <c r="IE28" s="40">
        <f t="shared" si="144"/>
        <v>0</v>
      </c>
      <c r="IF28" s="62">
        <f t="shared" si="148"/>
        <v>0</v>
      </c>
      <c r="IG28" s="62">
        <f t="shared" si="44"/>
        <v>0</v>
      </c>
      <c r="IH28" s="62">
        <f t="shared" si="45"/>
        <v>0</v>
      </c>
      <c r="II28" s="62">
        <f t="shared" si="46"/>
        <v>0</v>
      </c>
      <c r="IJ28" s="40">
        <f t="shared" si="149"/>
        <v>0</v>
      </c>
      <c r="IK28" s="40">
        <f t="shared" si="149"/>
        <v>0</v>
      </c>
      <c r="IL28" s="40">
        <f t="shared" si="149"/>
        <v>0</v>
      </c>
      <c r="IM28" s="40">
        <f t="shared" si="149"/>
        <v>0</v>
      </c>
      <c r="IN28" s="40">
        <f t="shared" si="149"/>
        <v>0</v>
      </c>
      <c r="IO28" s="40">
        <f t="shared" si="149"/>
        <v>0</v>
      </c>
      <c r="IP28" s="40">
        <f t="shared" si="149"/>
        <v>0</v>
      </c>
      <c r="IQ28" s="40">
        <f t="shared" si="149"/>
        <v>0</v>
      </c>
      <c r="IR28" s="40">
        <f t="shared" si="149"/>
        <v>0</v>
      </c>
      <c r="IS28" s="40">
        <f t="shared" si="191"/>
        <v>0</v>
      </c>
      <c r="IT28" s="40">
        <f t="shared" si="190"/>
        <v>0</v>
      </c>
      <c r="IU28" s="40">
        <f t="shared" si="190"/>
        <v>0</v>
      </c>
      <c r="IV28" s="62">
        <f t="shared" si="150"/>
        <v>0</v>
      </c>
      <c r="IW28" s="62">
        <f t="shared" si="48"/>
        <v>0</v>
      </c>
      <c r="IX28" s="62">
        <f t="shared" si="49"/>
        <v>0</v>
      </c>
      <c r="IY28" s="62">
        <f t="shared" si="50"/>
        <v>0</v>
      </c>
      <c r="IZ28" s="40">
        <f t="shared" si="151"/>
        <v>0</v>
      </c>
      <c r="JA28" s="40">
        <f t="shared" si="152"/>
        <v>0</v>
      </c>
      <c r="JB28" s="40">
        <f t="shared" si="153"/>
        <v>0</v>
      </c>
      <c r="JC28" s="40">
        <f t="shared" si="154"/>
        <v>0</v>
      </c>
      <c r="JD28" s="40">
        <f t="shared" si="155"/>
        <v>0</v>
      </c>
      <c r="JE28" s="40">
        <f t="shared" si="156"/>
        <v>0</v>
      </c>
      <c r="JF28" s="40">
        <f t="shared" si="157"/>
        <v>0</v>
      </c>
      <c r="JG28" s="40">
        <f t="shared" si="158"/>
        <v>0</v>
      </c>
      <c r="JH28" s="40">
        <f t="shared" si="159"/>
        <v>0</v>
      </c>
      <c r="JI28" s="40">
        <f t="shared" si="160"/>
        <v>0</v>
      </c>
      <c r="JJ28" s="40">
        <f t="shared" si="161"/>
        <v>0</v>
      </c>
      <c r="JK28" s="40">
        <f t="shared" si="162"/>
        <v>0</v>
      </c>
      <c r="JL28" s="62">
        <f t="shared" si="163"/>
        <v>0</v>
      </c>
      <c r="JM28" s="62">
        <f t="shared" si="52"/>
        <v>0</v>
      </c>
      <c r="JN28" s="62">
        <f t="shared" si="53"/>
        <v>0</v>
      </c>
      <c r="JO28" s="62"/>
      <c r="JP28" s="40">
        <f t="shared" si="164"/>
        <v>0</v>
      </c>
      <c r="JQ28" s="40">
        <f t="shared" si="165"/>
        <v>0</v>
      </c>
      <c r="JR28" s="40">
        <f t="shared" si="166"/>
        <v>0</v>
      </c>
      <c r="JS28" s="40">
        <f t="shared" si="167"/>
        <v>0</v>
      </c>
      <c r="JT28" s="40">
        <f t="shared" si="168"/>
        <v>0</v>
      </c>
      <c r="JU28" s="40">
        <f t="shared" si="169"/>
        <v>0</v>
      </c>
      <c r="JV28" s="40">
        <f t="shared" si="170"/>
        <v>0</v>
      </c>
      <c r="JW28" s="40">
        <f t="shared" si="171"/>
        <v>0</v>
      </c>
      <c r="JX28" s="40">
        <f t="shared" si="172"/>
        <v>0</v>
      </c>
      <c r="JY28" s="40">
        <f t="shared" si="173"/>
        <v>0</v>
      </c>
      <c r="JZ28" s="40">
        <f t="shared" si="174"/>
        <v>0</v>
      </c>
      <c r="KA28" s="40">
        <f t="shared" si="175"/>
        <v>0</v>
      </c>
      <c r="KB28" s="62">
        <f t="shared" si="176"/>
        <v>0</v>
      </c>
      <c r="KC28" s="62">
        <f t="shared" si="56"/>
        <v>0</v>
      </c>
      <c r="KD28" s="62">
        <f t="shared" si="57"/>
        <v>0</v>
      </c>
      <c r="KE28" s="62"/>
      <c r="KF28" s="40">
        <f t="shared" si="177"/>
        <v>0</v>
      </c>
      <c r="KG28" s="40">
        <f t="shared" si="178"/>
        <v>0</v>
      </c>
      <c r="KH28" s="40">
        <f t="shared" si="179"/>
        <v>0</v>
      </c>
      <c r="KI28" s="40">
        <f t="shared" si="180"/>
        <v>0</v>
      </c>
      <c r="KJ28" s="40">
        <f t="shared" si="181"/>
        <v>0</v>
      </c>
      <c r="KK28" s="40">
        <f t="shared" si="182"/>
        <v>0</v>
      </c>
      <c r="KL28" s="40">
        <f t="shared" si="183"/>
        <v>0</v>
      </c>
      <c r="KM28" s="40">
        <f t="shared" si="184"/>
        <v>0</v>
      </c>
      <c r="KN28" s="40">
        <f t="shared" si="185"/>
        <v>0</v>
      </c>
      <c r="KO28" s="40">
        <f t="shared" si="186"/>
        <v>0</v>
      </c>
      <c r="KP28" s="40">
        <f t="shared" si="187"/>
        <v>0</v>
      </c>
      <c r="KQ28" s="40">
        <f t="shared" si="188"/>
        <v>0</v>
      </c>
      <c r="KR28" s="62">
        <f t="shared" si="189"/>
        <v>0</v>
      </c>
      <c r="KS28" s="62">
        <f t="shared" si="60"/>
        <v>0</v>
      </c>
      <c r="KT28" s="62">
        <f t="shared" si="61"/>
        <v>0</v>
      </c>
      <c r="KU28" s="62"/>
    </row>
    <row r="29" spans="1:307" x14ac:dyDescent="0.25">
      <c r="A29" s="32"/>
      <c r="B29" s="69"/>
      <c r="C29" s="61" t="s">
        <v>78</v>
      </c>
      <c r="D29" s="40"/>
      <c r="E29" s="40"/>
      <c r="F29" s="40"/>
      <c r="G29" s="59">
        <f t="shared" si="0"/>
        <v>0</v>
      </c>
      <c r="H29" s="867">
        <v>38</v>
      </c>
      <c r="I29" s="867">
        <v>43</v>
      </c>
      <c r="J29" s="868">
        <v>0</v>
      </c>
      <c r="K29" s="866">
        <f t="shared" si="63"/>
        <v>81</v>
      </c>
      <c r="L29" s="40"/>
      <c r="M29" s="40"/>
      <c r="N29" s="62"/>
      <c r="O29" s="39">
        <f t="shared" si="64"/>
        <v>0</v>
      </c>
      <c r="P29" s="62">
        <f t="shared" si="65"/>
        <v>38</v>
      </c>
      <c r="Q29" s="62">
        <f t="shared" si="66"/>
        <v>43</v>
      </c>
      <c r="R29" s="62">
        <f t="shared" si="67"/>
        <v>0</v>
      </c>
      <c r="S29" s="62">
        <f t="shared" si="68"/>
        <v>81</v>
      </c>
      <c r="T29" s="40"/>
      <c r="U29" s="40"/>
      <c r="V29" s="40"/>
      <c r="W29" s="59">
        <f t="shared" ref="W29:W36" si="194">SUM(T29:V29)</f>
        <v>0</v>
      </c>
      <c r="X29" s="867">
        <v>23</v>
      </c>
      <c r="Y29" s="867">
        <v>21</v>
      </c>
      <c r="Z29" s="868"/>
      <c r="AA29" s="866">
        <f t="shared" ref="AA29:AA45" si="195">SUM(X29:Z29)</f>
        <v>44</v>
      </c>
      <c r="AB29" s="40"/>
      <c r="AC29" s="40"/>
      <c r="AD29" s="62"/>
      <c r="AE29" s="39">
        <f t="shared" si="70"/>
        <v>0</v>
      </c>
      <c r="AF29" s="62">
        <f t="shared" si="71"/>
        <v>23</v>
      </c>
      <c r="AG29" s="62">
        <f t="shared" si="2"/>
        <v>21</v>
      </c>
      <c r="AH29" s="62">
        <f t="shared" si="3"/>
        <v>0</v>
      </c>
      <c r="AI29" s="62">
        <f t="shared" si="4"/>
        <v>44</v>
      </c>
      <c r="AJ29" s="40"/>
      <c r="AK29" s="40"/>
      <c r="AL29" s="40"/>
      <c r="AM29" s="59">
        <f t="shared" ref="AM29:AM36" si="196">SUM(AJ29:AL29)</f>
        <v>0</v>
      </c>
      <c r="AN29" s="867">
        <v>47</v>
      </c>
      <c r="AO29" s="867">
        <v>42</v>
      </c>
      <c r="AP29" s="868">
        <v>0</v>
      </c>
      <c r="AQ29" s="866">
        <f t="shared" ref="AQ29:AQ43" si="197">SUM(AN29:AP29)</f>
        <v>89</v>
      </c>
      <c r="AR29" s="40"/>
      <c r="AS29" s="40"/>
      <c r="AT29" s="62"/>
      <c r="AU29" s="39">
        <f t="shared" si="73"/>
        <v>0</v>
      </c>
      <c r="AV29" s="62">
        <f t="shared" si="74"/>
        <v>47</v>
      </c>
      <c r="AW29" s="62">
        <f t="shared" si="6"/>
        <v>42</v>
      </c>
      <c r="AX29" s="62">
        <f t="shared" si="7"/>
        <v>0</v>
      </c>
      <c r="AY29" s="62">
        <f t="shared" si="8"/>
        <v>89</v>
      </c>
      <c r="AZ29" s="40"/>
      <c r="BA29" s="40"/>
      <c r="BB29" s="40"/>
      <c r="BC29" s="59">
        <f t="shared" ref="BC29:BC36" si="198">SUM(AZ29:BB29)</f>
        <v>0</v>
      </c>
      <c r="BD29" s="867">
        <v>19</v>
      </c>
      <c r="BE29" s="867">
        <v>32</v>
      </c>
      <c r="BF29" s="868">
        <v>0</v>
      </c>
      <c r="BG29" s="866">
        <f t="shared" ref="BG29:BG45" si="199">SUM(BD29:BF29)</f>
        <v>51</v>
      </c>
      <c r="BH29" s="40"/>
      <c r="BI29" s="40"/>
      <c r="BJ29" s="62"/>
      <c r="BK29" s="39">
        <f t="shared" si="76"/>
        <v>0</v>
      </c>
      <c r="BL29" s="62">
        <f t="shared" si="77"/>
        <v>19</v>
      </c>
      <c r="BM29" s="62">
        <f t="shared" si="10"/>
        <v>32</v>
      </c>
      <c r="BN29" s="62">
        <f t="shared" si="11"/>
        <v>0</v>
      </c>
      <c r="BO29" s="62">
        <f t="shared" si="12"/>
        <v>51</v>
      </c>
      <c r="BP29" s="40"/>
      <c r="BQ29" s="40"/>
      <c r="BR29" s="40"/>
      <c r="BS29" s="59">
        <f t="shared" ref="BS29:BS36" si="200">SUM(BP29:BR29)</f>
        <v>0</v>
      </c>
      <c r="BT29" s="867"/>
      <c r="BU29" s="867"/>
      <c r="BV29" s="868"/>
      <c r="BW29" s="866">
        <f t="shared" ref="BW29:BW45" si="201">SUM(BT29:BV29)</f>
        <v>0</v>
      </c>
      <c r="BX29" s="40"/>
      <c r="BY29" s="40"/>
      <c r="BZ29" s="62"/>
      <c r="CA29" s="39">
        <f t="shared" si="79"/>
        <v>0</v>
      </c>
      <c r="CB29" s="62">
        <f t="shared" si="80"/>
        <v>0</v>
      </c>
      <c r="CC29" s="62">
        <f t="shared" si="81"/>
        <v>0</v>
      </c>
      <c r="CD29" s="62">
        <f t="shared" si="82"/>
        <v>0</v>
      </c>
      <c r="CE29" s="62">
        <f t="shared" ref="CE29:CE40" si="202">BS29+BW29+CA29</f>
        <v>0</v>
      </c>
      <c r="CF29" s="40"/>
      <c r="CG29" s="40"/>
      <c r="CH29" s="40"/>
      <c r="CI29" s="59">
        <f t="shared" ref="CI29:CI36" si="203">SUM(CF29:CH29)</f>
        <v>0</v>
      </c>
      <c r="CJ29" s="867"/>
      <c r="CK29" s="867"/>
      <c r="CL29" s="868"/>
      <c r="CM29" s="866">
        <f t="shared" ref="CM29:CM45" si="204">SUM(CJ29:CL29)</f>
        <v>0</v>
      </c>
      <c r="CN29" s="40"/>
      <c r="CO29" s="40"/>
      <c r="CP29" s="62"/>
      <c r="CQ29" s="39">
        <f t="shared" si="192"/>
        <v>0</v>
      </c>
      <c r="CR29" s="62">
        <f t="shared" si="85"/>
        <v>0</v>
      </c>
      <c r="CS29" s="62">
        <f t="shared" si="16"/>
        <v>0</v>
      </c>
      <c r="CT29" s="62">
        <f t="shared" si="17"/>
        <v>0</v>
      </c>
      <c r="CU29" s="62">
        <f t="shared" ref="CU29:CU40" si="205">CI29+CM29+CQ29</f>
        <v>0</v>
      </c>
      <c r="CV29" s="40"/>
      <c r="CW29" s="40"/>
      <c r="CX29" s="40"/>
      <c r="CY29" s="59">
        <f t="shared" ref="CY29:CY36" si="206">SUM(CV29:CX29)</f>
        <v>0</v>
      </c>
      <c r="CZ29" s="40"/>
      <c r="DA29" s="40"/>
      <c r="DB29" s="62"/>
      <c r="DC29" s="39">
        <f t="shared" ref="DC29:DC45" si="207">SUM(CZ29:DB29)</f>
        <v>0</v>
      </c>
      <c r="DD29" s="40"/>
      <c r="DE29" s="40"/>
      <c r="DF29" s="62"/>
      <c r="DG29" s="39">
        <f t="shared" si="193"/>
        <v>0</v>
      </c>
      <c r="DH29" s="62">
        <f t="shared" si="88"/>
        <v>0</v>
      </c>
      <c r="DI29" s="62">
        <f t="shared" si="20"/>
        <v>0</v>
      </c>
      <c r="DJ29" s="62">
        <f t="shared" si="21"/>
        <v>0</v>
      </c>
      <c r="DK29" s="62">
        <f t="shared" ref="DK29:DK40" si="208">CY29+DC29+DG29</f>
        <v>0</v>
      </c>
      <c r="DL29" s="40"/>
      <c r="DM29" s="40"/>
      <c r="DN29" s="40"/>
      <c r="DO29" s="59">
        <f t="shared" ref="DO29:DO36" si="209">SUM(DL29:DN29)</f>
        <v>0</v>
      </c>
      <c r="DP29" s="40"/>
      <c r="DQ29" s="40"/>
      <c r="DR29" s="62"/>
      <c r="DS29" s="39">
        <f t="shared" ref="DS29:DS45" si="210">SUM(DP29:DR29)</f>
        <v>0</v>
      </c>
      <c r="DT29" s="40"/>
      <c r="DU29" s="40"/>
      <c r="DV29" s="62"/>
      <c r="DW29" s="39">
        <f t="shared" si="90"/>
        <v>0</v>
      </c>
      <c r="DX29" s="62">
        <f t="shared" si="91"/>
        <v>0</v>
      </c>
      <c r="DY29" s="62">
        <f t="shared" si="92"/>
        <v>0</v>
      </c>
      <c r="DZ29" s="62">
        <f t="shared" si="93"/>
        <v>0</v>
      </c>
      <c r="EA29" s="62">
        <f t="shared" si="94"/>
        <v>0</v>
      </c>
      <c r="EB29" s="40"/>
      <c r="EC29" s="40"/>
      <c r="ED29" s="40"/>
      <c r="EE29" s="59">
        <f t="shared" ref="EE29:EE36" si="211">SUM(EB29:ED29)</f>
        <v>0</v>
      </c>
      <c r="EF29" s="40"/>
      <c r="EG29" s="40"/>
      <c r="EH29" s="62"/>
      <c r="EI29" s="39">
        <f t="shared" ref="EI29:EI45" si="212">SUM(EF29:EH29)</f>
        <v>0</v>
      </c>
      <c r="EJ29" s="40"/>
      <c r="EK29" s="40"/>
      <c r="EL29" s="62"/>
      <c r="EM29" s="39">
        <f t="shared" si="96"/>
        <v>0</v>
      </c>
      <c r="EN29" s="62">
        <f t="shared" si="97"/>
        <v>0</v>
      </c>
      <c r="EO29" s="62">
        <f t="shared" si="25"/>
        <v>0</v>
      </c>
      <c r="EP29" s="62">
        <f t="shared" si="25"/>
        <v>0</v>
      </c>
      <c r="EQ29" s="62">
        <f t="shared" si="25"/>
        <v>0</v>
      </c>
      <c r="ER29" s="40"/>
      <c r="ES29" s="40"/>
      <c r="ET29" s="40"/>
      <c r="EU29" s="59">
        <f t="shared" ref="EU29:EU36" si="213">SUM(ER29:ET29)</f>
        <v>0</v>
      </c>
      <c r="EV29" s="40"/>
      <c r="EW29" s="40"/>
      <c r="EX29" s="62"/>
      <c r="EY29" s="39">
        <f t="shared" ref="EY29:EY45" si="214">SUM(EV29:EX29)</f>
        <v>0</v>
      </c>
      <c r="EZ29" s="40"/>
      <c r="FA29" s="40"/>
      <c r="FB29" s="62"/>
      <c r="FC29" s="39">
        <f t="shared" ref="FC29:FC45" si="215">SUM(EZ29:FB29)</f>
        <v>0</v>
      </c>
      <c r="FD29" s="62">
        <f t="shared" si="100"/>
        <v>0</v>
      </c>
      <c r="FE29" s="62">
        <f t="shared" si="27"/>
        <v>0</v>
      </c>
      <c r="FF29" s="62">
        <f t="shared" si="28"/>
        <v>0</v>
      </c>
      <c r="FG29" s="62">
        <f t="shared" ref="FG29:FG40" si="216">EU29+EY29+FC29</f>
        <v>0</v>
      </c>
      <c r="FH29" s="40"/>
      <c r="FI29" s="40"/>
      <c r="FJ29" s="40"/>
      <c r="FK29" s="59">
        <f t="shared" si="30"/>
        <v>0</v>
      </c>
      <c r="FL29" s="40"/>
      <c r="FM29" s="40"/>
      <c r="FN29" s="62"/>
      <c r="FO29" s="39">
        <f t="shared" ref="FO29:FO45" si="217">SUM(FL29:FN29)</f>
        <v>0</v>
      </c>
      <c r="FP29" s="40"/>
      <c r="FQ29" s="40"/>
      <c r="FR29" s="62"/>
      <c r="FS29" s="39">
        <f t="shared" si="102"/>
        <v>0</v>
      </c>
      <c r="FT29" s="62">
        <f t="shared" si="103"/>
        <v>0</v>
      </c>
      <c r="FU29" s="62">
        <f t="shared" si="31"/>
        <v>0</v>
      </c>
      <c r="FV29" s="62">
        <f t="shared" si="32"/>
        <v>0</v>
      </c>
      <c r="FW29" s="62">
        <f t="shared" si="33"/>
        <v>0</v>
      </c>
      <c r="FX29" s="40"/>
      <c r="FY29" s="40"/>
      <c r="FZ29" s="40"/>
      <c r="GA29" s="59">
        <f t="shared" ref="GA29:GA36" si="218">SUM(FX29:FZ29)</f>
        <v>0</v>
      </c>
      <c r="GB29" s="40"/>
      <c r="GC29" s="40"/>
      <c r="GD29" s="62"/>
      <c r="GE29" s="39">
        <f t="shared" ref="GE29:GE45" si="219">SUM(GB29:GD29)</f>
        <v>0</v>
      </c>
      <c r="GF29" s="40"/>
      <c r="GG29" s="40"/>
      <c r="GH29" s="62"/>
      <c r="GI29" s="39">
        <f t="shared" ref="GI29:GI45" si="220">SUM(GF29:GH29)</f>
        <v>0</v>
      </c>
      <c r="GJ29" s="62">
        <f t="shared" si="106"/>
        <v>0</v>
      </c>
      <c r="GK29" s="62">
        <f t="shared" si="35"/>
        <v>0</v>
      </c>
      <c r="GL29" s="62">
        <f t="shared" si="36"/>
        <v>0</v>
      </c>
      <c r="GM29" s="62">
        <f t="shared" ref="GM29:GM40" si="221">GA29+GE29+GI29</f>
        <v>0</v>
      </c>
      <c r="GN29" s="40">
        <f t="shared" si="107"/>
        <v>0</v>
      </c>
      <c r="GO29" s="40">
        <f t="shared" si="107"/>
        <v>0</v>
      </c>
      <c r="GP29" s="40">
        <f t="shared" si="107"/>
        <v>0</v>
      </c>
      <c r="GQ29" s="40">
        <f t="shared" si="110"/>
        <v>0</v>
      </c>
      <c r="GR29" s="40">
        <f t="shared" si="110"/>
        <v>108</v>
      </c>
      <c r="GS29" s="40">
        <f t="shared" si="110"/>
        <v>106</v>
      </c>
      <c r="GT29" s="40">
        <f t="shared" si="113"/>
        <v>0</v>
      </c>
      <c r="GU29" s="40">
        <f t="shared" si="113"/>
        <v>214</v>
      </c>
      <c r="GV29" s="40">
        <f t="shared" si="115"/>
        <v>0</v>
      </c>
      <c r="GW29" s="40">
        <f t="shared" si="116"/>
        <v>0</v>
      </c>
      <c r="GX29" s="40">
        <f t="shared" si="117"/>
        <v>0</v>
      </c>
      <c r="GY29" s="40">
        <f t="shared" si="118"/>
        <v>0</v>
      </c>
      <c r="GZ29" s="62">
        <f t="shared" si="119"/>
        <v>108</v>
      </c>
      <c r="HA29" s="62">
        <f t="shared" si="39"/>
        <v>106</v>
      </c>
      <c r="HB29" s="62">
        <f t="shared" si="40"/>
        <v>0</v>
      </c>
      <c r="HC29" s="62">
        <f t="shared" ref="HC29:HC40" si="222">GQ29+GU29+GY29</f>
        <v>214</v>
      </c>
      <c r="HD29" s="40">
        <f t="shared" si="120"/>
        <v>0</v>
      </c>
      <c r="HE29" s="40">
        <f t="shared" si="121"/>
        <v>0</v>
      </c>
      <c r="HF29" s="40">
        <f t="shared" si="122"/>
        <v>0</v>
      </c>
      <c r="HG29" s="40">
        <f t="shared" si="123"/>
        <v>0</v>
      </c>
      <c r="HH29" s="40">
        <f t="shared" si="124"/>
        <v>19</v>
      </c>
      <c r="HI29" s="40">
        <f t="shared" si="125"/>
        <v>32</v>
      </c>
      <c r="HJ29" s="40">
        <f t="shared" si="126"/>
        <v>0</v>
      </c>
      <c r="HK29" s="40">
        <f t="shared" si="127"/>
        <v>51</v>
      </c>
      <c r="HL29" s="40">
        <f t="shared" si="128"/>
        <v>0</v>
      </c>
      <c r="HM29" s="40">
        <f t="shared" si="129"/>
        <v>0</v>
      </c>
      <c r="HN29" s="40">
        <f t="shared" si="130"/>
        <v>0</v>
      </c>
      <c r="HO29" s="40">
        <f t="shared" si="131"/>
        <v>0</v>
      </c>
      <c r="HP29" s="62">
        <f t="shared" si="132"/>
        <v>19</v>
      </c>
      <c r="HQ29" s="62">
        <f t="shared" si="133"/>
        <v>32</v>
      </c>
      <c r="HR29" s="62">
        <f t="shared" si="134"/>
        <v>0</v>
      </c>
      <c r="HS29" s="62">
        <f t="shared" si="135"/>
        <v>51</v>
      </c>
      <c r="HT29" s="40">
        <f t="shared" si="136"/>
        <v>0</v>
      </c>
      <c r="HU29" s="40">
        <f t="shared" si="137"/>
        <v>0</v>
      </c>
      <c r="HV29" s="40">
        <f t="shared" si="138"/>
        <v>0</v>
      </c>
      <c r="HW29" s="40">
        <f t="shared" si="139"/>
        <v>0</v>
      </c>
      <c r="HX29" s="40">
        <f t="shared" si="140"/>
        <v>0</v>
      </c>
      <c r="HY29" s="40">
        <f t="shared" si="141"/>
        <v>0</v>
      </c>
      <c r="HZ29" s="40">
        <f t="shared" si="142"/>
        <v>0</v>
      </c>
      <c r="IA29" s="40">
        <f t="shared" si="143"/>
        <v>0</v>
      </c>
      <c r="IB29" s="40">
        <f t="shared" si="144"/>
        <v>0</v>
      </c>
      <c r="IC29" s="40">
        <f t="shared" si="144"/>
        <v>0</v>
      </c>
      <c r="ID29" s="40">
        <f t="shared" si="144"/>
        <v>0</v>
      </c>
      <c r="IE29" s="40">
        <f t="shared" si="144"/>
        <v>0</v>
      </c>
      <c r="IF29" s="62">
        <f t="shared" si="148"/>
        <v>0</v>
      </c>
      <c r="IG29" s="62">
        <f t="shared" si="44"/>
        <v>0</v>
      </c>
      <c r="IH29" s="62">
        <f t="shared" si="45"/>
        <v>0</v>
      </c>
      <c r="II29" s="62">
        <f t="shared" si="46"/>
        <v>0</v>
      </c>
      <c r="IJ29" s="40">
        <f t="shared" si="149"/>
        <v>0</v>
      </c>
      <c r="IK29" s="40">
        <f t="shared" si="149"/>
        <v>0</v>
      </c>
      <c r="IL29" s="40">
        <f t="shared" si="149"/>
        <v>0</v>
      </c>
      <c r="IM29" s="40">
        <f t="shared" si="149"/>
        <v>0</v>
      </c>
      <c r="IN29" s="40">
        <f t="shared" si="149"/>
        <v>0</v>
      </c>
      <c r="IO29" s="40">
        <f t="shared" si="149"/>
        <v>0</v>
      </c>
      <c r="IP29" s="40">
        <f t="shared" si="149"/>
        <v>0</v>
      </c>
      <c r="IQ29" s="40">
        <f t="shared" si="149"/>
        <v>0</v>
      </c>
      <c r="IR29" s="40">
        <f t="shared" si="149"/>
        <v>0</v>
      </c>
      <c r="IS29" s="40">
        <f t="shared" si="191"/>
        <v>0</v>
      </c>
      <c r="IT29" s="40">
        <f t="shared" si="190"/>
        <v>0</v>
      </c>
      <c r="IU29" s="40">
        <f t="shared" si="190"/>
        <v>0</v>
      </c>
      <c r="IV29" s="62">
        <f t="shared" si="150"/>
        <v>0</v>
      </c>
      <c r="IW29" s="62">
        <f t="shared" si="48"/>
        <v>0</v>
      </c>
      <c r="IX29" s="62">
        <f t="shared" si="49"/>
        <v>0</v>
      </c>
      <c r="IY29" s="62">
        <f t="shared" si="50"/>
        <v>0</v>
      </c>
      <c r="IZ29" s="40">
        <f t="shared" si="151"/>
        <v>0</v>
      </c>
      <c r="JA29" s="40">
        <f t="shared" si="152"/>
        <v>0</v>
      </c>
      <c r="JB29" s="40">
        <f t="shared" si="153"/>
        <v>0</v>
      </c>
      <c r="JC29" s="40">
        <f t="shared" si="154"/>
        <v>0</v>
      </c>
      <c r="JD29" s="40">
        <f t="shared" si="155"/>
        <v>127</v>
      </c>
      <c r="JE29" s="40">
        <f t="shared" si="156"/>
        <v>138</v>
      </c>
      <c r="JF29" s="40">
        <f t="shared" si="157"/>
        <v>0</v>
      </c>
      <c r="JG29" s="40">
        <f t="shared" si="158"/>
        <v>265</v>
      </c>
      <c r="JH29" s="40">
        <f t="shared" si="159"/>
        <v>0</v>
      </c>
      <c r="JI29" s="40">
        <f t="shared" si="160"/>
        <v>0</v>
      </c>
      <c r="JJ29" s="40">
        <f t="shared" si="161"/>
        <v>0</v>
      </c>
      <c r="JK29" s="40">
        <f t="shared" si="162"/>
        <v>0</v>
      </c>
      <c r="JL29" s="62">
        <f t="shared" si="163"/>
        <v>127</v>
      </c>
      <c r="JM29" s="62">
        <f t="shared" si="52"/>
        <v>138</v>
      </c>
      <c r="JN29" s="62">
        <f t="shared" si="53"/>
        <v>0</v>
      </c>
      <c r="JO29" s="62">
        <f t="shared" ref="JO29:JO39" si="223">JC29+JG29+JK29</f>
        <v>265</v>
      </c>
      <c r="JP29" s="40">
        <f t="shared" si="164"/>
        <v>0</v>
      </c>
      <c r="JQ29" s="40">
        <f t="shared" si="165"/>
        <v>0</v>
      </c>
      <c r="JR29" s="40">
        <f t="shared" si="166"/>
        <v>0</v>
      </c>
      <c r="JS29" s="40">
        <f t="shared" si="167"/>
        <v>0</v>
      </c>
      <c r="JT29" s="40">
        <f t="shared" si="168"/>
        <v>0</v>
      </c>
      <c r="JU29" s="40">
        <f t="shared" si="169"/>
        <v>0</v>
      </c>
      <c r="JV29" s="40">
        <f t="shared" si="170"/>
        <v>0</v>
      </c>
      <c r="JW29" s="40">
        <f t="shared" si="171"/>
        <v>0</v>
      </c>
      <c r="JX29" s="40">
        <f t="shared" si="172"/>
        <v>0</v>
      </c>
      <c r="JY29" s="40">
        <f t="shared" si="173"/>
        <v>0</v>
      </c>
      <c r="JZ29" s="40">
        <f t="shared" si="174"/>
        <v>0</v>
      </c>
      <c r="KA29" s="40">
        <f t="shared" si="175"/>
        <v>0</v>
      </c>
      <c r="KB29" s="62">
        <f t="shared" si="176"/>
        <v>0</v>
      </c>
      <c r="KC29" s="62">
        <f t="shared" si="56"/>
        <v>0</v>
      </c>
      <c r="KD29" s="62">
        <f t="shared" si="57"/>
        <v>0</v>
      </c>
      <c r="KE29" s="62">
        <f t="shared" ref="KE29:KE39" si="224">JS29+JW29+KA29</f>
        <v>0</v>
      </c>
      <c r="KF29" s="40">
        <f t="shared" si="177"/>
        <v>0</v>
      </c>
      <c r="KG29" s="40">
        <f t="shared" si="178"/>
        <v>0</v>
      </c>
      <c r="KH29" s="40">
        <f t="shared" si="179"/>
        <v>0</v>
      </c>
      <c r="KI29" s="40">
        <f t="shared" si="180"/>
        <v>0</v>
      </c>
      <c r="KJ29" s="40">
        <f t="shared" si="181"/>
        <v>127</v>
      </c>
      <c r="KK29" s="40">
        <f t="shared" si="182"/>
        <v>138</v>
      </c>
      <c r="KL29" s="40">
        <f t="shared" si="183"/>
        <v>0</v>
      </c>
      <c r="KM29" s="40">
        <f t="shared" si="184"/>
        <v>265</v>
      </c>
      <c r="KN29" s="40">
        <f t="shared" si="185"/>
        <v>0</v>
      </c>
      <c r="KO29" s="40">
        <f t="shared" si="186"/>
        <v>0</v>
      </c>
      <c r="KP29" s="40">
        <f t="shared" si="187"/>
        <v>0</v>
      </c>
      <c r="KQ29" s="40">
        <f t="shared" si="188"/>
        <v>0</v>
      </c>
      <c r="KR29" s="62">
        <f t="shared" si="189"/>
        <v>127</v>
      </c>
      <c r="KS29" s="62">
        <f t="shared" si="60"/>
        <v>138</v>
      </c>
      <c r="KT29" s="62">
        <f t="shared" si="61"/>
        <v>0</v>
      </c>
      <c r="KU29" s="62">
        <f t="shared" ref="KU29:KU39" si="225">KI29+KM29+KQ29</f>
        <v>265</v>
      </c>
    </row>
    <row r="30" spans="1:307" x14ac:dyDescent="0.25">
      <c r="A30" s="501"/>
      <c r="B30" s="69"/>
      <c r="C30" s="61" t="s">
        <v>367</v>
      </c>
      <c r="D30" s="40"/>
      <c r="E30" s="40"/>
      <c r="F30" s="40"/>
      <c r="G30" s="59">
        <f t="shared" si="0"/>
        <v>0</v>
      </c>
      <c r="H30" s="867">
        <v>1</v>
      </c>
      <c r="I30" s="867">
        <v>3</v>
      </c>
      <c r="J30" s="868">
        <v>0</v>
      </c>
      <c r="K30" s="866">
        <f t="shared" si="63"/>
        <v>4</v>
      </c>
      <c r="L30" s="40"/>
      <c r="M30" s="40"/>
      <c r="N30" s="62"/>
      <c r="O30" s="39">
        <f t="shared" si="64"/>
        <v>0</v>
      </c>
      <c r="P30" s="62">
        <f>D30+H30+L30</f>
        <v>1</v>
      </c>
      <c r="Q30" s="62">
        <f>E30+I30+M30</f>
        <v>3</v>
      </c>
      <c r="R30" s="62">
        <f>F30+J30+N30</f>
        <v>0</v>
      </c>
      <c r="S30" s="62">
        <f>G30+K30+O30</f>
        <v>4</v>
      </c>
      <c r="T30" s="40"/>
      <c r="U30" s="40"/>
      <c r="V30" s="40"/>
      <c r="W30" s="59">
        <f t="shared" si="194"/>
        <v>0</v>
      </c>
      <c r="X30" s="867">
        <v>2</v>
      </c>
      <c r="Y30" s="867">
        <v>0</v>
      </c>
      <c r="Z30" s="868"/>
      <c r="AA30" s="866">
        <f t="shared" si="195"/>
        <v>2</v>
      </c>
      <c r="AB30" s="40"/>
      <c r="AC30" s="40"/>
      <c r="AD30" s="62"/>
      <c r="AE30" s="39">
        <f t="shared" si="70"/>
        <v>0</v>
      </c>
      <c r="AF30" s="62">
        <f>T30+X30+AB30</f>
        <v>2</v>
      </c>
      <c r="AG30" s="62">
        <f>U30+Y30+AC30</f>
        <v>0</v>
      </c>
      <c r="AH30" s="62">
        <f>V30+Z30+AD30</f>
        <v>0</v>
      </c>
      <c r="AI30" s="62">
        <f>W30+AA30+AE30</f>
        <v>2</v>
      </c>
      <c r="AJ30" s="40"/>
      <c r="AK30" s="40"/>
      <c r="AL30" s="40"/>
      <c r="AM30" s="59">
        <f t="shared" si="196"/>
        <v>0</v>
      </c>
      <c r="AN30" s="867">
        <v>4</v>
      </c>
      <c r="AO30" s="867">
        <v>1</v>
      </c>
      <c r="AP30" s="868">
        <v>0</v>
      </c>
      <c r="AQ30" s="866">
        <f t="shared" si="197"/>
        <v>5</v>
      </c>
      <c r="AR30" s="40"/>
      <c r="AS30" s="40"/>
      <c r="AT30" s="62"/>
      <c r="AU30" s="39">
        <f t="shared" si="73"/>
        <v>0</v>
      </c>
      <c r="AV30" s="62">
        <f>AJ30+AN30+AR30</f>
        <v>4</v>
      </c>
      <c r="AW30" s="62">
        <f>AK30+AO30+AS30</f>
        <v>1</v>
      </c>
      <c r="AX30" s="62">
        <f>AL30+AP30+AT30</f>
        <v>0</v>
      </c>
      <c r="AY30" s="62">
        <f>AM30+AQ30+AU30</f>
        <v>5</v>
      </c>
      <c r="AZ30" s="40"/>
      <c r="BA30" s="40"/>
      <c r="BB30" s="40"/>
      <c r="BC30" s="59">
        <f t="shared" si="198"/>
        <v>0</v>
      </c>
      <c r="BD30" s="867">
        <v>0</v>
      </c>
      <c r="BE30" s="867">
        <v>1</v>
      </c>
      <c r="BF30" s="868">
        <v>0</v>
      </c>
      <c r="BG30" s="866">
        <f t="shared" si="199"/>
        <v>1</v>
      </c>
      <c r="BH30" s="40"/>
      <c r="BI30" s="40"/>
      <c r="BJ30" s="62"/>
      <c r="BK30" s="39">
        <f t="shared" si="76"/>
        <v>0</v>
      </c>
      <c r="BL30" s="62">
        <f>AZ30+BD30+BH30</f>
        <v>0</v>
      </c>
      <c r="BM30" s="62">
        <f>BA30+BE30+BI30</f>
        <v>1</v>
      </c>
      <c r="BN30" s="62">
        <f>BB30+BF30+BJ30</f>
        <v>0</v>
      </c>
      <c r="BO30" s="62">
        <f t="shared" si="12"/>
        <v>1</v>
      </c>
      <c r="BP30" s="40"/>
      <c r="BQ30" s="40"/>
      <c r="BR30" s="40"/>
      <c r="BS30" s="59">
        <f t="shared" si="200"/>
        <v>0</v>
      </c>
      <c r="BT30" s="867"/>
      <c r="BU30" s="867"/>
      <c r="BV30" s="868"/>
      <c r="BW30" s="866">
        <f t="shared" si="201"/>
        <v>0</v>
      </c>
      <c r="BX30" s="40"/>
      <c r="BY30" s="40"/>
      <c r="BZ30" s="62"/>
      <c r="CA30" s="39">
        <f t="shared" si="79"/>
        <v>0</v>
      </c>
      <c r="CB30" s="62">
        <f>BP30+BT30+BX30</f>
        <v>0</v>
      </c>
      <c r="CC30" s="62">
        <f>BQ30+BU30+BY30</f>
        <v>0</v>
      </c>
      <c r="CD30" s="62">
        <f>BR30+BV30+BZ30</f>
        <v>0</v>
      </c>
      <c r="CE30" s="62">
        <f>BS30+BW30+CA30</f>
        <v>0</v>
      </c>
      <c r="CF30" s="40"/>
      <c r="CG30" s="40"/>
      <c r="CH30" s="40"/>
      <c r="CI30" s="59">
        <f t="shared" si="203"/>
        <v>0</v>
      </c>
      <c r="CJ30" s="867"/>
      <c r="CK30" s="867"/>
      <c r="CL30" s="868"/>
      <c r="CM30" s="866">
        <f t="shared" si="204"/>
        <v>0</v>
      </c>
      <c r="CN30" s="40"/>
      <c r="CO30" s="40"/>
      <c r="CP30" s="62"/>
      <c r="CQ30" s="39">
        <f t="shared" si="192"/>
        <v>0</v>
      </c>
      <c r="CR30" s="62"/>
      <c r="CS30" s="62">
        <f>CG30+CK30+CO30</f>
        <v>0</v>
      </c>
      <c r="CT30" s="62">
        <f>CH30+CL30+CP30</f>
        <v>0</v>
      </c>
      <c r="CU30" s="62">
        <f>CI30+CM30+CQ30</f>
        <v>0</v>
      </c>
      <c r="CV30" s="40"/>
      <c r="CW30" s="40"/>
      <c r="CX30" s="40"/>
      <c r="CY30" s="59">
        <f t="shared" si="206"/>
        <v>0</v>
      </c>
      <c r="CZ30" s="40"/>
      <c r="DA30" s="40"/>
      <c r="DB30" s="62"/>
      <c r="DC30" s="39">
        <f t="shared" si="207"/>
        <v>0</v>
      </c>
      <c r="DD30" s="40"/>
      <c r="DE30" s="40"/>
      <c r="DF30" s="62"/>
      <c r="DG30" s="39">
        <f t="shared" si="193"/>
        <v>0</v>
      </c>
      <c r="DH30" s="62">
        <f>CV30+CZ30+DD30</f>
        <v>0</v>
      </c>
      <c r="DI30" s="62">
        <f>CW30+DA30+DE30</f>
        <v>0</v>
      </c>
      <c r="DJ30" s="62">
        <f>CX30+DB30+DF30</f>
        <v>0</v>
      </c>
      <c r="DK30" s="62">
        <f>CY30+DC30+DG30</f>
        <v>0</v>
      </c>
      <c r="DL30" s="40"/>
      <c r="DM30" s="40"/>
      <c r="DN30" s="40"/>
      <c r="DO30" s="59">
        <f t="shared" si="209"/>
        <v>0</v>
      </c>
      <c r="DP30" s="40"/>
      <c r="DQ30" s="40"/>
      <c r="DR30" s="62"/>
      <c r="DS30" s="39">
        <f t="shared" si="210"/>
        <v>0</v>
      </c>
      <c r="DT30" s="40"/>
      <c r="DU30" s="40"/>
      <c r="DV30" s="62"/>
      <c r="DW30" s="39">
        <f t="shared" si="90"/>
        <v>0</v>
      </c>
      <c r="DX30" s="62">
        <f>DL30+DP30+DT30</f>
        <v>0</v>
      </c>
      <c r="DY30" s="62">
        <f>DM30+DQ30+DU30</f>
        <v>0</v>
      </c>
      <c r="DZ30" s="62">
        <f>DN30+DR30+DV30</f>
        <v>0</v>
      </c>
      <c r="EA30" s="62">
        <f>DO30+DS30+DW30</f>
        <v>0</v>
      </c>
      <c r="EB30" s="40"/>
      <c r="EC30" s="40"/>
      <c r="ED30" s="40"/>
      <c r="EE30" s="59">
        <f t="shared" si="211"/>
        <v>0</v>
      </c>
      <c r="EF30" s="40"/>
      <c r="EG30" s="40"/>
      <c r="EH30" s="62"/>
      <c r="EI30" s="39">
        <f t="shared" si="212"/>
        <v>0</v>
      </c>
      <c r="EJ30" s="40"/>
      <c r="EK30" s="40"/>
      <c r="EL30" s="62"/>
      <c r="EM30" s="39">
        <f t="shared" si="96"/>
        <v>0</v>
      </c>
      <c r="EN30" s="62">
        <f>EB30+EF30+EJ30</f>
        <v>0</v>
      </c>
      <c r="EO30" s="62">
        <f>EC30+EG30+EK30</f>
        <v>0</v>
      </c>
      <c r="EP30" s="62">
        <f>ED30+EH30+EL30</f>
        <v>0</v>
      </c>
      <c r="EQ30" s="62">
        <f>EE30+EI30+EM30</f>
        <v>0</v>
      </c>
      <c r="ER30" s="40"/>
      <c r="ES30" s="40"/>
      <c r="ET30" s="40"/>
      <c r="EU30" s="59">
        <f t="shared" si="213"/>
        <v>0</v>
      </c>
      <c r="EV30" s="40"/>
      <c r="EW30" s="40"/>
      <c r="EX30" s="62"/>
      <c r="EY30" s="39">
        <f t="shared" si="214"/>
        <v>0</v>
      </c>
      <c r="EZ30" s="40"/>
      <c r="FA30" s="40"/>
      <c r="FB30" s="62"/>
      <c r="FC30" s="39">
        <f t="shared" si="215"/>
        <v>0</v>
      </c>
      <c r="FD30" s="62"/>
      <c r="FE30" s="62"/>
      <c r="FF30" s="62"/>
      <c r="FG30" s="62">
        <f t="shared" si="216"/>
        <v>0</v>
      </c>
      <c r="FH30" s="40"/>
      <c r="FI30" s="40"/>
      <c r="FJ30" s="40"/>
      <c r="FK30" s="59"/>
      <c r="FL30" s="40"/>
      <c r="FM30" s="40"/>
      <c r="FN30" s="62"/>
      <c r="FO30" s="39">
        <f t="shared" si="217"/>
        <v>0</v>
      </c>
      <c r="FP30" s="40"/>
      <c r="FQ30" s="40"/>
      <c r="FR30" s="62"/>
      <c r="FS30" s="39"/>
      <c r="FT30" s="62">
        <f>FH30+FL30+FP30</f>
        <v>0</v>
      </c>
      <c r="FU30" s="62">
        <f>FI30+FM30+FQ30</f>
        <v>0</v>
      </c>
      <c r="FV30" s="62">
        <f>FJ30+FN30+FR30</f>
        <v>0</v>
      </c>
      <c r="FW30" s="62">
        <f>FK30+FO30+FS30</f>
        <v>0</v>
      </c>
      <c r="FX30" s="40"/>
      <c r="FY30" s="40"/>
      <c r="FZ30" s="40"/>
      <c r="GA30" s="59">
        <f t="shared" si="218"/>
        <v>0</v>
      </c>
      <c r="GB30" s="40"/>
      <c r="GC30" s="40"/>
      <c r="GD30" s="62"/>
      <c r="GE30" s="39">
        <f t="shared" si="219"/>
        <v>0</v>
      </c>
      <c r="GF30" s="40"/>
      <c r="GG30" s="40"/>
      <c r="GH30" s="62"/>
      <c r="GI30" s="39">
        <f t="shared" si="220"/>
        <v>0</v>
      </c>
      <c r="GJ30" s="62"/>
      <c r="GK30" s="62"/>
      <c r="GL30" s="62"/>
      <c r="GM30" s="62">
        <f t="shared" si="221"/>
        <v>0</v>
      </c>
      <c r="GN30" s="40">
        <f t="shared" si="107"/>
        <v>0</v>
      </c>
      <c r="GO30" s="40">
        <f t="shared" si="107"/>
        <v>0</v>
      </c>
      <c r="GP30" s="40">
        <f t="shared" si="107"/>
        <v>0</v>
      </c>
      <c r="GQ30" s="40"/>
      <c r="GR30" s="40">
        <f t="shared" si="110"/>
        <v>7</v>
      </c>
      <c r="GS30" s="40">
        <f t="shared" si="110"/>
        <v>4</v>
      </c>
      <c r="GT30" s="40">
        <f t="shared" si="113"/>
        <v>0</v>
      </c>
      <c r="GU30" s="40">
        <f t="shared" si="113"/>
        <v>11</v>
      </c>
      <c r="GV30" s="40"/>
      <c r="GW30" s="40"/>
      <c r="GX30" s="40"/>
      <c r="GY30" s="40"/>
      <c r="GZ30" s="62">
        <f>GN30+GR30+GV30</f>
        <v>7</v>
      </c>
      <c r="HA30" s="62">
        <f>GO30+GS30+GW30</f>
        <v>4</v>
      </c>
      <c r="HB30" s="62">
        <f>GP30+GT30+GX30</f>
        <v>0</v>
      </c>
      <c r="HC30" s="62">
        <f>GQ30+GU30+GY30</f>
        <v>11</v>
      </c>
      <c r="HD30" s="40">
        <f t="shared" si="120"/>
        <v>0</v>
      </c>
      <c r="HE30" s="40">
        <f t="shared" si="121"/>
        <v>0</v>
      </c>
      <c r="HF30" s="40">
        <f t="shared" si="122"/>
        <v>0</v>
      </c>
      <c r="HG30" s="40">
        <f t="shared" si="123"/>
        <v>0</v>
      </c>
      <c r="HH30" s="40">
        <f t="shared" si="124"/>
        <v>0</v>
      </c>
      <c r="HI30" s="40">
        <f t="shared" si="125"/>
        <v>1</v>
      </c>
      <c r="HJ30" s="40">
        <f t="shared" si="126"/>
        <v>0</v>
      </c>
      <c r="HK30" s="40">
        <f t="shared" si="127"/>
        <v>1</v>
      </c>
      <c r="HL30" s="40">
        <f t="shared" si="128"/>
        <v>0</v>
      </c>
      <c r="HM30" s="40">
        <f t="shared" si="129"/>
        <v>0</v>
      </c>
      <c r="HN30" s="40">
        <f t="shared" si="130"/>
        <v>0</v>
      </c>
      <c r="HO30" s="40">
        <f t="shared" si="131"/>
        <v>0</v>
      </c>
      <c r="HP30" s="62">
        <f t="shared" si="132"/>
        <v>0</v>
      </c>
      <c r="HQ30" s="62">
        <f t="shared" si="133"/>
        <v>1</v>
      </c>
      <c r="HR30" s="62">
        <f t="shared" si="134"/>
        <v>0</v>
      </c>
      <c r="HS30" s="62">
        <f t="shared" si="135"/>
        <v>1</v>
      </c>
      <c r="HT30" s="40">
        <f t="shared" si="136"/>
        <v>0</v>
      </c>
      <c r="HU30" s="40">
        <f t="shared" si="137"/>
        <v>0</v>
      </c>
      <c r="HV30" s="40">
        <f t="shared" si="138"/>
        <v>0</v>
      </c>
      <c r="HW30" s="40">
        <f t="shared" si="139"/>
        <v>0</v>
      </c>
      <c r="HX30" s="40">
        <f t="shared" si="140"/>
        <v>0</v>
      </c>
      <c r="HY30" s="40">
        <f t="shared" si="141"/>
        <v>0</v>
      </c>
      <c r="HZ30" s="40"/>
      <c r="IA30" s="40">
        <f t="shared" si="143"/>
        <v>0</v>
      </c>
      <c r="IB30" s="40">
        <f t="shared" si="144"/>
        <v>0</v>
      </c>
      <c r="IC30" s="40">
        <f t="shared" si="144"/>
        <v>0</v>
      </c>
      <c r="ID30" s="40">
        <f t="shared" si="144"/>
        <v>0</v>
      </c>
      <c r="IE30" s="40">
        <f t="shared" si="144"/>
        <v>0</v>
      </c>
      <c r="IF30" s="62">
        <f t="shared" si="148"/>
        <v>0</v>
      </c>
      <c r="IG30" s="62">
        <f t="shared" si="44"/>
        <v>0</v>
      </c>
      <c r="IH30" s="62">
        <f t="shared" si="45"/>
        <v>0</v>
      </c>
      <c r="II30" s="62">
        <f t="shared" si="46"/>
        <v>0</v>
      </c>
      <c r="IJ30" s="40">
        <f t="shared" si="149"/>
        <v>0</v>
      </c>
      <c r="IK30" s="40">
        <f t="shared" si="149"/>
        <v>0</v>
      </c>
      <c r="IL30" s="40">
        <f t="shared" si="149"/>
        <v>0</v>
      </c>
      <c r="IM30" s="40">
        <f t="shared" si="149"/>
        <v>0</v>
      </c>
      <c r="IN30" s="40">
        <f t="shared" si="149"/>
        <v>0</v>
      </c>
      <c r="IO30" s="40">
        <f t="shared" si="149"/>
        <v>0</v>
      </c>
      <c r="IP30" s="40">
        <f t="shared" si="149"/>
        <v>0</v>
      </c>
      <c r="IQ30" s="40">
        <f t="shared" si="149"/>
        <v>0</v>
      </c>
      <c r="IR30" s="40">
        <f t="shared" si="149"/>
        <v>0</v>
      </c>
      <c r="IS30" s="40">
        <f t="shared" si="191"/>
        <v>0</v>
      </c>
      <c r="IT30" s="40">
        <f t="shared" si="190"/>
        <v>0</v>
      </c>
      <c r="IU30" s="40">
        <f t="shared" si="190"/>
        <v>0</v>
      </c>
      <c r="IV30" s="62">
        <f t="shared" si="150"/>
        <v>0</v>
      </c>
      <c r="IW30" s="62">
        <f t="shared" si="48"/>
        <v>0</v>
      </c>
      <c r="IX30" s="62">
        <f t="shared" si="49"/>
        <v>0</v>
      </c>
      <c r="IY30" s="62">
        <f t="shared" si="50"/>
        <v>0</v>
      </c>
      <c r="IZ30" s="40">
        <f t="shared" ref="IZ30:JK30" si="226">GN30+HD30</f>
        <v>0</v>
      </c>
      <c r="JA30" s="40">
        <f t="shared" si="226"/>
        <v>0</v>
      </c>
      <c r="JB30" s="40">
        <f t="shared" si="226"/>
        <v>0</v>
      </c>
      <c r="JC30" s="40">
        <f t="shared" si="226"/>
        <v>0</v>
      </c>
      <c r="JD30" s="40">
        <f t="shared" si="226"/>
        <v>7</v>
      </c>
      <c r="JE30" s="40">
        <f t="shared" si="226"/>
        <v>5</v>
      </c>
      <c r="JF30" s="40">
        <f t="shared" si="226"/>
        <v>0</v>
      </c>
      <c r="JG30" s="40">
        <f t="shared" si="226"/>
        <v>12</v>
      </c>
      <c r="JH30" s="40">
        <f t="shared" si="226"/>
        <v>0</v>
      </c>
      <c r="JI30" s="40">
        <f t="shared" si="226"/>
        <v>0</v>
      </c>
      <c r="JJ30" s="40">
        <f t="shared" si="226"/>
        <v>0</v>
      </c>
      <c r="JK30" s="40">
        <f t="shared" si="226"/>
        <v>0</v>
      </c>
      <c r="JL30" s="62">
        <f>IZ30+JD30+JH30</f>
        <v>7</v>
      </c>
      <c r="JM30" s="62">
        <f>JA30+JE30+JI30</f>
        <v>5</v>
      </c>
      <c r="JN30" s="62">
        <f>JB30+JF30+JJ30</f>
        <v>0</v>
      </c>
      <c r="JO30" s="62">
        <f t="shared" si="223"/>
        <v>12</v>
      </c>
      <c r="JP30" s="40">
        <f t="shared" ref="JP30:KA30" si="227">HT30+IJ30</f>
        <v>0</v>
      </c>
      <c r="JQ30" s="40">
        <f t="shared" si="227"/>
        <v>0</v>
      </c>
      <c r="JR30" s="40">
        <f t="shared" si="227"/>
        <v>0</v>
      </c>
      <c r="JS30" s="40">
        <f t="shared" si="227"/>
        <v>0</v>
      </c>
      <c r="JT30" s="40">
        <f t="shared" si="227"/>
        <v>0</v>
      </c>
      <c r="JU30" s="40">
        <f t="shared" si="227"/>
        <v>0</v>
      </c>
      <c r="JV30" s="40">
        <f t="shared" si="227"/>
        <v>0</v>
      </c>
      <c r="JW30" s="40">
        <f t="shared" si="227"/>
        <v>0</v>
      </c>
      <c r="JX30" s="40">
        <f t="shared" si="227"/>
        <v>0</v>
      </c>
      <c r="JY30" s="40">
        <f t="shared" si="227"/>
        <v>0</v>
      </c>
      <c r="JZ30" s="40">
        <f t="shared" si="227"/>
        <v>0</v>
      </c>
      <c r="KA30" s="40">
        <f t="shared" si="227"/>
        <v>0</v>
      </c>
      <c r="KB30" s="62">
        <f>JP30+JT30+JX30</f>
        <v>0</v>
      </c>
      <c r="KC30" s="62">
        <f>JQ30+JU30+JY30</f>
        <v>0</v>
      </c>
      <c r="KD30" s="62">
        <f>JR30+JV30+JZ30</f>
        <v>0</v>
      </c>
      <c r="KE30" s="62">
        <f>JS30+JW30+KA30</f>
        <v>0</v>
      </c>
      <c r="KF30" s="40"/>
      <c r="KG30" s="40"/>
      <c r="KH30" s="40">
        <f t="shared" si="179"/>
        <v>0</v>
      </c>
      <c r="KI30" s="40"/>
      <c r="KJ30" s="40">
        <f t="shared" si="181"/>
        <v>7</v>
      </c>
      <c r="KK30" s="40">
        <f t="shared" si="182"/>
        <v>5</v>
      </c>
      <c r="KL30" s="40">
        <f t="shared" si="183"/>
        <v>0</v>
      </c>
      <c r="KM30" s="40"/>
      <c r="KN30" s="40"/>
      <c r="KO30" s="40"/>
      <c r="KP30" s="40"/>
      <c r="KQ30" s="40"/>
      <c r="KR30" s="62"/>
      <c r="KS30" s="62"/>
      <c r="KT30" s="62"/>
      <c r="KU30" s="62"/>
    </row>
    <row r="31" spans="1:307" x14ac:dyDescent="0.25">
      <c r="A31" s="32"/>
      <c r="B31" s="69"/>
      <c r="C31" s="61" t="s">
        <v>79</v>
      </c>
      <c r="D31" s="40"/>
      <c r="E31" s="40"/>
      <c r="F31" s="40"/>
      <c r="G31" s="59">
        <f t="shared" si="0"/>
        <v>0</v>
      </c>
      <c r="H31" s="867">
        <v>311</v>
      </c>
      <c r="I31" s="867">
        <v>502</v>
      </c>
      <c r="J31" s="868">
        <v>0</v>
      </c>
      <c r="K31" s="866">
        <f t="shared" si="63"/>
        <v>813</v>
      </c>
      <c r="L31" s="40"/>
      <c r="M31" s="40"/>
      <c r="N31" s="62"/>
      <c r="O31" s="39">
        <f t="shared" si="64"/>
        <v>0</v>
      </c>
      <c r="P31" s="62">
        <f t="shared" si="65"/>
        <v>311</v>
      </c>
      <c r="Q31" s="62">
        <f t="shared" si="66"/>
        <v>502</v>
      </c>
      <c r="R31" s="62">
        <f t="shared" si="67"/>
        <v>0</v>
      </c>
      <c r="S31" s="62">
        <f t="shared" si="68"/>
        <v>813</v>
      </c>
      <c r="T31" s="40"/>
      <c r="U31" s="40"/>
      <c r="V31" s="40"/>
      <c r="W31" s="59">
        <f t="shared" si="194"/>
        <v>0</v>
      </c>
      <c r="X31" s="867">
        <v>321</v>
      </c>
      <c r="Y31" s="867">
        <v>493</v>
      </c>
      <c r="Z31" s="868"/>
      <c r="AA31" s="866">
        <f t="shared" si="195"/>
        <v>814</v>
      </c>
      <c r="AB31" s="40"/>
      <c r="AC31" s="40"/>
      <c r="AD31" s="62"/>
      <c r="AE31" s="39">
        <f t="shared" si="70"/>
        <v>0</v>
      </c>
      <c r="AF31" s="62">
        <f t="shared" si="71"/>
        <v>321</v>
      </c>
      <c r="AG31" s="62">
        <f t="shared" si="2"/>
        <v>493</v>
      </c>
      <c r="AH31" s="62">
        <f t="shared" si="3"/>
        <v>0</v>
      </c>
      <c r="AI31" s="62">
        <f t="shared" si="4"/>
        <v>814</v>
      </c>
      <c r="AJ31" s="40"/>
      <c r="AK31" s="40"/>
      <c r="AL31" s="40"/>
      <c r="AM31" s="59">
        <f t="shared" si="196"/>
        <v>0</v>
      </c>
      <c r="AN31" s="867">
        <v>255</v>
      </c>
      <c r="AO31" s="867">
        <v>497</v>
      </c>
      <c r="AP31" s="868">
        <v>0</v>
      </c>
      <c r="AQ31" s="866">
        <f t="shared" si="197"/>
        <v>752</v>
      </c>
      <c r="AR31" s="40"/>
      <c r="AS31" s="40"/>
      <c r="AT31" s="62"/>
      <c r="AU31" s="39">
        <f t="shared" si="73"/>
        <v>0</v>
      </c>
      <c r="AV31" s="62">
        <f t="shared" si="74"/>
        <v>255</v>
      </c>
      <c r="AW31" s="62">
        <f t="shared" si="6"/>
        <v>497</v>
      </c>
      <c r="AX31" s="62">
        <f t="shared" si="7"/>
        <v>0</v>
      </c>
      <c r="AY31" s="62">
        <f t="shared" si="8"/>
        <v>752</v>
      </c>
      <c r="AZ31" s="40"/>
      <c r="BA31" s="40"/>
      <c r="BB31" s="40"/>
      <c r="BC31" s="59">
        <f t="shared" si="198"/>
        <v>0</v>
      </c>
      <c r="BD31" s="867">
        <v>225</v>
      </c>
      <c r="BE31" s="867">
        <v>329</v>
      </c>
      <c r="BF31" s="868">
        <v>0</v>
      </c>
      <c r="BG31" s="866">
        <f t="shared" si="199"/>
        <v>554</v>
      </c>
      <c r="BH31" s="40"/>
      <c r="BI31" s="40"/>
      <c r="BJ31" s="62"/>
      <c r="BK31" s="39">
        <f t="shared" si="76"/>
        <v>0</v>
      </c>
      <c r="BL31" s="62">
        <f t="shared" si="77"/>
        <v>225</v>
      </c>
      <c r="BM31" s="62">
        <f t="shared" si="10"/>
        <v>329</v>
      </c>
      <c r="BN31" s="62">
        <f t="shared" si="11"/>
        <v>0</v>
      </c>
      <c r="BO31" s="62">
        <f t="shared" si="12"/>
        <v>554</v>
      </c>
      <c r="BP31" s="40"/>
      <c r="BQ31" s="40"/>
      <c r="BR31" s="40"/>
      <c r="BS31" s="59">
        <f t="shared" si="200"/>
        <v>0</v>
      </c>
      <c r="BT31" s="867"/>
      <c r="BU31" s="867"/>
      <c r="BV31" s="868"/>
      <c r="BW31" s="866">
        <f t="shared" si="201"/>
        <v>0</v>
      </c>
      <c r="BX31" s="40"/>
      <c r="BY31" s="40"/>
      <c r="BZ31" s="62"/>
      <c r="CA31" s="39">
        <f t="shared" si="79"/>
        <v>0</v>
      </c>
      <c r="CB31" s="62">
        <f t="shared" si="80"/>
        <v>0</v>
      </c>
      <c r="CC31" s="62">
        <f t="shared" si="81"/>
        <v>0</v>
      </c>
      <c r="CD31" s="62">
        <f t="shared" si="82"/>
        <v>0</v>
      </c>
      <c r="CE31" s="62">
        <f t="shared" si="202"/>
        <v>0</v>
      </c>
      <c r="CF31" s="40"/>
      <c r="CG31" s="40"/>
      <c r="CH31" s="40"/>
      <c r="CI31" s="59">
        <f t="shared" si="203"/>
        <v>0</v>
      </c>
      <c r="CJ31" s="867"/>
      <c r="CK31" s="867"/>
      <c r="CL31" s="868"/>
      <c r="CM31" s="866">
        <f t="shared" si="204"/>
        <v>0</v>
      </c>
      <c r="CN31" s="40"/>
      <c r="CO31" s="40"/>
      <c r="CP31" s="62"/>
      <c r="CQ31" s="39">
        <f t="shared" si="192"/>
        <v>0</v>
      </c>
      <c r="CR31" s="62">
        <f t="shared" si="85"/>
        <v>0</v>
      </c>
      <c r="CS31" s="62">
        <f t="shared" si="16"/>
        <v>0</v>
      </c>
      <c r="CT31" s="62">
        <f t="shared" si="17"/>
        <v>0</v>
      </c>
      <c r="CU31" s="62">
        <f t="shared" si="205"/>
        <v>0</v>
      </c>
      <c r="CV31" s="40"/>
      <c r="CW31" s="40"/>
      <c r="CX31" s="40"/>
      <c r="CY31" s="59">
        <f t="shared" si="206"/>
        <v>0</v>
      </c>
      <c r="CZ31" s="40"/>
      <c r="DA31" s="40"/>
      <c r="DB31" s="62"/>
      <c r="DC31" s="39">
        <f t="shared" si="207"/>
        <v>0</v>
      </c>
      <c r="DD31" s="40"/>
      <c r="DE31" s="40"/>
      <c r="DF31" s="62"/>
      <c r="DG31" s="39">
        <f t="shared" si="193"/>
        <v>0</v>
      </c>
      <c r="DH31" s="62">
        <f t="shared" si="88"/>
        <v>0</v>
      </c>
      <c r="DI31" s="62">
        <f t="shared" si="20"/>
        <v>0</v>
      </c>
      <c r="DJ31" s="62">
        <f t="shared" si="21"/>
        <v>0</v>
      </c>
      <c r="DK31" s="62">
        <f t="shared" si="208"/>
        <v>0</v>
      </c>
      <c r="DL31" s="40"/>
      <c r="DM31" s="40"/>
      <c r="DN31" s="40"/>
      <c r="DO31" s="59">
        <f t="shared" si="209"/>
        <v>0</v>
      </c>
      <c r="DP31" s="40"/>
      <c r="DQ31" s="40"/>
      <c r="DR31" s="62"/>
      <c r="DS31" s="39">
        <f t="shared" si="210"/>
        <v>0</v>
      </c>
      <c r="DT31" s="40"/>
      <c r="DU31" s="40"/>
      <c r="DV31" s="62"/>
      <c r="DW31" s="39">
        <f t="shared" si="90"/>
        <v>0</v>
      </c>
      <c r="DX31" s="62">
        <f t="shared" si="91"/>
        <v>0</v>
      </c>
      <c r="DY31" s="62">
        <f t="shared" si="92"/>
        <v>0</v>
      </c>
      <c r="DZ31" s="62">
        <f t="shared" si="93"/>
        <v>0</v>
      </c>
      <c r="EA31" s="62">
        <f t="shared" si="94"/>
        <v>0</v>
      </c>
      <c r="EB31" s="40"/>
      <c r="EC31" s="40"/>
      <c r="ED31" s="40"/>
      <c r="EE31" s="59">
        <f t="shared" si="211"/>
        <v>0</v>
      </c>
      <c r="EF31" s="40"/>
      <c r="EG31" s="40"/>
      <c r="EH31" s="62"/>
      <c r="EI31" s="39">
        <f t="shared" si="212"/>
        <v>0</v>
      </c>
      <c r="EJ31" s="40"/>
      <c r="EK31" s="40"/>
      <c r="EL31" s="62"/>
      <c r="EM31" s="39">
        <f t="shared" si="96"/>
        <v>0</v>
      </c>
      <c r="EN31" s="62">
        <f t="shared" si="97"/>
        <v>0</v>
      </c>
      <c r="EO31" s="62">
        <f t="shared" si="25"/>
        <v>0</v>
      </c>
      <c r="EP31" s="62">
        <f t="shared" si="25"/>
        <v>0</v>
      </c>
      <c r="EQ31" s="62">
        <f t="shared" si="25"/>
        <v>0</v>
      </c>
      <c r="ER31" s="40"/>
      <c r="ES31" s="40"/>
      <c r="ET31" s="40"/>
      <c r="EU31" s="59">
        <f t="shared" si="213"/>
        <v>0</v>
      </c>
      <c r="EV31" s="40"/>
      <c r="EW31" s="40"/>
      <c r="EX31" s="62"/>
      <c r="EY31" s="39">
        <f t="shared" si="214"/>
        <v>0</v>
      </c>
      <c r="EZ31" s="40"/>
      <c r="FA31" s="40"/>
      <c r="FB31" s="62"/>
      <c r="FC31" s="39">
        <f t="shared" si="215"/>
        <v>0</v>
      </c>
      <c r="FD31" s="62">
        <f t="shared" si="100"/>
        <v>0</v>
      </c>
      <c r="FE31" s="62">
        <f t="shared" si="27"/>
        <v>0</v>
      </c>
      <c r="FF31" s="62">
        <f t="shared" si="28"/>
        <v>0</v>
      </c>
      <c r="FG31" s="62">
        <f t="shared" si="216"/>
        <v>0</v>
      </c>
      <c r="FH31" s="40"/>
      <c r="FI31" s="40"/>
      <c r="FJ31" s="40"/>
      <c r="FK31" s="59">
        <f t="shared" si="30"/>
        <v>0</v>
      </c>
      <c r="FL31" s="40"/>
      <c r="FM31" s="40"/>
      <c r="FN31" s="62"/>
      <c r="FO31" s="39">
        <f t="shared" si="217"/>
        <v>0</v>
      </c>
      <c r="FP31" s="40"/>
      <c r="FQ31" s="40"/>
      <c r="FR31" s="62"/>
      <c r="FS31" s="39">
        <f t="shared" si="102"/>
        <v>0</v>
      </c>
      <c r="FT31" s="62">
        <f t="shared" si="103"/>
        <v>0</v>
      </c>
      <c r="FU31" s="62">
        <f t="shared" si="31"/>
        <v>0</v>
      </c>
      <c r="FV31" s="62">
        <f t="shared" si="32"/>
        <v>0</v>
      </c>
      <c r="FW31" s="62">
        <f t="shared" si="33"/>
        <v>0</v>
      </c>
      <c r="FX31" s="40"/>
      <c r="FY31" s="40"/>
      <c r="FZ31" s="40"/>
      <c r="GA31" s="59">
        <f t="shared" si="218"/>
        <v>0</v>
      </c>
      <c r="GB31" s="40"/>
      <c r="GC31" s="40"/>
      <c r="GD31" s="62"/>
      <c r="GE31" s="39">
        <f t="shared" si="219"/>
        <v>0</v>
      </c>
      <c r="GF31" s="40"/>
      <c r="GG31" s="40"/>
      <c r="GH31" s="62"/>
      <c r="GI31" s="39">
        <f t="shared" si="220"/>
        <v>0</v>
      </c>
      <c r="GJ31" s="62">
        <f t="shared" si="106"/>
        <v>0</v>
      </c>
      <c r="GK31" s="62">
        <f t="shared" si="35"/>
        <v>0</v>
      </c>
      <c r="GL31" s="62">
        <f t="shared" si="36"/>
        <v>0</v>
      </c>
      <c r="GM31" s="62">
        <f t="shared" si="221"/>
        <v>0</v>
      </c>
      <c r="GN31" s="40">
        <f t="shared" si="107"/>
        <v>0</v>
      </c>
      <c r="GO31" s="40">
        <f t="shared" si="107"/>
        <v>0</v>
      </c>
      <c r="GP31" s="40">
        <f t="shared" si="107"/>
        <v>0</v>
      </c>
      <c r="GQ31" s="40">
        <f t="shared" si="110"/>
        <v>0</v>
      </c>
      <c r="GR31" s="40">
        <f t="shared" si="110"/>
        <v>887</v>
      </c>
      <c r="GS31" s="40">
        <f t="shared" si="110"/>
        <v>1492</v>
      </c>
      <c r="GT31" s="40">
        <f t="shared" si="113"/>
        <v>0</v>
      </c>
      <c r="GU31" s="40">
        <f t="shared" si="113"/>
        <v>2379</v>
      </c>
      <c r="GV31" s="40">
        <f t="shared" si="115"/>
        <v>0</v>
      </c>
      <c r="GW31" s="40">
        <f t="shared" si="116"/>
        <v>0</v>
      </c>
      <c r="GX31" s="40">
        <f t="shared" si="117"/>
        <v>0</v>
      </c>
      <c r="GY31" s="40">
        <f t="shared" si="118"/>
        <v>0</v>
      </c>
      <c r="GZ31" s="62">
        <f t="shared" si="119"/>
        <v>887</v>
      </c>
      <c r="HA31" s="62">
        <f t="shared" si="39"/>
        <v>1492</v>
      </c>
      <c r="HB31" s="62">
        <f t="shared" si="40"/>
        <v>0</v>
      </c>
      <c r="HC31" s="62">
        <f t="shared" si="222"/>
        <v>2379</v>
      </c>
      <c r="HD31" s="40">
        <f t="shared" si="120"/>
        <v>0</v>
      </c>
      <c r="HE31" s="40">
        <f t="shared" si="121"/>
        <v>0</v>
      </c>
      <c r="HF31" s="40">
        <f t="shared" si="122"/>
        <v>0</v>
      </c>
      <c r="HG31" s="40">
        <f t="shared" si="123"/>
        <v>0</v>
      </c>
      <c r="HH31" s="40">
        <f t="shared" si="124"/>
        <v>225</v>
      </c>
      <c r="HI31" s="40">
        <f t="shared" si="125"/>
        <v>329</v>
      </c>
      <c r="HJ31" s="40">
        <f t="shared" si="126"/>
        <v>0</v>
      </c>
      <c r="HK31" s="40">
        <f t="shared" si="127"/>
        <v>554</v>
      </c>
      <c r="HL31" s="40">
        <f t="shared" si="128"/>
        <v>0</v>
      </c>
      <c r="HM31" s="40">
        <f t="shared" si="129"/>
        <v>0</v>
      </c>
      <c r="HN31" s="40">
        <f t="shared" si="130"/>
        <v>0</v>
      </c>
      <c r="HO31" s="40">
        <f t="shared" si="131"/>
        <v>0</v>
      </c>
      <c r="HP31" s="62">
        <f t="shared" si="132"/>
        <v>225</v>
      </c>
      <c r="HQ31" s="62">
        <f t="shared" si="133"/>
        <v>329</v>
      </c>
      <c r="HR31" s="62">
        <f t="shared" si="134"/>
        <v>0</v>
      </c>
      <c r="HS31" s="62">
        <f t="shared" si="135"/>
        <v>554</v>
      </c>
      <c r="HT31" s="40">
        <f t="shared" si="136"/>
        <v>0</v>
      </c>
      <c r="HU31" s="40">
        <f t="shared" si="137"/>
        <v>0</v>
      </c>
      <c r="HV31" s="40">
        <f t="shared" si="138"/>
        <v>0</v>
      </c>
      <c r="HW31" s="40">
        <f t="shared" si="139"/>
        <v>0</v>
      </c>
      <c r="HX31" s="40">
        <f t="shared" si="140"/>
        <v>0</v>
      </c>
      <c r="HY31" s="40">
        <f t="shared" si="141"/>
        <v>0</v>
      </c>
      <c r="HZ31" s="40">
        <f t="shared" si="142"/>
        <v>0</v>
      </c>
      <c r="IA31" s="40">
        <f t="shared" si="143"/>
        <v>0</v>
      </c>
      <c r="IB31" s="40">
        <f t="shared" si="144"/>
        <v>0</v>
      </c>
      <c r="IC31" s="40">
        <f t="shared" si="144"/>
        <v>0</v>
      </c>
      <c r="ID31" s="40">
        <f t="shared" si="144"/>
        <v>0</v>
      </c>
      <c r="IE31" s="40">
        <f t="shared" si="144"/>
        <v>0</v>
      </c>
      <c r="IF31" s="62">
        <f t="shared" si="148"/>
        <v>0</v>
      </c>
      <c r="IG31" s="62">
        <f t="shared" si="44"/>
        <v>0</v>
      </c>
      <c r="IH31" s="62">
        <f t="shared" si="45"/>
        <v>0</v>
      </c>
      <c r="II31" s="62">
        <f t="shared" si="46"/>
        <v>0</v>
      </c>
      <c r="IJ31" s="40">
        <f t="shared" si="149"/>
        <v>0</v>
      </c>
      <c r="IK31" s="40">
        <f t="shared" si="149"/>
        <v>0</v>
      </c>
      <c r="IL31" s="40">
        <f t="shared" si="149"/>
        <v>0</v>
      </c>
      <c r="IM31" s="40">
        <f t="shared" si="149"/>
        <v>0</v>
      </c>
      <c r="IN31" s="40">
        <f t="shared" si="149"/>
        <v>0</v>
      </c>
      <c r="IO31" s="40">
        <f t="shared" si="149"/>
        <v>0</v>
      </c>
      <c r="IP31" s="40">
        <f t="shared" si="149"/>
        <v>0</v>
      </c>
      <c r="IQ31" s="40">
        <f t="shared" si="149"/>
        <v>0</v>
      </c>
      <c r="IR31" s="40">
        <f t="shared" si="149"/>
        <v>0</v>
      </c>
      <c r="IS31" s="40">
        <f t="shared" si="191"/>
        <v>0</v>
      </c>
      <c r="IT31" s="40">
        <f t="shared" si="190"/>
        <v>0</v>
      </c>
      <c r="IU31" s="40">
        <f t="shared" si="190"/>
        <v>0</v>
      </c>
      <c r="IV31" s="62">
        <f t="shared" si="150"/>
        <v>0</v>
      </c>
      <c r="IW31" s="62">
        <f t="shared" si="48"/>
        <v>0</v>
      </c>
      <c r="IX31" s="62">
        <f t="shared" si="49"/>
        <v>0</v>
      </c>
      <c r="IY31" s="62">
        <f t="shared" si="50"/>
        <v>0</v>
      </c>
      <c r="IZ31" s="40">
        <f t="shared" si="151"/>
        <v>0</v>
      </c>
      <c r="JA31" s="40">
        <f t="shared" si="152"/>
        <v>0</v>
      </c>
      <c r="JB31" s="40">
        <f t="shared" si="153"/>
        <v>0</v>
      </c>
      <c r="JC31" s="40">
        <f t="shared" si="154"/>
        <v>0</v>
      </c>
      <c r="JD31" s="40">
        <f t="shared" si="155"/>
        <v>1112</v>
      </c>
      <c r="JE31" s="40">
        <f t="shared" si="156"/>
        <v>1821</v>
      </c>
      <c r="JF31" s="40">
        <f t="shared" si="157"/>
        <v>0</v>
      </c>
      <c r="JG31" s="40">
        <f t="shared" si="158"/>
        <v>2933</v>
      </c>
      <c r="JH31" s="40">
        <f t="shared" si="159"/>
        <v>0</v>
      </c>
      <c r="JI31" s="40">
        <f t="shared" si="160"/>
        <v>0</v>
      </c>
      <c r="JJ31" s="40">
        <f t="shared" si="161"/>
        <v>0</v>
      </c>
      <c r="JK31" s="40">
        <f t="shared" si="162"/>
        <v>0</v>
      </c>
      <c r="JL31" s="62">
        <f t="shared" si="163"/>
        <v>1112</v>
      </c>
      <c r="JM31" s="62">
        <f t="shared" si="52"/>
        <v>1821</v>
      </c>
      <c r="JN31" s="62">
        <f t="shared" si="53"/>
        <v>0</v>
      </c>
      <c r="JO31" s="62">
        <f t="shared" si="223"/>
        <v>2933</v>
      </c>
      <c r="JP31" s="40">
        <f t="shared" si="164"/>
        <v>0</v>
      </c>
      <c r="JQ31" s="40">
        <f t="shared" si="165"/>
        <v>0</v>
      </c>
      <c r="JR31" s="40">
        <f t="shared" si="166"/>
        <v>0</v>
      </c>
      <c r="JS31" s="40">
        <f t="shared" si="167"/>
        <v>0</v>
      </c>
      <c r="JT31" s="40">
        <f t="shared" si="168"/>
        <v>0</v>
      </c>
      <c r="JU31" s="40">
        <f t="shared" si="169"/>
        <v>0</v>
      </c>
      <c r="JV31" s="40">
        <f t="shared" si="170"/>
        <v>0</v>
      </c>
      <c r="JW31" s="40">
        <f t="shared" si="171"/>
        <v>0</v>
      </c>
      <c r="JX31" s="40">
        <f t="shared" si="172"/>
        <v>0</v>
      </c>
      <c r="JY31" s="40">
        <f t="shared" si="173"/>
        <v>0</v>
      </c>
      <c r="JZ31" s="40">
        <f t="shared" si="174"/>
        <v>0</v>
      </c>
      <c r="KA31" s="40">
        <f t="shared" si="175"/>
        <v>0</v>
      </c>
      <c r="KB31" s="62">
        <f t="shared" si="176"/>
        <v>0</v>
      </c>
      <c r="KC31" s="62">
        <f t="shared" si="56"/>
        <v>0</v>
      </c>
      <c r="KD31" s="62">
        <f t="shared" si="57"/>
        <v>0</v>
      </c>
      <c r="KE31" s="62">
        <f t="shared" si="224"/>
        <v>0</v>
      </c>
      <c r="KF31" s="40">
        <f t="shared" si="177"/>
        <v>0</v>
      </c>
      <c r="KG31" s="40">
        <f t="shared" si="178"/>
        <v>0</v>
      </c>
      <c r="KH31" s="40">
        <f t="shared" si="179"/>
        <v>0</v>
      </c>
      <c r="KI31" s="40">
        <f t="shared" si="180"/>
        <v>0</v>
      </c>
      <c r="KJ31" s="40">
        <f t="shared" si="181"/>
        <v>1112</v>
      </c>
      <c r="KK31" s="40">
        <f t="shared" si="182"/>
        <v>1821</v>
      </c>
      <c r="KL31" s="40">
        <f t="shared" si="183"/>
        <v>0</v>
      </c>
      <c r="KM31" s="40">
        <f t="shared" si="184"/>
        <v>2933</v>
      </c>
      <c r="KN31" s="40">
        <f t="shared" si="185"/>
        <v>0</v>
      </c>
      <c r="KO31" s="40">
        <f t="shared" si="186"/>
        <v>0</v>
      </c>
      <c r="KP31" s="40">
        <f t="shared" si="187"/>
        <v>0</v>
      </c>
      <c r="KQ31" s="40">
        <f t="shared" si="188"/>
        <v>0</v>
      </c>
      <c r="KR31" s="62">
        <f t="shared" si="189"/>
        <v>1112</v>
      </c>
      <c r="KS31" s="62">
        <f t="shared" si="60"/>
        <v>1821</v>
      </c>
      <c r="KT31" s="62">
        <f t="shared" si="61"/>
        <v>0</v>
      </c>
      <c r="KU31" s="62">
        <f t="shared" si="225"/>
        <v>2933</v>
      </c>
    </row>
    <row r="32" spans="1:307" x14ac:dyDescent="0.25">
      <c r="A32" s="32"/>
      <c r="B32" s="69"/>
      <c r="C32" s="61" t="s">
        <v>80</v>
      </c>
      <c r="D32" s="40"/>
      <c r="E32" s="40"/>
      <c r="F32" s="40"/>
      <c r="G32" s="59">
        <f t="shared" si="0"/>
        <v>0</v>
      </c>
      <c r="H32" s="867">
        <v>0</v>
      </c>
      <c r="I32" s="867">
        <v>0</v>
      </c>
      <c r="J32" s="868">
        <v>0</v>
      </c>
      <c r="K32" s="866">
        <f t="shared" si="63"/>
        <v>0</v>
      </c>
      <c r="L32" s="40"/>
      <c r="M32" s="40"/>
      <c r="N32" s="62"/>
      <c r="O32" s="39">
        <f t="shared" si="64"/>
        <v>0</v>
      </c>
      <c r="P32" s="62">
        <f t="shared" si="65"/>
        <v>0</v>
      </c>
      <c r="Q32" s="62">
        <f t="shared" si="66"/>
        <v>0</v>
      </c>
      <c r="R32" s="62">
        <f t="shared" si="67"/>
        <v>0</v>
      </c>
      <c r="S32" s="62">
        <f t="shared" si="68"/>
        <v>0</v>
      </c>
      <c r="T32" s="40"/>
      <c r="U32" s="40"/>
      <c r="V32" s="40"/>
      <c r="W32" s="59">
        <f t="shared" si="194"/>
        <v>0</v>
      </c>
      <c r="X32" s="867">
        <v>1</v>
      </c>
      <c r="Y32" s="867">
        <v>0</v>
      </c>
      <c r="Z32" s="868"/>
      <c r="AA32" s="866">
        <f t="shared" si="195"/>
        <v>1</v>
      </c>
      <c r="AB32" s="40"/>
      <c r="AC32" s="40"/>
      <c r="AD32" s="62"/>
      <c r="AE32" s="39">
        <f t="shared" si="70"/>
        <v>0</v>
      </c>
      <c r="AF32" s="62">
        <f t="shared" si="71"/>
        <v>1</v>
      </c>
      <c r="AG32" s="62">
        <f t="shared" si="2"/>
        <v>0</v>
      </c>
      <c r="AH32" s="62">
        <f t="shared" si="3"/>
        <v>0</v>
      </c>
      <c r="AI32" s="62">
        <f t="shared" si="4"/>
        <v>1</v>
      </c>
      <c r="AJ32" s="40"/>
      <c r="AK32" s="40"/>
      <c r="AL32" s="40"/>
      <c r="AM32" s="59">
        <f t="shared" si="196"/>
        <v>0</v>
      </c>
      <c r="AN32" s="867">
        <v>0</v>
      </c>
      <c r="AO32" s="867">
        <v>0</v>
      </c>
      <c r="AP32" s="868">
        <v>0</v>
      </c>
      <c r="AQ32" s="866">
        <f t="shared" si="197"/>
        <v>0</v>
      </c>
      <c r="AR32" s="40"/>
      <c r="AS32" s="40"/>
      <c r="AT32" s="62"/>
      <c r="AU32" s="39">
        <f t="shared" si="73"/>
        <v>0</v>
      </c>
      <c r="AV32" s="62">
        <f t="shared" si="74"/>
        <v>0</v>
      </c>
      <c r="AW32" s="62">
        <f t="shared" si="6"/>
        <v>0</v>
      </c>
      <c r="AX32" s="62">
        <f t="shared" si="7"/>
        <v>0</v>
      </c>
      <c r="AY32" s="62">
        <f t="shared" si="8"/>
        <v>0</v>
      </c>
      <c r="AZ32" s="40"/>
      <c r="BA32" s="40"/>
      <c r="BB32" s="40"/>
      <c r="BC32" s="59">
        <f t="shared" si="198"/>
        <v>0</v>
      </c>
      <c r="BD32" s="867">
        <v>0</v>
      </c>
      <c r="BE32" s="867">
        <v>0</v>
      </c>
      <c r="BF32" s="868">
        <v>0</v>
      </c>
      <c r="BG32" s="866">
        <f t="shared" si="199"/>
        <v>0</v>
      </c>
      <c r="BH32" s="40"/>
      <c r="BI32" s="40"/>
      <c r="BJ32" s="62"/>
      <c r="BK32" s="39">
        <f t="shared" si="76"/>
        <v>0</v>
      </c>
      <c r="BL32" s="62">
        <f t="shared" si="77"/>
        <v>0</v>
      </c>
      <c r="BM32" s="62">
        <f t="shared" si="10"/>
        <v>0</v>
      </c>
      <c r="BN32" s="62">
        <f t="shared" si="11"/>
        <v>0</v>
      </c>
      <c r="BO32" s="62">
        <f t="shared" si="12"/>
        <v>0</v>
      </c>
      <c r="BP32" s="40"/>
      <c r="BQ32" s="40"/>
      <c r="BR32" s="40"/>
      <c r="BS32" s="59">
        <f t="shared" si="200"/>
        <v>0</v>
      </c>
      <c r="BT32" s="867"/>
      <c r="BU32" s="867"/>
      <c r="BV32" s="868"/>
      <c r="BW32" s="866">
        <f t="shared" si="201"/>
        <v>0</v>
      </c>
      <c r="BX32" s="40"/>
      <c r="BY32" s="40"/>
      <c r="BZ32" s="62"/>
      <c r="CA32" s="39">
        <f t="shared" si="79"/>
        <v>0</v>
      </c>
      <c r="CB32" s="62">
        <f t="shared" si="80"/>
        <v>0</v>
      </c>
      <c r="CC32" s="62">
        <f t="shared" si="81"/>
        <v>0</v>
      </c>
      <c r="CD32" s="62">
        <f t="shared" si="82"/>
        <v>0</v>
      </c>
      <c r="CE32" s="62">
        <f t="shared" si="202"/>
        <v>0</v>
      </c>
      <c r="CF32" s="40"/>
      <c r="CG32" s="40"/>
      <c r="CH32" s="40"/>
      <c r="CI32" s="59">
        <f t="shared" si="203"/>
        <v>0</v>
      </c>
      <c r="CJ32" s="867"/>
      <c r="CK32" s="867"/>
      <c r="CL32" s="868"/>
      <c r="CM32" s="866">
        <f t="shared" si="204"/>
        <v>0</v>
      </c>
      <c r="CN32" s="40"/>
      <c r="CO32" s="40"/>
      <c r="CP32" s="62"/>
      <c r="CQ32" s="39">
        <f t="shared" si="192"/>
        <v>0</v>
      </c>
      <c r="CR32" s="62">
        <f t="shared" si="85"/>
        <v>0</v>
      </c>
      <c r="CS32" s="62">
        <f t="shared" si="16"/>
        <v>0</v>
      </c>
      <c r="CT32" s="62">
        <f t="shared" si="17"/>
        <v>0</v>
      </c>
      <c r="CU32" s="62">
        <f t="shared" si="205"/>
        <v>0</v>
      </c>
      <c r="CV32" s="40"/>
      <c r="CW32" s="40"/>
      <c r="CX32" s="40"/>
      <c r="CY32" s="59">
        <f t="shared" si="206"/>
        <v>0</v>
      </c>
      <c r="CZ32" s="40"/>
      <c r="DA32" s="40"/>
      <c r="DB32" s="62"/>
      <c r="DC32" s="39">
        <f t="shared" si="207"/>
        <v>0</v>
      </c>
      <c r="DD32" s="40"/>
      <c r="DE32" s="40"/>
      <c r="DF32" s="62"/>
      <c r="DG32" s="39">
        <f t="shared" si="193"/>
        <v>0</v>
      </c>
      <c r="DH32" s="62">
        <f t="shared" si="88"/>
        <v>0</v>
      </c>
      <c r="DI32" s="62">
        <f t="shared" si="20"/>
        <v>0</v>
      </c>
      <c r="DJ32" s="62">
        <f t="shared" si="21"/>
        <v>0</v>
      </c>
      <c r="DK32" s="62">
        <f t="shared" si="208"/>
        <v>0</v>
      </c>
      <c r="DL32" s="40"/>
      <c r="DM32" s="40"/>
      <c r="DN32" s="40"/>
      <c r="DO32" s="59">
        <f t="shared" si="209"/>
        <v>0</v>
      </c>
      <c r="DP32" s="40"/>
      <c r="DQ32" s="40"/>
      <c r="DR32" s="62"/>
      <c r="DS32" s="39">
        <f t="shared" si="210"/>
        <v>0</v>
      </c>
      <c r="DT32" s="40"/>
      <c r="DU32" s="40"/>
      <c r="DV32" s="62"/>
      <c r="DW32" s="39">
        <f t="shared" si="90"/>
        <v>0</v>
      </c>
      <c r="DX32" s="62">
        <f t="shared" si="91"/>
        <v>0</v>
      </c>
      <c r="DY32" s="62">
        <f t="shared" si="92"/>
        <v>0</v>
      </c>
      <c r="DZ32" s="62">
        <f t="shared" si="93"/>
        <v>0</v>
      </c>
      <c r="EA32" s="62">
        <f t="shared" si="94"/>
        <v>0</v>
      </c>
      <c r="EB32" s="40"/>
      <c r="EC32" s="40"/>
      <c r="ED32" s="40"/>
      <c r="EE32" s="59">
        <f t="shared" si="211"/>
        <v>0</v>
      </c>
      <c r="EF32" s="40"/>
      <c r="EG32" s="40"/>
      <c r="EH32" s="62"/>
      <c r="EI32" s="39">
        <f t="shared" si="212"/>
        <v>0</v>
      </c>
      <c r="EJ32" s="40"/>
      <c r="EK32" s="40"/>
      <c r="EL32" s="62"/>
      <c r="EM32" s="39">
        <f t="shared" si="96"/>
        <v>0</v>
      </c>
      <c r="EN32" s="62">
        <f t="shared" si="97"/>
        <v>0</v>
      </c>
      <c r="EO32" s="62">
        <f t="shared" si="25"/>
        <v>0</v>
      </c>
      <c r="EP32" s="62">
        <f t="shared" si="25"/>
        <v>0</v>
      </c>
      <c r="EQ32" s="62">
        <f t="shared" si="25"/>
        <v>0</v>
      </c>
      <c r="ER32" s="40"/>
      <c r="ES32" s="40"/>
      <c r="ET32" s="40"/>
      <c r="EU32" s="59">
        <f t="shared" si="213"/>
        <v>0</v>
      </c>
      <c r="EV32" s="40"/>
      <c r="EW32" s="40"/>
      <c r="EX32" s="62"/>
      <c r="EY32" s="39">
        <f t="shared" si="214"/>
        <v>0</v>
      </c>
      <c r="EZ32" s="40"/>
      <c r="FA32" s="40"/>
      <c r="FB32" s="62"/>
      <c r="FC32" s="39">
        <f t="shared" si="215"/>
        <v>0</v>
      </c>
      <c r="FD32" s="62">
        <f t="shared" si="100"/>
        <v>0</v>
      </c>
      <c r="FE32" s="62">
        <f t="shared" si="27"/>
        <v>0</v>
      </c>
      <c r="FF32" s="62">
        <f t="shared" si="28"/>
        <v>0</v>
      </c>
      <c r="FG32" s="62">
        <f t="shared" si="216"/>
        <v>0</v>
      </c>
      <c r="FH32" s="40"/>
      <c r="FI32" s="40"/>
      <c r="FJ32" s="40"/>
      <c r="FK32" s="59">
        <f t="shared" si="30"/>
        <v>0</v>
      </c>
      <c r="FL32" s="40"/>
      <c r="FM32" s="40"/>
      <c r="FN32" s="62"/>
      <c r="FO32" s="39">
        <f t="shared" si="217"/>
        <v>0</v>
      </c>
      <c r="FP32" s="40"/>
      <c r="FQ32" s="40"/>
      <c r="FR32" s="62"/>
      <c r="FS32" s="39">
        <f t="shared" si="102"/>
        <v>0</v>
      </c>
      <c r="FT32" s="62">
        <f t="shared" si="103"/>
        <v>0</v>
      </c>
      <c r="FU32" s="62">
        <f t="shared" si="31"/>
        <v>0</v>
      </c>
      <c r="FV32" s="62">
        <f t="shared" si="32"/>
        <v>0</v>
      </c>
      <c r="FW32" s="62">
        <f t="shared" si="33"/>
        <v>0</v>
      </c>
      <c r="FX32" s="40"/>
      <c r="FY32" s="40"/>
      <c r="FZ32" s="40"/>
      <c r="GA32" s="59">
        <f t="shared" si="218"/>
        <v>0</v>
      </c>
      <c r="GB32" s="40"/>
      <c r="GC32" s="40"/>
      <c r="GD32" s="62"/>
      <c r="GE32" s="39">
        <f t="shared" si="219"/>
        <v>0</v>
      </c>
      <c r="GF32" s="40"/>
      <c r="GG32" s="40"/>
      <c r="GH32" s="62"/>
      <c r="GI32" s="39">
        <f t="shared" si="220"/>
        <v>0</v>
      </c>
      <c r="GJ32" s="62">
        <f t="shared" si="106"/>
        <v>0</v>
      </c>
      <c r="GK32" s="62">
        <f t="shared" si="35"/>
        <v>0</v>
      </c>
      <c r="GL32" s="62">
        <f t="shared" si="36"/>
        <v>0</v>
      </c>
      <c r="GM32" s="62">
        <f t="shared" si="221"/>
        <v>0</v>
      </c>
      <c r="GN32" s="40">
        <f t="shared" si="107"/>
        <v>0</v>
      </c>
      <c r="GO32" s="40">
        <f t="shared" si="107"/>
        <v>0</v>
      </c>
      <c r="GP32" s="40">
        <f t="shared" si="107"/>
        <v>0</v>
      </c>
      <c r="GQ32" s="40">
        <f t="shared" si="110"/>
        <v>0</v>
      </c>
      <c r="GR32" s="40">
        <f t="shared" si="110"/>
        <v>1</v>
      </c>
      <c r="GS32" s="40">
        <f t="shared" si="110"/>
        <v>0</v>
      </c>
      <c r="GT32" s="40">
        <f t="shared" si="113"/>
        <v>0</v>
      </c>
      <c r="GU32" s="40">
        <f t="shared" si="113"/>
        <v>1</v>
      </c>
      <c r="GV32" s="40">
        <f t="shared" si="115"/>
        <v>0</v>
      </c>
      <c r="GW32" s="40">
        <f t="shared" si="116"/>
        <v>0</v>
      </c>
      <c r="GX32" s="40">
        <f t="shared" si="117"/>
        <v>0</v>
      </c>
      <c r="GY32" s="40">
        <f t="shared" si="118"/>
        <v>0</v>
      </c>
      <c r="GZ32" s="62">
        <f t="shared" si="119"/>
        <v>1</v>
      </c>
      <c r="HA32" s="62">
        <f t="shared" si="39"/>
        <v>0</v>
      </c>
      <c r="HB32" s="62">
        <f t="shared" si="40"/>
        <v>0</v>
      </c>
      <c r="HC32" s="62">
        <f t="shared" si="222"/>
        <v>1</v>
      </c>
      <c r="HD32" s="40">
        <f t="shared" si="120"/>
        <v>0</v>
      </c>
      <c r="HE32" s="40">
        <f t="shared" si="121"/>
        <v>0</v>
      </c>
      <c r="HF32" s="40">
        <f t="shared" si="122"/>
        <v>0</v>
      </c>
      <c r="HG32" s="40">
        <f t="shared" si="123"/>
        <v>0</v>
      </c>
      <c r="HH32" s="40">
        <f t="shared" si="124"/>
        <v>0</v>
      </c>
      <c r="HI32" s="40">
        <f t="shared" si="125"/>
        <v>0</v>
      </c>
      <c r="HJ32" s="40">
        <f t="shared" si="126"/>
        <v>0</v>
      </c>
      <c r="HK32" s="40">
        <f t="shared" si="127"/>
        <v>0</v>
      </c>
      <c r="HL32" s="40">
        <f t="shared" si="128"/>
        <v>0</v>
      </c>
      <c r="HM32" s="40">
        <f t="shared" si="129"/>
        <v>0</v>
      </c>
      <c r="HN32" s="40">
        <f t="shared" si="130"/>
        <v>0</v>
      </c>
      <c r="HO32" s="40">
        <f t="shared" si="131"/>
        <v>0</v>
      </c>
      <c r="HP32" s="62">
        <f t="shared" si="132"/>
        <v>0</v>
      </c>
      <c r="HQ32" s="62">
        <f t="shared" si="133"/>
        <v>0</v>
      </c>
      <c r="HR32" s="62">
        <f t="shared" si="134"/>
        <v>0</v>
      </c>
      <c r="HS32" s="62">
        <f t="shared" si="135"/>
        <v>0</v>
      </c>
      <c r="HT32" s="40">
        <f t="shared" si="136"/>
        <v>0</v>
      </c>
      <c r="HU32" s="40">
        <f t="shared" si="137"/>
        <v>0</v>
      </c>
      <c r="HV32" s="40">
        <f t="shared" si="138"/>
        <v>0</v>
      </c>
      <c r="HW32" s="40">
        <f t="shared" si="139"/>
        <v>0</v>
      </c>
      <c r="HX32" s="40">
        <f t="shared" si="140"/>
        <v>0</v>
      </c>
      <c r="HY32" s="40">
        <f t="shared" si="141"/>
        <v>0</v>
      </c>
      <c r="HZ32" s="40">
        <f t="shared" si="142"/>
        <v>0</v>
      </c>
      <c r="IA32" s="40">
        <f t="shared" si="143"/>
        <v>0</v>
      </c>
      <c r="IB32" s="40">
        <f t="shared" si="144"/>
        <v>0</v>
      </c>
      <c r="IC32" s="40">
        <f t="shared" si="144"/>
        <v>0</v>
      </c>
      <c r="ID32" s="40">
        <f t="shared" si="144"/>
        <v>0</v>
      </c>
      <c r="IE32" s="40">
        <f t="shared" si="144"/>
        <v>0</v>
      </c>
      <c r="IF32" s="62">
        <f t="shared" si="148"/>
        <v>0</v>
      </c>
      <c r="IG32" s="62">
        <f t="shared" si="44"/>
        <v>0</v>
      </c>
      <c r="IH32" s="62">
        <f t="shared" si="45"/>
        <v>0</v>
      </c>
      <c r="II32" s="62">
        <f t="shared" si="46"/>
        <v>0</v>
      </c>
      <c r="IJ32" s="40">
        <f t="shared" si="149"/>
        <v>0</v>
      </c>
      <c r="IK32" s="40">
        <f t="shared" si="149"/>
        <v>0</v>
      </c>
      <c r="IL32" s="40">
        <f t="shared" si="149"/>
        <v>0</v>
      </c>
      <c r="IM32" s="40">
        <f t="shared" si="149"/>
        <v>0</v>
      </c>
      <c r="IN32" s="40">
        <f t="shared" si="149"/>
        <v>0</v>
      </c>
      <c r="IO32" s="40">
        <f t="shared" si="149"/>
        <v>0</v>
      </c>
      <c r="IP32" s="40">
        <f t="shared" si="149"/>
        <v>0</v>
      </c>
      <c r="IQ32" s="40">
        <f t="shared" si="149"/>
        <v>0</v>
      </c>
      <c r="IR32" s="40">
        <f t="shared" si="149"/>
        <v>0</v>
      </c>
      <c r="IS32" s="40">
        <f t="shared" si="191"/>
        <v>0</v>
      </c>
      <c r="IT32" s="40">
        <f t="shared" si="190"/>
        <v>0</v>
      </c>
      <c r="IU32" s="40">
        <f t="shared" si="190"/>
        <v>0</v>
      </c>
      <c r="IV32" s="62">
        <f t="shared" si="150"/>
        <v>0</v>
      </c>
      <c r="IW32" s="62">
        <f t="shared" si="48"/>
        <v>0</v>
      </c>
      <c r="IX32" s="62">
        <f t="shared" si="49"/>
        <v>0</v>
      </c>
      <c r="IY32" s="62">
        <f t="shared" si="50"/>
        <v>0</v>
      </c>
      <c r="IZ32" s="40">
        <f t="shared" si="151"/>
        <v>0</v>
      </c>
      <c r="JA32" s="40">
        <f t="shared" si="152"/>
        <v>0</v>
      </c>
      <c r="JB32" s="40">
        <f t="shared" si="153"/>
        <v>0</v>
      </c>
      <c r="JC32" s="40">
        <f t="shared" si="154"/>
        <v>0</v>
      </c>
      <c r="JD32" s="40">
        <f t="shared" si="155"/>
        <v>1</v>
      </c>
      <c r="JE32" s="40">
        <f t="shared" si="156"/>
        <v>0</v>
      </c>
      <c r="JF32" s="40">
        <f t="shared" si="157"/>
        <v>0</v>
      </c>
      <c r="JG32" s="40">
        <f t="shared" si="158"/>
        <v>1</v>
      </c>
      <c r="JH32" s="40">
        <f t="shared" si="159"/>
        <v>0</v>
      </c>
      <c r="JI32" s="40">
        <f t="shared" si="160"/>
        <v>0</v>
      </c>
      <c r="JJ32" s="40">
        <f t="shared" si="161"/>
        <v>0</v>
      </c>
      <c r="JK32" s="40">
        <f t="shared" si="162"/>
        <v>0</v>
      </c>
      <c r="JL32" s="62">
        <f t="shared" si="163"/>
        <v>1</v>
      </c>
      <c r="JM32" s="62">
        <f t="shared" si="52"/>
        <v>0</v>
      </c>
      <c r="JN32" s="62">
        <f t="shared" si="53"/>
        <v>0</v>
      </c>
      <c r="JO32" s="736">
        <f t="shared" si="223"/>
        <v>1</v>
      </c>
      <c r="JP32" s="40">
        <f t="shared" si="164"/>
        <v>0</v>
      </c>
      <c r="JQ32" s="40">
        <f t="shared" si="165"/>
        <v>0</v>
      </c>
      <c r="JR32" s="40">
        <f t="shared" si="166"/>
        <v>0</v>
      </c>
      <c r="JS32" s="40">
        <f t="shared" si="167"/>
        <v>0</v>
      </c>
      <c r="JT32" s="40">
        <f t="shared" si="168"/>
        <v>0</v>
      </c>
      <c r="JU32" s="40">
        <f t="shared" si="169"/>
        <v>0</v>
      </c>
      <c r="JV32" s="40">
        <f t="shared" si="170"/>
        <v>0</v>
      </c>
      <c r="JW32" s="40">
        <f t="shared" si="171"/>
        <v>0</v>
      </c>
      <c r="JX32" s="40">
        <f t="shared" si="172"/>
        <v>0</v>
      </c>
      <c r="JY32" s="40">
        <f t="shared" si="173"/>
        <v>0</v>
      </c>
      <c r="JZ32" s="40">
        <f t="shared" si="174"/>
        <v>0</v>
      </c>
      <c r="KA32" s="40">
        <f t="shared" si="175"/>
        <v>0</v>
      </c>
      <c r="KB32" s="62">
        <f t="shared" si="176"/>
        <v>0</v>
      </c>
      <c r="KC32" s="62">
        <f t="shared" si="56"/>
        <v>0</v>
      </c>
      <c r="KD32" s="62">
        <f t="shared" si="57"/>
        <v>0</v>
      </c>
      <c r="KE32" s="62">
        <f t="shared" si="224"/>
        <v>0</v>
      </c>
      <c r="KF32" s="40">
        <f t="shared" si="177"/>
        <v>0</v>
      </c>
      <c r="KG32" s="40">
        <f t="shared" si="178"/>
        <v>0</v>
      </c>
      <c r="KH32" s="40">
        <f t="shared" si="179"/>
        <v>0</v>
      </c>
      <c r="KI32" s="40">
        <f t="shared" si="180"/>
        <v>0</v>
      </c>
      <c r="KJ32" s="40">
        <f t="shared" si="181"/>
        <v>1</v>
      </c>
      <c r="KK32" s="40">
        <f t="shared" si="182"/>
        <v>0</v>
      </c>
      <c r="KL32" s="40">
        <f t="shared" si="183"/>
        <v>0</v>
      </c>
      <c r="KM32" s="40">
        <f t="shared" si="184"/>
        <v>1</v>
      </c>
      <c r="KN32" s="40">
        <f t="shared" si="185"/>
        <v>0</v>
      </c>
      <c r="KO32" s="40">
        <f t="shared" si="186"/>
        <v>0</v>
      </c>
      <c r="KP32" s="40">
        <f t="shared" si="187"/>
        <v>0</v>
      </c>
      <c r="KQ32" s="40">
        <f t="shared" si="188"/>
        <v>0</v>
      </c>
      <c r="KR32" s="62">
        <f t="shared" si="189"/>
        <v>1</v>
      </c>
      <c r="KS32" s="62">
        <f t="shared" si="60"/>
        <v>0</v>
      </c>
      <c r="KT32" s="62">
        <f t="shared" si="61"/>
        <v>0</v>
      </c>
      <c r="KU32" s="62">
        <f t="shared" si="225"/>
        <v>1</v>
      </c>
    </row>
    <row r="33" spans="1:307" x14ac:dyDescent="0.25">
      <c r="A33" s="32"/>
      <c r="B33" s="69"/>
      <c r="C33" s="61" t="s">
        <v>81</v>
      </c>
      <c r="D33" s="40"/>
      <c r="E33" s="40"/>
      <c r="F33" s="40"/>
      <c r="G33" s="59">
        <f t="shared" si="0"/>
        <v>0</v>
      </c>
      <c r="H33" s="867">
        <v>1</v>
      </c>
      <c r="I33" s="867">
        <v>1</v>
      </c>
      <c r="J33" s="868">
        <v>0</v>
      </c>
      <c r="K33" s="866">
        <f t="shared" si="63"/>
        <v>2</v>
      </c>
      <c r="L33" s="40"/>
      <c r="M33" s="40"/>
      <c r="N33" s="62"/>
      <c r="O33" s="39">
        <f t="shared" si="64"/>
        <v>0</v>
      </c>
      <c r="P33" s="62">
        <f t="shared" si="65"/>
        <v>1</v>
      </c>
      <c r="Q33" s="62">
        <f t="shared" si="66"/>
        <v>1</v>
      </c>
      <c r="R33" s="62">
        <f t="shared" si="67"/>
        <v>0</v>
      </c>
      <c r="S33" s="62">
        <f t="shared" si="68"/>
        <v>2</v>
      </c>
      <c r="T33" s="40"/>
      <c r="U33" s="40"/>
      <c r="V33" s="40"/>
      <c r="W33" s="59">
        <f t="shared" si="194"/>
        <v>0</v>
      </c>
      <c r="X33" s="867">
        <v>1</v>
      </c>
      <c r="Y33" s="867">
        <v>0</v>
      </c>
      <c r="Z33" s="868"/>
      <c r="AA33" s="866">
        <f t="shared" si="195"/>
        <v>1</v>
      </c>
      <c r="AB33" s="40"/>
      <c r="AC33" s="40"/>
      <c r="AD33" s="62"/>
      <c r="AE33" s="39">
        <f t="shared" si="70"/>
        <v>0</v>
      </c>
      <c r="AF33" s="62">
        <f t="shared" si="71"/>
        <v>1</v>
      </c>
      <c r="AG33" s="62">
        <f t="shared" si="2"/>
        <v>0</v>
      </c>
      <c r="AH33" s="62">
        <f t="shared" si="3"/>
        <v>0</v>
      </c>
      <c r="AI33" s="62">
        <f t="shared" si="4"/>
        <v>1</v>
      </c>
      <c r="AJ33" s="40"/>
      <c r="AK33" s="40"/>
      <c r="AL33" s="40"/>
      <c r="AM33" s="59">
        <f t="shared" si="196"/>
        <v>0</v>
      </c>
      <c r="AN33" s="867">
        <v>0</v>
      </c>
      <c r="AO33" s="867">
        <v>2</v>
      </c>
      <c r="AP33" s="868">
        <v>0</v>
      </c>
      <c r="AQ33" s="866">
        <f t="shared" si="197"/>
        <v>2</v>
      </c>
      <c r="AR33" s="40"/>
      <c r="AS33" s="40"/>
      <c r="AT33" s="62"/>
      <c r="AU33" s="39">
        <f t="shared" si="73"/>
        <v>0</v>
      </c>
      <c r="AV33" s="62">
        <f t="shared" si="74"/>
        <v>0</v>
      </c>
      <c r="AW33" s="62">
        <f t="shared" si="6"/>
        <v>2</v>
      </c>
      <c r="AX33" s="62">
        <f t="shared" si="7"/>
        <v>0</v>
      </c>
      <c r="AY33" s="62">
        <f t="shared" si="8"/>
        <v>2</v>
      </c>
      <c r="AZ33" s="40"/>
      <c r="BA33" s="40"/>
      <c r="BB33" s="40"/>
      <c r="BC33" s="59">
        <f t="shared" si="198"/>
        <v>0</v>
      </c>
      <c r="BD33" s="867">
        <v>1</v>
      </c>
      <c r="BE33" s="867">
        <v>3</v>
      </c>
      <c r="BF33" s="868">
        <v>0</v>
      </c>
      <c r="BG33" s="866">
        <f t="shared" si="199"/>
        <v>4</v>
      </c>
      <c r="BH33" s="40"/>
      <c r="BI33" s="40"/>
      <c r="BJ33" s="62"/>
      <c r="BK33" s="39">
        <f t="shared" si="76"/>
        <v>0</v>
      </c>
      <c r="BL33" s="62">
        <f t="shared" si="77"/>
        <v>1</v>
      </c>
      <c r="BM33" s="62">
        <f t="shared" si="10"/>
        <v>3</v>
      </c>
      <c r="BN33" s="62">
        <f t="shared" si="11"/>
        <v>0</v>
      </c>
      <c r="BO33" s="62">
        <f t="shared" si="12"/>
        <v>4</v>
      </c>
      <c r="BP33" s="40"/>
      <c r="BQ33" s="40"/>
      <c r="BR33" s="40"/>
      <c r="BS33" s="59">
        <f t="shared" si="200"/>
        <v>0</v>
      </c>
      <c r="BT33" s="867"/>
      <c r="BU33" s="867"/>
      <c r="BV33" s="868"/>
      <c r="BW33" s="866">
        <f t="shared" si="201"/>
        <v>0</v>
      </c>
      <c r="BX33" s="40"/>
      <c r="BY33" s="40"/>
      <c r="BZ33" s="62"/>
      <c r="CA33" s="39">
        <f t="shared" si="79"/>
        <v>0</v>
      </c>
      <c r="CB33" s="62">
        <f t="shared" si="80"/>
        <v>0</v>
      </c>
      <c r="CC33" s="62">
        <f t="shared" si="81"/>
        <v>0</v>
      </c>
      <c r="CD33" s="62">
        <f t="shared" si="82"/>
        <v>0</v>
      </c>
      <c r="CE33" s="62">
        <f t="shared" si="202"/>
        <v>0</v>
      </c>
      <c r="CF33" s="40"/>
      <c r="CG33" s="40"/>
      <c r="CH33" s="40"/>
      <c r="CI33" s="59">
        <f t="shared" si="203"/>
        <v>0</v>
      </c>
      <c r="CJ33" s="867"/>
      <c r="CK33" s="867"/>
      <c r="CL33" s="868"/>
      <c r="CM33" s="866">
        <f t="shared" si="204"/>
        <v>0</v>
      </c>
      <c r="CN33" s="40"/>
      <c r="CO33" s="40"/>
      <c r="CP33" s="62"/>
      <c r="CQ33" s="39">
        <f t="shared" si="192"/>
        <v>0</v>
      </c>
      <c r="CR33" s="62">
        <f t="shared" si="85"/>
        <v>0</v>
      </c>
      <c r="CS33" s="62">
        <f t="shared" si="16"/>
        <v>0</v>
      </c>
      <c r="CT33" s="62">
        <f t="shared" si="17"/>
        <v>0</v>
      </c>
      <c r="CU33" s="62">
        <f t="shared" si="205"/>
        <v>0</v>
      </c>
      <c r="CV33" s="40"/>
      <c r="CW33" s="40"/>
      <c r="CX33" s="40"/>
      <c r="CY33" s="59">
        <f t="shared" si="206"/>
        <v>0</v>
      </c>
      <c r="CZ33" s="40"/>
      <c r="DA33" s="40"/>
      <c r="DB33" s="62"/>
      <c r="DC33" s="39">
        <f t="shared" si="207"/>
        <v>0</v>
      </c>
      <c r="DD33" s="40"/>
      <c r="DE33" s="40"/>
      <c r="DF33" s="62"/>
      <c r="DG33" s="39">
        <f t="shared" si="193"/>
        <v>0</v>
      </c>
      <c r="DH33" s="62">
        <f t="shared" si="88"/>
        <v>0</v>
      </c>
      <c r="DI33" s="62">
        <f t="shared" si="20"/>
        <v>0</v>
      </c>
      <c r="DJ33" s="62">
        <f t="shared" si="21"/>
        <v>0</v>
      </c>
      <c r="DK33" s="62">
        <f t="shared" si="208"/>
        <v>0</v>
      </c>
      <c r="DL33" s="40"/>
      <c r="DM33" s="40"/>
      <c r="DN33" s="40"/>
      <c r="DO33" s="59">
        <f t="shared" si="209"/>
        <v>0</v>
      </c>
      <c r="DP33" s="40"/>
      <c r="DQ33" s="40"/>
      <c r="DR33" s="62"/>
      <c r="DS33" s="39">
        <f t="shared" si="210"/>
        <v>0</v>
      </c>
      <c r="DT33" s="40"/>
      <c r="DU33" s="40"/>
      <c r="DV33" s="62"/>
      <c r="DW33" s="39">
        <f t="shared" si="90"/>
        <v>0</v>
      </c>
      <c r="DX33" s="62">
        <f t="shared" si="91"/>
        <v>0</v>
      </c>
      <c r="DY33" s="62">
        <f t="shared" si="92"/>
        <v>0</v>
      </c>
      <c r="DZ33" s="62">
        <f t="shared" si="93"/>
        <v>0</v>
      </c>
      <c r="EA33" s="62">
        <f t="shared" si="94"/>
        <v>0</v>
      </c>
      <c r="EB33" s="40"/>
      <c r="EC33" s="40"/>
      <c r="ED33" s="40"/>
      <c r="EE33" s="59">
        <f t="shared" si="211"/>
        <v>0</v>
      </c>
      <c r="EF33" s="40"/>
      <c r="EG33" s="40"/>
      <c r="EH33" s="62"/>
      <c r="EI33" s="39">
        <f t="shared" si="212"/>
        <v>0</v>
      </c>
      <c r="EJ33" s="40"/>
      <c r="EK33" s="40"/>
      <c r="EL33" s="62"/>
      <c r="EM33" s="39">
        <f t="shared" si="96"/>
        <v>0</v>
      </c>
      <c r="EN33" s="62">
        <f t="shared" si="97"/>
        <v>0</v>
      </c>
      <c r="EO33" s="62">
        <f t="shared" si="25"/>
        <v>0</v>
      </c>
      <c r="EP33" s="62">
        <f t="shared" si="25"/>
        <v>0</v>
      </c>
      <c r="EQ33" s="62">
        <f t="shared" si="25"/>
        <v>0</v>
      </c>
      <c r="ER33" s="40"/>
      <c r="ES33" s="40"/>
      <c r="ET33" s="40"/>
      <c r="EU33" s="59">
        <f t="shared" si="213"/>
        <v>0</v>
      </c>
      <c r="EV33" s="40"/>
      <c r="EW33" s="40"/>
      <c r="EX33" s="62"/>
      <c r="EY33" s="39">
        <f t="shared" si="214"/>
        <v>0</v>
      </c>
      <c r="EZ33" s="40"/>
      <c r="FA33" s="40"/>
      <c r="FB33" s="62"/>
      <c r="FC33" s="39">
        <f t="shared" si="215"/>
        <v>0</v>
      </c>
      <c r="FD33" s="62">
        <f t="shared" si="100"/>
        <v>0</v>
      </c>
      <c r="FE33" s="62">
        <f t="shared" si="27"/>
        <v>0</v>
      </c>
      <c r="FF33" s="62">
        <f t="shared" si="28"/>
        <v>0</v>
      </c>
      <c r="FG33" s="62">
        <f t="shared" si="216"/>
        <v>0</v>
      </c>
      <c r="FH33" s="40"/>
      <c r="FI33" s="40"/>
      <c r="FJ33" s="40"/>
      <c r="FK33" s="59">
        <f t="shared" si="30"/>
        <v>0</v>
      </c>
      <c r="FL33" s="40"/>
      <c r="FM33" s="40"/>
      <c r="FN33" s="62"/>
      <c r="FO33" s="39">
        <f t="shared" si="217"/>
        <v>0</v>
      </c>
      <c r="FP33" s="40"/>
      <c r="FQ33" s="40"/>
      <c r="FR33" s="62"/>
      <c r="FS33" s="39">
        <f t="shared" si="102"/>
        <v>0</v>
      </c>
      <c r="FT33" s="62">
        <f t="shared" si="103"/>
        <v>0</v>
      </c>
      <c r="FU33" s="62">
        <f t="shared" si="31"/>
        <v>0</v>
      </c>
      <c r="FV33" s="62">
        <f t="shared" si="32"/>
        <v>0</v>
      </c>
      <c r="FW33" s="62">
        <f t="shared" si="33"/>
        <v>0</v>
      </c>
      <c r="FX33" s="40"/>
      <c r="FY33" s="40"/>
      <c r="FZ33" s="40"/>
      <c r="GA33" s="59">
        <f t="shared" si="218"/>
        <v>0</v>
      </c>
      <c r="GB33" s="40"/>
      <c r="GC33" s="40"/>
      <c r="GD33" s="62"/>
      <c r="GE33" s="39">
        <f t="shared" si="219"/>
        <v>0</v>
      </c>
      <c r="GF33" s="40"/>
      <c r="GG33" s="40"/>
      <c r="GH33" s="62"/>
      <c r="GI33" s="39">
        <f t="shared" si="220"/>
        <v>0</v>
      </c>
      <c r="GJ33" s="62">
        <f t="shared" si="106"/>
        <v>0</v>
      </c>
      <c r="GK33" s="62">
        <f t="shared" si="35"/>
        <v>0</v>
      </c>
      <c r="GL33" s="62">
        <f t="shared" si="36"/>
        <v>0</v>
      </c>
      <c r="GM33" s="62">
        <f t="shared" si="221"/>
        <v>0</v>
      </c>
      <c r="GN33" s="40">
        <f t="shared" si="107"/>
        <v>0</v>
      </c>
      <c r="GO33" s="40">
        <f t="shared" si="107"/>
        <v>0</v>
      </c>
      <c r="GP33" s="40">
        <f t="shared" si="107"/>
        <v>0</v>
      </c>
      <c r="GQ33" s="40">
        <f t="shared" si="110"/>
        <v>0</v>
      </c>
      <c r="GR33" s="40">
        <f t="shared" si="110"/>
        <v>2</v>
      </c>
      <c r="GS33" s="40">
        <f t="shared" si="110"/>
        <v>3</v>
      </c>
      <c r="GT33" s="40">
        <f t="shared" si="113"/>
        <v>0</v>
      </c>
      <c r="GU33" s="40">
        <f t="shared" si="113"/>
        <v>5</v>
      </c>
      <c r="GV33" s="40">
        <f t="shared" si="115"/>
        <v>0</v>
      </c>
      <c r="GW33" s="40">
        <f t="shared" si="116"/>
        <v>0</v>
      </c>
      <c r="GX33" s="40">
        <f t="shared" si="117"/>
        <v>0</v>
      </c>
      <c r="GY33" s="40">
        <f t="shared" si="118"/>
        <v>0</v>
      </c>
      <c r="GZ33" s="62">
        <f t="shared" si="119"/>
        <v>2</v>
      </c>
      <c r="HA33" s="62">
        <f t="shared" si="39"/>
        <v>3</v>
      </c>
      <c r="HB33" s="62">
        <f t="shared" si="40"/>
        <v>0</v>
      </c>
      <c r="HC33" s="62">
        <f t="shared" si="222"/>
        <v>5</v>
      </c>
      <c r="HD33" s="40">
        <f t="shared" si="120"/>
        <v>0</v>
      </c>
      <c r="HE33" s="40">
        <f t="shared" si="121"/>
        <v>0</v>
      </c>
      <c r="HF33" s="40">
        <f t="shared" si="122"/>
        <v>0</v>
      </c>
      <c r="HG33" s="40">
        <f t="shared" si="123"/>
        <v>0</v>
      </c>
      <c r="HH33" s="40">
        <f t="shared" si="124"/>
        <v>1</v>
      </c>
      <c r="HI33" s="40">
        <f t="shared" si="125"/>
        <v>3</v>
      </c>
      <c r="HJ33" s="40">
        <f t="shared" si="126"/>
        <v>0</v>
      </c>
      <c r="HK33" s="40">
        <f t="shared" si="127"/>
        <v>4</v>
      </c>
      <c r="HL33" s="40">
        <f t="shared" si="128"/>
        <v>0</v>
      </c>
      <c r="HM33" s="40">
        <f t="shared" si="129"/>
        <v>0</v>
      </c>
      <c r="HN33" s="40">
        <f t="shared" si="130"/>
        <v>0</v>
      </c>
      <c r="HO33" s="40">
        <f t="shared" si="131"/>
        <v>0</v>
      </c>
      <c r="HP33" s="62">
        <f t="shared" si="132"/>
        <v>1</v>
      </c>
      <c r="HQ33" s="62">
        <f t="shared" si="133"/>
        <v>3</v>
      </c>
      <c r="HR33" s="62">
        <f t="shared" si="134"/>
        <v>0</v>
      </c>
      <c r="HS33" s="62">
        <f t="shared" si="135"/>
        <v>4</v>
      </c>
      <c r="HT33" s="40">
        <f t="shared" si="136"/>
        <v>0</v>
      </c>
      <c r="HU33" s="40">
        <f t="shared" si="137"/>
        <v>0</v>
      </c>
      <c r="HV33" s="40">
        <f t="shared" si="138"/>
        <v>0</v>
      </c>
      <c r="HW33" s="40">
        <f t="shared" si="139"/>
        <v>0</v>
      </c>
      <c r="HX33" s="40">
        <f t="shared" si="140"/>
        <v>0</v>
      </c>
      <c r="HY33" s="40">
        <f t="shared" si="141"/>
        <v>0</v>
      </c>
      <c r="HZ33" s="40">
        <f t="shared" si="142"/>
        <v>0</v>
      </c>
      <c r="IA33" s="40">
        <f t="shared" si="143"/>
        <v>0</v>
      </c>
      <c r="IB33" s="40">
        <f t="shared" si="144"/>
        <v>0</v>
      </c>
      <c r="IC33" s="40">
        <f t="shared" si="144"/>
        <v>0</v>
      </c>
      <c r="ID33" s="40">
        <f t="shared" si="144"/>
        <v>0</v>
      </c>
      <c r="IE33" s="40">
        <f t="shared" si="144"/>
        <v>0</v>
      </c>
      <c r="IF33" s="62">
        <f t="shared" si="148"/>
        <v>0</v>
      </c>
      <c r="IG33" s="62">
        <f t="shared" si="44"/>
        <v>0</v>
      </c>
      <c r="IH33" s="62">
        <f t="shared" si="45"/>
        <v>0</v>
      </c>
      <c r="II33" s="62">
        <f t="shared" si="46"/>
        <v>0</v>
      </c>
      <c r="IJ33" s="40">
        <f t="shared" si="149"/>
        <v>0</v>
      </c>
      <c r="IK33" s="40">
        <f t="shared" si="149"/>
        <v>0</v>
      </c>
      <c r="IL33" s="40">
        <f t="shared" si="149"/>
        <v>0</v>
      </c>
      <c r="IM33" s="40">
        <f t="shared" si="149"/>
        <v>0</v>
      </c>
      <c r="IN33" s="40">
        <f t="shared" si="149"/>
        <v>0</v>
      </c>
      <c r="IO33" s="40">
        <f t="shared" si="149"/>
        <v>0</v>
      </c>
      <c r="IP33" s="40">
        <f t="shared" si="149"/>
        <v>0</v>
      </c>
      <c r="IQ33" s="40">
        <f t="shared" si="149"/>
        <v>0</v>
      </c>
      <c r="IR33" s="40">
        <f t="shared" si="149"/>
        <v>0</v>
      </c>
      <c r="IS33" s="40">
        <f t="shared" si="191"/>
        <v>0</v>
      </c>
      <c r="IT33" s="40">
        <f t="shared" si="190"/>
        <v>0</v>
      </c>
      <c r="IU33" s="40">
        <f t="shared" si="190"/>
        <v>0</v>
      </c>
      <c r="IV33" s="62">
        <f t="shared" si="150"/>
        <v>0</v>
      </c>
      <c r="IW33" s="62">
        <f t="shared" si="48"/>
        <v>0</v>
      </c>
      <c r="IX33" s="62">
        <f t="shared" si="49"/>
        <v>0</v>
      </c>
      <c r="IY33" s="62">
        <f t="shared" si="50"/>
        <v>0</v>
      </c>
      <c r="IZ33" s="40">
        <f t="shared" si="151"/>
        <v>0</v>
      </c>
      <c r="JA33" s="40">
        <f t="shared" si="152"/>
        <v>0</v>
      </c>
      <c r="JB33" s="40">
        <f t="shared" si="153"/>
        <v>0</v>
      </c>
      <c r="JC33" s="40">
        <f t="shared" si="154"/>
        <v>0</v>
      </c>
      <c r="JD33" s="40">
        <f t="shared" si="155"/>
        <v>3</v>
      </c>
      <c r="JE33" s="40">
        <f t="shared" si="156"/>
        <v>6</v>
      </c>
      <c r="JF33" s="40">
        <f t="shared" si="157"/>
        <v>0</v>
      </c>
      <c r="JG33" s="40">
        <f t="shared" si="158"/>
        <v>9</v>
      </c>
      <c r="JH33" s="40">
        <f t="shared" si="159"/>
        <v>0</v>
      </c>
      <c r="JI33" s="40">
        <f t="shared" si="160"/>
        <v>0</v>
      </c>
      <c r="JJ33" s="40">
        <f t="shared" si="161"/>
        <v>0</v>
      </c>
      <c r="JK33" s="40">
        <f t="shared" si="162"/>
        <v>0</v>
      </c>
      <c r="JL33" s="62">
        <f t="shared" si="163"/>
        <v>3</v>
      </c>
      <c r="JM33" s="62">
        <f t="shared" si="52"/>
        <v>6</v>
      </c>
      <c r="JN33" s="62">
        <f t="shared" si="53"/>
        <v>0</v>
      </c>
      <c r="JO33" s="736">
        <f t="shared" si="223"/>
        <v>9</v>
      </c>
      <c r="JP33" s="40">
        <f t="shared" si="164"/>
        <v>0</v>
      </c>
      <c r="JQ33" s="40">
        <f t="shared" si="165"/>
        <v>0</v>
      </c>
      <c r="JR33" s="40">
        <f t="shared" si="166"/>
        <v>0</v>
      </c>
      <c r="JS33" s="40">
        <f t="shared" si="167"/>
        <v>0</v>
      </c>
      <c r="JT33" s="40">
        <f t="shared" si="168"/>
        <v>0</v>
      </c>
      <c r="JU33" s="40">
        <f t="shared" si="169"/>
        <v>0</v>
      </c>
      <c r="JV33" s="40">
        <f t="shared" si="170"/>
        <v>0</v>
      </c>
      <c r="JW33" s="40">
        <f t="shared" si="171"/>
        <v>0</v>
      </c>
      <c r="JX33" s="40">
        <f t="shared" si="172"/>
        <v>0</v>
      </c>
      <c r="JY33" s="40">
        <f t="shared" si="173"/>
        <v>0</v>
      </c>
      <c r="JZ33" s="40">
        <f t="shared" si="174"/>
        <v>0</v>
      </c>
      <c r="KA33" s="40">
        <f t="shared" si="175"/>
        <v>0</v>
      </c>
      <c r="KB33" s="62">
        <f t="shared" si="176"/>
        <v>0</v>
      </c>
      <c r="KC33" s="62">
        <f t="shared" si="56"/>
        <v>0</v>
      </c>
      <c r="KD33" s="62">
        <f t="shared" si="57"/>
        <v>0</v>
      </c>
      <c r="KE33" s="62">
        <f t="shared" si="224"/>
        <v>0</v>
      </c>
      <c r="KF33" s="40">
        <f t="shared" si="177"/>
        <v>0</v>
      </c>
      <c r="KG33" s="40">
        <f t="shared" si="178"/>
        <v>0</v>
      </c>
      <c r="KH33" s="40">
        <f t="shared" si="179"/>
        <v>0</v>
      </c>
      <c r="KI33" s="40">
        <f t="shared" si="180"/>
        <v>0</v>
      </c>
      <c r="KJ33" s="40">
        <f t="shared" si="181"/>
        <v>3</v>
      </c>
      <c r="KK33" s="40">
        <f t="shared" si="182"/>
        <v>6</v>
      </c>
      <c r="KL33" s="40">
        <f t="shared" si="183"/>
        <v>0</v>
      </c>
      <c r="KM33" s="40">
        <f t="shared" si="184"/>
        <v>9</v>
      </c>
      <c r="KN33" s="40">
        <f t="shared" si="185"/>
        <v>0</v>
      </c>
      <c r="KO33" s="40">
        <f t="shared" si="186"/>
        <v>0</v>
      </c>
      <c r="KP33" s="40">
        <f t="shared" si="187"/>
        <v>0</v>
      </c>
      <c r="KQ33" s="40">
        <f t="shared" si="188"/>
        <v>0</v>
      </c>
      <c r="KR33" s="62">
        <f t="shared" si="189"/>
        <v>3</v>
      </c>
      <c r="KS33" s="62">
        <f t="shared" si="60"/>
        <v>6</v>
      </c>
      <c r="KT33" s="62">
        <f t="shared" si="61"/>
        <v>0</v>
      </c>
      <c r="KU33" s="62">
        <f t="shared" si="225"/>
        <v>9</v>
      </c>
    </row>
    <row r="34" spans="1:307" x14ac:dyDescent="0.25">
      <c r="A34" s="32"/>
      <c r="B34" s="69"/>
      <c r="C34" s="61" t="s">
        <v>82</v>
      </c>
      <c r="D34" s="40"/>
      <c r="E34" s="40"/>
      <c r="F34" s="40"/>
      <c r="G34" s="59">
        <f t="shared" si="0"/>
        <v>0</v>
      </c>
      <c r="H34" s="867">
        <v>1</v>
      </c>
      <c r="I34" s="867">
        <v>1</v>
      </c>
      <c r="J34" s="868">
        <v>0</v>
      </c>
      <c r="K34" s="866">
        <f t="shared" si="63"/>
        <v>2</v>
      </c>
      <c r="L34" s="40"/>
      <c r="M34" s="40"/>
      <c r="N34" s="62"/>
      <c r="O34" s="39">
        <f t="shared" si="64"/>
        <v>0</v>
      </c>
      <c r="P34" s="62">
        <f t="shared" si="65"/>
        <v>1</v>
      </c>
      <c r="Q34" s="62">
        <f t="shared" si="66"/>
        <v>1</v>
      </c>
      <c r="R34" s="62">
        <f t="shared" si="67"/>
        <v>0</v>
      </c>
      <c r="S34" s="62">
        <f t="shared" si="68"/>
        <v>2</v>
      </c>
      <c r="T34" s="40"/>
      <c r="U34" s="40"/>
      <c r="V34" s="40"/>
      <c r="W34" s="59">
        <f t="shared" si="194"/>
        <v>0</v>
      </c>
      <c r="X34" s="867">
        <v>2</v>
      </c>
      <c r="Y34" s="867">
        <v>0</v>
      </c>
      <c r="Z34" s="868"/>
      <c r="AA34" s="866">
        <f t="shared" si="195"/>
        <v>2</v>
      </c>
      <c r="AB34" s="40"/>
      <c r="AC34" s="40"/>
      <c r="AD34" s="62"/>
      <c r="AE34" s="39">
        <f t="shared" si="70"/>
        <v>0</v>
      </c>
      <c r="AF34" s="62">
        <f t="shared" si="71"/>
        <v>2</v>
      </c>
      <c r="AG34" s="62">
        <f t="shared" si="2"/>
        <v>0</v>
      </c>
      <c r="AH34" s="62">
        <f t="shared" si="3"/>
        <v>0</v>
      </c>
      <c r="AI34" s="62">
        <f t="shared" si="4"/>
        <v>2</v>
      </c>
      <c r="AJ34" s="40"/>
      <c r="AK34" s="40"/>
      <c r="AL34" s="40"/>
      <c r="AM34" s="59">
        <f t="shared" si="196"/>
        <v>0</v>
      </c>
      <c r="AN34" s="867">
        <v>0</v>
      </c>
      <c r="AO34" s="867">
        <v>2</v>
      </c>
      <c r="AP34" s="868">
        <v>0</v>
      </c>
      <c r="AQ34" s="866">
        <f t="shared" si="197"/>
        <v>2</v>
      </c>
      <c r="AR34" s="40"/>
      <c r="AS34" s="40"/>
      <c r="AT34" s="62"/>
      <c r="AU34" s="39">
        <f t="shared" si="73"/>
        <v>0</v>
      </c>
      <c r="AV34" s="62">
        <f t="shared" si="74"/>
        <v>0</v>
      </c>
      <c r="AW34" s="62">
        <f t="shared" si="6"/>
        <v>2</v>
      </c>
      <c r="AX34" s="62">
        <f t="shared" si="7"/>
        <v>0</v>
      </c>
      <c r="AY34" s="62">
        <f t="shared" si="8"/>
        <v>2</v>
      </c>
      <c r="AZ34" s="40"/>
      <c r="BA34" s="40"/>
      <c r="BB34" s="40"/>
      <c r="BC34" s="59">
        <f t="shared" si="198"/>
        <v>0</v>
      </c>
      <c r="BD34" s="867">
        <v>1</v>
      </c>
      <c r="BE34" s="867">
        <v>3</v>
      </c>
      <c r="BF34" s="868">
        <v>0</v>
      </c>
      <c r="BG34" s="866">
        <f t="shared" si="199"/>
        <v>4</v>
      </c>
      <c r="BH34" s="40"/>
      <c r="BI34" s="40"/>
      <c r="BJ34" s="62"/>
      <c r="BK34" s="39">
        <f t="shared" si="76"/>
        <v>0</v>
      </c>
      <c r="BL34" s="62">
        <f t="shared" si="77"/>
        <v>1</v>
      </c>
      <c r="BM34" s="62">
        <f t="shared" si="10"/>
        <v>3</v>
      </c>
      <c r="BN34" s="62">
        <f t="shared" si="11"/>
        <v>0</v>
      </c>
      <c r="BO34" s="62">
        <f t="shared" si="12"/>
        <v>4</v>
      </c>
      <c r="BP34" s="40"/>
      <c r="BQ34" s="40"/>
      <c r="BR34" s="40"/>
      <c r="BS34" s="59">
        <f t="shared" si="200"/>
        <v>0</v>
      </c>
      <c r="BT34" s="867"/>
      <c r="BU34" s="867"/>
      <c r="BV34" s="868"/>
      <c r="BW34" s="866">
        <f t="shared" si="201"/>
        <v>0</v>
      </c>
      <c r="BX34" s="40"/>
      <c r="BY34" s="40"/>
      <c r="BZ34" s="62"/>
      <c r="CA34" s="39">
        <f t="shared" si="79"/>
        <v>0</v>
      </c>
      <c r="CB34" s="62">
        <f t="shared" si="80"/>
        <v>0</v>
      </c>
      <c r="CC34" s="62">
        <f t="shared" si="81"/>
        <v>0</v>
      </c>
      <c r="CD34" s="62">
        <f t="shared" si="82"/>
        <v>0</v>
      </c>
      <c r="CE34" s="62">
        <f t="shared" si="202"/>
        <v>0</v>
      </c>
      <c r="CF34" s="40"/>
      <c r="CG34" s="40"/>
      <c r="CH34" s="40"/>
      <c r="CI34" s="59">
        <f t="shared" si="203"/>
        <v>0</v>
      </c>
      <c r="CJ34" s="867"/>
      <c r="CK34" s="867"/>
      <c r="CL34" s="868"/>
      <c r="CM34" s="866">
        <f t="shared" si="204"/>
        <v>0</v>
      </c>
      <c r="CN34" s="40"/>
      <c r="CO34" s="40"/>
      <c r="CP34" s="62"/>
      <c r="CQ34" s="39">
        <f t="shared" si="192"/>
        <v>0</v>
      </c>
      <c r="CR34" s="62">
        <f t="shared" si="85"/>
        <v>0</v>
      </c>
      <c r="CS34" s="62">
        <f t="shared" si="16"/>
        <v>0</v>
      </c>
      <c r="CT34" s="62">
        <f t="shared" si="17"/>
        <v>0</v>
      </c>
      <c r="CU34" s="62">
        <f t="shared" si="205"/>
        <v>0</v>
      </c>
      <c r="CV34" s="40"/>
      <c r="CW34" s="40"/>
      <c r="CX34" s="40"/>
      <c r="CY34" s="59">
        <f t="shared" si="206"/>
        <v>0</v>
      </c>
      <c r="CZ34" s="40"/>
      <c r="DA34" s="40"/>
      <c r="DB34" s="62"/>
      <c r="DC34" s="39">
        <f t="shared" si="207"/>
        <v>0</v>
      </c>
      <c r="DD34" s="40"/>
      <c r="DE34" s="40"/>
      <c r="DF34" s="62"/>
      <c r="DG34" s="39">
        <f t="shared" si="193"/>
        <v>0</v>
      </c>
      <c r="DH34" s="62">
        <f t="shared" si="88"/>
        <v>0</v>
      </c>
      <c r="DI34" s="62">
        <f t="shared" si="20"/>
        <v>0</v>
      </c>
      <c r="DJ34" s="62">
        <f t="shared" si="21"/>
        <v>0</v>
      </c>
      <c r="DK34" s="62">
        <f t="shared" si="208"/>
        <v>0</v>
      </c>
      <c r="DL34" s="40"/>
      <c r="DM34" s="40"/>
      <c r="DN34" s="40"/>
      <c r="DO34" s="59">
        <f t="shared" si="209"/>
        <v>0</v>
      </c>
      <c r="DP34" s="40"/>
      <c r="DQ34" s="40"/>
      <c r="DR34" s="62"/>
      <c r="DS34" s="39">
        <f t="shared" si="210"/>
        <v>0</v>
      </c>
      <c r="DT34" s="40"/>
      <c r="DU34" s="40"/>
      <c r="DV34" s="62"/>
      <c r="DW34" s="39">
        <f t="shared" si="90"/>
        <v>0</v>
      </c>
      <c r="DX34" s="62">
        <f t="shared" si="91"/>
        <v>0</v>
      </c>
      <c r="DY34" s="62">
        <f t="shared" si="92"/>
        <v>0</v>
      </c>
      <c r="DZ34" s="62">
        <f t="shared" si="93"/>
        <v>0</v>
      </c>
      <c r="EA34" s="62">
        <f t="shared" si="94"/>
        <v>0</v>
      </c>
      <c r="EB34" s="40"/>
      <c r="EC34" s="40"/>
      <c r="ED34" s="40">
        <v>0</v>
      </c>
      <c r="EE34" s="59">
        <f t="shared" si="211"/>
        <v>0</v>
      </c>
      <c r="EF34" s="40"/>
      <c r="EG34" s="40"/>
      <c r="EH34" s="62"/>
      <c r="EI34" s="39">
        <f t="shared" si="212"/>
        <v>0</v>
      </c>
      <c r="EJ34" s="40"/>
      <c r="EK34" s="40"/>
      <c r="EL34" s="62"/>
      <c r="EM34" s="39">
        <f t="shared" si="96"/>
        <v>0</v>
      </c>
      <c r="EN34" s="62">
        <f t="shared" si="97"/>
        <v>0</v>
      </c>
      <c r="EO34" s="62">
        <f t="shared" si="25"/>
        <v>0</v>
      </c>
      <c r="EP34" s="62">
        <f t="shared" si="25"/>
        <v>0</v>
      </c>
      <c r="EQ34" s="62">
        <f t="shared" si="25"/>
        <v>0</v>
      </c>
      <c r="ER34" s="40"/>
      <c r="ES34" s="40"/>
      <c r="ET34" s="40"/>
      <c r="EU34" s="59">
        <f t="shared" si="213"/>
        <v>0</v>
      </c>
      <c r="EV34" s="40"/>
      <c r="EW34" s="40"/>
      <c r="EX34" s="62"/>
      <c r="EY34" s="39">
        <f t="shared" si="214"/>
        <v>0</v>
      </c>
      <c r="EZ34" s="40"/>
      <c r="FA34" s="40"/>
      <c r="FB34" s="62"/>
      <c r="FC34" s="39">
        <f t="shared" si="215"/>
        <v>0</v>
      </c>
      <c r="FD34" s="62">
        <f t="shared" si="100"/>
        <v>0</v>
      </c>
      <c r="FE34" s="62">
        <f t="shared" si="27"/>
        <v>0</v>
      </c>
      <c r="FF34" s="62">
        <f t="shared" si="28"/>
        <v>0</v>
      </c>
      <c r="FG34" s="62">
        <f t="shared" si="216"/>
        <v>0</v>
      </c>
      <c r="FH34" s="40"/>
      <c r="FI34" s="40"/>
      <c r="FJ34" s="40"/>
      <c r="FK34" s="59">
        <f t="shared" si="30"/>
        <v>0</v>
      </c>
      <c r="FL34" s="40"/>
      <c r="FM34" s="40"/>
      <c r="FN34" s="62"/>
      <c r="FO34" s="39">
        <f t="shared" si="217"/>
        <v>0</v>
      </c>
      <c r="FP34" s="40"/>
      <c r="FQ34" s="40"/>
      <c r="FR34" s="62"/>
      <c r="FS34" s="39">
        <f t="shared" si="102"/>
        <v>0</v>
      </c>
      <c r="FT34" s="62">
        <f t="shared" si="103"/>
        <v>0</v>
      </c>
      <c r="FU34" s="62">
        <f t="shared" si="31"/>
        <v>0</v>
      </c>
      <c r="FV34" s="62">
        <f t="shared" si="32"/>
        <v>0</v>
      </c>
      <c r="FW34" s="62">
        <f t="shared" si="33"/>
        <v>0</v>
      </c>
      <c r="FX34" s="40"/>
      <c r="FY34" s="40"/>
      <c r="FZ34" s="40"/>
      <c r="GA34" s="59">
        <f t="shared" si="218"/>
        <v>0</v>
      </c>
      <c r="GB34" s="40"/>
      <c r="GC34" s="40"/>
      <c r="GD34" s="62"/>
      <c r="GE34" s="39">
        <f t="shared" si="219"/>
        <v>0</v>
      </c>
      <c r="GF34" s="40"/>
      <c r="GG34" s="40"/>
      <c r="GH34" s="62"/>
      <c r="GI34" s="39">
        <f t="shared" si="220"/>
        <v>0</v>
      </c>
      <c r="GJ34" s="62">
        <f t="shared" si="106"/>
        <v>0</v>
      </c>
      <c r="GK34" s="62">
        <f t="shared" si="35"/>
        <v>0</v>
      </c>
      <c r="GL34" s="62">
        <f t="shared" si="36"/>
        <v>0</v>
      </c>
      <c r="GM34" s="62">
        <f t="shared" si="221"/>
        <v>0</v>
      </c>
      <c r="GN34" s="40">
        <f t="shared" si="107"/>
        <v>0</v>
      </c>
      <c r="GO34" s="40">
        <f t="shared" si="107"/>
        <v>0</v>
      </c>
      <c r="GP34" s="40">
        <f t="shared" si="107"/>
        <v>0</v>
      </c>
      <c r="GQ34" s="40">
        <f t="shared" si="110"/>
        <v>0</v>
      </c>
      <c r="GR34" s="40">
        <f t="shared" si="110"/>
        <v>3</v>
      </c>
      <c r="GS34" s="40">
        <f t="shared" si="110"/>
        <v>3</v>
      </c>
      <c r="GT34" s="40">
        <f t="shared" si="113"/>
        <v>0</v>
      </c>
      <c r="GU34" s="40">
        <f t="shared" si="113"/>
        <v>6</v>
      </c>
      <c r="GV34" s="40">
        <f t="shared" si="115"/>
        <v>0</v>
      </c>
      <c r="GW34" s="40">
        <f t="shared" si="116"/>
        <v>0</v>
      </c>
      <c r="GX34" s="40">
        <f t="shared" si="117"/>
        <v>0</v>
      </c>
      <c r="GY34" s="40">
        <f t="shared" si="118"/>
        <v>0</v>
      </c>
      <c r="GZ34" s="62">
        <f t="shared" si="119"/>
        <v>3</v>
      </c>
      <c r="HA34" s="62">
        <f t="shared" si="39"/>
        <v>3</v>
      </c>
      <c r="HB34" s="62">
        <f t="shared" si="40"/>
        <v>0</v>
      </c>
      <c r="HC34" s="62">
        <f t="shared" si="222"/>
        <v>6</v>
      </c>
      <c r="HD34" s="40">
        <f t="shared" si="120"/>
        <v>0</v>
      </c>
      <c r="HE34" s="40">
        <f t="shared" si="121"/>
        <v>0</v>
      </c>
      <c r="HF34" s="40">
        <f t="shared" si="122"/>
        <v>0</v>
      </c>
      <c r="HG34" s="40">
        <f t="shared" si="123"/>
        <v>0</v>
      </c>
      <c r="HH34" s="40">
        <f t="shared" si="124"/>
        <v>1</v>
      </c>
      <c r="HI34" s="40">
        <f t="shared" si="125"/>
        <v>3</v>
      </c>
      <c r="HJ34" s="40">
        <f t="shared" si="126"/>
        <v>0</v>
      </c>
      <c r="HK34" s="40">
        <f t="shared" si="127"/>
        <v>4</v>
      </c>
      <c r="HL34" s="40">
        <f t="shared" si="128"/>
        <v>0</v>
      </c>
      <c r="HM34" s="40">
        <f t="shared" si="129"/>
        <v>0</v>
      </c>
      <c r="HN34" s="40">
        <f t="shared" si="130"/>
        <v>0</v>
      </c>
      <c r="HO34" s="40">
        <f t="shared" si="131"/>
        <v>0</v>
      </c>
      <c r="HP34" s="62">
        <f t="shared" si="132"/>
        <v>1</v>
      </c>
      <c r="HQ34" s="62">
        <f t="shared" si="133"/>
        <v>3</v>
      </c>
      <c r="HR34" s="62">
        <f t="shared" si="134"/>
        <v>0</v>
      </c>
      <c r="HS34" s="62">
        <f t="shared" si="135"/>
        <v>4</v>
      </c>
      <c r="HT34" s="40">
        <f t="shared" si="136"/>
        <v>0</v>
      </c>
      <c r="HU34" s="40">
        <f t="shared" si="137"/>
        <v>0</v>
      </c>
      <c r="HV34" s="40">
        <f t="shared" si="138"/>
        <v>0</v>
      </c>
      <c r="HW34" s="40">
        <f t="shared" si="139"/>
        <v>0</v>
      </c>
      <c r="HX34" s="40">
        <f t="shared" si="140"/>
        <v>0</v>
      </c>
      <c r="HY34" s="40">
        <f t="shared" si="141"/>
        <v>0</v>
      </c>
      <c r="HZ34" s="40">
        <f t="shared" si="142"/>
        <v>0</v>
      </c>
      <c r="IA34" s="40">
        <f t="shared" si="143"/>
        <v>0</v>
      </c>
      <c r="IB34" s="40">
        <f t="shared" si="144"/>
        <v>0</v>
      </c>
      <c r="IC34" s="40">
        <f t="shared" si="144"/>
        <v>0</v>
      </c>
      <c r="ID34" s="40">
        <f t="shared" si="144"/>
        <v>0</v>
      </c>
      <c r="IE34" s="40">
        <f t="shared" si="144"/>
        <v>0</v>
      </c>
      <c r="IF34" s="62">
        <f t="shared" si="148"/>
        <v>0</v>
      </c>
      <c r="IG34" s="62">
        <f t="shared" si="44"/>
        <v>0</v>
      </c>
      <c r="IH34" s="62">
        <f t="shared" si="45"/>
        <v>0</v>
      </c>
      <c r="II34" s="62">
        <f t="shared" si="46"/>
        <v>0</v>
      </c>
      <c r="IJ34" s="40">
        <f t="shared" si="149"/>
        <v>0</v>
      </c>
      <c r="IK34" s="40">
        <f t="shared" si="149"/>
        <v>0</v>
      </c>
      <c r="IL34" s="40">
        <f t="shared" si="149"/>
        <v>0</v>
      </c>
      <c r="IM34" s="40">
        <f t="shared" si="149"/>
        <v>0</v>
      </c>
      <c r="IN34" s="40">
        <f t="shared" si="149"/>
        <v>0</v>
      </c>
      <c r="IO34" s="40">
        <f t="shared" si="149"/>
        <v>0</v>
      </c>
      <c r="IP34" s="40">
        <f t="shared" si="149"/>
        <v>0</v>
      </c>
      <c r="IQ34" s="40">
        <f t="shared" si="149"/>
        <v>0</v>
      </c>
      <c r="IR34" s="40">
        <f t="shared" si="149"/>
        <v>0</v>
      </c>
      <c r="IS34" s="40">
        <f t="shared" si="191"/>
        <v>0</v>
      </c>
      <c r="IT34" s="40">
        <f t="shared" si="190"/>
        <v>0</v>
      </c>
      <c r="IU34" s="40">
        <f t="shared" si="190"/>
        <v>0</v>
      </c>
      <c r="IV34" s="62">
        <f t="shared" si="150"/>
        <v>0</v>
      </c>
      <c r="IW34" s="62">
        <f t="shared" si="48"/>
        <v>0</v>
      </c>
      <c r="IX34" s="62">
        <f t="shared" si="49"/>
        <v>0</v>
      </c>
      <c r="IY34" s="62">
        <f t="shared" si="50"/>
        <v>0</v>
      </c>
      <c r="IZ34" s="40">
        <f t="shared" si="151"/>
        <v>0</v>
      </c>
      <c r="JA34" s="40">
        <f t="shared" si="152"/>
        <v>0</v>
      </c>
      <c r="JB34" s="40">
        <f t="shared" si="153"/>
        <v>0</v>
      </c>
      <c r="JC34" s="40">
        <f t="shared" si="154"/>
        <v>0</v>
      </c>
      <c r="JD34" s="40">
        <f t="shared" si="155"/>
        <v>4</v>
      </c>
      <c r="JE34" s="40">
        <f t="shared" si="156"/>
        <v>6</v>
      </c>
      <c r="JF34" s="40">
        <f t="shared" si="157"/>
        <v>0</v>
      </c>
      <c r="JG34" s="40">
        <f t="shared" si="158"/>
        <v>10</v>
      </c>
      <c r="JH34" s="40">
        <f t="shared" si="159"/>
        <v>0</v>
      </c>
      <c r="JI34" s="40">
        <f t="shared" si="160"/>
        <v>0</v>
      </c>
      <c r="JJ34" s="40">
        <f t="shared" si="161"/>
        <v>0</v>
      </c>
      <c r="JK34" s="40">
        <f t="shared" si="162"/>
        <v>0</v>
      </c>
      <c r="JL34" s="62">
        <f t="shared" si="163"/>
        <v>4</v>
      </c>
      <c r="JM34" s="62">
        <f t="shared" si="52"/>
        <v>6</v>
      </c>
      <c r="JN34" s="62">
        <f t="shared" si="53"/>
        <v>0</v>
      </c>
      <c r="JO34" s="62">
        <f t="shared" si="223"/>
        <v>10</v>
      </c>
      <c r="JP34" s="40">
        <f t="shared" si="164"/>
        <v>0</v>
      </c>
      <c r="JQ34" s="40">
        <f t="shared" si="165"/>
        <v>0</v>
      </c>
      <c r="JR34" s="40">
        <f t="shared" si="166"/>
        <v>0</v>
      </c>
      <c r="JS34" s="40">
        <f t="shared" si="167"/>
        <v>0</v>
      </c>
      <c r="JT34" s="40">
        <f t="shared" si="168"/>
        <v>0</v>
      </c>
      <c r="JU34" s="40">
        <f t="shared" si="169"/>
        <v>0</v>
      </c>
      <c r="JV34" s="40">
        <f t="shared" si="170"/>
        <v>0</v>
      </c>
      <c r="JW34" s="40">
        <f t="shared" si="171"/>
        <v>0</v>
      </c>
      <c r="JX34" s="40">
        <f t="shared" si="172"/>
        <v>0</v>
      </c>
      <c r="JY34" s="40">
        <f t="shared" si="173"/>
        <v>0</v>
      </c>
      <c r="JZ34" s="40">
        <f t="shared" si="174"/>
        <v>0</v>
      </c>
      <c r="KA34" s="40">
        <f t="shared" si="175"/>
        <v>0</v>
      </c>
      <c r="KB34" s="62">
        <f t="shared" si="176"/>
        <v>0</v>
      </c>
      <c r="KC34" s="62">
        <f t="shared" si="56"/>
        <v>0</v>
      </c>
      <c r="KD34" s="62">
        <f t="shared" si="57"/>
        <v>0</v>
      </c>
      <c r="KE34" s="62">
        <f t="shared" si="224"/>
        <v>0</v>
      </c>
      <c r="KF34" s="40">
        <f t="shared" si="177"/>
        <v>0</v>
      </c>
      <c r="KG34" s="40">
        <f t="shared" si="178"/>
        <v>0</v>
      </c>
      <c r="KH34" s="40">
        <f t="shared" si="179"/>
        <v>0</v>
      </c>
      <c r="KI34" s="40">
        <f t="shared" si="180"/>
        <v>0</v>
      </c>
      <c r="KJ34" s="40">
        <f t="shared" si="181"/>
        <v>4</v>
      </c>
      <c r="KK34" s="40">
        <f t="shared" si="182"/>
        <v>6</v>
      </c>
      <c r="KL34" s="40">
        <f t="shared" si="183"/>
        <v>0</v>
      </c>
      <c r="KM34" s="40">
        <f t="shared" si="184"/>
        <v>10</v>
      </c>
      <c r="KN34" s="40">
        <f t="shared" si="185"/>
        <v>0</v>
      </c>
      <c r="KO34" s="40">
        <f t="shared" si="186"/>
        <v>0</v>
      </c>
      <c r="KP34" s="40">
        <f t="shared" si="187"/>
        <v>0</v>
      </c>
      <c r="KQ34" s="40">
        <f t="shared" si="188"/>
        <v>0</v>
      </c>
      <c r="KR34" s="62">
        <f t="shared" si="189"/>
        <v>4</v>
      </c>
      <c r="KS34" s="62">
        <f t="shared" si="60"/>
        <v>6</v>
      </c>
      <c r="KT34" s="62">
        <f t="shared" si="61"/>
        <v>0</v>
      </c>
      <c r="KU34" s="62">
        <f t="shared" si="225"/>
        <v>10</v>
      </c>
    </row>
    <row r="35" spans="1:307" x14ac:dyDescent="0.25">
      <c r="A35" s="14" t="s">
        <v>74</v>
      </c>
      <c r="B35" s="58" t="s">
        <v>75</v>
      </c>
      <c r="C35" s="9"/>
      <c r="D35" s="59"/>
      <c r="E35" s="59"/>
      <c r="F35" s="59"/>
      <c r="G35" s="59">
        <f t="shared" si="0"/>
        <v>0</v>
      </c>
      <c r="H35" s="865">
        <v>2</v>
      </c>
      <c r="I35" s="865">
        <v>5</v>
      </c>
      <c r="J35" s="866">
        <v>0</v>
      </c>
      <c r="K35" s="866">
        <f t="shared" si="63"/>
        <v>7</v>
      </c>
      <c r="L35" s="59"/>
      <c r="M35" s="59"/>
      <c r="N35" s="39"/>
      <c r="O35" s="39">
        <f t="shared" si="64"/>
        <v>0</v>
      </c>
      <c r="P35" s="62">
        <f t="shared" si="65"/>
        <v>2</v>
      </c>
      <c r="Q35" s="62">
        <f t="shared" si="66"/>
        <v>5</v>
      </c>
      <c r="R35" s="62">
        <f t="shared" si="67"/>
        <v>0</v>
      </c>
      <c r="S35" s="62">
        <f t="shared" si="68"/>
        <v>7</v>
      </c>
      <c r="T35" s="59"/>
      <c r="U35" s="59"/>
      <c r="V35" s="59"/>
      <c r="W35" s="59">
        <f t="shared" si="194"/>
        <v>0</v>
      </c>
      <c r="X35" s="865">
        <v>2</v>
      </c>
      <c r="Y35" s="865">
        <v>5</v>
      </c>
      <c r="Z35" s="866"/>
      <c r="AA35" s="866">
        <f t="shared" si="195"/>
        <v>7</v>
      </c>
      <c r="AB35" s="59"/>
      <c r="AC35" s="59"/>
      <c r="AD35" s="39"/>
      <c r="AE35" s="39">
        <f t="shared" si="70"/>
        <v>0</v>
      </c>
      <c r="AF35" s="62">
        <f t="shared" si="71"/>
        <v>2</v>
      </c>
      <c r="AG35" s="62">
        <f t="shared" si="2"/>
        <v>5</v>
      </c>
      <c r="AH35" s="62">
        <f t="shared" si="3"/>
        <v>0</v>
      </c>
      <c r="AI35" s="62">
        <f t="shared" si="4"/>
        <v>7</v>
      </c>
      <c r="AJ35" s="59"/>
      <c r="AK35" s="59"/>
      <c r="AL35" s="59"/>
      <c r="AM35" s="59">
        <f t="shared" si="196"/>
        <v>0</v>
      </c>
      <c r="AN35" s="865">
        <v>1</v>
      </c>
      <c r="AO35" s="865">
        <v>0</v>
      </c>
      <c r="AP35" s="866">
        <v>0</v>
      </c>
      <c r="AQ35" s="866">
        <f t="shared" si="197"/>
        <v>1</v>
      </c>
      <c r="AR35" s="59"/>
      <c r="AS35" s="59"/>
      <c r="AT35" s="39"/>
      <c r="AU35" s="39">
        <f t="shared" si="73"/>
        <v>0</v>
      </c>
      <c r="AV35" s="62">
        <f t="shared" si="74"/>
        <v>1</v>
      </c>
      <c r="AW35" s="62">
        <f t="shared" si="6"/>
        <v>0</v>
      </c>
      <c r="AX35" s="62">
        <f t="shared" si="7"/>
        <v>0</v>
      </c>
      <c r="AY35" s="62">
        <f t="shared" si="8"/>
        <v>1</v>
      </c>
      <c r="AZ35" s="59"/>
      <c r="BA35" s="59"/>
      <c r="BB35" s="59"/>
      <c r="BC35" s="59">
        <f t="shared" si="198"/>
        <v>0</v>
      </c>
      <c r="BD35" s="865">
        <v>0</v>
      </c>
      <c r="BE35" s="865">
        <v>1</v>
      </c>
      <c r="BF35" s="866">
        <v>0</v>
      </c>
      <c r="BG35" s="866">
        <f t="shared" si="199"/>
        <v>1</v>
      </c>
      <c r="BH35" s="59"/>
      <c r="BI35" s="59"/>
      <c r="BJ35" s="39"/>
      <c r="BK35" s="39">
        <f t="shared" si="76"/>
        <v>0</v>
      </c>
      <c r="BL35" s="62">
        <f t="shared" si="77"/>
        <v>0</v>
      </c>
      <c r="BM35" s="62">
        <f t="shared" si="10"/>
        <v>1</v>
      </c>
      <c r="BN35" s="62">
        <f t="shared" si="11"/>
        <v>0</v>
      </c>
      <c r="BO35" s="62">
        <f t="shared" si="12"/>
        <v>1</v>
      </c>
      <c r="BP35" s="59"/>
      <c r="BQ35" s="59"/>
      <c r="BR35" s="59"/>
      <c r="BS35" s="59">
        <f t="shared" si="200"/>
        <v>0</v>
      </c>
      <c r="BT35" s="865"/>
      <c r="BU35" s="865"/>
      <c r="BV35" s="866"/>
      <c r="BW35" s="866">
        <f t="shared" si="201"/>
        <v>0</v>
      </c>
      <c r="BX35" s="59"/>
      <c r="BY35" s="59"/>
      <c r="BZ35" s="39"/>
      <c r="CA35" s="39">
        <f t="shared" si="79"/>
        <v>0</v>
      </c>
      <c r="CB35" s="62">
        <f t="shared" si="80"/>
        <v>0</v>
      </c>
      <c r="CC35" s="62">
        <f t="shared" si="81"/>
        <v>0</v>
      </c>
      <c r="CD35" s="62">
        <f t="shared" si="82"/>
        <v>0</v>
      </c>
      <c r="CE35" s="62">
        <f t="shared" si="202"/>
        <v>0</v>
      </c>
      <c r="CF35" s="59"/>
      <c r="CG35" s="59"/>
      <c r="CH35" s="59"/>
      <c r="CI35" s="59">
        <f t="shared" si="203"/>
        <v>0</v>
      </c>
      <c r="CJ35" s="865"/>
      <c r="CK35" s="865"/>
      <c r="CL35" s="866"/>
      <c r="CM35" s="866">
        <f t="shared" si="204"/>
        <v>0</v>
      </c>
      <c r="CN35" s="59"/>
      <c r="CO35" s="59"/>
      <c r="CP35" s="39"/>
      <c r="CQ35" s="39">
        <f t="shared" si="192"/>
        <v>0</v>
      </c>
      <c r="CR35" s="62">
        <f t="shared" si="85"/>
        <v>0</v>
      </c>
      <c r="CS35" s="62">
        <f t="shared" si="16"/>
        <v>0</v>
      </c>
      <c r="CT35" s="62">
        <f t="shared" si="17"/>
        <v>0</v>
      </c>
      <c r="CU35" s="62">
        <f t="shared" si="205"/>
        <v>0</v>
      </c>
      <c r="CV35" s="59"/>
      <c r="CW35" s="59"/>
      <c r="CX35" s="59"/>
      <c r="CY35" s="59">
        <f t="shared" si="206"/>
        <v>0</v>
      </c>
      <c r="CZ35" s="59"/>
      <c r="DA35" s="59"/>
      <c r="DB35" s="39"/>
      <c r="DC35" s="39">
        <f t="shared" si="207"/>
        <v>0</v>
      </c>
      <c r="DD35" s="59"/>
      <c r="DE35" s="59"/>
      <c r="DF35" s="39"/>
      <c r="DG35" s="39">
        <f t="shared" si="193"/>
        <v>0</v>
      </c>
      <c r="DH35" s="62">
        <f t="shared" si="88"/>
        <v>0</v>
      </c>
      <c r="DI35" s="62">
        <f t="shared" si="20"/>
        <v>0</v>
      </c>
      <c r="DJ35" s="62">
        <f t="shared" si="21"/>
        <v>0</v>
      </c>
      <c r="DK35" s="62">
        <f t="shared" si="208"/>
        <v>0</v>
      </c>
      <c r="DL35" s="59"/>
      <c r="DM35" s="59"/>
      <c r="DN35" s="59"/>
      <c r="DO35" s="59">
        <f t="shared" si="209"/>
        <v>0</v>
      </c>
      <c r="DP35" s="59"/>
      <c r="DQ35" s="59"/>
      <c r="DR35" s="39"/>
      <c r="DS35" s="39">
        <f t="shared" si="210"/>
        <v>0</v>
      </c>
      <c r="DT35" s="59"/>
      <c r="DU35" s="59"/>
      <c r="DV35" s="39"/>
      <c r="DW35" s="39">
        <f t="shared" si="90"/>
        <v>0</v>
      </c>
      <c r="DX35" s="62">
        <f t="shared" si="91"/>
        <v>0</v>
      </c>
      <c r="DY35" s="62">
        <f t="shared" si="92"/>
        <v>0</v>
      </c>
      <c r="DZ35" s="62">
        <f t="shared" si="93"/>
        <v>0</v>
      </c>
      <c r="EA35" s="62">
        <f t="shared" si="94"/>
        <v>0</v>
      </c>
      <c r="EB35" s="59"/>
      <c r="EC35" s="59"/>
      <c r="ED35" s="59"/>
      <c r="EE35" s="59">
        <f t="shared" si="211"/>
        <v>0</v>
      </c>
      <c r="EF35" s="59"/>
      <c r="EG35" s="59"/>
      <c r="EH35" s="39"/>
      <c r="EI35" s="39">
        <f t="shared" si="212"/>
        <v>0</v>
      </c>
      <c r="EJ35" s="59"/>
      <c r="EK35" s="59"/>
      <c r="EL35" s="39"/>
      <c r="EM35" s="39">
        <f t="shared" si="96"/>
        <v>0</v>
      </c>
      <c r="EN35" s="62">
        <f t="shared" si="97"/>
        <v>0</v>
      </c>
      <c r="EO35" s="62">
        <f t="shared" si="25"/>
        <v>0</v>
      </c>
      <c r="EP35" s="62">
        <f t="shared" si="25"/>
        <v>0</v>
      </c>
      <c r="EQ35" s="62">
        <f t="shared" si="25"/>
        <v>0</v>
      </c>
      <c r="ER35" s="59"/>
      <c r="ES35" s="59"/>
      <c r="ET35" s="59"/>
      <c r="EU35" s="59">
        <f t="shared" si="213"/>
        <v>0</v>
      </c>
      <c r="EV35" s="59"/>
      <c r="EW35" s="59"/>
      <c r="EX35" s="39"/>
      <c r="EY35" s="39">
        <f t="shared" si="214"/>
        <v>0</v>
      </c>
      <c r="EZ35" s="59"/>
      <c r="FA35" s="59"/>
      <c r="FB35" s="62"/>
      <c r="FC35" s="39">
        <f t="shared" si="215"/>
        <v>0</v>
      </c>
      <c r="FD35" s="62">
        <f t="shared" si="100"/>
        <v>0</v>
      </c>
      <c r="FE35" s="62">
        <f t="shared" si="27"/>
        <v>0</v>
      </c>
      <c r="FF35" s="62">
        <f t="shared" si="28"/>
        <v>0</v>
      </c>
      <c r="FG35" s="62">
        <f t="shared" si="216"/>
        <v>0</v>
      </c>
      <c r="FH35" s="59"/>
      <c r="FI35" s="59"/>
      <c r="FJ35" s="59"/>
      <c r="FK35" s="59">
        <f t="shared" si="30"/>
        <v>0</v>
      </c>
      <c r="FL35" s="59"/>
      <c r="FM35" s="59"/>
      <c r="FN35" s="39"/>
      <c r="FO35" s="39">
        <f t="shared" si="217"/>
        <v>0</v>
      </c>
      <c r="FP35" s="59"/>
      <c r="FQ35" s="59"/>
      <c r="FR35" s="39"/>
      <c r="FS35" s="39">
        <f t="shared" si="102"/>
        <v>0</v>
      </c>
      <c r="FT35" s="62">
        <f t="shared" si="103"/>
        <v>0</v>
      </c>
      <c r="FU35" s="62">
        <f t="shared" si="31"/>
        <v>0</v>
      </c>
      <c r="FV35" s="62">
        <f t="shared" si="32"/>
        <v>0</v>
      </c>
      <c r="FW35" s="62">
        <f t="shared" si="33"/>
        <v>0</v>
      </c>
      <c r="FX35" s="59"/>
      <c r="FY35" s="59"/>
      <c r="FZ35" s="59"/>
      <c r="GA35" s="59">
        <f t="shared" si="218"/>
        <v>0</v>
      </c>
      <c r="GB35" s="59"/>
      <c r="GC35" s="59"/>
      <c r="GD35" s="39"/>
      <c r="GE35" s="39">
        <f t="shared" si="219"/>
        <v>0</v>
      </c>
      <c r="GF35" s="59"/>
      <c r="GG35" s="59"/>
      <c r="GH35" s="39"/>
      <c r="GI35" s="39">
        <f t="shared" si="220"/>
        <v>0</v>
      </c>
      <c r="GJ35" s="62">
        <f t="shared" si="106"/>
        <v>0</v>
      </c>
      <c r="GK35" s="62">
        <f t="shared" si="35"/>
        <v>0</v>
      </c>
      <c r="GL35" s="62">
        <f t="shared" si="36"/>
        <v>0</v>
      </c>
      <c r="GM35" s="62">
        <f t="shared" si="221"/>
        <v>0</v>
      </c>
      <c r="GN35" s="40">
        <f t="shared" si="107"/>
        <v>0</v>
      </c>
      <c r="GO35" s="40">
        <f t="shared" si="107"/>
        <v>0</v>
      </c>
      <c r="GP35" s="40">
        <f t="shared" si="107"/>
        <v>0</v>
      </c>
      <c r="GQ35" s="40">
        <f t="shared" si="110"/>
        <v>0</v>
      </c>
      <c r="GR35" s="40">
        <f t="shared" si="110"/>
        <v>5</v>
      </c>
      <c r="GS35" s="40">
        <f t="shared" si="110"/>
        <v>10</v>
      </c>
      <c r="GT35" s="40">
        <f t="shared" si="113"/>
        <v>0</v>
      </c>
      <c r="GU35" s="40">
        <f t="shared" si="113"/>
        <v>15</v>
      </c>
      <c r="GV35" s="40">
        <f t="shared" si="115"/>
        <v>0</v>
      </c>
      <c r="GW35" s="40">
        <f t="shared" si="116"/>
        <v>0</v>
      </c>
      <c r="GX35" s="40">
        <f t="shared" si="117"/>
        <v>0</v>
      </c>
      <c r="GY35" s="40">
        <f t="shared" si="118"/>
        <v>0</v>
      </c>
      <c r="GZ35" s="62">
        <f t="shared" si="119"/>
        <v>5</v>
      </c>
      <c r="HA35" s="62">
        <f t="shared" si="39"/>
        <v>10</v>
      </c>
      <c r="HB35" s="62">
        <f t="shared" si="40"/>
        <v>0</v>
      </c>
      <c r="HC35" s="62">
        <f t="shared" si="222"/>
        <v>15</v>
      </c>
      <c r="HD35" s="40">
        <f t="shared" si="120"/>
        <v>0</v>
      </c>
      <c r="HE35" s="40">
        <f t="shared" si="121"/>
        <v>0</v>
      </c>
      <c r="HF35" s="40">
        <f t="shared" si="122"/>
        <v>0</v>
      </c>
      <c r="HG35" s="40">
        <f t="shared" si="123"/>
        <v>0</v>
      </c>
      <c r="HH35" s="40">
        <f t="shared" si="124"/>
        <v>0</v>
      </c>
      <c r="HI35" s="40">
        <f t="shared" si="125"/>
        <v>1</v>
      </c>
      <c r="HJ35" s="40">
        <f t="shared" si="126"/>
        <v>0</v>
      </c>
      <c r="HK35" s="40">
        <f t="shared" si="127"/>
        <v>1</v>
      </c>
      <c r="HL35" s="40">
        <f t="shared" si="128"/>
        <v>0</v>
      </c>
      <c r="HM35" s="40">
        <f t="shared" si="129"/>
        <v>0</v>
      </c>
      <c r="HN35" s="40">
        <f t="shared" si="130"/>
        <v>0</v>
      </c>
      <c r="HO35" s="40">
        <f t="shared" si="131"/>
        <v>0</v>
      </c>
      <c r="HP35" s="62">
        <f t="shared" si="132"/>
        <v>0</v>
      </c>
      <c r="HQ35" s="62">
        <f t="shared" si="133"/>
        <v>1</v>
      </c>
      <c r="HR35" s="62">
        <f t="shared" si="134"/>
        <v>0</v>
      </c>
      <c r="HS35" s="62">
        <f t="shared" si="135"/>
        <v>1</v>
      </c>
      <c r="HT35" s="40">
        <f t="shared" si="136"/>
        <v>0</v>
      </c>
      <c r="HU35" s="40">
        <f t="shared" si="137"/>
        <v>0</v>
      </c>
      <c r="HV35" s="40">
        <f t="shared" si="138"/>
        <v>0</v>
      </c>
      <c r="HW35" s="40">
        <f t="shared" si="139"/>
        <v>0</v>
      </c>
      <c r="HX35" s="40">
        <f t="shared" si="140"/>
        <v>0</v>
      </c>
      <c r="HY35" s="40">
        <f t="shared" si="141"/>
        <v>0</v>
      </c>
      <c r="HZ35" s="40">
        <f t="shared" si="142"/>
        <v>0</v>
      </c>
      <c r="IA35" s="40">
        <f t="shared" si="143"/>
        <v>0</v>
      </c>
      <c r="IB35" s="40">
        <f t="shared" si="144"/>
        <v>0</v>
      </c>
      <c r="IC35" s="40">
        <f t="shared" si="144"/>
        <v>0</v>
      </c>
      <c r="ID35" s="40">
        <f t="shared" si="144"/>
        <v>0</v>
      </c>
      <c r="IE35" s="40">
        <f t="shared" si="144"/>
        <v>0</v>
      </c>
      <c r="IF35" s="62">
        <f t="shared" si="148"/>
        <v>0</v>
      </c>
      <c r="IG35" s="62">
        <f t="shared" si="44"/>
        <v>0</v>
      </c>
      <c r="IH35" s="62">
        <f t="shared" si="45"/>
        <v>0</v>
      </c>
      <c r="II35" s="62">
        <f t="shared" si="46"/>
        <v>0</v>
      </c>
      <c r="IJ35" s="40">
        <f t="shared" si="149"/>
        <v>0</v>
      </c>
      <c r="IK35" s="40">
        <f t="shared" si="149"/>
        <v>0</v>
      </c>
      <c r="IL35" s="40">
        <f t="shared" si="149"/>
        <v>0</v>
      </c>
      <c r="IM35" s="40">
        <f t="shared" si="149"/>
        <v>0</v>
      </c>
      <c r="IN35" s="40">
        <f t="shared" si="149"/>
        <v>0</v>
      </c>
      <c r="IO35" s="40">
        <f t="shared" si="149"/>
        <v>0</v>
      </c>
      <c r="IP35" s="40">
        <f t="shared" si="149"/>
        <v>0</v>
      </c>
      <c r="IQ35" s="40">
        <f t="shared" si="149"/>
        <v>0</v>
      </c>
      <c r="IR35" s="40">
        <f t="shared" si="149"/>
        <v>0</v>
      </c>
      <c r="IS35" s="40">
        <f t="shared" si="191"/>
        <v>0</v>
      </c>
      <c r="IT35" s="40">
        <f t="shared" si="190"/>
        <v>0</v>
      </c>
      <c r="IU35" s="40">
        <f t="shared" si="190"/>
        <v>0</v>
      </c>
      <c r="IV35" s="62">
        <f t="shared" si="150"/>
        <v>0</v>
      </c>
      <c r="IW35" s="62">
        <f t="shared" si="48"/>
        <v>0</v>
      </c>
      <c r="IX35" s="62">
        <f t="shared" si="49"/>
        <v>0</v>
      </c>
      <c r="IY35" s="62">
        <f t="shared" si="50"/>
        <v>0</v>
      </c>
      <c r="IZ35" s="40">
        <f t="shared" si="151"/>
        <v>0</v>
      </c>
      <c r="JA35" s="40">
        <f t="shared" si="152"/>
        <v>0</v>
      </c>
      <c r="JB35" s="40">
        <f t="shared" si="153"/>
        <v>0</v>
      </c>
      <c r="JC35" s="40">
        <f t="shared" si="154"/>
        <v>0</v>
      </c>
      <c r="JD35" s="40">
        <f t="shared" si="155"/>
        <v>5</v>
      </c>
      <c r="JE35" s="40">
        <f t="shared" si="156"/>
        <v>11</v>
      </c>
      <c r="JF35" s="40">
        <f t="shared" si="157"/>
        <v>0</v>
      </c>
      <c r="JG35" s="40">
        <f t="shared" si="158"/>
        <v>16</v>
      </c>
      <c r="JH35" s="40">
        <f t="shared" si="159"/>
        <v>0</v>
      </c>
      <c r="JI35" s="40">
        <f t="shared" si="160"/>
        <v>0</v>
      </c>
      <c r="JJ35" s="40">
        <f t="shared" si="161"/>
        <v>0</v>
      </c>
      <c r="JK35" s="40">
        <f t="shared" si="162"/>
        <v>0</v>
      </c>
      <c r="JL35" s="62">
        <f t="shared" si="163"/>
        <v>5</v>
      </c>
      <c r="JM35" s="62">
        <f t="shared" si="52"/>
        <v>11</v>
      </c>
      <c r="JN35" s="62">
        <f t="shared" si="53"/>
        <v>0</v>
      </c>
      <c r="JO35" s="62">
        <f t="shared" si="223"/>
        <v>16</v>
      </c>
      <c r="JP35" s="40">
        <f t="shared" si="164"/>
        <v>0</v>
      </c>
      <c r="JQ35" s="40">
        <f t="shared" si="165"/>
        <v>0</v>
      </c>
      <c r="JR35" s="40">
        <f t="shared" si="166"/>
        <v>0</v>
      </c>
      <c r="JS35" s="40">
        <f t="shared" si="167"/>
        <v>0</v>
      </c>
      <c r="JT35" s="40">
        <f t="shared" si="168"/>
        <v>0</v>
      </c>
      <c r="JU35" s="40">
        <f t="shared" si="169"/>
        <v>0</v>
      </c>
      <c r="JV35" s="40">
        <f t="shared" si="170"/>
        <v>0</v>
      </c>
      <c r="JW35" s="40">
        <f t="shared" si="171"/>
        <v>0</v>
      </c>
      <c r="JX35" s="40">
        <f t="shared" si="172"/>
        <v>0</v>
      </c>
      <c r="JY35" s="40">
        <f t="shared" si="173"/>
        <v>0</v>
      </c>
      <c r="JZ35" s="40">
        <f t="shared" si="174"/>
        <v>0</v>
      </c>
      <c r="KA35" s="40">
        <f t="shared" si="175"/>
        <v>0</v>
      </c>
      <c r="KB35" s="62">
        <f t="shared" si="176"/>
        <v>0</v>
      </c>
      <c r="KC35" s="62">
        <f t="shared" si="56"/>
        <v>0</v>
      </c>
      <c r="KD35" s="62">
        <f t="shared" si="57"/>
        <v>0</v>
      </c>
      <c r="KE35" s="62">
        <f t="shared" si="224"/>
        <v>0</v>
      </c>
      <c r="KF35" s="40">
        <f t="shared" si="177"/>
        <v>0</v>
      </c>
      <c r="KG35" s="40">
        <f t="shared" si="178"/>
        <v>0</v>
      </c>
      <c r="KH35" s="40">
        <f t="shared" si="179"/>
        <v>0</v>
      </c>
      <c r="KI35" s="40">
        <f t="shared" si="180"/>
        <v>0</v>
      </c>
      <c r="KJ35" s="40">
        <f t="shared" si="181"/>
        <v>5</v>
      </c>
      <c r="KK35" s="40">
        <f t="shared" si="182"/>
        <v>11</v>
      </c>
      <c r="KL35" s="40">
        <f t="shared" si="183"/>
        <v>0</v>
      </c>
      <c r="KM35" s="40">
        <f t="shared" si="184"/>
        <v>16</v>
      </c>
      <c r="KN35" s="40">
        <f t="shared" si="185"/>
        <v>0</v>
      </c>
      <c r="KO35" s="40">
        <f t="shared" si="186"/>
        <v>0</v>
      </c>
      <c r="KP35" s="40">
        <f t="shared" si="187"/>
        <v>0</v>
      </c>
      <c r="KQ35" s="40">
        <f t="shared" si="188"/>
        <v>0</v>
      </c>
      <c r="KR35" s="62">
        <f t="shared" si="189"/>
        <v>5</v>
      </c>
      <c r="KS35" s="62">
        <f t="shared" si="60"/>
        <v>11</v>
      </c>
      <c r="KT35" s="62">
        <f t="shared" si="61"/>
        <v>0</v>
      </c>
      <c r="KU35" s="62">
        <f t="shared" si="225"/>
        <v>16</v>
      </c>
    </row>
    <row r="36" spans="1:307" x14ac:dyDescent="0.25">
      <c r="A36" s="14" t="s">
        <v>76</v>
      </c>
      <c r="B36" s="58" t="s">
        <v>77</v>
      </c>
      <c r="C36" s="9"/>
      <c r="D36" s="59"/>
      <c r="E36" s="59"/>
      <c r="F36" s="59"/>
      <c r="G36" s="59">
        <f t="shared" si="0"/>
        <v>0</v>
      </c>
      <c r="H36" s="865">
        <v>9</v>
      </c>
      <c r="I36" s="865">
        <v>29</v>
      </c>
      <c r="J36" s="866">
        <v>0</v>
      </c>
      <c r="K36" s="866">
        <f t="shared" si="63"/>
        <v>38</v>
      </c>
      <c r="L36" s="59"/>
      <c r="M36" s="59"/>
      <c r="N36" s="39"/>
      <c r="O36" s="39">
        <f t="shared" si="64"/>
        <v>0</v>
      </c>
      <c r="P36" s="62">
        <f t="shared" si="65"/>
        <v>9</v>
      </c>
      <c r="Q36" s="62">
        <f t="shared" si="66"/>
        <v>29</v>
      </c>
      <c r="R36" s="62">
        <f t="shared" si="67"/>
        <v>0</v>
      </c>
      <c r="S36" s="62">
        <f t="shared" si="68"/>
        <v>38</v>
      </c>
      <c r="T36" s="59"/>
      <c r="U36" s="59"/>
      <c r="V36" s="59"/>
      <c r="W36" s="59">
        <f t="shared" si="194"/>
        <v>0</v>
      </c>
      <c r="X36" s="865">
        <v>12</v>
      </c>
      <c r="Y36" s="865">
        <v>30</v>
      </c>
      <c r="Z36" s="866"/>
      <c r="AA36" s="866">
        <f t="shared" si="195"/>
        <v>42</v>
      </c>
      <c r="AB36" s="59"/>
      <c r="AC36" s="59"/>
      <c r="AD36" s="39"/>
      <c r="AE36" s="39">
        <f t="shared" si="70"/>
        <v>0</v>
      </c>
      <c r="AF36" s="62">
        <f t="shared" si="71"/>
        <v>12</v>
      </c>
      <c r="AG36" s="62">
        <f t="shared" si="2"/>
        <v>30</v>
      </c>
      <c r="AH36" s="62">
        <f t="shared" si="3"/>
        <v>0</v>
      </c>
      <c r="AI36" s="62">
        <f t="shared" si="4"/>
        <v>42</v>
      </c>
      <c r="AJ36" s="59"/>
      <c r="AK36" s="59"/>
      <c r="AL36" s="59"/>
      <c r="AM36" s="59">
        <f t="shared" si="196"/>
        <v>0</v>
      </c>
      <c r="AN36" s="865">
        <v>12</v>
      </c>
      <c r="AO36" s="865">
        <v>29</v>
      </c>
      <c r="AP36" s="866">
        <v>0</v>
      </c>
      <c r="AQ36" s="866">
        <f t="shared" si="197"/>
        <v>41</v>
      </c>
      <c r="AR36" s="59"/>
      <c r="AS36" s="59"/>
      <c r="AT36" s="39"/>
      <c r="AU36" s="39">
        <f t="shared" si="73"/>
        <v>0</v>
      </c>
      <c r="AV36" s="62">
        <f t="shared" si="74"/>
        <v>12</v>
      </c>
      <c r="AW36" s="62">
        <f t="shared" si="6"/>
        <v>29</v>
      </c>
      <c r="AX36" s="62">
        <f t="shared" si="7"/>
        <v>0</v>
      </c>
      <c r="AY36" s="62">
        <f t="shared" si="8"/>
        <v>41</v>
      </c>
      <c r="AZ36" s="59"/>
      <c r="BA36" s="59"/>
      <c r="BB36" s="59"/>
      <c r="BC36" s="59">
        <f t="shared" si="198"/>
        <v>0</v>
      </c>
      <c r="BD36" s="865">
        <v>11</v>
      </c>
      <c r="BE36" s="865">
        <v>32</v>
      </c>
      <c r="BF36" s="866">
        <v>0</v>
      </c>
      <c r="BG36" s="866">
        <f t="shared" si="199"/>
        <v>43</v>
      </c>
      <c r="BH36" s="59"/>
      <c r="BI36" s="59"/>
      <c r="BJ36" s="39"/>
      <c r="BK36" s="39">
        <f t="shared" si="76"/>
        <v>0</v>
      </c>
      <c r="BL36" s="62">
        <f t="shared" si="77"/>
        <v>11</v>
      </c>
      <c r="BM36" s="62">
        <f t="shared" si="10"/>
        <v>32</v>
      </c>
      <c r="BN36" s="62">
        <f t="shared" si="11"/>
        <v>0</v>
      </c>
      <c r="BO36" s="62">
        <f t="shared" si="12"/>
        <v>43</v>
      </c>
      <c r="BP36" s="59"/>
      <c r="BQ36" s="59"/>
      <c r="BR36" s="59"/>
      <c r="BS36" s="59">
        <f t="shared" si="200"/>
        <v>0</v>
      </c>
      <c r="BT36" s="865"/>
      <c r="BU36" s="865"/>
      <c r="BV36" s="866"/>
      <c r="BW36" s="866">
        <f t="shared" si="201"/>
        <v>0</v>
      </c>
      <c r="BX36" s="59"/>
      <c r="BY36" s="59"/>
      <c r="BZ36" s="39"/>
      <c r="CA36" s="39">
        <f t="shared" si="79"/>
        <v>0</v>
      </c>
      <c r="CB36" s="62">
        <f t="shared" si="80"/>
        <v>0</v>
      </c>
      <c r="CC36" s="62">
        <f t="shared" si="81"/>
        <v>0</v>
      </c>
      <c r="CD36" s="62">
        <f t="shared" si="82"/>
        <v>0</v>
      </c>
      <c r="CE36" s="62">
        <f t="shared" si="202"/>
        <v>0</v>
      </c>
      <c r="CF36" s="59"/>
      <c r="CG36" s="59"/>
      <c r="CH36" s="59"/>
      <c r="CI36" s="59">
        <f t="shared" si="203"/>
        <v>0</v>
      </c>
      <c r="CJ36" s="865"/>
      <c r="CK36" s="865"/>
      <c r="CL36" s="866"/>
      <c r="CM36" s="866">
        <f t="shared" si="204"/>
        <v>0</v>
      </c>
      <c r="CN36" s="59"/>
      <c r="CO36" s="59"/>
      <c r="CP36" s="39"/>
      <c r="CQ36" s="39">
        <f t="shared" si="192"/>
        <v>0</v>
      </c>
      <c r="CR36" s="62">
        <f t="shared" si="85"/>
        <v>0</v>
      </c>
      <c r="CS36" s="62">
        <f t="shared" si="16"/>
        <v>0</v>
      </c>
      <c r="CT36" s="62">
        <f t="shared" si="17"/>
        <v>0</v>
      </c>
      <c r="CU36" s="62">
        <f t="shared" si="205"/>
        <v>0</v>
      </c>
      <c r="CV36" s="59"/>
      <c r="CW36" s="59"/>
      <c r="CX36" s="59"/>
      <c r="CY36" s="59">
        <f t="shared" si="206"/>
        <v>0</v>
      </c>
      <c r="CZ36" s="59"/>
      <c r="DA36" s="59"/>
      <c r="DB36" s="39"/>
      <c r="DC36" s="39">
        <f t="shared" si="207"/>
        <v>0</v>
      </c>
      <c r="DD36" s="59"/>
      <c r="DE36" s="59"/>
      <c r="DF36" s="39"/>
      <c r="DG36" s="39">
        <f t="shared" si="193"/>
        <v>0</v>
      </c>
      <c r="DH36" s="62">
        <f t="shared" si="88"/>
        <v>0</v>
      </c>
      <c r="DI36" s="62">
        <f t="shared" si="20"/>
        <v>0</v>
      </c>
      <c r="DJ36" s="62">
        <f t="shared" si="21"/>
        <v>0</v>
      </c>
      <c r="DK36" s="62">
        <f t="shared" si="208"/>
        <v>0</v>
      </c>
      <c r="DL36" s="59"/>
      <c r="DM36" s="59"/>
      <c r="DN36" s="59"/>
      <c r="DO36" s="59">
        <f t="shared" si="209"/>
        <v>0</v>
      </c>
      <c r="DP36" s="59"/>
      <c r="DQ36" s="59"/>
      <c r="DR36" s="39"/>
      <c r="DS36" s="39">
        <f t="shared" si="210"/>
        <v>0</v>
      </c>
      <c r="DT36" s="59"/>
      <c r="DU36" s="59"/>
      <c r="DV36" s="39"/>
      <c r="DW36" s="39">
        <f t="shared" si="90"/>
        <v>0</v>
      </c>
      <c r="DX36" s="62">
        <f t="shared" si="91"/>
        <v>0</v>
      </c>
      <c r="DY36" s="62">
        <f t="shared" si="92"/>
        <v>0</v>
      </c>
      <c r="DZ36" s="62">
        <f t="shared" si="93"/>
        <v>0</v>
      </c>
      <c r="EA36" s="62">
        <f t="shared" si="94"/>
        <v>0</v>
      </c>
      <c r="EB36" s="59"/>
      <c r="EC36" s="59"/>
      <c r="ED36" s="59"/>
      <c r="EE36" s="59">
        <f t="shared" si="211"/>
        <v>0</v>
      </c>
      <c r="EF36" s="59"/>
      <c r="EG36" s="59"/>
      <c r="EH36" s="39"/>
      <c r="EI36" s="39">
        <f t="shared" si="212"/>
        <v>0</v>
      </c>
      <c r="EJ36" s="59"/>
      <c r="EK36" s="59"/>
      <c r="EL36" s="39"/>
      <c r="EM36" s="39">
        <f t="shared" si="96"/>
        <v>0</v>
      </c>
      <c r="EN36" s="62">
        <f t="shared" si="97"/>
        <v>0</v>
      </c>
      <c r="EO36" s="62">
        <f t="shared" si="25"/>
        <v>0</v>
      </c>
      <c r="EP36" s="62">
        <f t="shared" si="25"/>
        <v>0</v>
      </c>
      <c r="EQ36" s="62">
        <f t="shared" si="25"/>
        <v>0</v>
      </c>
      <c r="ER36" s="59"/>
      <c r="ES36" s="59"/>
      <c r="ET36" s="59"/>
      <c r="EU36" s="59">
        <f t="shared" si="213"/>
        <v>0</v>
      </c>
      <c r="EV36" s="59"/>
      <c r="EW36" s="59"/>
      <c r="EX36" s="39"/>
      <c r="EY36" s="39">
        <f t="shared" si="214"/>
        <v>0</v>
      </c>
      <c r="EZ36" s="59"/>
      <c r="FA36" s="59"/>
      <c r="FB36" s="62"/>
      <c r="FC36" s="39">
        <f t="shared" si="215"/>
        <v>0</v>
      </c>
      <c r="FD36" s="62">
        <f t="shared" si="100"/>
        <v>0</v>
      </c>
      <c r="FE36" s="62">
        <f t="shared" si="27"/>
        <v>0</v>
      </c>
      <c r="FF36" s="62">
        <f t="shared" si="28"/>
        <v>0</v>
      </c>
      <c r="FG36" s="62">
        <f t="shared" si="216"/>
        <v>0</v>
      </c>
      <c r="FH36" s="59"/>
      <c r="FI36" s="59"/>
      <c r="FJ36" s="59"/>
      <c r="FK36" s="59">
        <f t="shared" si="30"/>
        <v>0</v>
      </c>
      <c r="FL36" s="59"/>
      <c r="FM36" s="59"/>
      <c r="FN36" s="39"/>
      <c r="FO36" s="39">
        <f t="shared" si="217"/>
        <v>0</v>
      </c>
      <c r="FP36" s="59"/>
      <c r="FQ36" s="59"/>
      <c r="FR36" s="39"/>
      <c r="FS36" s="39">
        <f t="shared" si="102"/>
        <v>0</v>
      </c>
      <c r="FT36" s="62">
        <f t="shared" si="103"/>
        <v>0</v>
      </c>
      <c r="FU36" s="62">
        <f t="shared" si="31"/>
        <v>0</v>
      </c>
      <c r="FV36" s="62">
        <f t="shared" si="32"/>
        <v>0</v>
      </c>
      <c r="FW36" s="62">
        <f t="shared" si="33"/>
        <v>0</v>
      </c>
      <c r="FX36" s="59"/>
      <c r="FY36" s="59"/>
      <c r="FZ36" s="59"/>
      <c r="GA36" s="59">
        <f t="shared" si="218"/>
        <v>0</v>
      </c>
      <c r="GB36" s="59"/>
      <c r="GC36" s="59"/>
      <c r="GD36" s="39"/>
      <c r="GE36" s="39">
        <f t="shared" si="219"/>
        <v>0</v>
      </c>
      <c r="GF36" s="59"/>
      <c r="GG36" s="59"/>
      <c r="GH36" s="39"/>
      <c r="GI36" s="39">
        <f t="shared" si="220"/>
        <v>0</v>
      </c>
      <c r="GJ36" s="62">
        <f t="shared" si="106"/>
        <v>0</v>
      </c>
      <c r="GK36" s="62">
        <f t="shared" si="35"/>
        <v>0</v>
      </c>
      <c r="GL36" s="62">
        <f t="shared" si="36"/>
        <v>0</v>
      </c>
      <c r="GM36" s="62">
        <f t="shared" si="221"/>
        <v>0</v>
      </c>
      <c r="GN36" s="40">
        <f t="shared" si="107"/>
        <v>0</v>
      </c>
      <c r="GO36" s="40">
        <f t="shared" si="107"/>
        <v>0</v>
      </c>
      <c r="GP36" s="40">
        <f t="shared" si="107"/>
        <v>0</v>
      </c>
      <c r="GQ36" s="40">
        <f t="shared" si="110"/>
        <v>0</v>
      </c>
      <c r="GR36" s="40">
        <f t="shared" si="110"/>
        <v>33</v>
      </c>
      <c r="GS36" s="40">
        <f t="shared" si="110"/>
        <v>88</v>
      </c>
      <c r="GT36" s="40">
        <f t="shared" si="113"/>
        <v>0</v>
      </c>
      <c r="GU36" s="40">
        <f t="shared" si="113"/>
        <v>121</v>
      </c>
      <c r="GV36" s="40">
        <f t="shared" si="115"/>
        <v>0</v>
      </c>
      <c r="GW36" s="40">
        <f t="shared" si="116"/>
        <v>0</v>
      </c>
      <c r="GX36" s="40">
        <f t="shared" si="117"/>
        <v>0</v>
      </c>
      <c r="GY36" s="40">
        <f t="shared" si="118"/>
        <v>0</v>
      </c>
      <c r="GZ36" s="62">
        <f t="shared" si="119"/>
        <v>33</v>
      </c>
      <c r="HA36" s="62">
        <f t="shared" si="39"/>
        <v>88</v>
      </c>
      <c r="HB36" s="62">
        <f t="shared" si="40"/>
        <v>0</v>
      </c>
      <c r="HC36" s="62">
        <f t="shared" si="222"/>
        <v>121</v>
      </c>
      <c r="HD36" s="40">
        <f t="shared" si="120"/>
        <v>0</v>
      </c>
      <c r="HE36" s="40">
        <f t="shared" si="121"/>
        <v>0</v>
      </c>
      <c r="HF36" s="40">
        <f t="shared" si="122"/>
        <v>0</v>
      </c>
      <c r="HG36" s="40">
        <f t="shared" si="123"/>
        <v>0</v>
      </c>
      <c r="HH36" s="40">
        <f t="shared" si="124"/>
        <v>11</v>
      </c>
      <c r="HI36" s="40">
        <f t="shared" si="125"/>
        <v>32</v>
      </c>
      <c r="HJ36" s="40">
        <f t="shared" si="126"/>
        <v>0</v>
      </c>
      <c r="HK36" s="40">
        <f t="shared" si="127"/>
        <v>43</v>
      </c>
      <c r="HL36" s="40">
        <f t="shared" si="128"/>
        <v>0</v>
      </c>
      <c r="HM36" s="40">
        <f t="shared" si="129"/>
        <v>0</v>
      </c>
      <c r="HN36" s="40">
        <f t="shared" si="130"/>
        <v>0</v>
      </c>
      <c r="HO36" s="40">
        <f t="shared" si="131"/>
        <v>0</v>
      </c>
      <c r="HP36" s="62">
        <f t="shared" si="132"/>
        <v>11</v>
      </c>
      <c r="HQ36" s="62">
        <f t="shared" si="133"/>
        <v>32</v>
      </c>
      <c r="HR36" s="62">
        <f t="shared" si="134"/>
        <v>0</v>
      </c>
      <c r="HS36" s="62">
        <f t="shared" si="135"/>
        <v>43</v>
      </c>
      <c r="HT36" s="40">
        <f t="shared" si="136"/>
        <v>0</v>
      </c>
      <c r="HU36" s="40">
        <f t="shared" si="137"/>
        <v>0</v>
      </c>
      <c r="HV36" s="40">
        <f t="shared" si="138"/>
        <v>0</v>
      </c>
      <c r="HW36" s="40">
        <f t="shared" si="139"/>
        <v>0</v>
      </c>
      <c r="HX36" s="40">
        <f t="shared" si="140"/>
        <v>0</v>
      </c>
      <c r="HY36" s="40">
        <f t="shared" si="141"/>
        <v>0</v>
      </c>
      <c r="HZ36" s="40">
        <f t="shared" si="142"/>
        <v>0</v>
      </c>
      <c r="IA36" s="40">
        <f t="shared" si="143"/>
        <v>0</v>
      </c>
      <c r="IB36" s="40">
        <f t="shared" si="144"/>
        <v>0</v>
      </c>
      <c r="IC36" s="40">
        <f t="shared" si="144"/>
        <v>0</v>
      </c>
      <c r="ID36" s="40">
        <f t="shared" si="144"/>
        <v>0</v>
      </c>
      <c r="IE36" s="40">
        <f t="shared" si="144"/>
        <v>0</v>
      </c>
      <c r="IF36" s="62">
        <f t="shared" si="148"/>
        <v>0</v>
      </c>
      <c r="IG36" s="62">
        <f t="shared" si="44"/>
        <v>0</v>
      </c>
      <c r="IH36" s="62">
        <f t="shared" si="45"/>
        <v>0</v>
      </c>
      <c r="II36" s="62">
        <f t="shared" si="46"/>
        <v>0</v>
      </c>
      <c r="IJ36" s="40">
        <f t="shared" si="149"/>
        <v>0</v>
      </c>
      <c r="IK36" s="40">
        <f t="shared" si="149"/>
        <v>0</v>
      </c>
      <c r="IL36" s="40">
        <f t="shared" si="149"/>
        <v>0</v>
      </c>
      <c r="IM36" s="40">
        <f t="shared" si="149"/>
        <v>0</v>
      </c>
      <c r="IN36" s="40">
        <f t="shared" si="149"/>
        <v>0</v>
      </c>
      <c r="IO36" s="40">
        <f t="shared" si="149"/>
        <v>0</v>
      </c>
      <c r="IP36" s="40">
        <f t="shared" si="149"/>
        <v>0</v>
      </c>
      <c r="IQ36" s="40">
        <f t="shared" si="149"/>
        <v>0</v>
      </c>
      <c r="IR36" s="40">
        <f t="shared" si="149"/>
        <v>0</v>
      </c>
      <c r="IS36" s="40">
        <f t="shared" si="191"/>
        <v>0</v>
      </c>
      <c r="IT36" s="40">
        <f t="shared" si="190"/>
        <v>0</v>
      </c>
      <c r="IU36" s="40">
        <f t="shared" si="190"/>
        <v>0</v>
      </c>
      <c r="IV36" s="62">
        <f t="shared" si="150"/>
        <v>0</v>
      </c>
      <c r="IW36" s="62">
        <f t="shared" si="48"/>
        <v>0</v>
      </c>
      <c r="IX36" s="62">
        <f t="shared" si="49"/>
        <v>0</v>
      </c>
      <c r="IY36" s="62">
        <f t="shared" si="50"/>
        <v>0</v>
      </c>
      <c r="IZ36" s="40">
        <f t="shared" si="151"/>
        <v>0</v>
      </c>
      <c r="JA36" s="40">
        <f t="shared" si="152"/>
        <v>0</v>
      </c>
      <c r="JB36" s="40">
        <f t="shared" si="153"/>
        <v>0</v>
      </c>
      <c r="JC36" s="40">
        <f t="shared" si="154"/>
        <v>0</v>
      </c>
      <c r="JD36" s="40">
        <f t="shared" si="155"/>
        <v>44</v>
      </c>
      <c r="JE36" s="40">
        <f t="shared" si="156"/>
        <v>120</v>
      </c>
      <c r="JF36" s="40">
        <f t="shared" si="157"/>
        <v>0</v>
      </c>
      <c r="JG36" s="40">
        <f t="shared" si="158"/>
        <v>164</v>
      </c>
      <c r="JH36" s="40">
        <f t="shared" si="159"/>
        <v>0</v>
      </c>
      <c r="JI36" s="40">
        <f t="shared" si="160"/>
        <v>0</v>
      </c>
      <c r="JJ36" s="40">
        <f t="shared" si="161"/>
        <v>0</v>
      </c>
      <c r="JK36" s="40">
        <f t="shared" si="162"/>
        <v>0</v>
      </c>
      <c r="JL36" s="62">
        <f t="shared" si="163"/>
        <v>44</v>
      </c>
      <c r="JM36" s="62">
        <f t="shared" si="52"/>
        <v>120</v>
      </c>
      <c r="JN36" s="62">
        <f t="shared" si="53"/>
        <v>0</v>
      </c>
      <c r="JO36" s="62">
        <f t="shared" si="223"/>
        <v>164</v>
      </c>
      <c r="JP36" s="40">
        <f t="shared" si="164"/>
        <v>0</v>
      </c>
      <c r="JQ36" s="40">
        <f t="shared" si="165"/>
        <v>0</v>
      </c>
      <c r="JR36" s="40">
        <f t="shared" si="166"/>
        <v>0</v>
      </c>
      <c r="JS36" s="40">
        <f t="shared" si="167"/>
        <v>0</v>
      </c>
      <c r="JT36" s="40">
        <f t="shared" si="168"/>
        <v>0</v>
      </c>
      <c r="JU36" s="40">
        <f t="shared" si="169"/>
        <v>0</v>
      </c>
      <c r="JV36" s="40">
        <f t="shared" si="170"/>
        <v>0</v>
      </c>
      <c r="JW36" s="40">
        <f t="shared" si="171"/>
        <v>0</v>
      </c>
      <c r="JX36" s="40">
        <f t="shared" si="172"/>
        <v>0</v>
      </c>
      <c r="JY36" s="40">
        <f t="shared" si="173"/>
        <v>0</v>
      </c>
      <c r="JZ36" s="40">
        <f t="shared" si="174"/>
        <v>0</v>
      </c>
      <c r="KA36" s="40">
        <f t="shared" si="175"/>
        <v>0</v>
      </c>
      <c r="KB36" s="62">
        <f t="shared" si="176"/>
        <v>0</v>
      </c>
      <c r="KC36" s="62">
        <f t="shared" si="56"/>
        <v>0</v>
      </c>
      <c r="KD36" s="62">
        <f t="shared" si="57"/>
        <v>0</v>
      </c>
      <c r="KE36" s="62">
        <f t="shared" si="224"/>
        <v>0</v>
      </c>
      <c r="KF36" s="40">
        <f t="shared" si="177"/>
        <v>0</v>
      </c>
      <c r="KG36" s="40">
        <f t="shared" si="178"/>
        <v>0</v>
      </c>
      <c r="KH36" s="40">
        <f t="shared" si="179"/>
        <v>0</v>
      </c>
      <c r="KI36" s="40">
        <f t="shared" si="180"/>
        <v>0</v>
      </c>
      <c r="KJ36" s="40">
        <f t="shared" si="181"/>
        <v>44</v>
      </c>
      <c r="KK36" s="40">
        <f t="shared" si="182"/>
        <v>120</v>
      </c>
      <c r="KL36" s="40">
        <f t="shared" si="183"/>
        <v>0</v>
      </c>
      <c r="KM36" s="40">
        <f t="shared" si="184"/>
        <v>164</v>
      </c>
      <c r="KN36" s="40">
        <f t="shared" si="185"/>
        <v>0</v>
      </c>
      <c r="KO36" s="40">
        <f t="shared" si="186"/>
        <v>0</v>
      </c>
      <c r="KP36" s="40">
        <f t="shared" si="187"/>
        <v>0</v>
      </c>
      <c r="KQ36" s="40">
        <f t="shared" si="188"/>
        <v>0</v>
      </c>
      <c r="KR36" s="62">
        <f t="shared" si="189"/>
        <v>44</v>
      </c>
      <c r="KS36" s="62">
        <f t="shared" si="60"/>
        <v>120</v>
      </c>
      <c r="KT36" s="62">
        <f t="shared" si="61"/>
        <v>0</v>
      </c>
      <c r="KU36" s="62">
        <f t="shared" si="225"/>
        <v>164</v>
      </c>
    </row>
    <row r="37" spans="1:307" s="41" customFormat="1" x14ac:dyDescent="0.2">
      <c r="A37" s="70" t="s">
        <v>85</v>
      </c>
      <c r="B37" s="71" t="s">
        <v>86</v>
      </c>
      <c r="C37" s="72"/>
      <c r="D37" s="59"/>
      <c r="E37" s="59"/>
      <c r="F37" s="59"/>
      <c r="G37" s="59">
        <f t="shared" si="0"/>
        <v>0</v>
      </c>
      <c r="H37" s="865"/>
      <c r="I37" s="865"/>
      <c r="J37" s="866"/>
      <c r="K37" s="866">
        <f t="shared" si="63"/>
        <v>0</v>
      </c>
      <c r="L37" s="59"/>
      <c r="M37" s="59"/>
      <c r="N37" s="39"/>
      <c r="O37" s="39">
        <f t="shared" si="64"/>
        <v>0</v>
      </c>
      <c r="P37" s="62">
        <f t="shared" si="65"/>
        <v>0</v>
      </c>
      <c r="Q37" s="62">
        <f t="shared" si="66"/>
        <v>0</v>
      </c>
      <c r="R37" s="62">
        <f t="shared" si="67"/>
        <v>0</v>
      </c>
      <c r="S37" s="62">
        <f t="shared" si="68"/>
        <v>0</v>
      </c>
      <c r="T37" s="59"/>
      <c r="U37" s="59"/>
      <c r="V37" s="59"/>
      <c r="W37" s="59"/>
      <c r="X37" s="865"/>
      <c r="Y37" s="865"/>
      <c r="Z37" s="866"/>
      <c r="AA37" s="866">
        <f t="shared" si="195"/>
        <v>0</v>
      </c>
      <c r="AB37" s="59"/>
      <c r="AC37" s="59"/>
      <c r="AD37" s="39"/>
      <c r="AE37" s="39">
        <f t="shared" si="70"/>
        <v>0</v>
      </c>
      <c r="AF37" s="62">
        <f t="shared" si="71"/>
        <v>0</v>
      </c>
      <c r="AG37" s="62">
        <f t="shared" si="2"/>
        <v>0</v>
      </c>
      <c r="AH37" s="62">
        <f t="shared" si="3"/>
        <v>0</v>
      </c>
      <c r="AI37" s="62">
        <f t="shared" si="4"/>
        <v>0</v>
      </c>
      <c r="AJ37" s="59"/>
      <c r="AK37" s="59"/>
      <c r="AL37" s="59"/>
      <c r="AM37" s="59"/>
      <c r="AN37" s="865"/>
      <c r="AO37" s="865"/>
      <c r="AP37" s="866"/>
      <c r="AQ37" s="866">
        <f t="shared" si="197"/>
        <v>0</v>
      </c>
      <c r="AR37" s="59"/>
      <c r="AS37" s="59"/>
      <c r="AT37" s="39"/>
      <c r="AU37" s="39">
        <f t="shared" si="73"/>
        <v>0</v>
      </c>
      <c r="AV37" s="62">
        <f t="shared" si="74"/>
        <v>0</v>
      </c>
      <c r="AW37" s="62">
        <f t="shared" si="6"/>
        <v>0</v>
      </c>
      <c r="AX37" s="62">
        <f t="shared" si="7"/>
        <v>0</v>
      </c>
      <c r="AY37" s="62">
        <f t="shared" si="8"/>
        <v>0</v>
      </c>
      <c r="AZ37" s="59"/>
      <c r="BA37" s="59"/>
      <c r="BB37" s="59"/>
      <c r="BC37" s="59"/>
      <c r="BD37" s="865"/>
      <c r="BE37" s="865"/>
      <c r="BF37" s="866"/>
      <c r="BG37" s="866">
        <f t="shared" si="199"/>
        <v>0</v>
      </c>
      <c r="BH37" s="59"/>
      <c r="BI37" s="59"/>
      <c r="BJ37" s="39"/>
      <c r="BK37" s="39">
        <f t="shared" si="76"/>
        <v>0</v>
      </c>
      <c r="BL37" s="62">
        <f t="shared" si="77"/>
        <v>0</v>
      </c>
      <c r="BM37" s="62">
        <f t="shared" si="10"/>
        <v>0</v>
      </c>
      <c r="BN37" s="62">
        <f t="shared" si="11"/>
        <v>0</v>
      </c>
      <c r="BO37" s="62">
        <f t="shared" si="12"/>
        <v>0</v>
      </c>
      <c r="BP37" s="59"/>
      <c r="BQ37" s="59"/>
      <c r="BR37" s="59"/>
      <c r="BS37" s="59"/>
      <c r="BT37" s="865"/>
      <c r="BU37" s="865"/>
      <c r="BV37" s="866"/>
      <c r="BW37" s="866">
        <f t="shared" si="201"/>
        <v>0</v>
      </c>
      <c r="BX37" s="59"/>
      <c r="BY37" s="59"/>
      <c r="BZ37" s="39"/>
      <c r="CA37" s="39">
        <f t="shared" si="79"/>
        <v>0</v>
      </c>
      <c r="CB37" s="62">
        <f t="shared" si="80"/>
        <v>0</v>
      </c>
      <c r="CC37" s="62">
        <f t="shared" si="81"/>
        <v>0</v>
      </c>
      <c r="CD37" s="62">
        <f t="shared" si="82"/>
        <v>0</v>
      </c>
      <c r="CE37" s="62">
        <f t="shared" si="202"/>
        <v>0</v>
      </c>
      <c r="CF37" s="59"/>
      <c r="CG37" s="59"/>
      <c r="CH37" s="59"/>
      <c r="CI37" s="59"/>
      <c r="CJ37" s="865"/>
      <c r="CK37" s="865"/>
      <c r="CL37" s="866"/>
      <c r="CM37" s="866">
        <f t="shared" si="204"/>
        <v>0</v>
      </c>
      <c r="CN37" s="59"/>
      <c r="CO37" s="59"/>
      <c r="CP37" s="39"/>
      <c r="CQ37" s="39">
        <f t="shared" si="192"/>
        <v>0</v>
      </c>
      <c r="CR37" s="62">
        <f t="shared" si="85"/>
        <v>0</v>
      </c>
      <c r="CS37" s="62">
        <f t="shared" si="16"/>
        <v>0</v>
      </c>
      <c r="CT37" s="62">
        <f t="shared" si="17"/>
        <v>0</v>
      </c>
      <c r="CU37" s="62">
        <f t="shared" si="205"/>
        <v>0</v>
      </c>
      <c r="CV37" s="59"/>
      <c r="CW37" s="59"/>
      <c r="CX37" s="59"/>
      <c r="CY37" s="59"/>
      <c r="CZ37" s="59"/>
      <c r="DA37" s="59"/>
      <c r="DB37" s="39"/>
      <c r="DC37" s="39">
        <f t="shared" si="207"/>
        <v>0</v>
      </c>
      <c r="DD37" s="59"/>
      <c r="DE37" s="59"/>
      <c r="DF37" s="39"/>
      <c r="DG37" s="39">
        <f t="shared" si="193"/>
        <v>0</v>
      </c>
      <c r="DH37" s="62">
        <f t="shared" si="88"/>
        <v>0</v>
      </c>
      <c r="DI37" s="62">
        <f t="shared" si="20"/>
        <v>0</v>
      </c>
      <c r="DJ37" s="62">
        <f t="shared" si="21"/>
        <v>0</v>
      </c>
      <c r="DK37" s="62">
        <f t="shared" si="208"/>
        <v>0</v>
      </c>
      <c r="DL37" s="59"/>
      <c r="DM37" s="59"/>
      <c r="DN37" s="59"/>
      <c r="DO37" s="59"/>
      <c r="DP37" s="59"/>
      <c r="DQ37" s="59"/>
      <c r="DR37" s="39"/>
      <c r="DS37" s="39">
        <f t="shared" si="210"/>
        <v>0</v>
      </c>
      <c r="DT37" s="59"/>
      <c r="DU37" s="59"/>
      <c r="DV37" s="39"/>
      <c r="DW37" s="39">
        <f t="shared" si="90"/>
        <v>0</v>
      </c>
      <c r="DX37" s="62">
        <f t="shared" si="91"/>
        <v>0</v>
      </c>
      <c r="DY37" s="62">
        <f t="shared" si="92"/>
        <v>0</v>
      </c>
      <c r="DZ37" s="62">
        <f t="shared" si="93"/>
        <v>0</v>
      </c>
      <c r="EA37" s="62">
        <f t="shared" si="94"/>
        <v>0</v>
      </c>
      <c r="EB37" s="59"/>
      <c r="EC37" s="59"/>
      <c r="ED37" s="59"/>
      <c r="EE37" s="59"/>
      <c r="EF37" s="59"/>
      <c r="EG37" s="59"/>
      <c r="EH37" s="39"/>
      <c r="EI37" s="39">
        <f t="shared" si="212"/>
        <v>0</v>
      </c>
      <c r="EJ37" s="59"/>
      <c r="EK37" s="59"/>
      <c r="EL37" s="39"/>
      <c r="EM37" s="39">
        <f t="shared" si="96"/>
        <v>0</v>
      </c>
      <c r="EN37" s="62">
        <f t="shared" si="97"/>
        <v>0</v>
      </c>
      <c r="EO37" s="62">
        <f t="shared" si="25"/>
        <v>0</v>
      </c>
      <c r="EP37" s="62">
        <f t="shared" si="25"/>
        <v>0</v>
      </c>
      <c r="EQ37" s="62">
        <f t="shared" si="25"/>
        <v>0</v>
      </c>
      <c r="ER37" s="59"/>
      <c r="ES37" s="59"/>
      <c r="ET37" s="59"/>
      <c r="EU37" s="59"/>
      <c r="EV37" s="59"/>
      <c r="EW37" s="59"/>
      <c r="EX37" s="39"/>
      <c r="EY37" s="39">
        <f t="shared" si="214"/>
        <v>0</v>
      </c>
      <c r="EZ37" s="59"/>
      <c r="FA37" s="59"/>
      <c r="FB37" s="39"/>
      <c r="FC37" s="39">
        <f t="shared" si="215"/>
        <v>0</v>
      </c>
      <c r="FD37" s="62">
        <f t="shared" si="100"/>
        <v>0</v>
      </c>
      <c r="FE37" s="62">
        <f t="shared" si="27"/>
        <v>0</v>
      </c>
      <c r="FF37" s="62">
        <f t="shared" si="28"/>
        <v>0</v>
      </c>
      <c r="FG37" s="62">
        <f t="shared" si="216"/>
        <v>0</v>
      </c>
      <c r="FH37" s="59"/>
      <c r="FI37" s="59"/>
      <c r="FJ37" s="59"/>
      <c r="FK37" s="59">
        <f t="shared" si="30"/>
        <v>0</v>
      </c>
      <c r="FL37" s="59"/>
      <c r="FM37" s="59"/>
      <c r="FN37" s="39"/>
      <c r="FO37" s="39">
        <f t="shared" si="217"/>
        <v>0</v>
      </c>
      <c r="FP37" s="59"/>
      <c r="FQ37" s="59"/>
      <c r="FR37" s="39"/>
      <c r="FS37" s="39">
        <f t="shared" si="102"/>
        <v>0</v>
      </c>
      <c r="FT37" s="62">
        <f t="shared" si="103"/>
        <v>0</v>
      </c>
      <c r="FU37" s="62">
        <f t="shared" si="31"/>
        <v>0</v>
      </c>
      <c r="FV37" s="62">
        <f t="shared" si="32"/>
        <v>0</v>
      </c>
      <c r="FW37" s="62">
        <f t="shared" si="33"/>
        <v>0</v>
      </c>
      <c r="FX37" s="59"/>
      <c r="FY37" s="59"/>
      <c r="FZ37" s="59"/>
      <c r="GA37" s="59"/>
      <c r="GB37" s="59"/>
      <c r="GC37" s="59"/>
      <c r="GD37" s="39"/>
      <c r="GE37" s="39">
        <f t="shared" si="219"/>
        <v>0</v>
      </c>
      <c r="GF37" s="59"/>
      <c r="GG37" s="59"/>
      <c r="GH37" s="39"/>
      <c r="GI37" s="39">
        <f t="shared" si="220"/>
        <v>0</v>
      </c>
      <c r="GJ37" s="62">
        <f t="shared" si="106"/>
        <v>0</v>
      </c>
      <c r="GK37" s="62">
        <f t="shared" si="35"/>
        <v>0</v>
      </c>
      <c r="GL37" s="62">
        <f t="shared" si="36"/>
        <v>0</v>
      </c>
      <c r="GM37" s="62">
        <f t="shared" si="221"/>
        <v>0</v>
      </c>
      <c r="GN37" s="40">
        <f t="shared" si="107"/>
        <v>0</v>
      </c>
      <c r="GO37" s="40">
        <f t="shared" si="107"/>
        <v>0</v>
      </c>
      <c r="GP37" s="40">
        <f t="shared" si="107"/>
        <v>0</v>
      </c>
      <c r="GQ37" s="40">
        <f t="shared" si="110"/>
        <v>0</v>
      </c>
      <c r="GR37" s="40">
        <f t="shared" si="110"/>
        <v>0</v>
      </c>
      <c r="GS37" s="40">
        <f t="shared" si="110"/>
        <v>0</v>
      </c>
      <c r="GT37" s="40">
        <f t="shared" si="113"/>
        <v>0</v>
      </c>
      <c r="GU37" s="40">
        <f t="shared" si="113"/>
        <v>0</v>
      </c>
      <c r="GV37" s="40">
        <f t="shared" si="115"/>
        <v>0</v>
      </c>
      <c r="GW37" s="40">
        <f t="shared" si="116"/>
        <v>0</v>
      </c>
      <c r="GX37" s="40">
        <f t="shared" si="117"/>
        <v>0</v>
      </c>
      <c r="GY37" s="40">
        <f t="shared" si="118"/>
        <v>0</v>
      </c>
      <c r="GZ37" s="62">
        <f t="shared" si="119"/>
        <v>0</v>
      </c>
      <c r="HA37" s="62">
        <f t="shared" si="39"/>
        <v>0</v>
      </c>
      <c r="HB37" s="62">
        <f t="shared" si="40"/>
        <v>0</v>
      </c>
      <c r="HC37" s="62">
        <f t="shared" si="222"/>
        <v>0</v>
      </c>
      <c r="HD37" s="40">
        <f t="shared" si="120"/>
        <v>0</v>
      </c>
      <c r="HE37" s="40">
        <f t="shared" si="121"/>
        <v>0</v>
      </c>
      <c r="HF37" s="40">
        <f t="shared" si="122"/>
        <v>0</v>
      </c>
      <c r="HG37" s="40">
        <f t="shared" si="123"/>
        <v>0</v>
      </c>
      <c r="HH37" s="40">
        <f t="shared" si="124"/>
        <v>0</v>
      </c>
      <c r="HI37" s="40">
        <f t="shared" si="125"/>
        <v>0</v>
      </c>
      <c r="HJ37" s="40">
        <f t="shared" si="126"/>
        <v>0</v>
      </c>
      <c r="HK37" s="40">
        <f t="shared" si="127"/>
        <v>0</v>
      </c>
      <c r="HL37" s="40">
        <f t="shared" si="128"/>
        <v>0</v>
      </c>
      <c r="HM37" s="40">
        <f t="shared" si="129"/>
        <v>0</v>
      </c>
      <c r="HN37" s="40">
        <f t="shared" si="130"/>
        <v>0</v>
      </c>
      <c r="HO37" s="40">
        <f t="shared" si="131"/>
        <v>0</v>
      </c>
      <c r="HP37" s="62">
        <f t="shared" si="132"/>
        <v>0</v>
      </c>
      <c r="HQ37" s="62">
        <f t="shared" si="133"/>
        <v>0</v>
      </c>
      <c r="HR37" s="62">
        <f t="shared" si="134"/>
        <v>0</v>
      </c>
      <c r="HS37" s="62">
        <f t="shared" si="135"/>
        <v>0</v>
      </c>
      <c r="HT37" s="40">
        <f t="shared" si="136"/>
        <v>0</v>
      </c>
      <c r="HU37" s="40">
        <f t="shared" si="137"/>
        <v>0</v>
      </c>
      <c r="HV37" s="40">
        <f t="shared" si="138"/>
        <v>0</v>
      </c>
      <c r="HW37" s="40">
        <f t="shared" si="139"/>
        <v>0</v>
      </c>
      <c r="HX37" s="40">
        <f t="shared" si="140"/>
        <v>0</v>
      </c>
      <c r="HY37" s="40">
        <f t="shared" si="141"/>
        <v>0</v>
      </c>
      <c r="HZ37" s="40">
        <f t="shared" si="142"/>
        <v>0</v>
      </c>
      <c r="IA37" s="40">
        <f t="shared" si="143"/>
        <v>0</v>
      </c>
      <c r="IB37" s="40">
        <f t="shared" si="144"/>
        <v>0</v>
      </c>
      <c r="IC37" s="40">
        <f t="shared" si="144"/>
        <v>0</v>
      </c>
      <c r="ID37" s="40">
        <f t="shared" si="144"/>
        <v>0</v>
      </c>
      <c r="IE37" s="40">
        <f t="shared" si="144"/>
        <v>0</v>
      </c>
      <c r="IF37" s="62">
        <f t="shared" si="148"/>
        <v>0</v>
      </c>
      <c r="IG37" s="62">
        <f t="shared" si="44"/>
        <v>0</v>
      </c>
      <c r="IH37" s="62">
        <f t="shared" si="45"/>
        <v>0</v>
      </c>
      <c r="II37" s="62">
        <f t="shared" si="46"/>
        <v>0</v>
      </c>
      <c r="IJ37" s="40">
        <f t="shared" si="149"/>
        <v>0</v>
      </c>
      <c r="IK37" s="40">
        <f t="shared" si="149"/>
        <v>0</v>
      </c>
      <c r="IL37" s="40">
        <f t="shared" si="149"/>
        <v>0</v>
      </c>
      <c r="IM37" s="40">
        <f t="shared" si="149"/>
        <v>0</v>
      </c>
      <c r="IN37" s="40">
        <f t="shared" si="149"/>
        <v>0</v>
      </c>
      <c r="IO37" s="40">
        <f t="shared" si="149"/>
        <v>0</v>
      </c>
      <c r="IP37" s="40">
        <f t="shared" si="149"/>
        <v>0</v>
      </c>
      <c r="IQ37" s="40">
        <f t="shared" si="149"/>
        <v>0</v>
      </c>
      <c r="IR37" s="40">
        <f t="shared" si="149"/>
        <v>0</v>
      </c>
      <c r="IS37" s="40">
        <f t="shared" si="191"/>
        <v>0</v>
      </c>
      <c r="IT37" s="40">
        <f t="shared" si="190"/>
        <v>0</v>
      </c>
      <c r="IU37" s="40">
        <f t="shared" si="190"/>
        <v>0</v>
      </c>
      <c r="IV37" s="62">
        <f t="shared" si="150"/>
        <v>0</v>
      </c>
      <c r="IW37" s="62">
        <f t="shared" si="48"/>
        <v>0</v>
      </c>
      <c r="IX37" s="62">
        <f t="shared" si="49"/>
        <v>0</v>
      </c>
      <c r="IY37" s="62">
        <f t="shared" si="50"/>
        <v>0</v>
      </c>
      <c r="IZ37" s="40">
        <f t="shared" si="151"/>
        <v>0</v>
      </c>
      <c r="JA37" s="40">
        <f t="shared" si="152"/>
        <v>0</v>
      </c>
      <c r="JB37" s="40">
        <f t="shared" si="153"/>
        <v>0</v>
      </c>
      <c r="JC37" s="40">
        <f t="shared" si="154"/>
        <v>0</v>
      </c>
      <c r="JD37" s="40">
        <f t="shared" si="155"/>
        <v>0</v>
      </c>
      <c r="JE37" s="40">
        <f t="shared" si="156"/>
        <v>0</v>
      </c>
      <c r="JF37" s="40">
        <f t="shared" si="157"/>
        <v>0</v>
      </c>
      <c r="JG37" s="40">
        <f t="shared" si="158"/>
        <v>0</v>
      </c>
      <c r="JH37" s="40">
        <f t="shared" si="159"/>
        <v>0</v>
      </c>
      <c r="JI37" s="40">
        <f t="shared" si="160"/>
        <v>0</v>
      </c>
      <c r="JJ37" s="40">
        <f t="shared" si="161"/>
        <v>0</v>
      </c>
      <c r="JK37" s="40">
        <f t="shared" si="162"/>
        <v>0</v>
      </c>
      <c r="JL37" s="62">
        <f t="shared" si="163"/>
        <v>0</v>
      </c>
      <c r="JM37" s="62">
        <f t="shared" si="52"/>
        <v>0</v>
      </c>
      <c r="JN37" s="62">
        <f t="shared" si="53"/>
        <v>0</v>
      </c>
      <c r="JO37" s="62">
        <f t="shared" si="223"/>
        <v>0</v>
      </c>
      <c r="JP37" s="40">
        <f t="shared" si="164"/>
        <v>0</v>
      </c>
      <c r="JQ37" s="40">
        <f t="shared" si="165"/>
        <v>0</v>
      </c>
      <c r="JR37" s="40">
        <f t="shared" si="166"/>
        <v>0</v>
      </c>
      <c r="JS37" s="40">
        <f t="shared" si="167"/>
        <v>0</v>
      </c>
      <c r="JT37" s="40">
        <f t="shared" si="168"/>
        <v>0</v>
      </c>
      <c r="JU37" s="40">
        <f t="shared" si="169"/>
        <v>0</v>
      </c>
      <c r="JV37" s="40">
        <f t="shared" si="170"/>
        <v>0</v>
      </c>
      <c r="JW37" s="40">
        <f t="shared" si="171"/>
        <v>0</v>
      </c>
      <c r="JX37" s="40">
        <f t="shared" si="172"/>
        <v>0</v>
      </c>
      <c r="JY37" s="40">
        <f t="shared" si="173"/>
        <v>0</v>
      </c>
      <c r="JZ37" s="40">
        <f t="shared" si="174"/>
        <v>0</v>
      </c>
      <c r="KA37" s="40">
        <f t="shared" si="175"/>
        <v>0</v>
      </c>
      <c r="KB37" s="62">
        <f t="shared" si="176"/>
        <v>0</v>
      </c>
      <c r="KC37" s="62">
        <f t="shared" si="56"/>
        <v>0</v>
      </c>
      <c r="KD37" s="62">
        <f t="shared" si="57"/>
        <v>0</v>
      </c>
      <c r="KE37" s="62">
        <f t="shared" si="224"/>
        <v>0</v>
      </c>
      <c r="KF37" s="40">
        <f t="shared" si="177"/>
        <v>0</v>
      </c>
      <c r="KG37" s="40">
        <f t="shared" si="178"/>
        <v>0</v>
      </c>
      <c r="KH37" s="40">
        <f t="shared" si="179"/>
        <v>0</v>
      </c>
      <c r="KI37" s="40">
        <f t="shared" si="180"/>
        <v>0</v>
      </c>
      <c r="KJ37" s="40">
        <f t="shared" si="181"/>
        <v>0</v>
      </c>
      <c r="KK37" s="40">
        <f t="shared" si="182"/>
        <v>0</v>
      </c>
      <c r="KL37" s="40">
        <f t="shared" si="183"/>
        <v>0</v>
      </c>
      <c r="KM37" s="40">
        <f t="shared" si="184"/>
        <v>0</v>
      </c>
      <c r="KN37" s="40">
        <f t="shared" si="185"/>
        <v>0</v>
      </c>
      <c r="KO37" s="40">
        <f t="shared" si="186"/>
        <v>0</v>
      </c>
      <c r="KP37" s="40">
        <f t="shared" si="187"/>
        <v>0</v>
      </c>
      <c r="KQ37" s="40">
        <f t="shared" si="188"/>
        <v>0</v>
      </c>
      <c r="KR37" s="62">
        <f t="shared" si="189"/>
        <v>0</v>
      </c>
      <c r="KS37" s="62">
        <f t="shared" si="60"/>
        <v>0</v>
      </c>
      <c r="KT37" s="62">
        <f t="shared" si="61"/>
        <v>0</v>
      </c>
      <c r="KU37" s="62">
        <f t="shared" si="225"/>
        <v>0</v>
      </c>
    </row>
    <row r="38" spans="1:307" x14ac:dyDescent="0.2">
      <c r="A38" s="73"/>
      <c r="B38" s="74"/>
      <c r="C38" s="75" t="s">
        <v>87</v>
      </c>
      <c r="D38" s="59"/>
      <c r="E38" s="59"/>
      <c r="F38" s="59"/>
      <c r="G38" s="59">
        <f t="shared" si="0"/>
        <v>0</v>
      </c>
      <c r="H38" s="865">
        <v>25</v>
      </c>
      <c r="I38" s="865">
        <v>14</v>
      </c>
      <c r="J38" s="866">
        <v>0</v>
      </c>
      <c r="K38" s="866">
        <f t="shared" si="63"/>
        <v>39</v>
      </c>
      <c r="L38" s="59"/>
      <c r="M38" s="59"/>
      <c r="N38" s="39"/>
      <c r="O38" s="39">
        <f t="shared" si="64"/>
        <v>0</v>
      </c>
      <c r="P38" s="62">
        <f t="shared" si="65"/>
        <v>25</v>
      </c>
      <c r="Q38" s="62">
        <f t="shared" si="66"/>
        <v>14</v>
      </c>
      <c r="R38" s="62">
        <f t="shared" si="67"/>
        <v>0</v>
      </c>
      <c r="S38" s="62">
        <f t="shared" si="68"/>
        <v>39</v>
      </c>
      <c r="T38" s="59"/>
      <c r="U38" s="59"/>
      <c r="V38" s="59"/>
      <c r="W38" s="59">
        <f t="shared" ref="W38:W43" si="228">SUM(T38:V38)</f>
        <v>0</v>
      </c>
      <c r="X38" s="865">
        <v>15</v>
      </c>
      <c r="Y38" s="865">
        <v>14</v>
      </c>
      <c r="Z38" s="866"/>
      <c r="AA38" s="866">
        <f t="shared" si="195"/>
        <v>29</v>
      </c>
      <c r="AB38" s="59"/>
      <c r="AC38" s="59"/>
      <c r="AD38" s="39"/>
      <c r="AE38" s="39">
        <f t="shared" si="70"/>
        <v>0</v>
      </c>
      <c r="AF38" s="62">
        <f t="shared" si="71"/>
        <v>15</v>
      </c>
      <c r="AG38" s="62">
        <f t="shared" si="2"/>
        <v>14</v>
      </c>
      <c r="AH38" s="62">
        <f t="shared" si="3"/>
        <v>0</v>
      </c>
      <c r="AI38" s="62">
        <f t="shared" si="4"/>
        <v>29</v>
      </c>
      <c r="AJ38" s="59"/>
      <c r="AK38" s="59"/>
      <c r="AL38" s="59"/>
      <c r="AM38" s="59">
        <f t="shared" ref="AM38:AM43" si="229">SUM(AJ38:AL38)</f>
        <v>0</v>
      </c>
      <c r="AN38" s="865">
        <v>21</v>
      </c>
      <c r="AO38" s="865">
        <v>13</v>
      </c>
      <c r="AP38" s="866">
        <v>0</v>
      </c>
      <c r="AQ38" s="866">
        <f t="shared" si="197"/>
        <v>34</v>
      </c>
      <c r="AR38" s="59"/>
      <c r="AS38" s="59"/>
      <c r="AT38" s="39"/>
      <c r="AU38" s="39">
        <f t="shared" si="73"/>
        <v>0</v>
      </c>
      <c r="AV38" s="62">
        <f t="shared" si="74"/>
        <v>21</v>
      </c>
      <c r="AW38" s="62">
        <f t="shared" si="6"/>
        <v>13</v>
      </c>
      <c r="AX38" s="62">
        <f t="shared" si="7"/>
        <v>0</v>
      </c>
      <c r="AY38" s="62">
        <f t="shared" si="8"/>
        <v>34</v>
      </c>
      <c r="AZ38" s="59"/>
      <c r="BA38" s="59"/>
      <c r="BB38" s="59"/>
      <c r="BC38" s="59">
        <f t="shared" ref="BC38:BC43" si="230">SUM(AZ38:BB38)</f>
        <v>0</v>
      </c>
      <c r="BD38" s="865">
        <v>16</v>
      </c>
      <c r="BE38" s="865">
        <v>6</v>
      </c>
      <c r="BF38" s="866">
        <v>0</v>
      </c>
      <c r="BG38" s="866">
        <f t="shared" si="199"/>
        <v>22</v>
      </c>
      <c r="BH38" s="59"/>
      <c r="BI38" s="59"/>
      <c r="BJ38" s="39"/>
      <c r="BK38" s="39">
        <f t="shared" si="76"/>
        <v>0</v>
      </c>
      <c r="BL38" s="62">
        <f t="shared" si="77"/>
        <v>16</v>
      </c>
      <c r="BM38" s="62">
        <f t="shared" si="10"/>
        <v>6</v>
      </c>
      <c r="BN38" s="62">
        <f t="shared" si="11"/>
        <v>0</v>
      </c>
      <c r="BO38" s="62">
        <f t="shared" si="12"/>
        <v>22</v>
      </c>
      <c r="BP38" s="59"/>
      <c r="BQ38" s="59"/>
      <c r="BR38" s="59"/>
      <c r="BS38" s="59">
        <f t="shared" ref="BS38:BS43" si="231">SUM(BP38:BR38)</f>
        <v>0</v>
      </c>
      <c r="BT38" s="865"/>
      <c r="BU38" s="865"/>
      <c r="BV38" s="866"/>
      <c r="BW38" s="866">
        <f t="shared" si="201"/>
        <v>0</v>
      </c>
      <c r="BX38" s="59"/>
      <c r="BY38" s="59"/>
      <c r="BZ38" s="39"/>
      <c r="CA38" s="39">
        <f t="shared" si="79"/>
        <v>0</v>
      </c>
      <c r="CB38" s="62">
        <f t="shared" si="80"/>
        <v>0</v>
      </c>
      <c r="CC38" s="62">
        <f t="shared" si="81"/>
        <v>0</v>
      </c>
      <c r="CD38" s="62">
        <f t="shared" si="82"/>
        <v>0</v>
      </c>
      <c r="CE38" s="62">
        <f t="shared" si="202"/>
        <v>0</v>
      </c>
      <c r="CF38" s="59"/>
      <c r="CG38" s="59"/>
      <c r="CH38" s="59"/>
      <c r="CI38" s="59">
        <f t="shared" ref="CI38:CI43" si="232">SUM(CF38:CH38)</f>
        <v>0</v>
      </c>
      <c r="CJ38" s="865"/>
      <c r="CK38" s="865"/>
      <c r="CL38" s="866"/>
      <c r="CM38" s="866">
        <f t="shared" si="204"/>
        <v>0</v>
      </c>
      <c r="CN38" s="59"/>
      <c r="CO38" s="59"/>
      <c r="CP38" s="39"/>
      <c r="CQ38" s="39">
        <f t="shared" si="192"/>
        <v>0</v>
      </c>
      <c r="CR38" s="62">
        <f t="shared" si="85"/>
        <v>0</v>
      </c>
      <c r="CS38" s="62">
        <f t="shared" si="16"/>
        <v>0</v>
      </c>
      <c r="CT38" s="62">
        <f t="shared" si="17"/>
        <v>0</v>
      </c>
      <c r="CU38" s="62">
        <f t="shared" si="205"/>
        <v>0</v>
      </c>
      <c r="CV38" s="59"/>
      <c r="CW38" s="59"/>
      <c r="CX38" s="59"/>
      <c r="CY38" s="59">
        <f t="shared" ref="CY38:CY43" si="233">SUM(CV38:CX38)</f>
        <v>0</v>
      </c>
      <c r="CZ38" s="59"/>
      <c r="DA38" s="59"/>
      <c r="DB38" s="39"/>
      <c r="DC38" s="39">
        <f t="shared" si="207"/>
        <v>0</v>
      </c>
      <c r="DD38" s="59"/>
      <c r="DE38" s="59"/>
      <c r="DF38" s="39"/>
      <c r="DG38" s="39">
        <f t="shared" si="193"/>
        <v>0</v>
      </c>
      <c r="DH38" s="62">
        <f t="shared" si="88"/>
        <v>0</v>
      </c>
      <c r="DI38" s="62">
        <f t="shared" si="20"/>
        <v>0</v>
      </c>
      <c r="DJ38" s="62">
        <f t="shared" si="21"/>
        <v>0</v>
      </c>
      <c r="DK38" s="62">
        <f t="shared" si="208"/>
        <v>0</v>
      </c>
      <c r="DL38" s="59"/>
      <c r="DM38" s="59"/>
      <c r="DN38" s="59"/>
      <c r="DO38" s="59">
        <f t="shared" ref="DO38:DO43" si="234">SUM(DL38:DN38)</f>
        <v>0</v>
      </c>
      <c r="DP38" s="59"/>
      <c r="DQ38" s="59"/>
      <c r="DR38" s="39"/>
      <c r="DS38" s="39">
        <f t="shared" si="210"/>
        <v>0</v>
      </c>
      <c r="DT38" s="59"/>
      <c r="DU38" s="59"/>
      <c r="DV38" s="39"/>
      <c r="DW38" s="39">
        <f t="shared" si="90"/>
        <v>0</v>
      </c>
      <c r="DX38" s="62">
        <f t="shared" si="91"/>
        <v>0</v>
      </c>
      <c r="DY38" s="62">
        <f t="shared" si="92"/>
        <v>0</v>
      </c>
      <c r="DZ38" s="62">
        <f t="shared" si="93"/>
        <v>0</v>
      </c>
      <c r="EA38" s="62">
        <f t="shared" si="94"/>
        <v>0</v>
      </c>
      <c r="EB38" s="59"/>
      <c r="EC38" s="59"/>
      <c r="ED38" s="59"/>
      <c r="EE38" s="59">
        <f t="shared" ref="EE38:EE43" si="235">SUM(EB38:ED38)</f>
        <v>0</v>
      </c>
      <c r="EF38" s="59"/>
      <c r="EG38" s="59"/>
      <c r="EH38" s="39"/>
      <c r="EI38" s="39">
        <f t="shared" si="212"/>
        <v>0</v>
      </c>
      <c r="EJ38" s="59"/>
      <c r="EK38" s="59"/>
      <c r="EL38" s="39"/>
      <c r="EM38" s="39">
        <f t="shared" si="96"/>
        <v>0</v>
      </c>
      <c r="EN38" s="62">
        <f t="shared" si="97"/>
        <v>0</v>
      </c>
      <c r="EO38" s="62">
        <f t="shared" si="25"/>
        <v>0</v>
      </c>
      <c r="EP38" s="62">
        <f t="shared" si="25"/>
        <v>0</v>
      </c>
      <c r="EQ38" s="62">
        <f t="shared" si="25"/>
        <v>0</v>
      </c>
      <c r="ER38" s="59"/>
      <c r="ES38" s="59"/>
      <c r="ET38" s="59"/>
      <c r="EU38" s="59">
        <f t="shared" ref="EU38:EU43" si="236">SUM(ER38:ET38)</f>
        <v>0</v>
      </c>
      <c r="EV38" s="59"/>
      <c r="EW38" s="59"/>
      <c r="EX38" s="39"/>
      <c r="EY38" s="39">
        <f t="shared" si="214"/>
        <v>0</v>
      </c>
      <c r="EZ38" s="59"/>
      <c r="FA38" s="59"/>
      <c r="FB38" s="39"/>
      <c r="FC38" s="39">
        <f t="shared" si="215"/>
        <v>0</v>
      </c>
      <c r="FD38" s="62">
        <f t="shared" si="100"/>
        <v>0</v>
      </c>
      <c r="FE38" s="62">
        <f t="shared" si="27"/>
        <v>0</v>
      </c>
      <c r="FF38" s="62">
        <f t="shared" si="28"/>
        <v>0</v>
      </c>
      <c r="FG38" s="62">
        <f t="shared" si="216"/>
        <v>0</v>
      </c>
      <c r="FH38" s="59"/>
      <c r="FI38" s="59"/>
      <c r="FJ38" s="59"/>
      <c r="FK38" s="59">
        <f t="shared" si="30"/>
        <v>0</v>
      </c>
      <c r="FL38" s="59"/>
      <c r="FM38" s="59"/>
      <c r="FN38" s="39"/>
      <c r="FO38" s="39">
        <f t="shared" si="217"/>
        <v>0</v>
      </c>
      <c r="FP38" s="59"/>
      <c r="FQ38" s="59"/>
      <c r="FR38" s="39"/>
      <c r="FS38" s="39">
        <f t="shared" si="102"/>
        <v>0</v>
      </c>
      <c r="FT38" s="62">
        <f t="shared" si="103"/>
        <v>0</v>
      </c>
      <c r="FU38" s="62">
        <f t="shared" si="31"/>
        <v>0</v>
      </c>
      <c r="FV38" s="62">
        <f t="shared" si="32"/>
        <v>0</v>
      </c>
      <c r="FW38" s="62">
        <f t="shared" si="33"/>
        <v>0</v>
      </c>
      <c r="FX38" s="59"/>
      <c r="FY38" s="59"/>
      <c r="FZ38" s="59"/>
      <c r="GA38" s="59">
        <f t="shared" ref="GA38:GA43" si="237">SUM(FX38:FZ38)</f>
        <v>0</v>
      </c>
      <c r="GB38" s="59"/>
      <c r="GC38" s="59"/>
      <c r="GD38" s="39"/>
      <c r="GE38" s="39">
        <f t="shared" si="219"/>
        <v>0</v>
      </c>
      <c r="GF38" s="59"/>
      <c r="GG38" s="59"/>
      <c r="GH38" s="39"/>
      <c r="GI38" s="39">
        <f t="shared" si="220"/>
        <v>0</v>
      </c>
      <c r="GJ38" s="62">
        <f t="shared" si="106"/>
        <v>0</v>
      </c>
      <c r="GK38" s="62">
        <f t="shared" si="35"/>
        <v>0</v>
      </c>
      <c r="GL38" s="62">
        <f t="shared" si="36"/>
        <v>0</v>
      </c>
      <c r="GM38" s="62">
        <f t="shared" si="221"/>
        <v>0</v>
      </c>
      <c r="GN38" s="40">
        <f t="shared" si="107"/>
        <v>0</v>
      </c>
      <c r="GO38" s="40">
        <f t="shared" si="107"/>
        <v>0</v>
      </c>
      <c r="GP38" s="40">
        <f t="shared" si="107"/>
        <v>0</v>
      </c>
      <c r="GQ38" s="40">
        <f t="shared" si="110"/>
        <v>0</v>
      </c>
      <c r="GR38" s="40">
        <f t="shared" si="110"/>
        <v>61</v>
      </c>
      <c r="GS38" s="40">
        <f t="shared" si="110"/>
        <v>41</v>
      </c>
      <c r="GT38" s="40">
        <f t="shared" si="113"/>
        <v>0</v>
      </c>
      <c r="GU38" s="40">
        <f t="shared" si="113"/>
        <v>102</v>
      </c>
      <c r="GV38" s="40">
        <f t="shared" si="115"/>
        <v>0</v>
      </c>
      <c r="GW38" s="40">
        <f t="shared" si="116"/>
        <v>0</v>
      </c>
      <c r="GX38" s="40">
        <f t="shared" si="117"/>
        <v>0</v>
      </c>
      <c r="GY38" s="40">
        <f t="shared" si="118"/>
        <v>0</v>
      </c>
      <c r="GZ38" s="62">
        <f t="shared" si="119"/>
        <v>61</v>
      </c>
      <c r="HA38" s="62">
        <f t="shared" si="39"/>
        <v>41</v>
      </c>
      <c r="HB38" s="62">
        <f t="shared" si="40"/>
        <v>0</v>
      </c>
      <c r="HC38" s="62">
        <f t="shared" si="222"/>
        <v>102</v>
      </c>
      <c r="HD38" s="40">
        <f t="shared" si="120"/>
        <v>0</v>
      </c>
      <c r="HE38" s="40">
        <f t="shared" si="121"/>
        <v>0</v>
      </c>
      <c r="HF38" s="40">
        <f t="shared" si="122"/>
        <v>0</v>
      </c>
      <c r="HG38" s="40">
        <f t="shared" si="123"/>
        <v>0</v>
      </c>
      <c r="HH38" s="40">
        <f t="shared" si="124"/>
        <v>16</v>
      </c>
      <c r="HI38" s="40">
        <f t="shared" si="125"/>
        <v>6</v>
      </c>
      <c r="HJ38" s="40">
        <f t="shared" si="126"/>
        <v>0</v>
      </c>
      <c r="HK38" s="40">
        <f t="shared" si="127"/>
        <v>22</v>
      </c>
      <c r="HL38" s="40">
        <f t="shared" si="128"/>
        <v>0</v>
      </c>
      <c r="HM38" s="40">
        <f t="shared" si="129"/>
        <v>0</v>
      </c>
      <c r="HN38" s="40">
        <f t="shared" si="130"/>
        <v>0</v>
      </c>
      <c r="HO38" s="40">
        <f t="shared" si="131"/>
        <v>0</v>
      </c>
      <c r="HP38" s="62">
        <f t="shared" si="132"/>
        <v>16</v>
      </c>
      <c r="HQ38" s="62">
        <f t="shared" si="133"/>
        <v>6</v>
      </c>
      <c r="HR38" s="62">
        <f t="shared" si="134"/>
        <v>0</v>
      </c>
      <c r="HS38" s="62">
        <f t="shared" si="135"/>
        <v>22</v>
      </c>
      <c r="HT38" s="40">
        <f t="shared" si="136"/>
        <v>0</v>
      </c>
      <c r="HU38" s="40">
        <f t="shared" si="137"/>
        <v>0</v>
      </c>
      <c r="HV38" s="40">
        <f t="shared" si="138"/>
        <v>0</v>
      </c>
      <c r="HW38" s="40">
        <f t="shared" si="139"/>
        <v>0</v>
      </c>
      <c r="HX38" s="40">
        <f t="shared" si="140"/>
        <v>0</v>
      </c>
      <c r="HY38" s="40">
        <f t="shared" si="141"/>
        <v>0</v>
      </c>
      <c r="HZ38" s="40">
        <f t="shared" si="142"/>
        <v>0</v>
      </c>
      <c r="IA38" s="40">
        <f t="shared" si="143"/>
        <v>0</v>
      </c>
      <c r="IB38" s="40">
        <f t="shared" si="144"/>
        <v>0</v>
      </c>
      <c r="IC38" s="40">
        <f t="shared" si="144"/>
        <v>0</v>
      </c>
      <c r="ID38" s="40">
        <f t="shared" si="144"/>
        <v>0</v>
      </c>
      <c r="IE38" s="40">
        <f t="shared" si="144"/>
        <v>0</v>
      </c>
      <c r="IF38" s="62">
        <f t="shared" si="148"/>
        <v>0</v>
      </c>
      <c r="IG38" s="62">
        <f t="shared" si="44"/>
        <v>0</v>
      </c>
      <c r="IH38" s="62">
        <f t="shared" si="45"/>
        <v>0</v>
      </c>
      <c r="II38" s="62">
        <f t="shared" si="46"/>
        <v>0</v>
      </c>
      <c r="IJ38" s="40">
        <f t="shared" si="149"/>
        <v>0</v>
      </c>
      <c r="IK38" s="40">
        <f t="shared" si="149"/>
        <v>0</v>
      </c>
      <c r="IL38" s="40">
        <f t="shared" si="149"/>
        <v>0</v>
      </c>
      <c r="IM38" s="40">
        <f t="shared" si="149"/>
        <v>0</v>
      </c>
      <c r="IN38" s="40">
        <f t="shared" si="149"/>
        <v>0</v>
      </c>
      <c r="IO38" s="40">
        <f t="shared" si="149"/>
        <v>0</v>
      </c>
      <c r="IP38" s="40">
        <f t="shared" si="149"/>
        <v>0</v>
      </c>
      <c r="IQ38" s="40">
        <f t="shared" si="149"/>
        <v>0</v>
      </c>
      <c r="IR38" s="40">
        <f t="shared" si="149"/>
        <v>0</v>
      </c>
      <c r="IS38" s="40">
        <f t="shared" si="191"/>
        <v>0</v>
      </c>
      <c r="IT38" s="40">
        <f t="shared" si="190"/>
        <v>0</v>
      </c>
      <c r="IU38" s="40">
        <f t="shared" si="190"/>
        <v>0</v>
      </c>
      <c r="IV38" s="62">
        <f t="shared" si="150"/>
        <v>0</v>
      </c>
      <c r="IW38" s="62">
        <f t="shared" si="48"/>
        <v>0</v>
      </c>
      <c r="IX38" s="62">
        <f t="shared" si="49"/>
        <v>0</v>
      </c>
      <c r="IY38" s="62">
        <f t="shared" si="50"/>
        <v>0</v>
      </c>
      <c r="IZ38" s="40">
        <f t="shared" si="151"/>
        <v>0</v>
      </c>
      <c r="JA38" s="40">
        <f t="shared" si="152"/>
        <v>0</v>
      </c>
      <c r="JB38" s="40">
        <f t="shared" si="153"/>
        <v>0</v>
      </c>
      <c r="JC38" s="40">
        <f t="shared" si="154"/>
        <v>0</v>
      </c>
      <c r="JD38" s="40">
        <f t="shared" si="155"/>
        <v>77</v>
      </c>
      <c r="JE38" s="40">
        <f t="shared" si="156"/>
        <v>47</v>
      </c>
      <c r="JF38" s="40">
        <f t="shared" si="157"/>
        <v>0</v>
      </c>
      <c r="JG38" s="40">
        <f t="shared" si="158"/>
        <v>124</v>
      </c>
      <c r="JH38" s="40">
        <f t="shared" si="159"/>
        <v>0</v>
      </c>
      <c r="JI38" s="40">
        <f t="shared" si="160"/>
        <v>0</v>
      </c>
      <c r="JJ38" s="40">
        <f t="shared" si="161"/>
        <v>0</v>
      </c>
      <c r="JK38" s="40">
        <f t="shared" si="162"/>
        <v>0</v>
      </c>
      <c r="JL38" s="62">
        <f t="shared" si="163"/>
        <v>77</v>
      </c>
      <c r="JM38" s="62">
        <f t="shared" si="52"/>
        <v>47</v>
      </c>
      <c r="JN38" s="62">
        <f t="shared" si="53"/>
        <v>0</v>
      </c>
      <c r="JO38" s="62">
        <f t="shared" si="223"/>
        <v>124</v>
      </c>
      <c r="JP38" s="40">
        <f t="shared" si="164"/>
        <v>0</v>
      </c>
      <c r="JQ38" s="40">
        <f t="shared" si="165"/>
        <v>0</v>
      </c>
      <c r="JR38" s="40">
        <f t="shared" si="166"/>
        <v>0</v>
      </c>
      <c r="JS38" s="40">
        <f t="shared" si="167"/>
        <v>0</v>
      </c>
      <c r="JT38" s="40">
        <f t="shared" si="168"/>
        <v>0</v>
      </c>
      <c r="JU38" s="40">
        <f t="shared" si="169"/>
        <v>0</v>
      </c>
      <c r="JV38" s="40">
        <f t="shared" si="170"/>
        <v>0</v>
      </c>
      <c r="JW38" s="40">
        <f t="shared" si="171"/>
        <v>0</v>
      </c>
      <c r="JX38" s="40">
        <f t="shared" si="172"/>
        <v>0</v>
      </c>
      <c r="JY38" s="40">
        <f t="shared" si="173"/>
        <v>0</v>
      </c>
      <c r="JZ38" s="40">
        <f t="shared" si="174"/>
        <v>0</v>
      </c>
      <c r="KA38" s="40">
        <f t="shared" si="175"/>
        <v>0</v>
      </c>
      <c r="KB38" s="62">
        <f t="shared" si="176"/>
        <v>0</v>
      </c>
      <c r="KC38" s="62">
        <f t="shared" si="56"/>
        <v>0</v>
      </c>
      <c r="KD38" s="62">
        <f t="shared" si="57"/>
        <v>0</v>
      </c>
      <c r="KE38" s="62">
        <f t="shared" si="224"/>
        <v>0</v>
      </c>
      <c r="KF38" s="40">
        <f t="shared" si="177"/>
        <v>0</v>
      </c>
      <c r="KG38" s="40">
        <f t="shared" si="178"/>
        <v>0</v>
      </c>
      <c r="KH38" s="40">
        <f t="shared" si="179"/>
        <v>0</v>
      </c>
      <c r="KI38" s="40">
        <f t="shared" si="180"/>
        <v>0</v>
      </c>
      <c r="KJ38" s="40">
        <f t="shared" si="181"/>
        <v>77</v>
      </c>
      <c r="KK38" s="40">
        <f t="shared" si="182"/>
        <v>47</v>
      </c>
      <c r="KL38" s="40">
        <f t="shared" si="183"/>
        <v>0</v>
      </c>
      <c r="KM38" s="40">
        <f t="shared" si="184"/>
        <v>124</v>
      </c>
      <c r="KN38" s="40">
        <f t="shared" si="185"/>
        <v>0</v>
      </c>
      <c r="KO38" s="40">
        <f t="shared" si="186"/>
        <v>0</v>
      </c>
      <c r="KP38" s="40">
        <f t="shared" si="187"/>
        <v>0</v>
      </c>
      <c r="KQ38" s="40">
        <f t="shared" si="188"/>
        <v>0</v>
      </c>
      <c r="KR38" s="62">
        <f t="shared" si="189"/>
        <v>77</v>
      </c>
      <c r="KS38" s="62">
        <f t="shared" si="60"/>
        <v>47</v>
      </c>
      <c r="KT38" s="62">
        <f t="shared" si="61"/>
        <v>0</v>
      </c>
      <c r="KU38" s="62">
        <f t="shared" si="225"/>
        <v>124</v>
      </c>
    </row>
    <row r="39" spans="1:307" x14ac:dyDescent="0.2">
      <c r="A39" s="73"/>
      <c r="B39" s="74"/>
      <c r="C39" s="75" t="s">
        <v>88</v>
      </c>
      <c r="D39" s="59"/>
      <c r="E39" s="59"/>
      <c r="F39" s="59"/>
      <c r="G39" s="59">
        <f t="shared" si="0"/>
        <v>0</v>
      </c>
      <c r="H39" s="865">
        <v>0</v>
      </c>
      <c r="I39" s="865">
        <v>0</v>
      </c>
      <c r="J39" s="866">
        <v>0</v>
      </c>
      <c r="K39" s="866">
        <f t="shared" si="63"/>
        <v>0</v>
      </c>
      <c r="L39" s="59"/>
      <c r="M39" s="59"/>
      <c r="N39" s="39"/>
      <c r="O39" s="39">
        <f t="shared" si="64"/>
        <v>0</v>
      </c>
      <c r="P39" s="62">
        <f t="shared" si="65"/>
        <v>0</v>
      </c>
      <c r="Q39" s="62">
        <f t="shared" si="66"/>
        <v>0</v>
      </c>
      <c r="R39" s="62">
        <f t="shared" si="67"/>
        <v>0</v>
      </c>
      <c r="S39" s="62">
        <f t="shared" si="68"/>
        <v>0</v>
      </c>
      <c r="T39" s="59"/>
      <c r="U39" s="59"/>
      <c r="V39" s="59"/>
      <c r="W39" s="59">
        <f t="shared" si="228"/>
        <v>0</v>
      </c>
      <c r="X39" s="865">
        <v>0</v>
      </c>
      <c r="Y39" s="865">
        <v>0</v>
      </c>
      <c r="Z39" s="866"/>
      <c r="AA39" s="866">
        <f t="shared" si="195"/>
        <v>0</v>
      </c>
      <c r="AB39" s="59"/>
      <c r="AC39" s="59"/>
      <c r="AD39" s="39"/>
      <c r="AE39" s="39">
        <f t="shared" si="70"/>
        <v>0</v>
      </c>
      <c r="AF39" s="62">
        <f t="shared" si="71"/>
        <v>0</v>
      </c>
      <c r="AG39" s="62">
        <f t="shared" si="2"/>
        <v>0</v>
      </c>
      <c r="AH39" s="62">
        <f t="shared" si="3"/>
        <v>0</v>
      </c>
      <c r="AI39" s="62">
        <f t="shared" si="4"/>
        <v>0</v>
      </c>
      <c r="AJ39" s="59"/>
      <c r="AK39" s="59"/>
      <c r="AL39" s="59"/>
      <c r="AM39" s="59">
        <f t="shared" si="229"/>
        <v>0</v>
      </c>
      <c r="AN39" s="865">
        <v>0</v>
      </c>
      <c r="AO39" s="865">
        <v>0</v>
      </c>
      <c r="AP39" s="866">
        <v>0</v>
      </c>
      <c r="AQ39" s="866">
        <f t="shared" si="197"/>
        <v>0</v>
      </c>
      <c r="AR39" s="59"/>
      <c r="AS39" s="59"/>
      <c r="AT39" s="39"/>
      <c r="AU39" s="39">
        <f t="shared" si="73"/>
        <v>0</v>
      </c>
      <c r="AV39" s="62">
        <f t="shared" si="74"/>
        <v>0</v>
      </c>
      <c r="AW39" s="62">
        <f t="shared" si="6"/>
        <v>0</v>
      </c>
      <c r="AX39" s="62">
        <f t="shared" si="7"/>
        <v>0</v>
      </c>
      <c r="AY39" s="62">
        <f t="shared" si="8"/>
        <v>0</v>
      </c>
      <c r="AZ39" s="59"/>
      <c r="BA39" s="59"/>
      <c r="BB39" s="59"/>
      <c r="BC39" s="59">
        <f t="shared" si="230"/>
        <v>0</v>
      </c>
      <c r="BD39" s="865">
        <v>0</v>
      </c>
      <c r="BE39" s="865">
        <v>0</v>
      </c>
      <c r="BF39" s="866">
        <v>0</v>
      </c>
      <c r="BG39" s="866">
        <f t="shared" si="199"/>
        <v>0</v>
      </c>
      <c r="BH39" s="59"/>
      <c r="BI39" s="59"/>
      <c r="BJ39" s="39"/>
      <c r="BK39" s="39">
        <f t="shared" si="76"/>
        <v>0</v>
      </c>
      <c r="BL39" s="62">
        <f t="shared" si="77"/>
        <v>0</v>
      </c>
      <c r="BM39" s="62">
        <f t="shared" si="10"/>
        <v>0</v>
      </c>
      <c r="BN39" s="62">
        <f t="shared" si="11"/>
        <v>0</v>
      </c>
      <c r="BO39" s="62">
        <f t="shared" si="12"/>
        <v>0</v>
      </c>
      <c r="BP39" s="59"/>
      <c r="BQ39" s="59"/>
      <c r="BR39" s="59"/>
      <c r="BS39" s="59">
        <f t="shared" si="231"/>
        <v>0</v>
      </c>
      <c r="BT39" s="865"/>
      <c r="BU39" s="865"/>
      <c r="BV39" s="866"/>
      <c r="BW39" s="866">
        <f t="shared" si="201"/>
        <v>0</v>
      </c>
      <c r="BX39" s="59"/>
      <c r="BY39" s="59"/>
      <c r="BZ39" s="39"/>
      <c r="CA39" s="39">
        <f t="shared" si="79"/>
        <v>0</v>
      </c>
      <c r="CB39" s="62">
        <f t="shared" si="80"/>
        <v>0</v>
      </c>
      <c r="CC39" s="62">
        <f t="shared" si="81"/>
        <v>0</v>
      </c>
      <c r="CD39" s="62">
        <f t="shared" si="82"/>
        <v>0</v>
      </c>
      <c r="CE39" s="62">
        <f t="shared" si="202"/>
        <v>0</v>
      </c>
      <c r="CF39" s="59"/>
      <c r="CG39" s="59"/>
      <c r="CH39" s="59"/>
      <c r="CI39" s="59">
        <f t="shared" si="232"/>
        <v>0</v>
      </c>
      <c r="CJ39" s="865"/>
      <c r="CK39" s="865"/>
      <c r="CL39" s="866"/>
      <c r="CM39" s="866">
        <f t="shared" si="204"/>
        <v>0</v>
      </c>
      <c r="CN39" s="59"/>
      <c r="CO39" s="59"/>
      <c r="CP39" s="39"/>
      <c r="CQ39" s="39">
        <f t="shared" si="192"/>
        <v>0</v>
      </c>
      <c r="CR39" s="62">
        <f t="shared" si="85"/>
        <v>0</v>
      </c>
      <c r="CS39" s="62">
        <f t="shared" si="16"/>
        <v>0</v>
      </c>
      <c r="CT39" s="62">
        <f t="shared" si="17"/>
        <v>0</v>
      </c>
      <c r="CU39" s="62">
        <f t="shared" si="205"/>
        <v>0</v>
      </c>
      <c r="CV39" s="59"/>
      <c r="CW39" s="59"/>
      <c r="CX39" s="59"/>
      <c r="CY39" s="59">
        <f t="shared" si="233"/>
        <v>0</v>
      </c>
      <c r="CZ39" s="59"/>
      <c r="DA39" s="59"/>
      <c r="DB39" s="39"/>
      <c r="DC39" s="39">
        <f t="shared" si="207"/>
        <v>0</v>
      </c>
      <c r="DD39" s="59"/>
      <c r="DE39" s="59"/>
      <c r="DF39" s="39"/>
      <c r="DG39" s="39">
        <f t="shared" si="193"/>
        <v>0</v>
      </c>
      <c r="DH39" s="62">
        <f t="shared" si="88"/>
        <v>0</v>
      </c>
      <c r="DI39" s="62">
        <f t="shared" si="20"/>
        <v>0</v>
      </c>
      <c r="DJ39" s="62">
        <f t="shared" si="21"/>
        <v>0</v>
      </c>
      <c r="DK39" s="62">
        <f t="shared" si="208"/>
        <v>0</v>
      </c>
      <c r="DL39" s="59"/>
      <c r="DM39" s="59"/>
      <c r="DN39" s="59"/>
      <c r="DO39" s="59">
        <f t="shared" si="234"/>
        <v>0</v>
      </c>
      <c r="DP39" s="59"/>
      <c r="DQ39" s="59"/>
      <c r="DR39" s="39"/>
      <c r="DS39" s="39">
        <f t="shared" si="210"/>
        <v>0</v>
      </c>
      <c r="DT39" s="59"/>
      <c r="DU39" s="59"/>
      <c r="DV39" s="39"/>
      <c r="DW39" s="39">
        <f t="shared" si="90"/>
        <v>0</v>
      </c>
      <c r="DX39" s="62">
        <f t="shared" si="91"/>
        <v>0</v>
      </c>
      <c r="DY39" s="62">
        <f t="shared" si="92"/>
        <v>0</v>
      </c>
      <c r="DZ39" s="62">
        <f t="shared" si="93"/>
        <v>0</v>
      </c>
      <c r="EA39" s="62">
        <f t="shared" si="94"/>
        <v>0</v>
      </c>
      <c r="EB39" s="59"/>
      <c r="EC39" s="59"/>
      <c r="ED39" s="59"/>
      <c r="EE39" s="59">
        <f t="shared" si="235"/>
        <v>0</v>
      </c>
      <c r="EF39" s="59"/>
      <c r="EG39" s="59"/>
      <c r="EH39" s="39"/>
      <c r="EI39" s="39">
        <f t="shared" si="212"/>
        <v>0</v>
      </c>
      <c r="EJ39" s="59"/>
      <c r="EK39" s="59"/>
      <c r="EL39" s="39"/>
      <c r="EM39" s="39">
        <f t="shared" si="96"/>
        <v>0</v>
      </c>
      <c r="EN39" s="62">
        <f t="shared" si="97"/>
        <v>0</v>
      </c>
      <c r="EO39" s="62">
        <f t="shared" si="25"/>
        <v>0</v>
      </c>
      <c r="EP39" s="62">
        <f t="shared" si="25"/>
        <v>0</v>
      </c>
      <c r="EQ39" s="62">
        <f t="shared" si="25"/>
        <v>0</v>
      </c>
      <c r="ER39" s="59"/>
      <c r="ES39" s="59"/>
      <c r="ET39" s="59"/>
      <c r="EU39" s="59">
        <f t="shared" si="236"/>
        <v>0</v>
      </c>
      <c r="EV39" s="59"/>
      <c r="EW39" s="59"/>
      <c r="EX39" s="39"/>
      <c r="EY39" s="39">
        <f t="shared" si="214"/>
        <v>0</v>
      </c>
      <c r="EZ39" s="59"/>
      <c r="FA39" s="59"/>
      <c r="FB39" s="39"/>
      <c r="FC39" s="39">
        <f t="shared" si="215"/>
        <v>0</v>
      </c>
      <c r="FD39" s="62">
        <f t="shared" si="100"/>
        <v>0</v>
      </c>
      <c r="FE39" s="62">
        <f t="shared" si="27"/>
        <v>0</v>
      </c>
      <c r="FF39" s="62">
        <f t="shared" si="28"/>
        <v>0</v>
      </c>
      <c r="FG39" s="62">
        <f t="shared" si="216"/>
        <v>0</v>
      </c>
      <c r="FH39" s="59"/>
      <c r="FI39" s="59"/>
      <c r="FJ39" s="59"/>
      <c r="FK39" s="59">
        <f t="shared" si="30"/>
        <v>0</v>
      </c>
      <c r="FL39" s="59"/>
      <c r="FM39" s="59"/>
      <c r="FN39" s="39"/>
      <c r="FO39" s="39">
        <f t="shared" si="217"/>
        <v>0</v>
      </c>
      <c r="FP39" s="59"/>
      <c r="FQ39" s="59"/>
      <c r="FR39" s="39"/>
      <c r="FS39" s="39">
        <f t="shared" si="102"/>
        <v>0</v>
      </c>
      <c r="FT39" s="62">
        <f t="shared" si="103"/>
        <v>0</v>
      </c>
      <c r="FU39" s="62">
        <f t="shared" si="31"/>
        <v>0</v>
      </c>
      <c r="FV39" s="62">
        <f t="shared" si="32"/>
        <v>0</v>
      </c>
      <c r="FW39" s="62">
        <f t="shared" si="33"/>
        <v>0</v>
      </c>
      <c r="FX39" s="59"/>
      <c r="FY39" s="59"/>
      <c r="FZ39" s="59"/>
      <c r="GA39" s="59">
        <f t="shared" si="237"/>
        <v>0</v>
      </c>
      <c r="GB39" s="59"/>
      <c r="GC39" s="59"/>
      <c r="GD39" s="39"/>
      <c r="GE39" s="39">
        <f t="shared" si="219"/>
        <v>0</v>
      </c>
      <c r="GF39" s="59"/>
      <c r="GG39" s="59"/>
      <c r="GH39" s="39"/>
      <c r="GI39" s="39">
        <f t="shared" si="220"/>
        <v>0</v>
      </c>
      <c r="GJ39" s="62">
        <f t="shared" si="106"/>
        <v>0</v>
      </c>
      <c r="GK39" s="62">
        <f t="shared" si="35"/>
        <v>0</v>
      </c>
      <c r="GL39" s="62">
        <f t="shared" si="36"/>
        <v>0</v>
      </c>
      <c r="GM39" s="62">
        <f t="shared" si="221"/>
        <v>0</v>
      </c>
      <c r="GN39" s="40">
        <f t="shared" si="107"/>
        <v>0</v>
      </c>
      <c r="GO39" s="40">
        <f t="shared" si="107"/>
        <v>0</v>
      </c>
      <c r="GP39" s="40">
        <f t="shared" si="107"/>
        <v>0</v>
      </c>
      <c r="GQ39" s="40">
        <f t="shared" si="110"/>
        <v>0</v>
      </c>
      <c r="GR39" s="40">
        <f t="shared" si="110"/>
        <v>0</v>
      </c>
      <c r="GS39" s="40">
        <f t="shared" si="110"/>
        <v>0</v>
      </c>
      <c r="GT39" s="40">
        <f t="shared" si="113"/>
        <v>0</v>
      </c>
      <c r="GU39" s="40">
        <f t="shared" si="113"/>
        <v>0</v>
      </c>
      <c r="GV39" s="40">
        <f t="shared" si="115"/>
        <v>0</v>
      </c>
      <c r="GW39" s="40">
        <f t="shared" si="116"/>
        <v>0</v>
      </c>
      <c r="GX39" s="40">
        <f t="shared" si="117"/>
        <v>0</v>
      </c>
      <c r="GY39" s="40">
        <f t="shared" si="118"/>
        <v>0</v>
      </c>
      <c r="GZ39" s="62">
        <f t="shared" si="119"/>
        <v>0</v>
      </c>
      <c r="HA39" s="62">
        <f t="shared" si="39"/>
        <v>0</v>
      </c>
      <c r="HB39" s="62">
        <f t="shared" si="40"/>
        <v>0</v>
      </c>
      <c r="HC39" s="62">
        <f t="shared" si="222"/>
        <v>0</v>
      </c>
      <c r="HD39" s="40">
        <f t="shared" si="120"/>
        <v>0</v>
      </c>
      <c r="HE39" s="40">
        <f t="shared" si="121"/>
        <v>0</v>
      </c>
      <c r="HF39" s="40">
        <f t="shared" si="122"/>
        <v>0</v>
      </c>
      <c r="HG39" s="40">
        <f t="shared" si="123"/>
        <v>0</v>
      </c>
      <c r="HH39" s="40">
        <f t="shared" si="124"/>
        <v>0</v>
      </c>
      <c r="HI39" s="40">
        <f t="shared" si="125"/>
        <v>0</v>
      </c>
      <c r="HJ39" s="40">
        <f t="shared" si="126"/>
        <v>0</v>
      </c>
      <c r="HK39" s="40">
        <f t="shared" si="127"/>
        <v>0</v>
      </c>
      <c r="HL39" s="40">
        <f t="shared" si="128"/>
        <v>0</v>
      </c>
      <c r="HM39" s="40">
        <f t="shared" si="129"/>
        <v>0</v>
      </c>
      <c r="HN39" s="40">
        <f t="shared" si="130"/>
        <v>0</v>
      </c>
      <c r="HO39" s="40">
        <f t="shared" si="131"/>
        <v>0</v>
      </c>
      <c r="HP39" s="62">
        <f t="shared" si="132"/>
        <v>0</v>
      </c>
      <c r="HQ39" s="62">
        <f t="shared" si="133"/>
        <v>0</v>
      </c>
      <c r="HR39" s="62">
        <f t="shared" si="134"/>
        <v>0</v>
      </c>
      <c r="HS39" s="62">
        <f t="shared" si="135"/>
        <v>0</v>
      </c>
      <c r="HT39" s="40">
        <f t="shared" si="136"/>
        <v>0</v>
      </c>
      <c r="HU39" s="40">
        <f t="shared" si="137"/>
        <v>0</v>
      </c>
      <c r="HV39" s="40">
        <f t="shared" si="138"/>
        <v>0</v>
      </c>
      <c r="HW39" s="40">
        <f t="shared" si="139"/>
        <v>0</v>
      </c>
      <c r="HX39" s="40">
        <f t="shared" si="140"/>
        <v>0</v>
      </c>
      <c r="HY39" s="40">
        <f t="shared" si="141"/>
        <v>0</v>
      </c>
      <c r="HZ39" s="40">
        <f t="shared" si="142"/>
        <v>0</v>
      </c>
      <c r="IA39" s="40">
        <f t="shared" si="143"/>
        <v>0</v>
      </c>
      <c r="IB39" s="40">
        <f t="shared" si="144"/>
        <v>0</v>
      </c>
      <c r="IC39" s="40">
        <f t="shared" si="144"/>
        <v>0</v>
      </c>
      <c r="ID39" s="40">
        <f t="shared" si="144"/>
        <v>0</v>
      </c>
      <c r="IE39" s="40">
        <f t="shared" si="144"/>
        <v>0</v>
      </c>
      <c r="IF39" s="62">
        <f t="shared" si="148"/>
        <v>0</v>
      </c>
      <c r="IG39" s="62">
        <f t="shared" si="44"/>
        <v>0</v>
      </c>
      <c r="IH39" s="62">
        <f t="shared" si="45"/>
        <v>0</v>
      </c>
      <c r="II39" s="62">
        <f t="shared" si="46"/>
        <v>0</v>
      </c>
      <c r="IJ39" s="40">
        <f t="shared" si="149"/>
        <v>0</v>
      </c>
      <c r="IK39" s="40">
        <f t="shared" si="149"/>
        <v>0</v>
      </c>
      <c r="IL39" s="40">
        <f t="shared" si="149"/>
        <v>0</v>
      </c>
      <c r="IM39" s="40">
        <f t="shared" si="149"/>
        <v>0</v>
      </c>
      <c r="IN39" s="40">
        <f t="shared" si="149"/>
        <v>0</v>
      </c>
      <c r="IO39" s="40">
        <f t="shared" si="149"/>
        <v>0</v>
      </c>
      <c r="IP39" s="40">
        <f t="shared" si="149"/>
        <v>0</v>
      </c>
      <c r="IQ39" s="40">
        <f t="shared" si="149"/>
        <v>0</v>
      </c>
      <c r="IR39" s="40">
        <f t="shared" si="149"/>
        <v>0</v>
      </c>
      <c r="IS39" s="40">
        <f t="shared" si="191"/>
        <v>0</v>
      </c>
      <c r="IT39" s="40">
        <f t="shared" si="190"/>
        <v>0</v>
      </c>
      <c r="IU39" s="40">
        <f t="shared" si="190"/>
        <v>0</v>
      </c>
      <c r="IV39" s="62">
        <f t="shared" si="150"/>
        <v>0</v>
      </c>
      <c r="IW39" s="62">
        <f t="shared" si="48"/>
        <v>0</v>
      </c>
      <c r="IX39" s="62">
        <f t="shared" si="49"/>
        <v>0</v>
      </c>
      <c r="IY39" s="62">
        <f t="shared" si="50"/>
        <v>0</v>
      </c>
      <c r="IZ39" s="40">
        <f t="shared" si="151"/>
        <v>0</v>
      </c>
      <c r="JA39" s="40">
        <f t="shared" si="152"/>
        <v>0</v>
      </c>
      <c r="JB39" s="40">
        <f t="shared" si="153"/>
        <v>0</v>
      </c>
      <c r="JC39" s="40">
        <f t="shared" si="154"/>
        <v>0</v>
      </c>
      <c r="JD39" s="40">
        <f t="shared" si="155"/>
        <v>0</v>
      </c>
      <c r="JE39" s="40">
        <f t="shared" si="156"/>
        <v>0</v>
      </c>
      <c r="JF39" s="40">
        <f t="shared" si="157"/>
        <v>0</v>
      </c>
      <c r="JG39" s="40">
        <f t="shared" si="158"/>
        <v>0</v>
      </c>
      <c r="JH39" s="40">
        <f t="shared" si="159"/>
        <v>0</v>
      </c>
      <c r="JI39" s="40">
        <f t="shared" si="160"/>
        <v>0</v>
      </c>
      <c r="JJ39" s="40">
        <f t="shared" si="161"/>
        <v>0</v>
      </c>
      <c r="JK39" s="40">
        <f t="shared" si="162"/>
        <v>0</v>
      </c>
      <c r="JL39" s="62">
        <f t="shared" si="163"/>
        <v>0</v>
      </c>
      <c r="JM39" s="62">
        <f t="shared" si="52"/>
        <v>0</v>
      </c>
      <c r="JN39" s="62">
        <f t="shared" si="53"/>
        <v>0</v>
      </c>
      <c r="JO39" s="62">
        <f t="shared" si="223"/>
        <v>0</v>
      </c>
      <c r="JP39" s="40">
        <f t="shared" si="164"/>
        <v>0</v>
      </c>
      <c r="JQ39" s="40">
        <f t="shared" si="165"/>
        <v>0</v>
      </c>
      <c r="JR39" s="40">
        <f t="shared" si="166"/>
        <v>0</v>
      </c>
      <c r="JS39" s="40">
        <f t="shared" si="167"/>
        <v>0</v>
      </c>
      <c r="JT39" s="40">
        <f t="shared" si="168"/>
        <v>0</v>
      </c>
      <c r="JU39" s="40">
        <f t="shared" si="169"/>
        <v>0</v>
      </c>
      <c r="JV39" s="40">
        <f t="shared" si="170"/>
        <v>0</v>
      </c>
      <c r="JW39" s="40">
        <f t="shared" si="171"/>
        <v>0</v>
      </c>
      <c r="JX39" s="40">
        <f t="shared" si="172"/>
        <v>0</v>
      </c>
      <c r="JY39" s="40">
        <f t="shared" si="173"/>
        <v>0</v>
      </c>
      <c r="JZ39" s="40">
        <f t="shared" si="174"/>
        <v>0</v>
      </c>
      <c r="KA39" s="40">
        <f t="shared" si="175"/>
        <v>0</v>
      </c>
      <c r="KB39" s="62">
        <f t="shared" si="176"/>
        <v>0</v>
      </c>
      <c r="KC39" s="62">
        <f t="shared" si="56"/>
        <v>0</v>
      </c>
      <c r="KD39" s="62">
        <f t="shared" si="57"/>
        <v>0</v>
      </c>
      <c r="KE39" s="62">
        <f t="shared" si="224"/>
        <v>0</v>
      </c>
      <c r="KF39" s="40">
        <f t="shared" si="177"/>
        <v>0</v>
      </c>
      <c r="KG39" s="40">
        <f t="shared" si="178"/>
        <v>0</v>
      </c>
      <c r="KH39" s="40">
        <f t="shared" si="179"/>
        <v>0</v>
      </c>
      <c r="KI39" s="40">
        <f t="shared" si="180"/>
        <v>0</v>
      </c>
      <c r="KJ39" s="40">
        <f t="shared" si="181"/>
        <v>0</v>
      </c>
      <c r="KK39" s="40">
        <f t="shared" si="182"/>
        <v>0</v>
      </c>
      <c r="KL39" s="40">
        <f t="shared" si="183"/>
        <v>0</v>
      </c>
      <c r="KM39" s="40">
        <f t="shared" si="184"/>
        <v>0</v>
      </c>
      <c r="KN39" s="40">
        <f t="shared" si="185"/>
        <v>0</v>
      </c>
      <c r="KO39" s="40">
        <f t="shared" si="186"/>
        <v>0</v>
      </c>
      <c r="KP39" s="40">
        <f t="shared" si="187"/>
        <v>0</v>
      </c>
      <c r="KQ39" s="40">
        <f t="shared" si="188"/>
        <v>0</v>
      </c>
      <c r="KR39" s="62">
        <f t="shared" si="189"/>
        <v>0</v>
      </c>
      <c r="KS39" s="62">
        <f t="shared" si="60"/>
        <v>0</v>
      </c>
      <c r="KT39" s="62">
        <f t="shared" si="61"/>
        <v>0</v>
      </c>
      <c r="KU39" s="62">
        <f t="shared" si="225"/>
        <v>0</v>
      </c>
    </row>
    <row r="40" spans="1:307" x14ac:dyDescent="0.2">
      <c r="A40" s="73"/>
      <c r="B40" s="74"/>
      <c r="C40" s="75" t="s">
        <v>89</v>
      </c>
      <c r="D40" s="59"/>
      <c r="E40" s="59"/>
      <c r="F40" s="59"/>
      <c r="G40" s="59">
        <f t="shared" si="0"/>
        <v>0</v>
      </c>
      <c r="H40" s="865">
        <v>0</v>
      </c>
      <c r="I40" s="865">
        <v>0</v>
      </c>
      <c r="J40" s="866">
        <v>0</v>
      </c>
      <c r="K40" s="866">
        <f t="shared" si="63"/>
        <v>0</v>
      </c>
      <c r="L40" s="59"/>
      <c r="M40" s="59"/>
      <c r="N40" s="39"/>
      <c r="O40" s="39">
        <f t="shared" si="64"/>
        <v>0</v>
      </c>
      <c r="P40" s="62">
        <f t="shared" si="65"/>
        <v>0</v>
      </c>
      <c r="Q40" s="62">
        <f t="shared" si="66"/>
        <v>0</v>
      </c>
      <c r="R40" s="62">
        <f t="shared" si="67"/>
        <v>0</v>
      </c>
      <c r="S40" s="62">
        <f t="shared" si="68"/>
        <v>0</v>
      </c>
      <c r="T40" s="59"/>
      <c r="U40" s="59"/>
      <c r="V40" s="59"/>
      <c r="W40" s="59">
        <f t="shared" si="228"/>
        <v>0</v>
      </c>
      <c r="X40" s="865">
        <v>0</v>
      </c>
      <c r="Y40" s="865">
        <v>0</v>
      </c>
      <c r="Z40" s="866"/>
      <c r="AA40" s="866">
        <f t="shared" si="195"/>
        <v>0</v>
      </c>
      <c r="AB40" s="59"/>
      <c r="AC40" s="59"/>
      <c r="AD40" s="39"/>
      <c r="AE40" s="39">
        <f t="shared" si="70"/>
        <v>0</v>
      </c>
      <c r="AF40" s="62">
        <f t="shared" si="71"/>
        <v>0</v>
      </c>
      <c r="AG40" s="62">
        <f t="shared" si="2"/>
        <v>0</v>
      </c>
      <c r="AH40" s="62">
        <f t="shared" si="3"/>
        <v>0</v>
      </c>
      <c r="AI40" s="62">
        <f t="shared" si="4"/>
        <v>0</v>
      </c>
      <c r="AJ40" s="59"/>
      <c r="AK40" s="59"/>
      <c r="AL40" s="59"/>
      <c r="AM40" s="59">
        <f t="shared" si="229"/>
        <v>0</v>
      </c>
      <c r="AN40" s="865">
        <v>0</v>
      </c>
      <c r="AO40" s="865">
        <v>0</v>
      </c>
      <c r="AP40" s="866">
        <v>0</v>
      </c>
      <c r="AQ40" s="866">
        <f t="shared" si="197"/>
        <v>0</v>
      </c>
      <c r="AR40" s="59"/>
      <c r="AS40" s="59"/>
      <c r="AT40" s="39"/>
      <c r="AU40" s="39">
        <f t="shared" si="73"/>
        <v>0</v>
      </c>
      <c r="AV40" s="62">
        <f t="shared" si="74"/>
        <v>0</v>
      </c>
      <c r="AW40" s="62">
        <f t="shared" si="6"/>
        <v>0</v>
      </c>
      <c r="AX40" s="62">
        <f t="shared" si="7"/>
        <v>0</v>
      </c>
      <c r="AY40" s="62">
        <f t="shared" si="8"/>
        <v>0</v>
      </c>
      <c r="AZ40" s="59"/>
      <c r="BA40" s="59"/>
      <c r="BB40" s="59"/>
      <c r="BC40" s="59">
        <f t="shared" si="230"/>
        <v>0</v>
      </c>
      <c r="BD40" s="865">
        <v>0</v>
      </c>
      <c r="BE40" s="865">
        <v>0</v>
      </c>
      <c r="BF40" s="866">
        <v>0</v>
      </c>
      <c r="BG40" s="866">
        <f t="shared" si="199"/>
        <v>0</v>
      </c>
      <c r="BH40" s="59"/>
      <c r="BI40" s="59"/>
      <c r="BJ40" s="39"/>
      <c r="BK40" s="39">
        <f t="shared" si="76"/>
        <v>0</v>
      </c>
      <c r="BL40" s="62">
        <f t="shared" si="77"/>
        <v>0</v>
      </c>
      <c r="BM40" s="62">
        <f t="shared" si="10"/>
        <v>0</v>
      </c>
      <c r="BN40" s="62">
        <f t="shared" si="11"/>
        <v>0</v>
      </c>
      <c r="BO40" s="62">
        <f t="shared" si="12"/>
        <v>0</v>
      </c>
      <c r="BP40" s="59"/>
      <c r="BQ40" s="59"/>
      <c r="BR40" s="59"/>
      <c r="BS40" s="59">
        <f t="shared" si="231"/>
        <v>0</v>
      </c>
      <c r="BT40" s="865"/>
      <c r="BU40" s="865"/>
      <c r="BV40" s="866"/>
      <c r="BW40" s="866">
        <f t="shared" si="201"/>
        <v>0</v>
      </c>
      <c r="BX40" s="59"/>
      <c r="BY40" s="59"/>
      <c r="BZ40" s="39"/>
      <c r="CA40" s="39">
        <f t="shared" si="79"/>
        <v>0</v>
      </c>
      <c r="CB40" s="62">
        <f t="shared" si="80"/>
        <v>0</v>
      </c>
      <c r="CC40" s="62">
        <f t="shared" si="81"/>
        <v>0</v>
      </c>
      <c r="CD40" s="62">
        <f t="shared" si="82"/>
        <v>0</v>
      </c>
      <c r="CE40" s="62">
        <f t="shared" si="202"/>
        <v>0</v>
      </c>
      <c r="CF40" s="59"/>
      <c r="CG40" s="59"/>
      <c r="CH40" s="59"/>
      <c r="CI40" s="59">
        <f t="shared" si="232"/>
        <v>0</v>
      </c>
      <c r="CJ40" s="865"/>
      <c r="CK40" s="865"/>
      <c r="CL40" s="866"/>
      <c r="CM40" s="866">
        <f t="shared" si="204"/>
        <v>0</v>
      </c>
      <c r="CN40" s="59"/>
      <c r="CO40" s="59"/>
      <c r="CP40" s="39"/>
      <c r="CQ40" s="39">
        <f t="shared" si="192"/>
        <v>0</v>
      </c>
      <c r="CR40" s="62">
        <f t="shared" si="85"/>
        <v>0</v>
      </c>
      <c r="CS40" s="62">
        <f t="shared" si="16"/>
        <v>0</v>
      </c>
      <c r="CT40" s="62">
        <f t="shared" si="17"/>
        <v>0</v>
      </c>
      <c r="CU40" s="62">
        <f t="shared" si="205"/>
        <v>0</v>
      </c>
      <c r="CV40" s="59"/>
      <c r="CW40" s="59"/>
      <c r="CX40" s="59"/>
      <c r="CY40" s="59">
        <f t="shared" si="233"/>
        <v>0</v>
      </c>
      <c r="CZ40" s="59"/>
      <c r="DA40" s="59"/>
      <c r="DB40" s="39"/>
      <c r="DC40" s="39">
        <f t="shared" si="207"/>
        <v>0</v>
      </c>
      <c r="DD40" s="59"/>
      <c r="DE40" s="59"/>
      <c r="DF40" s="39"/>
      <c r="DG40" s="39">
        <f t="shared" si="193"/>
        <v>0</v>
      </c>
      <c r="DH40" s="62">
        <f t="shared" si="88"/>
        <v>0</v>
      </c>
      <c r="DI40" s="62">
        <f t="shared" si="20"/>
        <v>0</v>
      </c>
      <c r="DJ40" s="62">
        <f t="shared" si="21"/>
        <v>0</v>
      </c>
      <c r="DK40" s="62">
        <f t="shared" si="208"/>
        <v>0</v>
      </c>
      <c r="DL40" s="59"/>
      <c r="DM40" s="59"/>
      <c r="DN40" s="59"/>
      <c r="DO40" s="59">
        <f t="shared" si="234"/>
        <v>0</v>
      </c>
      <c r="DP40" s="59"/>
      <c r="DQ40" s="59"/>
      <c r="DR40" s="39"/>
      <c r="DS40" s="39">
        <f t="shared" si="210"/>
        <v>0</v>
      </c>
      <c r="DT40" s="59"/>
      <c r="DU40" s="59"/>
      <c r="DV40" s="39"/>
      <c r="DW40" s="39">
        <f t="shared" si="90"/>
        <v>0</v>
      </c>
      <c r="DX40" s="62">
        <f t="shared" si="91"/>
        <v>0</v>
      </c>
      <c r="DY40" s="62">
        <f t="shared" si="92"/>
        <v>0</v>
      </c>
      <c r="DZ40" s="62">
        <f t="shared" si="93"/>
        <v>0</v>
      </c>
      <c r="EA40" s="62">
        <f t="shared" si="94"/>
        <v>0</v>
      </c>
      <c r="EB40" s="59"/>
      <c r="EC40" s="59"/>
      <c r="ED40" s="59"/>
      <c r="EE40" s="59">
        <f t="shared" si="235"/>
        <v>0</v>
      </c>
      <c r="EF40" s="59"/>
      <c r="EG40" s="59"/>
      <c r="EH40" s="39"/>
      <c r="EI40" s="39">
        <f t="shared" si="212"/>
        <v>0</v>
      </c>
      <c r="EJ40" s="59"/>
      <c r="EK40" s="59"/>
      <c r="EL40" s="39"/>
      <c r="EM40" s="39">
        <f t="shared" si="96"/>
        <v>0</v>
      </c>
      <c r="EN40" s="62">
        <f t="shared" si="97"/>
        <v>0</v>
      </c>
      <c r="EO40" s="62">
        <f t="shared" si="25"/>
        <v>0</v>
      </c>
      <c r="EP40" s="62">
        <f t="shared" si="25"/>
        <v>0</v>
      </c>
      <c r="EQ40" s="62">
        <f t="shared" si="25"/>
        <v>0</v>
      </c>
      <c r="ER40" s="59"/>
      <c r="ES40" s="59"/>
      <c r="ET40" s="59"/>
      <c r="EU40" s="59">
        <f t="shared" si="236"/>
        <v>0</v>
      </c>
      <c r="EV40" s="59"/>
      <c r="EW40" s="59"/>
      <c r="EX40" s="39"/>
      <c r="EY40" s="39">
        <f t="shared" si="214"/>
        <v>0</v>
      </c>
      <c r="EZ40" s="59"/>
      <c r="FA40" s="59"/>
      <c r="FB40" s="39"/>
      <c r="FC40" s="39">
        <f t="shared" si="215"/>
        <v>0</v>
      </c>
      <c r="FD40" s="62">
        <f t="shared" si="100"/>
        <v>0</v>
      </c>
      <c r="FE40" s="62">
        <f t="shared" si="27"/>
        <v>0</v>
      </c>
      <c r="FF40" s="62">
        <f t="shared" si="28"/>
        <v>0</v>
      </c>
      <c r="FG40" s="62">
        <f t="shared" si="216"/>
        <v>0</v>
      </c>
      <c r="FH40" s="59"/>
      <c r="FI40" s="59"/>
      <c r="FJ40" s="59"/>
      <c r="FK40" s="59">
        <f t="shared" si="30"/>
        <v>0</v>
      </c>
      <c r="FL40" s="59"/>
      <c r="FM40" s="59"/>
      <c r="FN40" s="39"/>
      <c r="FO40" s="39">
        <f t="shared" si="217"/>
        <v>0</v>
      </c>
      <c r="FP40" s="59"/>
      <c r="FQ40" s="59"/>
      <c r="FR40" s="39"/>
      <c r="FS40" s="39">
        <f t="shared" si="102"/>
        <v>0</v>
      </c>
      <c r="FT40" s="62">
        <f t="shared" si="103"/>
        <v>0</v>
      </c>
      <c r="FU40" s="62">
        <f t="shared" si="31"/>
        <v>0</v>
      </c>
      <c r="FV40" s="62">
        <f t="shared" si="32"/>
        <v>0</v>
      </c>
      <c r="FW40" s="62">
        <f t="shared" si="33"/>
        <v>0</v>
      </c>
      <c r="FX40" s="59"/>
      <c r="FY40" s="59"/>
      <c r="FZ40" s="59"/>
      <c r="GA40" s="59">
        <f t="shared" si="237"/>
        <v>0</v>
      </c>
      <c r="GB40" s="59"/>
      <c r="GC40" s="59"/>
      <c r="GD40" s="39"/>
      <c r="GE40" s="39">
        <f t="shared" si="219"/>
        <v>0</v>
      </c>
      <c r="GF40" s="59"/>
      <c r="GG40" s="59"/>
      <c r="GH40" s="39"/>
      <c r="GI40" s="39">
        <f t="shared" si="220"/>
        <v>0</v>
      </c>
      <c r="GJ40" s="62">
        <f t="shared" si="106"/>
        <v>0</v>
      </c>
      <c r="GK40" s="62">
        <f t="shared" si="35"/>
        <v>0</v>
      </c>
      <c r="GL40" s="62">
        <f t="shared" si="36"/>
        <v>0</v>
      </c>
      <c r="GM40" s="62">
        <f t="shared" si="221"/>
        <v>0</v>
      </c>
      <c r="GN40" s="40">
        <f t="shared" si="107"/>
        <v>0</v>
      </c>
      <c r="GO40" s="40">
        <f t="shared" si="107"/>
        <v>0</v>
      </c>
      <c r="GP40" s="40">
        <f t="shared" si="107"/>
        <v>0</v>
      </c>
      <c r="GQ40" s="40">
        <f t="shared" si="110"/>
        <v>0</v>
      </c>
      <c r="GR40" s="40">
        <f t="shared" si="110"/>
        <v>0</v>
      </c>
      <c r="GS40" s="40">
        <f t="shared" si="110"/>
        <v>0</v>
      </c>
      <c r="GT40" s="40">
        <f t="shared" si="113"/>
        <v>0</v>
      </c>
      <c r="GU40" s="40">
        <f t="shared" si="113"/>
        <v>0</v>
      </c>
      <c r="GV40" s="40">
        <f t="shared" si="115"/>
        <v>0</v>
      </c>
      <c r="GW40" s="40">
        <f t="shared" si="116"/>
        <v>0</v>
      </c>
      <c r="GX40" s="40">
        <f t="shared" si="117"/>
        <v>0</v>
      </c>
      <c r="GY40" s="40">
        <f t="shared" si="118"/>
        <v>0</v>
      </c>
      <c r="GZ40" s="62">
        <f t="shared" si="119"/>
        <v>0</v>
      </c>
      <c r="HA40" s="62">
        <f t="shared" si="39"/>
        <v>0</v>
      </c>
      <c r="HB40" s="62">
        <f t="shared" si="40"/>
        <v>0</v>
      </c>
      <c r="HC40" s="62">
        <f t="shared" si="222"/>
        <v>0</v>
      </c>
      <c r="HD40" s="40">
        <f t="shared" si="120"/>
        <v>0</v>
      </c>
      <c r="HE40" s="40">
        <f t="shared" si="121"/>
        <v>0</v>
      </c>
      <c r="HF40" s="40">
        <f t="shared" si="122"/>
        <v>0</v>
      </c>
      <c r="HG40" s="40">
        <f t="shared" si="123"/>
        <v>0</v>
      </c>
      <c r="HH40" s="40">
        <f t="shared" si="124"/>
        <v>0</v>
      </c>
      <c r="HI40" s="40">
        <f t="shared" si="125"/>
        <v>0</v>
      </c>
      <c r="HJ40" s="40">
        <f t="shared" si="126"/>
        <v>0</v>
      </c>
      <c r="HK40" s="40">
        <f t="shared" si="127"/>
        <v>0</v>
      </c>
      <c r="HL40" s="40">
        <f t="shared" si="128"/>
        <v>0</v>
      </c>
      <c r="HM40" s="40">
        <f t="shared" si="129"/>
        <v>0</v>
      </c>
      <c r="HN40" s="40">
        <f t="shared" si="130"/>
        <v>0</v>
      </c>
      <c r="HO40" s="40">
        <f t="shared" si="131"/>
        <v>0</v>
      </c>
      <c r="HP40" s="62">
        <f t="shared" si="132"/>
        <v>0</v>
      </c>
      <c r="HQ40" s="62">
        <f t="shared" si="133"/>
        <v>0</v>
      </c>
      <c r="HR40" s="62">
        <f t="shared" si="134"/>
        <v>0</v>
      </c>
      <c r="HS40" s="62">
        <f t="shared" si="135"/>
        <v>0</v>
      </c>
      <c r="HT40" s="40">
        <f t="shared" si="136"/>
        <v>0</v>
      </c>
      <c r="HU40" s="40">
        <f t="shared" si="137"/>
        <v>0</v>
      </c>
      <c r="HV40" s="40">
        <f t="shared" si="138"/>
        <v>0</v>
      </c>
      <c r="HW40" s="40">
        <f t="shared" si="139"/>
        <v>0</v>
      </c>
      <c r="HX40" s="40">
        <f t="shared" si="140"/>
        <v>0</v>
      </c>
      <c r="HY40" s="40">
        <f t="shared" si="141"/>
        <v>0</v>
      </c>
      <c r="HZ40" s="40">
        <f t="shared" si="142"/>
        <v>0</v>
      </c>
      <c r="IA40" s="40">
        <f t="shared" si="143"/>
        <v>0</v>
      </c>
      <c r="IB40" s="40">
        <f t="shared" si="144"/>
        <v>0</v>
      </c>
      <c r="IC40" s="40">
        <f t="shared" si="144"/>
        <v>0</v>
      </c>
      <c r="ID40" s="40">
        <f t="shared" si="144"/>
        <v>0</v>
      </c>
      <c r="IE40" s="40">
        <f t="shared" si="144"/>
        <v>0</v>
      </c>
      <c r="IF40" s="62">
        <f t="shared" si="148"/>
        <v>0</v>
      </c>
      <c r="IG40" s="62">
        <f t="shared" si="44"/>
        <v>0</v>
      </c>
      <c r="IH40" s="62">
        <f t="shared" si="45"/>
        <v>0</v>
      </c>
      <c r="II40" s="62">
        <f t="shared" si="46"/>
        <v>0</v>
      </c>
      <c r="IJ40" s="40">
        <f t="shared" si="149"/>
        <v>0</v>
      </c>
      <c r="IK40" s="40">
        <f t="shared" si="149"/>
        <v>0</v>
      </c>
      <c r="IL40" s="40">
        <f t="shared" si="149"/>
        <v>0</v>
      </c>
      <c r="IM40" s="40">
        <f t="shared" si="149"/>
        <v>0</v>
      </c>
      <c r="IN40" s="40">
        <f t="shared" si="149"/>
        <v>0</v>
      </c>
      <c r="IO40" s="40">
        <f t="shared" si="149"/>
        <v>0</v>
      </c>
      <c r="IP40" s="40">
        <f t="shared" si="149"/>
        <v>0</v>
      </c>
      <c r="IQ40" s="40">
        <f t="shared" si="149"/>
        <v>0</v>
      </c>
      <c r="IR40" s="40">
        <f t="shared" si="149"/>
        <v>0</v>
      </c>
      <c r="IS40" s="40">
        <f t="shared" si="191"/>
        <v>0</v>
      </c>
      <c r="IT40" s="40">
        <f t="shared" si="190"/>
        <v>0</v>
      </c>
      <c r="IU40" s="40">
        <f t="shared" si="190"/>
        <v>0</v>
      </c>
      <c r="IV40" s="62">
        <f t="shared" si="150"/>
        <v>0</v>
      </c>
      <c r="IW40" s="62">
        <f t="shared" si="48"/>
        <v>0</v>
      </c>
      <c r="IX40" s="62">
        <f t="shared" si="49"/>
        <v>0</v>
      </c>
      <c r="IY40" s="62">
        <f t="shared" si="50"/>
        <v>0</v>
      </c>
      <c r="IZ40" s="40">
        <f t="shared" ref="IZ40:JK45" si="238">GN40+HD40</f>
        <v>0</v>
      </c>
      <c r="JA40" s="40">
        <f t="shared" si="238"/>
        <v>0</v>
      </c>
      <c r="JB40" s="40">
        <f t="shared" si="238"/>
        <v>0</v>
      </c>
      <c r="JC40" s="40">
        <f t="shared" si="238"/>
        <v>0</v>
      </c>
      <c r="JD40" s="40">
        <f t="shared" si="238"/>
        <v>0</v>
      </c>
      <c r="JE40" s="40">
        <f t="shared" si="238"/>
        <v>0</v>
      </c>
      <c r="JF40" s="40">
        <f t="shared" si="238"/>
        <v>0</v>
      </c>
      <c r="JG40" s="40">
        <f t="shared" si="238"/>
        <v>0</v>
      </c>
      <c r="JH40" s="40">
        <f t="shared" si="238"/>
        <v>0</v>
      </c>
      <c r="JI40" s="40">
        <f t="shared" si="238"/>
        <v>0</v>
      </c>
      <c r="JJ40" s="40">
        <f t="shared" si="238"/>
        <v>0</v>
      </c>
      <c r="JK40" s="40">
        <f t="shared" si="238"/>
        <v>0</v>
      </c>
      <c r="JL40" s="62">
        <f t="shared" ref="JL40:JO45" si="239">IZ40+JD40+JH40</f>
        <v>0</v>
      </c>
      <c r="JM40" s="62">
        <f t="shared" si="239"/>
        <v>0</v>
      </c>
      <c r="JN40" s="62">
        <f t="shared" si="239"/>
        <v>0</v>
      </c>
      <c r="JO40" s="62">
        <f t="shared" si="239"/>
        <v>0</v>
      </c>
      <c r="JP40" s="40">
        <f t="shared" ref="JP40:KA45" si="240">HT40+IJ40</f>
        <v>0</v>
      </c>
      <c r="JQ40" s="40">
        <f t="shared" si="240"/>
        <v>0</v>
      </c>
      <c r="JR40" s="40">
        <f t="shared" si="240"/>
        <v>0</v>
      </c>
      <c r="JS40" s="40">
        <f t="shared" si="240"/>
        <v>0</v>
      </c>
      <c r="JT40" s="40">
        <f t="shared" si="240"/>
        <v>0</v>
      </c>
      <c r="JU40" s="40">
        <f t="shared" si="240"/>
        <v>0</v>
      </c>
      <c r="JV40" s="40">
        <f t="shared" si="240"/>
        <v>0</v>
      </c>
      <c r="JW40" s="40">
        <f t="shared" si="240"/>
        <v>0</v>
      </c>
      <c r="JX40" s="40">
        <f t="shared" si="240"/>
        <v>0</v>
      </c>
      <c r="JY40" s="40">
        <f t="shared" si="240"/>
        <v>0</v>
      </c>
      <c r="JZ40" s="40">
        <f t="shared" si="240"/>
        <v>0</v>
      </c>
      <c r="KA40" s="40">
        <f t="shared" si="240"/>
        <v>0</v>
      </c>
      <c r="KB40" s="62">
        <f t="shared" ref="KB40:KE45" si="241">JP40+JT40+JX40</f>
        <v>0</v>
      </c>
      <c r="KC40" s="62">
        <f t="shared" si="241"/>
        <v>0</v>
      </c>
      <c r="KD40" s="62">
        <f t="shared" si="241"/>
        <v>0</v>
      </c>
      <c r="KE40" s="62">
        <f t="shared" si="241"/>
        <v>0</v>
      </c>
      <c r="KF40" s="40">
        <f t="shared" ref="KF40:KQ45" si="242">D40+T40+AJ40+AZ40+BP40+CF40+CV40+DL40+EB40+ER40+FH40+FX40</f>
        <v>0</v>
      </c>
      <c r="KG40" s="40">
        <f t="shared" si="242"/>
        <v>0</v>
      </c>
      <c r="KH40" s="40">
        <f t="shared" si="242"/>
        <v>0</v>
      </c>
      <c r="KI40" s="40">
        <f t="shared" si="242"/>
        <v>0</v>
      </c>
      <c r="KJ40" s="40">
        <f t="shared" si="242"/>
        <v>0</v>
      </c>
      <c r="KK40" s="40">
        <f t="shared" si="242"/>
        <v>0</v>
      </c>
      <c r="KL40" s="40">
        <f t="shared" si="242"/>
        <v>0</v>
      </c>
      <c r="KM40" s="40">
        <f t="shared" si="242"/>
        <v>0</v>
      </c>
      <c r="KN40" s="40">
        <f t="shared" si="242"/>
        <v>0</v>
      </c>
      <c r="KO40" s="40">
        <f t="shared" si="242"/>
        <v>0</v>
      </c>
      <c r="KP40" s="40">
        <f t="shared" si="242"/>
        <v>0</v>
      </c>
      <c r="KQ40" s="40">
        <f t="shared" si="242"/>
        <v>0</v>
      </c>
      <c r="KR40" s="62">
        <f t="shared" ref="KR40:KR46" si="243">KF40+KJ40+KN40</f>
        <v>0</v>
      </c>
      <c r="KS40" s="62">
        <f t="shared" ref="KS40:KS46" si="244">KG40+KK40+KO40</f>
        <v>0</v>
      </c>
      <c r="KT40" s="62">
        <f t="shared" ref="KT40:KT46" si="245">KH40+KL40+KP40</f>
        <v>0</v>
      </c>
      <c r="KU40" s="62">
        <f t="shared" ref="KU40:KU46" si="246">KI40+KM40+KQ40</f>
        <v>0</v>
      </c>
    </row>
    <row r="41" spans="1:307" ht="15" x14ac:dyDescent="0.25">
      <c r="A41" s="70" t="s">
        <v>365</v>
      </c>
      <c r="B41" s="499" t="s">
        <v>361</v>
      </c>
      <c r="C41" s="500"/>
      <c r="D41" s="59"/>
      <c r="E41" s="59"/>
      <c r="F41" s="59"/>
      <c r="G41" s="59">
        <f t="shared" si="0"/>
        <v>0</v>
      </c>
      <c r="H41" s="865"/>
      <c r="I41" s="865"/>
      <c r="J41" s="866"/>
      <c r="K41" s="866">
        <f t="shared" si="63"/>
        <v>0</v>
      </c>
      <c r="L41" s="59"/>
      <c r="M41" s="59"/>
      <c r="N41" s="39"/>
      <c r="O41" s="39">
        <f>SUM(L41:N41)</f>
        <v>0</v>
      </c>
      <c r="P41" s="62">
        <f t="shared" ref="P41:R45" si="247">D41+H41+L41</f>
        <v>0</v>
      </c>
      <c r="Q41" s="62">
        <f t="shared" si="247"/>
        <v>0</v>
      </c>
      <c r="R41" s="62">
        <f t="shared" si="247"/>
        <v>0</v>
      </c>
      <c r="S41" s="62">
        <f>G41+K41+O41</f>
        <v>0</v>
      </c>
      <c r="T41" s="59"/>
      <c r="U41" s="59"/>
      <c r="V41" s="59"/>
      <c r="W41" s="59">
        <f t="shared" si="228"/>
        <v>0</v>
      </c>
      <c r="X41" s="865"/>
      <c r="Y41" s="865"/>
      <c r="Z41" s="866"/>
      <c r="AA41" s="866">
        <f t="shared" si="195"/>
        <v>0</v>
      </c>
      <c r="AB41" s="59"/>
      <c r="AC41" s="59"/>
      <c r="AD41" s="39"/>
      <c r="AE41" s="39">
        <f t="shared" si="70"/>
        <v>0</v>
      </c>
      <c r="AF41" s="62">
        <f t="shared" ref="AF41:AH45" si="248">T41+X41+AB41</f>
        <v>0</v>
      </c>
      <c r="AG41" s="62">
        <f t="shared" si="248"/>
        <v>0</v>
      </c>
      <c r="AH41" s="62">
        <f t="shared" si="248"/>
        <v>0</v>
      </c>
      <c r="AI41" s="62">
        <f>W41+AA41+AE41</f>
        <v>0</v>
      </c>
      <c r="AJ41" s="59"/>
      <c r="AK41" s="59"/>
      <c r="AL41" s="59"/>
      <c r="AM41" s="59">
        <f t="shared" si="229"/>
        <v>0</v>
      </c>
      <c r="AN41" s="865"/>
      <c r="AO41" s="865"/>
      <c r="AP41" s="866"/>
      <c r="AQ41" s="866">
        <f t="shared" si="197"/>
        <v>0</v>
      </c>
      <c r="AR41" s="59"/>
      <c r="AS41" s="59"/>
      <c r="AT41" s="39"/>
      <c r="AU41" s="39">
        <f t="shared" si="73"/>
        <v>0</v>
      </c>
      <c r="AV41" s="62">
        <f t="shared" ref="AV41:AX45" si="249">AJ41+AN41+AR41</f>
        <v>0</v>
      </c>
      <c r="AW41" s="62">
        <f t="shared" si="249"/>
        <v>0</v>
      </c>
      <c r="AX41" s="62">
        <f t="shared" si="249"/>
        <v>0</v>
      </c>
      <c r="AY41" s="62">
        <f>AM41+AQ41+AU41</f>
        <v>0</v>
      </c>
      <c r="AZ41" s="59"/>
      <c r="BA41" s="59"/>
      <c r="BB41" s="59"/>
      <c r="BC41" s="59">
        <f t="shared" si="230"/>
        <v>0</v>
      </c>
      <c r="BD41" s="865"/>
      <c r="BE41" s="865"/>
      <c r="BF41" s="866"/>
      <c r="BG41" s="866">
        <f t="shared" si="199"/>
        <v>0</v>
      </c>
      <c r="BH41" s="59"/>
      <c r="BI41" s="59"/>
      <c r="BJ41" s="39"/>
      <c r="BK41" s="39">
        <f t="shared" si="76"/>
        <v>0</v>
      </c>
      <c r="BL41" s="62">
        <f t="shared" ref="BL41:BN45" si="250">AZ41+BD41+BH41</f>
        <v>0</v>
      </c>
      <c r="BM41" s="62">
        <f t="shared" si="250"/>
        <v>0</v>
      </c>
      <c r="BN41" s="62">
        <f t="shared" si="250"/>
        <v>0</v>
      </c>
      <c r="BO41" s="62">
        <f>BC41+BG41+BK41</f>
        <v>0</v>
      </c>
      <c r="BP41" s="59"/>
      <c r="BQ41" s="59"/>
      <c r="BR41" s="59"/>
      <c r="BS41" s="59">
        <f t="shared" si="231"/>
        <v>0</v>
      </c>
      <c r="BT41" s="865"/>
      <c r="BU41" s="865"/>
      <c r="BV41" s="866"/>
      <c r="BW41" s="866">
        <f t="shared" si="201"/>
        <v>0</v>
      </c>
      <c r="BX41" s="59"/>
      <c r="BY41" s="59"/>
      <c r="BZ41" s="39"/>
      <c r="CA41" s="39"/>
      <c r="CB41" s="62">
        <f t="shared" ref="CB41:CD45" si="251">BP41+BT41+BX41</f>
        <v>0</v>
      </c>
      <c r="CC41" s="62">
        <f t="shared" si="251"/>
        <v>0</v>
      </c>
      <c r="CD41" s="62">
        <f t="shared" si="251"/>
        <v>0</v>
      </c>
      <c r="CE41" s="62">
        <f>BS41+BW41+CA41</f>
        <v>0</v>
      </c>
      <c r="CF41" s="59"/>
      <c r="CG41" s="59"/>
      <c r="CH41" s="59"/>
      <c r="CI41" s="59">
        <f t="shared" si="232"/>
        <v>0</v>
      </c>
      <c r="CJ41" s="865"/>
      <c r="CK41" s="865"/>
      <c r="CL41" s="866"/>
      <c r="CM41" s="866">
        <f t="shared" si="204"/>
        <v>0</v>
      </c>
      <c r="CN41" s="59"/>
      <c r="CO41" s="59"/>
      <c r="CP41" s="39"/>
      <c r="CQ41" s="39">
        <f t="shared" si="192"/>
        <v>0</v>
      </c>
      <c r="CR41" s="62">
        <f t="shared" ref="CR41:CT45" si="252">CF41+CJ41+CN41</f>
        <v>0</v>
      </c>
      <c r="CS41" s="62">
        <f t="shared" si="252"/>
        <v>0</v>
      </c>
      <c r="CT41" s="62">
        <f t="shared" si="252"/>
        <v>0</v>
      </c>
      <c r="CU41" s="62">
        <f>CI41+CM41+CQ41</f>
        <v>0</v>
      </c>
      <c r="CV41" s="59"/>
      <c r="CW41" s="59"/>
      <c r="CX41" s="59"/>
      <c r="CY41" s="59">
        <f t="shared" si="233"/>
        <v>0</v>
      </c>
      <c r="CZ41" s="59"/>
      <c r="DA41" s="59"/>
      <c r="DB41" s="39"/>
      <c r="DC41" s="39">
        <f t="shared" si="207"/>
        <v>0</v>
      </c>
      <c r="DD41" s="59"/>
      <c r="DE41" s="59"/>
      <c r="DF41" s="39"/>
      <c r="DG41" s="39">
        <f t="shared" si="193"/>
        <v>0</v>
      </c>
      <c r="DH41" s="62">
        <f t="shared" ref="DH41:DK45" si="253">CV41+CZ41+DD41</f>
        <v>0</v>
      </c>
      <c r="DI41" s="62">
        <f t="shared" si="253"/>
        <v>0</v>
      </c>
      <c r="DJ41" s="62">
        <f t="shared" si="253"/>
        <v>0</v>
      </c>
      <c r="DK41" s="62">
        <f t="shared" si="253"/>
        <v>0</v>
      </c>
      <c r="DL41" s="59"/>
      <c r="DM41" s="59"/>
      <c r="DN41" s="59"/>
      <c r="DO41" s="59">
        <f t="shared" si="234"/>
        <v>0</v>
      </c>
      <c r="DP41" s="59"/>
      <c r="DQ41" s="59"/>
      <c r="DR41" s="39"/>
      <c r="DS41" s="39">
        <f t="shared" si="210"/>
        <v>0</v>
      </c>
      <c r="DT41" s="59"/>
      <c r="DU41" s="59"/>
      <c r="DV41" s="39"/>
      <c r="DW41" s="39">
        <f t="shared" si="90"/>
        <v>0</v>
      </c>
      <c r="DX41" s="62">
        <f t="shared" ref="DX41:EA45" si="254">DL41+DP41+DT41</f>
        <v>0</v>
      </c>
      <c r="DY41" s="62">
        <f t="shared" si="254"/>
        <v>0</v>
      </c>
      <c r="DZ41" s="62">
        <f t="shared" si="254"/>
        <v>0</v>
      </c>
      <c r="EA41" s="62">
        <f t="shared" si="254"/>
        <v>0</v>
      </c>
      <c r="EB41" s="59"/>
      <c r="EC41" s="59"/>
      <c r="ED41" s="59"/>
      <c r="EE41" s="59">
        <f t="shared" si="235"/>
        <v>0</v>
      </c>
      <c r="EF41" s="59"/>
      <c r="EG41" s="59"/>
      <c r="EH41" s="39"/>
      <c r="EI41" s="39">
        <f t="shared" si="212"/>
        <v>0</v>
      </c>
      <c r="EJ41" s="59"/>
      <c r="EK41" s="59"/>
      <c r="EL41" s="39"/>
      <c r="EM41" s="39">
        <f t="shared" si="96"/>
        <v>0</v>
      </c>
      <c r="EN41" s="62">
        <f t="shared" ref="EN41:EQ45" si="255">EB41+EF41+EJ41</f>
        <v>0</v>
      </c>
      <c r="EO41" s="62">
        <f t="shared" si="255"/>
        <v>0</v>
      </c>
      <c r="EP41" s="62">
        <f t="shared" si="255"/>
        <v>0</v>
      </c>
      <c r="EQ41" s="62">
        <f t="shared" si="255"/>
        <v>0</v>
      </c>
      <c r="ER41" s="59"/>
      <c r="ES41" s="59"/>
      <c r="ET41" s="59"/>
      <c r="EU41" s="59">
        <f t="shared" si="236"/>
        <v>0</v>
      </c>
      <c r="EV41" s="59"/>
      <c r="EW41" s="59"/>
      <c r="EX41" s="39"/>
      <c r="EY41" s="39">
        <f t="shared" si="214"/>
        <v>0</v>
      </c>
      <c r="EZ41" s="59"/>
      <c r="FA41" s="59"/>
      <c r="FB41" s="39"/>
      <c r="FC41" s="39">
        <f t="shared" si="215"/>
        <v>0</v>
      </c>
      <c r="FD41" s="62">
        <f t="shared" ref="FD41:FG45" si="256">ER41+EV41+EZ41</f>
        <v>0</v>
      </c>
      <c r="FE41" s="62">
        <f t="shared" si="256"/>
        <v>0</v>
      </c>
      <c r="FF41" s="62">
        <f t="shared" si="256"/>
        <v>0</v>
      </c>
      <c r="FG41" s="62">
        <f t="shared" si="256"/>
        <v>0</v>
      </c>
      <c r="FH41" s="59"/>
      <c r="FI41" s="59"/>
      <c r="FJ41" s="59"/>
      <c r="FK41" s="59">
        <f t="shared" si="30"/>
        <v>0</v>
      </c>
      <c r="FL41" s="59"/>
      <c r="FM41" s="59"/>
      <c r="FN41" s="39"/>
      <c r="FO41" s="39">
        <f t="shared" si="217"/>
        <v>0</v>
      </c>
      <c r="FP41" s="59"/>
      <c r="FQ41" s="59"/>
      <c r="FR41" s="39"/>
      <c r="FS41" s="39">
        <f t="shared" si="102"/>
        <v>0</v>
      </c>
      <c r="FT41" s="62">
        <f t="shared" ref="FT41:FW45" si="257">FH41+FL41+FP41</f>
        <v>0</v>
      </c>
      <c r="FU41" s="62">
        <f t="shared" si="257"/>
        <v>0</v>
      </c>
      <c r="FV41" s="62">
        <f t="shared" si="257"/>
        <v>0</v>
      </c>
      <c r="FW41" s="62">
        <f t="shared" si="257"/>
        <v>0</v>
      </c>
      <c r="FX41" s="59"/>
      <c r="FY41" s="59"/>
      <c r="FZ41" s="59"/>
      <c r="GA41" s="59">
        <f t="shared" si="237"/>
        <v>0</v>
      </c>
      <c r="GB41" s="59"/>
      <c r="GC41" s="59"/>
      <c r="GD41" s="39"/>
      <c r="GE41" s="39">
        <f t="shared" si="219"/>
        <v>0</v>
      </c>
      <c r="GF41" s="59"/>
      <c r="GG41" s="59"/>
      <c r="GH41" s="39"/>
      <c r="GI41" s="39">
        <f t="shared" si="220"/>
        <v>0</v>
      </c>
      <c r="GJ41" s="62">
        <f t="shared" ref="GJ41:GM45" si="258">FX41+GB41+GF41</f>
        <v>0</v>
      </c>
      <c r="GK41" s="62">
        <f t="shared" si="258"/>
        <v>0</v>
      </c>
      <c r="GL41" s="62">
        <f t="shared" si="258"/>
        <v>0</v>
      </c>
      <c r="GM41" s="62">
        <f t="shared" si="258"/>
        <v>0</v>
      </c>
      <c r="GN41" s="40">
        <f t="shared" si="107"/>
        <v>0</v>
      </c>
      <c r="GO41" s="40">
        <f t="shared" si="107"/>
        <v>0</v>
      </c>
      <c r="GP41" s="40">
        <f t="shared" si="107"/>
        <v>0</v>
      </c>
      <c r="GQ41" s="40">
        <f t="shared" ref="GQ41:GQ44" si="259">G41+W41+AM41</f>
        <v>0</v>
      </c>
      <c r="GR41" s="40">
        <f t="shared" si="110"/>
        <v>0</v>
      </c>
      <c r="GS41" s="40">
        <f t="shared" si="110"/>
        <v>0</v>
      </c>
      <c r="GT41" s="40">
        <f>J41+Z41+AP41</f>
        <v>0</v>
      </c>
      <c r="GU41" s="40">
        <f t="shared" si="113"/>
        <v>0</v>
      </c>
      <c r="GV41" s="40">
        <f t="shared" ref="GV41:GY45" si="260">L41+AB41+AR41</f>
        <v>0</v>
      </c>
      <c r="GW41" s="40">
        <f t="shared" si="260"/>
        <v>0</v>
      </c>
      <c r="GX41" s="40">
        <f t="shared" si="260"/>
        <v>0</v>
      </c>
      <c r="GY41" s="40">
        <f t="shared" si="260"/>
        <v>0</v>
      </c>
      <c r="GZ41" s="62">
        <f t="shared" ref="GZ41:HC45" si="261">GN41+GR41+GV41</f>
        <v>0</v>
      </c>
      <c r="HA41" s="62">
        <f t="shared" si="261"/>
        <v>0</v>
      </c>
      <c r="HB41" s="62">
        <f t="shared" si="261"/>
        <v>0</v>
      </c>
      <c r="HC41" s="62">
        <f t="shared" si="261"/>
        <v>0</v>
      </c>
      <c r="HD41" s="40">
        <f t="shared" si="120"/>
        <v>0</v>
      </c>
      <c r="HE41" s="40">
        <f t="shared" si="121"/>
        <v>0</v>
      </c>
      <c r="HF41" s="40">
        <f t="shared" si="122"/>
        <v>0</v>
      </c>
      <c r="HG41" s="40">
        <f t="shared" si="123"/>
        <v>0</v>
      </c>
      <c r="HH41" s="40">
        <f t="shared" si="124"/>
        <v>0</v>
      </c>
      <c r="HI41" s="40">
        <f t="shared" si="125"/>
        <v>0</v>
      </c>
      <c r="HJ41" s="40">
        <f t="shared" si="126"/>
        <v>0</v>
      </c>
      <c r="HK41" s="40">
        <f t="shared" si="127"/>
        <v>0</v>
      </c>
      <c r="HL41" s="40">
        <f t="shared" si="128"/>
        <v>0</v>
      </c>
      <c r="HM41" s="40">
        <f t="shared" si="129"/>
        <v>0</v>
      </c>
      <c r="HN41" s="40">
        <f t="shared" si="130"/>
        <v>0</v>
      </c>
      <c r="HO41" s="40">
        <f t="shared" si="131"/>
        <v>0</v>
      </c>
      <c r="HP41" s="62">
        <f t="shared" si="132"/>
        <v>0</v>
      </c>
      <c r="HQ41" s="62">
        <f t="shared" si="133"/>
        <v>0</v>
      </c>
      <c r="HR41" s="62">
        <f t="shared" si="134"/>
        <v>0</v>
      </c>
      <c r="HS41" s="62">
        <f t="shared" si="135"/>
        <v>0</v>
      </c>
      <c r="HT41" s="40">
        <f t="shared" si="136"/>
        <v>0</v>
      </c>
      <c r="HU41" s="40">
        <f t="shared" si="137"/>
        <v>0</v>
      </c>
      <c r="HV41" s="40">
        <f t="shared" si="138"/>
        <v>0</v>
      </c>
      <c r="HW41" s="40">
        <f t="shared" si="139"/>
        <v>0</v>
      </c>
      <c r="HX41" s="40">
        <f t="shared" si="140"/>
        <v>0</v>
      </c>
      <c r="HY41" s="40">
        <f t="shared" si="141"/>
        <v>0</v>
      </c>
      <c r="HZ41" s="40">
        <f t="shared" si="142"/>
        <v>0</v>
      </c>
      <c r="IA41" s="40">
        <f t="shared" si="143"/>
        <v>0</v>
      </c>
      <c r="IB41" s="40">
        <f t="shared" si="144"/>
        <v>0</v>
      </c>
      <c r="IC41" s="40">
        <f t="shared" si="144"/>
        <v>0</v>
      </c>
      <c r="ID41" s="40">
        <f t="shared" si="144"/>
        <v>0</v>
      </c>
      <c r="IE41" s="40">
        <f t="shared" si="144"/>
        <v>0</v>
      </c>
      <c r="IF41" s="62">
        <f t="shared" si="148"/>
        <v>0</v>
      </c>
      <c r="IG41" s="62">
        <f t="shared" si="44"/>
        <v>0</v>
      </c>
      <c r="IH41" s="62">
        <f t="shared" si="45"/>
        <v>0</v>
      </c>
      <c r="II41" s="62">
        <f t="shared" si="46"/>
        <v>0</v>
      </c>
      <c r="IJ41" s="40">
        <f t="shared" si="149"/>
        <v>0</v>
      </c>
      <c r="IK41" s="40">
        <f t="shared" si="149"/>
        <v>0</v>
      </c>
      <c r="IL41" s="40">
        <f t="shared" si="149"/>
        <v>0</v>
      </c>
      <c r="IM41" s="40">
        <f t="shared" si="149"/>
        <v>0</v>
      </c>
      <c r="IN41" s="40">
        <f t="shared" si="149"/>
        <v>0</v>
      </c>
      <c r="IO41" s="40">
        <f t="shared" si="149"/>
        <v>0</v>
      </c>
      <c r="IP41" s="40">
        <f t="shared" si="149"/>
        <v>0</v>
      </c>
      <c r="IQ41" s="40">
        <f t="shared" si="149"/>
        <v>0</v>
      </c>
      <c r="IR41" s="40">
        <f t="shared" si="149"/>
        <v>0</v>
      </c>
      <c r="IS41" s="40">
        <f t="shared" si="191"/>
        <v>0</v>
      </c>
      <c r="IT41" s="40">
        <f t="shared" si="190"/>
        <v>0</v>
      </c>
      <c r="IU41" s="40">
        <f t="shared" si="190"/>
        <v>0</v>
      </c>
      <c r="IV41" s="62">
        <f t="shared" si="150"/>
        <v>0</v>
      </c>
      <c r="IW41" s="62">
        <f t="shared" si="48"/>
        <v>0</v>
      </c>
      <c r="IX41" s="62">
        <f t="shared" si="49"/>
        <v>0</v>
      </c>
      <c r="IY41" s="62">
        <f t="shared" si="50"/>
        <v>0</v>
      </c>
      <c r="IZ41" s="40">
        <f t="shared" si="238"/>
        <v>0</v>
      </c>
      <c r="JA41" s="40">
        <f t="shared" si="238"/>
        <v>0</v>
      </c>
      <c r="JB41" s="40">
        <f t="shared" si="238"/>
        <v>0</v>
      </c>
      <c r="JC41" s="40">
        <f t="shared" si="238"/>
        <v>0</v>
      </c>
      <c r="JD41" s="40">
        <f t="shared" si="238"/>
        <v>0</v>
      </c>
      <c r="JE41" s="40">
        <f t="shared" si="238"/>
        <v>0</v>
      </c>
      <c r="JF41" s="40">
        <f t="shared" si="238"/>
        <v>0</v>
      </c>
      <c r="JG41" s="40">
        <f t="shared" si="238"/>
        <v>0</v>
      </c>
      <c r="JH41" s="40">
        <f t="shared" si="238"/>
        <v>0</v>
      </c>
      <c r="JI41" s="40">
        <f t="shared" si="238"/>
        <v>0</v>
      </c>
      <c r="JJ41" s="40">
        <f t="shared" si="238"/>
        <v>0</v>
      </c>
      <c r="JK41" s="40">
        <f t="shared" si="238"/>
        <v>0</v>
      </c>
      <c r="JL41" s="62">
        <f t="shared" si="239"/>
        <v>0</v>
      </c>
      <c r="JM41" s="62">
        <f t="shared" si="239"/>
        <v>0</v>
      </c>
      <c r="JN41" s="62">
        <f t="shared" si="239"/>
        <v>0</v>
      </c>
      <c r="JO41" s="62">
        <f t="shared" si="239"/>
        <v>0</v>
      </c>
      <c r="JP41" s="40">
        <f t="shared" si="240"/>
        <v>0</v>
      </c>
      <c r="JQ41" s="40">
        <f t="shared" si="240"/>
        <v>0</v>
      </c>
      <c r="JR41" s="40">
        <f t="shared" si="240"/>
        <v>0</v>
      </c>
      <c r="JS41" s="40">
        <f t="shared" si="240"/>
        <v>0</v>
      </c>
      <c r="JT41" s="40">
        <f t="shared" si="240"/>
        <v>0</v>
      </c>
      <c r="JU41" s="40">
        <f t="shared" si="240"/>
        <v>0</v>
      </c>
      <c r="JV41" s="40">
        <f t="shared" si="240"/>
        <v>0</v>
      </c>
      <c r="JW41" s="40">
        <f t="shared" si="240"/>
        <v>0</v>
      </c>
      <c r="JX41" s="40">
        <f t="shared" si="240"/>
        <v>0</v>
      </c>
      <c r="JY41" s="40">
        <f t="shared" si="240"/>
        <v>0</v>
      </c>
      <c r="JZ41" s="40">
        <f t="shared" si="240"/>
        <v>0</v>
      </c>
      <c r="KA41" s="40">
        <f t="shared" si="240"/>
        <v>0</v>
      </c>
      <c r="KB41" s="62">
        <f t="shared" si="241"/>
        <v>0</v>
      </c>
      <c r="KC41" s="62">
        <f t="shared" si="241"/>
        <v>0</v>
      </c>
      <c r="KD41" s="62">
        <f t="shared" si="241"/>
        <v>0</v>
      </c>
      <c r="KE41" s="62">
        <f t="shared" si="241"/>
        <v>0</v>
      </c>
      <c r="KF41" s="40">
        <f t="shared" si="242"/>
        <v>0</v>
      </c>
      <c r="KG41" s="40">
        <f t="shared" si="242"/>
        <v>0</v>
      </c>
      <c r="KH41" s="40">
        <f t="shared" si="242"/>
        <v>0</v>
      </c>
      <c r="KI41" s="40">
        <f t="shared" si="242"/>
        <v>0</v>
      </c>
      <c r="KJ41" s="40">
        <f t="shared" si="242"/>
        <v>0</v>
      </c>
      <c r="KK41" s="40">
        <f t="shared" si="242"/>
        <v>0</v>
      </c>
      <c r="KL41" s="40">
        <f t="shared" si="242"/>
        <v>0</v>
      </c>
      <c r="KM41" s="40">
        <f t="shared" si="242"/>
        <v>0</v>
      </c>
      <c r="KN41" s="40">
        <f t="shared" si="242"/>
        <v>0</v>
      </c>
      <c r="KO41" s="40">
        <f t="shared" si="242"/>
        <v>0</v>
      </c>
      <c r="KP41" s="40">
        <f t="shared" si="242"/>
        <v>0</v>
      </c>
      <c r="KQ41" s="40">
        <f t="shared" si="242"/>
        <v>0</v>
      </c>
      <c r="KR41" s="62">
        <f t="shared" si="243"/>
        <v>0</v>
      </c>
      <c r="KS41" s="62">
        <f t="shared" si="244"/>
        <v>0</v>
      </c>
      <c r="KT41" s="62">
        <f t="shared" si="245"/>
        <v>0</v>
      </c>
      <c r="KU41" s="62">
        <f t="shared" si="246"/>
        <v>0</v>
      </c>
    </row>
    <row r="42" spans="1:307" x14ac:dyDescent="0.2">
      <c r="A42" s="73"/>
      <c r="B42" s="74"/>
      <c r="C42" s="75" t="s">
        <v>362</v>
      </c>
      <c r="D42" s="59"/>
      <c r="E42" s="59"/>
      <c r="F42" s="59"/>
      <c r="G42" s="59">
        <f t="shared" si="0"/>
        <v>0</v>
      </c>
      <c r="H42" s="865">
        <v>0</v>
      </c>
      <c r="I42" s="865">
        <v>0</v>
      </c>
      <c r="J42" s="866">
        <v>0</v>
      </c>
      <c r="K42" s="866">
        <f t="shared" si="63"/>
        <v>0</v>
      </c>
      <c r="L42" s="59"/>
      <c r="M42" s="59"/>
      <c r="N42" s="39"/>
      <c r="O42" s="39">
        <f>SUM(L42:N42)</f>
        <v>0</v>
      </c>
      <c r="P42" s="62">
        <f t="shared" si="247"/>
        <v>0</v>
      </c>
      <c r="Q42" s="62">
        <f t="shared" si="247"/>
        <v>0</v>
      </c>
      <c r="R42" s="62">
        <f t="shared" si="247"/>
        <v>0</v>
      </c>
      <c r="S42" s="62">
        <f>G42+K42+O42</f>
        <v>0</v>
      </c>
      <c r="T42" s="59"/>
      <c r="U42" s="59"/>
      <c r="V42" s="59"/>
      <c r="W42" s="59">
        <f t="shared" si="228"/>
        <v>0</v>
      </c>
      <c r="X42" s="865">
        <v>0</v>
      </c>
      <c r="Y42" s="865">
        <v>0</v>
      </c>
      <c r="Z42" s="866"/>
      <c r="AA42" s="866">
        <f t="shared" si="195"/>
        <v>0</v>
      </c>
      <c r="AB42" s="59"/>
      <c r="AC42" s="59"/>
      <c r="AD42" s="39"/>
      <c r="AE42" s="39">
        <f t="shared" si="70"/>
        <v>0</v>
      </c>
      <c r="AF42" s="62">
        <f t="shared" si="248"/>
        <v>0</v>
      </c>
      <c r="AG42" s="62">
        <f t="shared" si="248"/>
        <v>0</v>
      </c>
      <c r="AH42" s="62">
        <f t="shared" si="248"/>
        <v>0</v>
      </c>
      <c r="AI42" s="62">
        <f>W42+AA42+AE42</f>
        <v>0</v>
      </c>
      <c r="AJ42" s="59"/>
      <c r="AK42" s="59"/>
      <c r="AL42" s="59"/>
      <c r="AM42" s="59">
        <f t="shared" si="229"/>
        <v>0</v>
      </c>
      <c r="AN42" s="865">
        <v>0</v>
      </c>
      <c r="AO42" s="865">
        <v>0</v>
      </c>
      <c r="AP42" s="866">
        <v>0</v>
      </c>
      <c r="AQ42" s="866">
        <f t="shared" si="197"/>
        <v>0</v>
      </c>
      <c r="AR42" s="59"/>
      <c r="AS42" s="59"/>
      <c r="AT42" s="39"/>
      <c r="AU42" s="39">
        <f t="shared" si="73"/>
        <v>0</v>
      </c>
      <c r="AV42" s="62">
        <f t="shared" si="249"/>
        <v>0</v>
      </c>
      <c r="AW42" s="62">
        <f t="shared" si="249"/>
        <v>0</v>
      </c>
      <c r="AX42" s="62">
        <f t="shared" si="249"/>
        <v>0</v>
      </c>
      <c r="AY42" s="62">
        <f>AM42+AQ42+AU42</f>
        <v>0</v>
      </c>
      <c r="AZ42" s="59"/>
      <c r="BA42" s="59"/>
      <c r="BB42" s="59"/>
      <c r="BC42" s="59">
        <f t="shared" si="230"/>
        <v>0</v>
      </c>
      <c r="BD42" s="865">
        <v>0</v>
      </c>
      <c r="BE42" s="865">
        <v>0</v>
      </c>
      <c r="BF42" s="866">
        <v>0</v>
      </c>
      <c r="BG42" s="866">
        <f t="shared" si="199"/>
        <v>0</v>
      </c>
      <c r="BH42" s="59"/>
      <c r="BI42" s="59"/>
      <c r="BJ42" s="39"/>
      <c r="BK42" s="39">
        <f t="shared" si="76"/>
        <v>0</v>
      </c>
      <c r="BL42" s="62">
        <f t="shared" si="250"/>
        <v>0</v>
      </c>
      <c r="BM42" s="62">
        <f t="shared" si="250"/>
        <v>0</v>
      </c>
      <c r="BN42" s="62">
        <f t="shared" si="250"/>
        <v>0</v>
      </c>
      <c r="BO42" s="62">
        <f>BC42+BG42+BK42</f>
        <v>0</v>
      </c>
      <c r="BP42" s="59"/>
      <c r="BQ42" s="59"/>
      <c r="BR42" s="59"/>
      <c r="BS42" s="59">
        <f t="shared" si="231"/>
        <v>0</v>
      </c>
      <c r="BT42" s="865"/>
      <c r="BU42" s="865"/>
      <c r="BV42" s="866"/>
      <c r="BW42" s="866">
        <f t="shared" si="201"/>
        <v>0</v>
      </c>
      <c r="BX42" s="59"/>
      <c r="BY42" s="59"/>
      <c r="BZ42" s="39"/>
      <c r="CA42" s="39"/>
      <c r="CB42" s="62">
        <f t="shared" si="251"/>
        <v>0</v>
      </c>
      <c r="CC42" s="62">
        <f t="shared" si="251"/>
        <v>0</v>
      </c>
      <c r="CD42" s="62">
        <f t="shared" si="251"/>
        <v>0</v>
      </c>
      <c r="CE42" s="62">
        <f>BS42+BW42+CA42</f>
        <v>0</v>
      </c>
      <c r="CF42" s="59"/>
      <c r="CG42" s="59"/>
      <c r="CH42" s="59"/>
      <c r="CI42" s="59">
        <f t="shared" si="232"/>
        <v>0</v>
      </c>
      <c r="CJ42" s="865"/>
      <c r="CK42" s="865"/>
      <c r="CL42" s="866"/>
      <c r="CM42" s="866">
        <f t="shared" si="204"/>
        <v>0</v>
      </c>
      <c r="CN42" s="59"/>
      <c r="CO42" s="59"/>
      <c r="CP42" s="39"/>
      <c r="CQ42" s="39">
        <f t="shared" si="192"/>
        <v>0</v>
      </c>
      <c r="CR42" s="62">
        <f t="shared" si="252"/>
        <v>0</v>
      </c>
      <c r="CS42" s="62">
        <f t="shared" si="252"/>
        <v>0</v>
      </c>
      <c r="CT42" s="62">
        <f t="shared" si="252"/>
        <v>0</v>
      </c>
      <c r="CU42" s="62">
        <f>CI42+CM42+CQ42</f>
        <v>0</v>
      </c>
      <c r="CV42" s="59"/>
      <c r="CW42" s="59"/>
      <c r="CX42" s="59"/>
      <c r="CY42" s="59">
        <f t="shared" si="233"/>
        <v>0</v>
      </c>
      <c r="CZ42" s="59"/>
      <c r="DA42" s="59"/>
      <c r="DB42" s="39"/>
      <c r="DC42" s="39">
        <f t="shared" si="207"/>
        <v>0</v>
      </c>
      <c r="DD42" s="59"/>
      <c r="DE42" s="59"/>
      <c r="DF42" s="39"/>
      <c r="DG42" s="39">
        <f t="shared" si="193"/>
        <v>0</v>
      </c>
      <c r="DH42" s="62">
        <f t="shared" si="253"/>
        <v>0</v>
      </c>
      <c r="DI42" s="62">
        <f t="shared" si="253"/>
        <v>0</v>
      </c>
      <c r="DJ42" s="62">
        <f t="shared" si="253"/>
        <v>0</v>
      </c>
      <c r="DK42" s="62">
        <f t="shared" si="253"/>
        <v>0</v>
      </c>
      <c r="DL42" s="59"/>
      <c r="DM42" s="59"/>
      <c r="DN42" s="59"/>
      <c r="DO42" s="59">
        <f t="shared" si="234"/>
        <v>0</v>
      </c>
      <c r="DP42" s="59"/>
      <c r="DQ42" s="59"/>
      <c r="DR42" s="39"/>
      <c r="DS42" s="39">
        <f t="shared" si="210"/>
        <v>0</v>
      </c>
      <c r="DT42" s="59"/>
      <c r="DU42" s="59"/>
      <c r="DV42" s="39"/>
      <c r="DW42" s="39">
        <f t="shared" si="90"/>
        <v>0</v>
      </c>
      <c r="DX42" s="62">
        <f t="shared" si="254"/>
        <v>0</v>
      </c>
      <c r="DY42" s="62">
        <f t="shared" si="254"/>
        <v>0</v>
      </c>
      <c r="DZ42" s="62">
        <f t="shared" si="254"/>
        <v>0</v>
      </c>
      <c r="EA42" s="62">
        <f t="shared" si="254"/>
        <v>0</v>
      </c>
      <c r="EB42" s="59"/>
      <c r="EC42" s="59"/>
      <c r="ED42" s="59"/>
      <c r="EE42" s="59">
        <f t="shared" si="235"/>
        <v>0</v>
      </c>
      <c r="EF42" s="59"/>
      <c r="EG42" s="59"/>
      <c r="EH42" s="39"/>
      <c r="EI42" s="39">
        <f t="shared" si="212"/>
        <v>0</v>
      </c>
      <c r="EJ42" s="59"/>
      <c r="EK42" s="59"/>
      <c r="EL42" s="39"/>
      <c r="EM42" s="39">
        <f t="shared" si="96"/>
        <v>0</v>
      </c>
      <c r="EN42" s="62">
        <f t="shared" si="255"/>
        <v>0</v>
      </c>
      <c r="EO42" s="62">
        <f t="shared" si="255"/>
        <v>0</v>
      </c>
      <c r="EP42" s="62">
        <f t="shared" si="255"/>
        <v>0</v>
      </c>
      <c r="EQ42" s="62">
        <f t="shared" si="255"/>
        <v>0</v>
      </c>
      <c r="ER42" s="59"/>
      <c r="ES42" s="59"/>
      <c r="ET42" s="59"/>
      <c r="EU42" s="59">
        <f t="shared" si="236"/>
        <v>0</v>
      </c>
      <c r="EV42" s="59"/>
      <c r="EW42" s="59"/>
      <c r="EX42" s="39"/>
      <c r="EY42" s="39">
        <f t="shared" si="214"/>
        <v>0</v>
      </c>
      <c r="EZ42" s="59"/>
      <c r="FA42" s="59"/>
      <c r="FB42" s="39"/>
      <c r="FC42" s="39">
        <f t="shared" si="215"/>
        <v>0</v>
      </c>
      <c r="FD42" s="62">
        <f t="shared" si="256"/>
        <v>0</v>
      </c>
      <c r="FE42" s="62">
        <f t="shared" si="256"/>
        <v>0</v>
      </c>
      <c r="FF42" s="62">
        <f t="shared" si="256"/>
        <v>0</v>
      </c>
      <c r="FG42" s="62">
        <f t="shared" si="256"/>
        <v>0</v>
      </c>
      <c r="FH42" s="59"/>
      <c r="FI42" s="59"/>
      <c r="FJ42" s="59"/>
      <c r="FK42" s="59">
        <f t="shared" si="30"/>
        <v>0</v>
      </c>
      <c r="FL42" s="59"/>
      <c r="FM42" s="59"/>
      <c r="FN42" s="39"/>
      <c r="FO42" s="39">
        <f t="shared" si="217"/>
        <v>0</v>
      </c>
      <c r="FP42" s="59"/>
      <c r="FQ42" s="59"/>
      <c r="FR42" s="39"/>
      <c r="FS42" s="39">
        <f t="shared" si="102"/>
        <v>0</v>
      </c>
      <c r="FT42" s="62">
        <f t="shared" si="257"/>
        <v>0</v>
      </c>
      <c r="FU42" s="62">
        <f t="shared" si="257"/>
        <v>0</v>
      </c>
      <c r="FV42" s="62">
        <f t="shared" si="257"/>
        <v>0</v>
      </c>
      <c r="FW42" s="62">
        <f t="shared" si="257"/>
        <v>0</v>
      </c>
      <c r="FX42" s="59"/>
      <c r="FY42" s="59"/>
      <c r="FZ42" s="59"/>
      <c r="GA42" s="59">
        <f t="shared" si="237"/>
        <v>0</v>
      </c>
      <c r="GB42" s="59"/>
      <c r="GC42" s="59"/>
      <c r="GD42" s="39"/>
      <c r="GE42" s="39">
        <f t="shared" si="219"/>
        <v>0</v>
      </c>
      <c r="GF42" s="59"/>
      <c r="GG42" s="59"/>
      <c r="GH42" s="39"/>
      <c r="GI42" s="39">
        <f t="shared" si="220"/>
        <v>0</v>
      </c>
      <c r="GJ42" s="62">
        <f t="shared" si="258"/>
        <v>0</v>
      </c>
      <c r="GK42" s="62">
        <f t="shared" si="258"/>
        <v>0</v>
      </c>
      <c r="GL42" s="62">
        <f t="shared" si="258"/>
        <v>0</v>
      </c>
      <c r="GM42" s="62">
        <f t="shared" si="258"/>
        <v>0</v>
      </c>
      <c r="GN42" s="40">
        <f t="shared" si="107"/>
        <v>0</v>
      </c>
      <c r="GO42" s="40">
        <f t="shared" si="107"/>
        <v>0</v>
      </c>
      <c r="GP42" s="40">
        <f t="shared" si="107"/>
        <v>0</v>
      </c>
      <c r="GQ42" s="40">
        <f t="shared" si="259"/>
        <v>0</v>
      </c>
      <c r="GR42" s="40">
        <f t="shared" si="110"/>
        <v>0</v>
      </c>
      <c r="GS42" s="40">
        <f t="shared" si="110"/>
        <v>0</v>
      </c>
      <c r="GT42" s="40">
        <f>J42+Z42+AP42</f>
        <v>0</v>
      </c>
      <c r="GU42" s="40">
        <f t="shared" si="113"/>
        <v>0</v>
      </c>
      <c r="GV42" s="40">
        <f t="shared" si="260"/>
        <v>0</v>
      </c>
      <c r="GW42" s="40">
        <f t="shared" si="260"/>
        <v>0</v>
      </c>
      <c r="GX42" s="40">
        <f t="shared" si="260"/>
        <v>0</v>
      </c>
      <c r="GY42" s="40">
        <f t="shared" si="260"/>
        <v>0</v>
      </c>
      <c r="GZ42" s="62">
        <f t="shared" si="261"/>
        <v>0</v>
      </c>
      <c r="HA42" s="62">
        <f t="shared" si="261"/>
        <v>0</v>
      </c>
      <c r="HB42" s="62">
        <f t="shared" si="261"/>
        <v>0</v>
      </c>
      <c r="HC42" s="62">
        <f t="shared" si="261"/>
        <v>0</v>
      </c>
      <c r="HD42" s="40">
        <f t="shared" si="120"/>
        <v>0</v>
      </c>
      <c r="HE42" s="40">
        <f t="shared" si="121"/>
        <v>0</v>
      </c>
      <c r="HF42" s="40">
        <f t="shared" si="122"/>
        <v>0</v>
      </c>
      <c r="HG42" s="40">
        <f t="shared" si="123"/>
        <v>0</v>
      </c>
      <c r="HH42" s="40">
        <f t="shared" si="124"/>
        <v>0</v>
      </c>
      <c r="HI42" s="40">
        <f t="shared" si="125"/>
        <v>0</v>
      </c>
      <c r="HJ42" s="40">
        <f t="shared" si="126"/>
        <v>0</v>
      </c>
      <c r="HK42" s="40">
        <f t="shared" si="127"/>
        <v>0</v>
      </c>
      <c r="HL42" s="40">
        <f t="shared" si="128"/>
        <v>0</v>
      </c>
      <c r="HM42" s="40">
        <f t="shared" si="129"/>
        <v>0</v>
      </c>
      <c r="HN42" s="40">
        <f t="shared" si="130"/>
        <v>0</v>
      </c>
      <c r="HO42" s="40">
        <f t="shared" si="131"/>
        <v>0</v>
      </c>
      <c r="HP42" s="62">
        <f t="shared" si="132"/>
        <v>0</v>
      </c>
      <c r="HQ42" s="62">
        <f t="shared" si="133"/>
        <v>0</v>
      </c>
      <c r="HR42" s="62">
        <f t="shared" si="134"/>
        <v>0</v>
      </c>
      <c r="HS42" s="62">
        <f t="shared" si="135"/>
        <v>0</v>
      </c>
      <c r="HT42" s="40">
        <f t="shared" si="136"/>
        <v>0</v>
      </c>
      <c r="HU42" s="40">
        <f t="shared" si="137"/>
        <v>0</v>
      </c>
      <c r="HV42" s="40">
        <f t="shared" si="138"/>
        <v>0</v>
      </c>
      <c r="HW42" s="40">
        <f t="shared" si="139"/>
        <v>0</v>
      </c>
      <c r="HX42" s="40">
        <f t="shared" si="140"/>
        <v>0</v>
      </c>
      <c r="HY42" s="40">
        <f t="shared" si="141"/>
        <v>0</v>
      </c>
      <c r="HZ42" s="40">
        <f t="shared" si="142"/>
        <v>0</v>
      </c>
      <c r="IA42" s="40">
        <f t="shared" si="143"/>
        <v>0</v>
      </c>
      <c r="IB42" s="40">
        <f t="shared" si="144"/>
        <v>0</v>
      </c>
      <c r="IC42" s="40">
        <f t="shared" si="144"/>
        <v>0</v>
      </c>
      <c r="ID42" s="40">
        <f t="shared" si="144"/>
        <v>0</v>
      </c>
      <c r="IE42" s="40">
        <f t="shared" si="144"/>
        <v>0</v>
      </c>
      <c r="IF42" s="62">
        <f t="shared" si="148"/>
        <v>0</v>
      </c>
      <c r="IG42" s="62">
        <f t="shared" si="44"/>
        <v>0</v>
      </c>
      <c r="IH42" s="62">
        <f t="shared" si="45"/>
        <v>0</v>
      </c>
      <c r="II42" s="62">
        <f t="shared" si="46"/>
        <v>0</v>
      </c>
      <c r="IJ42" s="40">
        <f t="shared" si="149"/>
        <v>0</v>
      </c>
      <c r="IK42" s="40">
        <f t="shared" si="149"/>
        <v>0</v>
      </c>
      <c r="IL42" s="40">
        <f t="shared" si="149"/>
        <v>0</v>
      </c>
      <c r="IM42" s="40">
        <f t="shared" si="149"/>
        <v>0</v>
      </c>
      <c r="IN42" s="40">
        <f t="shared" si="149"/>
        <v>0</v>
      </c>
      <c r="IO42" s="40">
        <f t="shared" si="149"/>
        <v>0</v>
      </c>
      <c r="IP42" s="40">
        <f t="shared" si="149"/>
        <v>0</v>
      </c>
      <c r="IQ42" s="40">
        <f t="shared" si="149"/>
        <v>0</v>
      </c>
      <c r="IR42" s="40">
        <f t="shared" si="149"/>
        <v>0</v>
      </c>
      <c r="IS42" s="40">
        <f t="shared" si="191"/>
        <v>0</v>
      </c>
      <c r="IT42" s="40">
        <f t="shared" si="190"/>
        <v>0</v>
      </c>
      <c r="IU42" s="40">
        <f t="shared" si="190"/>
        <v>0</v>
      </c>
      <c r="IV42" s="62">
        <f t="shared" si="150"/>
        <v>0</v>
      </c>
      <c r="IW42" s="62">
        <f t="shared" si="48"/>
        <v>0</v>
      </c>
      <c r="IX42" s="62">
        <f t="shared" si="49"/>
        <v>0</v>
      </c>
      <c r="IY42" s="62">
        <f t="shared" si="50"/>
        <v>0</v>
      </c>
      <c r="IZ42" s="40">
        <f t="shared" si="238"/>
        <v>0</v>
      </c>
      <c r="JA42" s="40">
        <f t="shared" si="238"/>
        <v>0</v>
      </c>
      <c r="JB42" s="40">
        <f t="shared" si="238"/>
        <v>0</v>
      </c>
      <c r="JC42" s="40">
        <f t="shared" si="238"/>
        <v>0</v>
      </c>
      <c r="JD42" s="40">
        <f t="shared" si="238"/>
        <v>0</v>
      </c>
      <c r="JE42" s="40">
        <f t="shared" si="238"/>
        <v>0</v>
      </c>
      <c r="JF42" s="40">
        <f t="shared" si="238"/>
        <v>0</v>
      </c>
      <c r="JG42" s="40">
        <f t="shared" si="238"/>
        <v>0</v>
      </c>
      <c r="JH42" s="40">
        <f t="shared" si="238"/>
        <v>0</v>
      </c>
      <c r="JI42" s="40">
        <f t="shared" si="238"/>
        <v>0</v>
      </c>
      <c r="JJ42" s="40">
        <f t="shared" si="238"/>
        <v>0</v>
      </c>
      <c r="JK42" s="40">
        <f t="shared" si="238"/>
        <v>0</v>
      </c>
      <c r="JL42" s="62">
        <f t="shared" si="239"/>
        <v>0</v>
      </c>
      <c r="JM42" s="62">
        <f t="shared" si="239"/>
        <v>0</v>
      </c>
      <c r="JN42" s="62">
        <f t="shared" si="239"/>
        <v>0</v>
      </c>
      <c r="JO42" s="62">
        <f t="shared" si="239"/>
        <v>0</v>
      </c>
      <c r="JP42" s="40">
        <f t="shared" si="240"/>
        <v>0</v>
      </c>
      <c r="JQ42" s="40">
        <f t="shared" si="240"/>
        <v>0</v>
      </c>
      <c r="JR42" s="40">
        <f t="shared" si="240"/>
        <v>0</v>
      </c>
      <c r="JS42" s="40">
        <f t="shared" si="240"/>
        <v>0</v>
      </c>
      <c r="JT42" s="40">
        <f t="shared" si="240"/>
        <v>0</v>
      </c>
      <c r="JU42" s="40">
        <f t="shared" si="240"/>
        <v>0</v>
      </c>
      <c r="JV42" s="40">
        <f t="shared" si="240"/>
        <v>0</v>
      </c>
      <c r="JW42" s="40">
        <f t="shared" si="240"/>
        <v>0</v>
      </c>
      <c r="JX42" s="40">
        <f t="shared" si="240"/>
        <v>0</v>
      </c>
      <c r="JY42" s="40">
        <f t="shared" si="240"/>
        <v>0</v>
      </c>
      <c r="JZ42" s="40">
        <f t="shared" si="240"/>
        <v>0</v>
      </c>
      <c r="KA42" s="40">
        <f t="shared" si="240"/>
        <v>0</v>
      </c>
      <c r="KB42" s="62">
        <f t="shared" si="241"/>
        <v>0</v>
      </c>
      <c r="KC42" s="62">
        <f t="shared" si="241"/>
        <v>0</v>
      </c>
      <c r="KD42" s="62">
        <f t="shared" si="241"/>
        <v>0</v>
      </c>
      <c r="KE42" s="62">
        <f t="shared" si="241"/>
        <v>0</v>
      </c>
      <c r="KF42" s="40">
        <f t="shared" si="242"/>
        <v>0</v>
      </c>
      <c r="KG42" s="40">
        <f t="shared" si="242"/>
        <v>0</v>
      </c>
      <c r="KH42" s="40">
        <f t="shared" si="242"/>
        <v>0</v>
      </c>
      <c r="KI42" s="40">
        <f t="shared" si="242"/>
        <v>0</v>
      </c>
      <c r="KJ42" s="40">
        <f t="shared" si="242"/>
        <v>0</v>
      </c>
      <c r="KK42" s="40">
        <f t="shared" si="242"/>
        <v>0</v>
      </c>
      <c r="KL42" s="40">
        <f t="shared" si="242"/>
        <v>0</v>
      </c>
      <c r="KM42" s="40">
        <f t="shared" si="242"/>
        <v>0</v>
      </c>
      <c r="KN42" s="40">
        <f t="shared" si="242"/>
        <v>0</v>
      </c>
      <c r="KO42" s="40">
        <f t="shared" si="242"/>
        <v>0</v>
      </c>
      <c r="KP42" s="40">
        <f t="shared" si="242"/>
        <v>0</v>
      </c>
      <c r="KQ42" s="40">
        <f t="shared" si="242"/>
        <v>0</v>
      </c>
      <c r="KR42" s="62">
        <f t="shared" si="243"/>
        <v>0</v>
      </c>
      <c r="KS42" s="62">
        <f t="shared" si="244"/>
        <v>0</v>
      </c>
      <c r="KT42" s="62">
        <f t="shared" si="245"/>
        <v>0</v>
      </c>
      <c r="KU42" s="62">
        <f t="shared" si="246"/>
        <v>0</v>
      </c>
    </row>
    <row r="43" spans="1:307" x14ac:dyDescent="0.2">
      <c r="A43" s="73"/>
      <c r="B43" s="74"/>
      <c r="C43" s="75" t="s">
        <v>363</v>
      </c>
      <c r="D43" s="59"/>
      <c r="E43" s="59"/>
      <c r="F43" s="59"/>
      <c r="G43" s="59">
        <f t="shared" si="0"/>
        <v>0</v>
      </c>
      <c r="H43" s="865">
        <v>0</v>
      </c>
      <c r="I43" s="865">
        <v>0</v>
      </c>
      <c r="J43" s="866">
        <v>0</v>
      </c>
      <c r="K43" s="866">
        <f t="shared" si="63"/>
        <v>0</v>
      </c>
      <c r="L43" s="59"/>
      <c r="M43" s="59"/>
      <c r="N43" s="39"/>
      <c r="O43" s="39">
        <f>SUM(L43:N43)</f>
        <v>0</v>
      </c>
      <c r="P43" s="62">
        <f t="shared" si="247"/>
        <v>0</v>
      </c>
      <c r="Q43" s="62">
        <f t="shared" si="247"/>
        <v>0</v>
      </c>
      <c r="R43" s="62">
        <f t="shared" si="247"/>
        <v>0</v>
      </c>
      <c r="S43" s="62">
        <f>G43+K43+O43</f>
        <v>0</v>
      </c>
      <c r="T43" s="59"/>
      <c r="U43" s="59"/>
      <c r="V43" s="59"/>
      <c r="W43" s="59">
        <f t="shared" si="228"/>
        <v>0</v>
      </c>
      <c r="X43" s="865">
        <v>0</v>
      </c>
      <c r="Y43" s="865">
        <v>0</v>
      </c>
      <c r="Z43" s="866"/>
      <c r="AA43" s="866">
        <f t="shared" si="195"/>
        <v>0</v>
      </c>
      <c r="AB43" s="59"/>
      <c r="AC43" s="59"/>
      <c r="AD43" s="39"/>
      <c r="AE43" s="39">
        <f t="shared" si="70"/>
        <v>0</v>
      </c>
      <c r="AF43" s="62">
        <f t="shared" si="248"/>
        <v>0</v>
      </c>
      <c r="AG43" s="62">
        <f t="shared" si="248"/>
        <v>0</v>
      </c>
      <c r="AH43" s="62">
        <f t="shared" si="248"/>
        <v>0</v>
      </c>
      <c r="AI43" s="62">
        <f>W43+AA43+AE43</f>
        <v>0</v>
      </c>
      <c r="AJ43" s="59"/>
      <c r="AK43" s="59"/>
      <c r="AL43" s="59"/>
      <c r="AM43" s="59">
        <f t="shared" si="229"/>
        <v>0</v>
      </c>
      <c r="AN43" s="865">
        <v>0</v>
      </c>
      <c r="AO43" s="865">
        <v>0</v>
      </c>
      <c r="AP43" s="866">
        <v>0</v>
      </c>
      <c r="AQ43" s="866">
        <f t="shared" si="197"/>
        <v>0</v>
      </c>
      <c r="AR43" s="59"/>
      <c r="AS43" s="59"/>
      <c r="AT43" s="39"/>
      <c r="AU43" s="39">
        <f t="shared" si="73"/>
        <v>0</v>
      </c>
      <c r="AV43" s="62">
        <f t="shared" si="249"/>
        <v>0</v>
      </c>
      <c r="AW43" s="62">
        <f t="shared" si="249"/>
        <v>0</v>
      </c>
      <c r="AX43" s="62">
        <f t="shared" si="249"/>
        <v>0</v>
      </c>
      <c r="AY43" s="62">
        <f>AM43+AQ43+AU43</f>
        <v>0</v>
      </c>
      <c r="AZ43" s="59"/>
      <c r="BA43" s="59"/>
      <c r="BB43" s="59"/>
      <c r="BC43" s="59">
        <f t="shared" si="230"/>
        <v>0</v>
      </c>
      <c r="BD43" s="865">
        <v>0</v>
      </c>
      <c r="BE43" s="865">
        <v>0</v>
      </c>
      <c r="BF43" s="866">
        <v>0</v>
      </c>
      <c r="BG43" s="866">
        <f t="shared" si="199"/>
        <v>0</v>
      </c>
      <c r="BH43" s="59"/>
      <c r="BI43" s="59"/>
      <c r="BJ43" s="39"/>
      <c r="BK43" s="39">
        <f t="shared" si="76"/>
        <v>0</v>
      </c>
      <c r="BL43" s="62">
        <f t="shared" si="250"/>
        <v>0</v>
      </c>
      <c r="BM43" s="62">
        <f t="shared" si="250"/>
        <v>0</v>
      </c>
      <c r="BN43" s="62">
        <f t="shared" si="250"/>
        <v>0</v>
      </c>
      <c r="BO43" s="62">
        <f>BC43+BG43+BK43</f>
        <v>0</v>
      </c>
      <c r="BP43" s="59"/>
      <c r="BQ43" s="59"/>
      <c r="BR43" s="59"/>
      <c r="BS43" s="59">
        <f t="shared" si="231"/>
        <v>0</v>
      </c>
      <c r="BT43" s="865"/>
      <c r="BU43" s="865"/>
      <c r="BV43" s="866"/>
      <c r="BW43" s="866">
        <f t="shared" si="201"/>
        <v>0</v>
      </c>
      <c r="BX43" s="59"/>
      <c r="BY43" s="59"/>
      <c r="BZ43" s="39"/>
      <c r="CA43" s="39"/>
      <c r="CB43" s="62">
        <f t="shared" si="251"/>
        <v>0</v>
      </c>
      <c r="CC43" s="62">
        <f t="shared" si="251"/>
        <v>0</v>
      </c>
      <c r="CD43" s="62">
        <f t="shared" si="251"/>
        <v>0</v>
      </c>
      <c r="CE43" s="62">
        <f>BS43+BW43+CA43</f>
        <v>0</v>
      </c>
      <c r="CF43" s="59"/>
      <c r="CG43" s="59"/>
      <c r="CH43" s="59"/>
      <c r="CI43" s="59">
        <f t="shared" si="232"/>
        <v>0</v>
      </c>
      <c r="CJ43" s="865"/>
      <c r="CK43" s="865"/>
      <c r="CL43" s="866"/>
      <c r="CM43" s="866">
        <f t="shared" si="204"/>
        <v>0</v>
      </c>
      <c r="CN43" s="59"/>
      <c r="CO43" s="59"/>
      <c r="CP43" s="39"/>
      <c r="CQ43" s="39">
        <f t="shared" si="192"/>
        <v>0</v>
      </c>
      <c r="CR43" s="62">
        <f t="shared" si="252"/>
        <v>0</v>
      </c>
      <c r="CS43" s="62">
        <f t="shared" si="252"/>
        <v>0</v>
      </c>
      <c r="CT43" s="62">
        <f t="shared" si="252"/>
        <v>0</v>
      </c>
      <c r="CU43" s="62">
        <f>CI43+CM43+CQ43</f>
        <v>0</v>
      </c>
      <c r="CV43" s="59"/>
      <c r="CW43" s="59"/>
      <c r="CX43" s="59"/>
      <c r="CY43" s="59">
        <f t="shared" si="233"/>
        <v>0</v>
      </c>
      <c r="CZ43" s="59"/>
      <c r="DA43" s="59"/>
      <c r="DB43" s="39"/>
      <c r="DC43" s="39">
        <f t="shared" si="207"/>
        <v>0</v>
      </c>
      <c r="DD43" s="59"/>
      <c r="DE43" s="59"/>
      <c r="DF43" s="39"/>
      <c r="DG43" s="39">
        <f t="shared" si="193"/>
        <v>0</v>
      </c>
      <c r="DH43" s="62">
        <f t="shared" si="253"/>
        <v>0</v>
      </c>
      <c r="DI43" s="62">
        <f t="shared" si="253"/>
        <v>0</v>
      </c>
      <c r="DJ43" s="62">
        <f t="shared" si="253"/>
        <v>0</v>
      </c>
      <c r="DK43" s="62">
        <f t="shared" si="253"/>
        <v>0</v>
      </c>
      <c r="DL43" s="59"/>
      <c r="DM43" s="59"/>
      <c r="DN43" s="59"/>
      <c r="DO43" s="59">
        <f t="shared" si="234"/>
        <v>0</v>
      </c>
      <c r="DP43" s="59"/>
      <c r="DQ43" s="59"/>
      <c r="DR43" s="39"/>
      <c r="DS43" s="39">
        <f t="shared" si="210"/>
        <v>0</v>
      </c>
      <c r="DT43" s="59"/>
      <c r="DU43" s="59"/>
      <c r="DV43" s="39"/>
      <c r="DW43" s="39">
        <f t="shared" si="90"/>
        <v>0</v>
      </c>
      <c r="DX43" s="62">
        <f t="shared" si="254"/>
        <v>0</v>
      </c>
      <c r="DY43" s="62">
        <f t="shared" si="254"/>
        <v>0</v>
      </c>
      <c r="DZ43" s="62">
        <f t="shared" si="254"/>
        <v>0</v>
      </c>
      <c r="EA43" s="62">
        <f t="shared" si="254"/>
        <v>0</v>
      </c>
      <c r="EB43" s="59"/>
      <c r="EC43" s="59"/>
      <c r="ED43" s="59"/>
      <c r="EE43" s="59">
        <f t="shared" si="235"/>
        <v>0</v>
      </c>
      <c r="EF43" s="59"/>
      <c r="EG43" s="59"/>
      <c r="EH43" s="39"/>
      <c r="EI43" s="39">
        <f t="shared" si="212"/>
        <v>0</v>
      </c>
      <c r="EJ43" s="59"/>
      <c r="EK43" s="59"/>
      <c r="EL43" s="39"/>
      <c r="EM43" s="39">
        <f t="shared" si="96"/>
        <v>0</v>
      </c>
      <c r="EN43" s="62">
        <f t="shared" si="255"/>
        <v>0</v>
      </c>
      <c r="EO43" s="62">
        <f t="shared" si="255"/>
        <v>0</v>
      </c>
      <c r="EP43" s="62">
        <f t="shared" si="255"/>
        <v>0</v>
      </c>
      <c r="EQ43" s="62">
        <f t="shared" si="255"/>
        <v>0</v>
      </c>
      <c r="ER43" s="59"/>
      <c r="ES43" s="59"/>
      <c r="ET43" s="59"/>
      <c r="EU43" s="59">
        <f t="shared" si="236"/>
        <v>0</v>
      </c>
      <c r="EV43" s="59"/>
      <c r="EW43" s="59"/>
      <c r="EX43" s="39"/>
      <c r="EY43" s="39">
        <f t="shared" si="214"/>
        <v>0</v>
      </c>
      <c r="EZ43" s="59"/>
      <c r="FA43" s="59"/>
      <c r="FB43" s="39"/>
      <c r="FC43" s="39">
        <f t="shared" si="215"/>
        <v>0</v>
      </c>
      <c r="FD43" s="62">
        <f t="shared" si="256"/>
        <v>0</v>
      </c>
      <c r="FE43" s="62">
        <f t="shared" si="256"/>
        <v>0</v>
      </c>
      <c r="FF43" s="62">
        <f t="shared" si="256"/>
        <v>0</v>
      </c>
      <c r="FG43" s="62">
        <f t="shared" si="256"/>
        <v>0</v>
      </c>
      <c r="FH43" s="59"/>
      <c r="FI43" s="59"/>
      <c r="FJ43" s="59"/>
      <c r="FK43" s="59">
        <f t="shared" si="30"/>
        <v>0</v>
      </c>
      <c r="FL43" s="59"/>
      <c r="FM43" s="59"/>
      <c r="FN43" s="39"/>
      <c r="FO43" s="39">
        <f t="shared" si="217"/>
        <v>0</v>
      </c>
      <c r="FP43" s="59"/>
      <c r="FQ43" s="59"/>
      <c r="FR43" s="39"/>
      <c r="FS43" s="39">
        <f t="shared" si="102"/>
        <v>0</v>
      </c>
      <c r="FT43" s="62">
        <f t="shared" si="257"/>
        <v>0</v>
      </c>
      <c r="FU43" s="62">
        <f t="shared" si="257"/>
        <v>0</v>
      </c>
      <c r="FV43" s="62">
        <f t="shared" si="257"/>
        <v>0</v>
      </c>
      <c r="FW43" s="62">
        <f t="shared" si="257"/>
        <v>0</v>
      </c>
      <c r="FX43" s="59"/>
      <c r="FY43" s="59"/>
      <c r="FZ43" s="59"/>
      <c r="GA43" s="59">
        <f t="shared" si="237"/>
        <v>0</v>
      </c>
      <c r="GB43" s="59"/>
      <c r="GC43" s="59"/>
      <c r="GD43" s="39"/>
      <c r="GE43" s="39">
        <f t="shared" si="219"/>
        <v>0</v>
      </c>
      <c r="GF43" s="59"/>
      <c r="GG43" s="59"/>
      <c r="GH43" s="39"/>
      <c r="GI43" s="39">
        <f t="shared" si="220"/>
        <v>0</v>
      </c>
      <c r="GJ43" s="62">
        <f t="shared" si="258"/>
        <v>0</v>
      </c>
      <c r="GK43" s="62">
        <f t="shared" si="258"/>
        <v>0</v>
      </c>
      <c r="GL43" s="62">
        <f t="shared" si="258"/>
        <v>0</v>
      </c>
      <c r="GM43" s="62">
        <f t="shared" si="258"/>
        <v>0</v>
      </c>
      <c r="GN43" s="40">
        <f t="shared" si="107"/>
        <v>0</v>
      </c>
      <c r="GO43" s="40">
        <f t="shared" si="107"/>
        <v>0</v>
      </c>
      <c r="GP43" s="40">
        <f t="shared" si="107"/>
        <v>0</v>
      </c>
      <c r="GQ43" s="40">
        <f t="shared" si="259"/>
        <v>0</v>
      </c>
      <c r="GR43" s="40">
        <f t="shared" si="110"/>
        <v>0</v>
      </c>
      <c r="GS43" s="40">
        <f t="shared" si="110"/>
        <v>0</v>
      </c>
      <c r="GT43" s="40">
        <f>J43+Z43+AP43</f>
        <v>0</v>
      </c>
      <c r="GU43" s="40">
        <f t="shared" si="113"/>
        <v>0</v>
      </c>
      <c r="GV43" s="40">
        <f t="shared" si="260"/>
        <v>0</v>
      </c>
      <c r="GW43" s="40">
        <f t="shared" si="260"/>
        <v>0</v>
      </c>
      <c r="GX43" s="40">
        <f t="shared" si="260"/>
        <v>0</v>
      </c>
      <c r="GY43" s="40">
        <f t="shared" si="260"/>
        <v>0</v>
      </c>
      <c r="GZ43" s="62">
        <f t="shared" si="261"/>
        <v>0</v>
      </c>
      <c r="HA43" s="62">
        <f t="shared" si="261"/>
        <v>0</v>
      </c>
      <c r="HB43" s="62">
        <f t="shared" si="261"/>
        <v>0</v>
      </c>
      <c r="HC43" s="62">
        <f t="shared" si="261"/>
        <v>0</v>
      </c>
      <c r="HD43" s="40">
        <f t="shared" si="120"/>
        <v>0</v>
      </c>
      <c r="HE43" s="40">
        <f t="shared" si="121"/>
        <v>0</v>
      </c>
      <c r="HF43" s="40">
        <f t="shared" si="122"/>
        <v>0</v>
      </c>
      <c r="HG43" s="40">
        <f t="shared" si="123"/>
        <v>0</v>
      </c>
      <c r="HH43" s="40">
        <f t="shared" si="124"/>
        <v>0</v>
      </c>
      <c r="HI43" s="40">
        <f t="shared" si="125"/>
        <v>0</v>
      </c>
      <c r="HJ43" s="40">
        <f t="shared" si="126"/>
        <v>0</v>
      </c>
      <c r="HK43" s="40">
        <f t="shared" si="127"/>
        <v>0</v>
      </c>
      <c r="HL43" s="40">
        <f t="shared" si="128"/>
        <v>0</v>
      </c>
      <c r="HM43" s="40">
        <f t="shared" si="129"/>
        <v>0</v>
      </c>
      <c r="HN43" s="40">
        <f t="shared" si="130"/>
        <v>0</v>
      </c>
      <c r="HO43" s="40">
        <f t="shared" si="131"/>
        <v>0</v>
      </c>
      <c r="HP43" s="62">
        <f t="shared" si="132"/>
        <v>0</v>
      </c>
      <c r="HQ43" s="62">
        <f t="shared" si="133"/>
        <v>0</v>
      </c>
      <c r="HR43" s="62">
        <f t="shared" si="134"/>
        <v>0</v>
      </c>
      <c r="HS43" s="62">
        <f t="shared" si="135"/>
        <v>0</v>
      </c>
      <c r="HT43" s="40">
        <f t="shared" si="136"/>
        <v>0</v>
      </c>
      <c r="HU43" s="40">
        <f t="shared" si="137"/>
        <v>0</v>
      </c>
      <c r="HV43" s="40">
        <f t="shared" si="138"/>
        <v>0</v>
      </c>
      <c r="HW43" s="40">
        <f t="shared" si="139"/>
        <v>0</v>
      </c>
      <c r="HX43" s="40">
        <f t="shared" si="140"/>
        <v>0</v>
      </c>
      <c r="HY43" s="40">
        <f t="shared" si="141"/>
        <v>0</v>
      </c>
      <c r="HZ43" s="40">
        <f t="shared" si="142"/>
        <v>0</v>
      </c>
      <c r="IA43" s="40">
        <f t="shared" si="143"/>
        <v>0</v>
      </c>
      <c r="IB43" s="40">
        <f t="shared" si="144"/>
        <v>0</v>
      </c>
      <c r="IC43" s="40">
        <f t="shared" si="144"/>
        <v>0</v>
      </c>
      <c r="ID43" s="40">
        <f t="shared" si="144"/>
        <v>0</v>
      </c>
      <c r="IE43" s="40">
        <f t="shared" si="144"/>
        <v>0</v>
      </c>
      <c r="IF43" s="62">
        <f t="shared" si="148"/>
        <v>0</v>
      </c>
      <c r="IG43" s="62">
        <f t="shared" si="44"/>
        <v>0</v>
      </c>
      <c r="IH43" s="62">
        <f t="shared" si="45"/>
        <v>0</v>
      </c>
      <c r="II43" s="62">
        <f t="shared" si="46"/>
        <v>0</v>
      </c>
      <c r="IJ43" s="40">
        <f t="shared" si="149"/>
        <v>0</v>
      </c>
      <c r="IK43" s="40">
        <f t="shared" si="149"/>
        <v>0</v>
      </c>
      <c r="IL43" s="40">
        <f t="shared" si="149"/>
        <v>0</v>
      </c>
      <c r="IM43" s="40">
        <f t="shared" si="149"/>
        <v>0</v>
      </c>
      <c r="IN43" s="40">
        <f t="shared" si="149"/>
        <v>0</v>
      </c>
      <c r="IO43" s="40">
        <f t="shared" si="149"/>
        <v>0</v>
      </c>
      <c r="IP43" s="40">
        <f t="shared" si="149"/>
        <v>0</v>
      </c>
      <c r="IQ43" s="40">
        <f t="shared" si="149"/>
        <v>0</v>
      </c>
      <c r="IR43" s="40">
        <f t="shared" si="149"/>
        <v>0</v>
      </c>
      <c r="IS43" s="40">
        <f t="shared" si="191"/>
        <v>0</v>
      </c>
      <c r="IT43" s="40">
        <f t="shared" si="190"/>
        <v>0</v>
      </c>
      <c r="IU43" s="40">
        <f t="shared" si="190"/>
        <v>0</v>
      </c>
      <c r="IV43" s="62">
        <f t="shared" si="150"/>
        <v>0</v>
      </c>
      <c r="IW43" s="62">
        <f t="shared" si="48"/>
        <v>0</v>
      </c>
      <c r="IX43" s="62">
        <f t="shared" si="49"/>
        <v>0</v>
      </c>
      <c r="IY43" s="62">
        <f t="shared" si="50"/>
        <v>0</v>
      </c>
      <c r="IZ43" s="40">
        <f t="shared" si="238"/>
        <v>0</v>
      </c>
      <c r="JA43" s="40">
        <f t="shared" si="238"/>
        <v>0</v>
      </c>
      <c r="JB43" s="40">
        <f t="shared" si="238"/>
        <v>0</v>
      </c>
      <c r="JC43" s="40">
        <f t="shared" si="238"/>
        <v>0</v>
      </c>
      <c r="JD43" s="40">
        <f t="shared" si="238"/>
        <v>0</v>
      </c>
      <c r="JE43" s="40">
        <f t="shared" si="238"/>
        <v>0</v>
      </c>
      <c r="JF43" s="40">
        <f t="shared" si="238"/>
        <v>0</v>
      </c>
      <c r="JG43" s="40">
        <f t="shared" si="238"/>
        <v>0</v>
      </c>
      <c r="JH43" s="40">
        <f t="shared" si="238"/>
        <v>0</v>
      </c>
      <c r="JI43" s="40">
        <f t="shared" si="238"/>
        <v>0</v>
      </c>
      <c r="JJ43" s="40">
        <f t="shared" si="238"/>
        <v>0</v>
      </c>
      <c r="JK43" s="40">
        <f t="shared" si="238"/>
        <v>0</v>
      </c>
      <c r="JL43" s="62">
        <f t="shared" si="239"/>
        <v>0</v>
      </c>
      <c r="JM43" s="62">
        <f t="shared" si="239"/>
        <v>0</v>
      </c>
      <c r="JN43" s="62">
        <f t="shared" si="239"/>
        <v>0</v>
      </c>
      <c r="JO43" s="62">
        <f t="shared" si="239"/>
        <v>0</v>
      </c>
      <c r="JP43" s="40">
        <f t="shared" si="240"/>
        <v>0</v>
      </c>
      <c r="JQ43" s="40">
        <f t="shared" si="240"/>
        <v>0</v>
      </c>
      <c r="JR43" s="40">
        <f t="shared" si="240"/>
        <v>0</v>
      </c>
      <c r="JS43" s="40">
        <f t="shared" si="240"/>
        <v>0</v>
      </c>
      <c r="JT43" s="40">
        <f t="shared" si="240"/>
        <v>0</v>
      </c>
      <c r="JU43" s="40">
        <f t="shared" si="240"/>
        <v>0</v>
      </c>
      <c r="JV43" s="40">
        <f t="shared" si="240"/>
        <v>0</v>
      </c>
      <c r="JW43" s="40">
        <f t="shared" si="240"/>
        <v>0</v>
      </c>
      <c r="JX43" s="40">
        <f t="shared" si="240"/>
        <v>0</v>
      </c>
      <c r="JY43" s="40">
        <f t="shared" si="240"/>
        <v>0</v>
      </c>
      <c r="JZ43" s="40">
        <f t="shared" si="240"/>
        <v>0</v>
      </c>
      <c r="KA43" s="40">
        <f t="shared" si="240"/>
        <v>0</v>
      </c>
      <c r="KB43" s="62">
        <f t="shared" si="241"/>
        <v>0</v>
      </c>
      <c r="KC43" s="62">
        <f t="shared" si="241"/>
        <v>0</v>
      </c>
      <c r="KD43" s="62">
        <f t="shared" si="241"/>
        <v>0</v>
      </c>
      <c r="KE43" s="62">
        <f t="shared" si="241"/>
        <v>0</v>
      </c>
      <c r="KF43" s="40">
        <f t="shared" si="242"/>
        <v>0</v>
      </c>
      <c r="KG43" s="40">
        <f t="shared" si="242"/>
        <v>0</v>
      </c>
      <c r="KH43" s="40">
        <f t="shared" si="242"/>
        <v>0</v>
      </c>
      <c r="KI43" s="40">
        <f t="shared" si="242"/>
        <v>0</v>
      </c>
      <c r="KJ43" s="40">
        <f t="shared" si="242"/>
        <v>0</v>
      </c>
      <c r="KK43" s="40">
        <f t="shared" si="242"/>
        <v>0</v>
      </c>
      <c r="KL43" s="40">
        <f t="shared" si="242"/>
        <v>0</v>
      </c>
      <c r="KM43" s="40">
        <f t="shared" si="242"/>
        <v>0</v>
      </c>
      <c r="KN43" s="40">
        <f t="shared" si="242"/>
        <v>0</v>
      </c>
      <c r="KO43" s="40">
        <f t="shared" si="242"/>
        <v>0</v>
      </c>
      <c r="KP43" s="40">
        <f t="shared" si="242"/>
        <v>0</v>
      </c>
      <c r="KQ43" s="40">
        <f t="shared" si="242"/>
        <v>0</v>
      </c>
      <c r="KR43" s="62">
        <f t="shared" si="243"/>
        <v>0</v>
      </c>
      <c r="KS43" s="62">
        <f t="shared" si="244"/>
        <v>0</v>
      </c>
      <c r="KT43" s="62">
        <f t="shared" si="245"/>
        <v>0</v>
      </c>
      <c r="KU43" s="62">
        <f t="shared" si="246"/>
        <v>0</v>
      </c>
    </row>
    <row r="44" spans="1:307" x14ac:dyDescent="0.2">
      <c r="A44" s="73"/>
      <c r="B44" s="74"/>
      <c r="C44" s="75" t="s">
        <v>364</v>
      </c>
      <c r="D44" s="59"/>
      <c r="E44" s="59"/>
      <c r="F44" s="59"/>
      <c r="G44" s="59">
        <f>SUM(D44:F44)</f>
        <v>0</v>
      </c>
      <c r="H44" s="865">
        <v>0</v>
      </c>
      <c r="I44" s="865">
        <v>0</v>
      </c>
      <c r="J44" s="866">
        <v>0</v>
      </c>
      <c r="K44" s="866">
        <f t="shared" si="63"/>
        <v>0</v>
      </c>
      <c r="L44" s="59"/>
      <c r="M44" s="59"/>
      <c r="N44" s="39"/>
      <c r="O44" s="39">
        <f>SUM(L44:N44)</f>
        <v>0</v>
      </c>
      <c r="P44" s="62">
        <f>D44+H44+L44</f>
        <v>0</v>
      </c>
      <c r="Q44" s="62">
        <f>E44+I44+M44</f>
        <v>0</v>
      </c>
      <c r="R44" s="62">
        <f>F44+J44+N44</f>
        <v>0</v>
      </c>
      <c r="S44" s="62">
        <f>G44+K44+O44</f>
        <v>0</v>
      </c>
      <c r="T44" s="59"/>
      <c r="U44" s="59"/>
      <c r="V44" s="59"/>
      <c r="W44" s="59">
        <f>SUM(T44:V44)</f>
        <v>0</v>
      </c>
      <c r="X44" s="865">
        <v>0</v>
      </c>
      <c r="Y44" s="865">
        <v>0</v>
      </c>
      <c r="Z44" s="866"/>
      <c r="AA44" s="866">
        <f>SUM(X44:Z44)</f>
        <v>0</v>
      </c>
      <c r="AB44" s="59"/>
      <c r="AC44" s="59"/>
      <c r="AD44" s="39"/>
      <c r="AE44" s="39">
        <f>SUM(AB44:AD44)</f>
        <v>0</v>
      </c>
      <c r="AF44" s="62">
        <f>T44+X44+AB44</f>
        <v>0</v>
      </c>
      <c r="AG44" s="62">
        <f>U44+Y44+AC44</f>
        <v>0</v>
      </c>
      <c r="AH44" s="62">
        <f>V44+Z44+AD44</f>
        <v>0</v>
      </c>
      <c r="AI44" s="62">
        <f>W44+AA44+AE44</f>
        <v>0</v>
      </c>
      <c r="AJ44" s="59"/>
      <c r="AK44" s="59"/>
      <c r="AL44" s="59"/>
      <c r="AM44" s="59">
        <f>SUM(AJ44:AL44)</f>
        <v>0</v>
      </c>
      <c r="AN44" s="865">
        <v>0</v>
      </c>
      <c r="AO44" s="865">
        <v>0</v>
      </c>
      <c r="AP44" s="866">
        <v>0</v>
      </c>
      <c r="AQ44" s="866">
        <f>SUM(AN44:AP44)</f>
        <v>0</v>
      </c>
      <c r="AR44" s="59"/>
      <c r="AS44" s="59"/>
      <c r="AT44" s="39"/>
      <c r="AU44" s="39">
        <f>SUM(AR44:AT44)</f>
        <v>0</v>
      </c>
      <c r="AV44" s="62">
        <f>AJ44+AN44+AR44</f>
        <v>0</v>
      </c>
      <c r="AW44" s="62">
        <f>AK44+AO44+AS44</f>
        <v>0</v>
      </c>
      <c r="AX44" s="62">
        <f>AL44+AP44+AT44</f>
        <v>0</v>
      </c>
      <c r="AY44" s="62">
        <f>AM44+AQ44+AU44</f>
        <v>0</v>
      </c>
      <c r="AZ44" s="59"/>
      <c r="BA44" s="59"/>
      <c r="BB44" s="59"/>
      <c r="BC44" s="59">
        <f>SUM(AZ44:BB44)</f>
        <v>0</v>
      </c>
      <c r="BD44" s="865">
        <v>0</v>
      </c>
      <c r="BE44" s="865">
        <v>0</v>
      </c>
      <c r="BF44" s="866">
        <v>0</v>
      </c>
      <c r="BG44" s="866">
        <f>SUM(BD44:BF44)</f>
        <v>0</v>
      </c>
      <c r="BH44" s="59"/>
      <c r="BI44" s="59"/>
      <c r="BJ44" s="39"/>
      <c r="BK44" s="39">
        <f>SUM(BH44:BJ44)</f>
        <v>0</v>
      </c>
      <c r="BL44" s="62">
        <f>AZ44+BD44+BH44</f>
        <v>0</v>
      </c>
      <c r="BM44" s="62">
        <f>BA44+BE44+BI44</f>
        <v>0</v>
      </c>
      <c r="BN44" s="62">
        <f>BB44+BF44+BJ44</f>
        <v>0</v>
      </c>
      <c r="BO44" s="62">
        <f>BC44+BG44+BK44</f>
        <v>0</v>
      </c>
      <c r="BP44" s="59"/>
      <c r="BQ44" s="59"/>
      <c r="BR44" s="59"/>
      <c r="BS44" s="59">
        <f>SUM(BP44:BR44)</f>
        <v>0</v>
      </c>
      <c r="BT44" s="865"/>
      <c r="BU44" s="865"/>
      <c r="BV44" s="866"/>
      <c r="BW44" s="866">
        <f>SUM(BT44:BV44)</f>
        <v>0</v>
      </c>
      <c r="BX44" s="59"/>
      <c r="BY44" s="59"/>
      <c r="BZ44" s="39"/>
      <c r="CA44" s="39"/>
      <c r="CB44" s="62">
        <f>BP44+BT44+BX44</f>
        <v>0</v>
      </c>
      <c r="CC44" s="62">
        <f>BQ44+BU44+BY44</f>
        <v>0</v>
      </c>
      <c r="CD44" s="62">
        <f>BR44+BV44+BZ44</f>
        <v>0</v>
      </c>
      <c r="CE44" s="62">
        <f>BS44+BW44+CA44</f>
        <v>0</v>
      </c>
      <c r="CF44" s="59"/>
      <c r="CG44" s="59"/>
      <c r="CH44" s="59"/>
      <c r="CI44" s="59">
        <f>SUM(CF44:CH44)</f>
        <v>0</v>
      </c>
      <c r="CJ44" s="865"/>
      <c r="CK44" s="865"/>
      <c r="CL44" s="866"/>
      <c r="CM44" s="866">
        <f>SUM(CJ44:CL44)</f>
        <v>0</v>
      </c>
      <c r="CN44" s="59"/>
      <c r="CO44" s="59"/>
      <c r="CP44" s="39"/>
      <c r="CQ44" s="39">
        <f>SUM(CN44:CP44)</f>
        <v>0</v>
      </c>
      <c r="CR44" s="62">
        <f>CF44+CJ44+CN44</f>
        <v>0</v>
      </c>
      <c r="CS44" s="62">
        <f>CG44+CK44+CO44</f>
        <v>0</v>
      </c>
      <c r="CT44" s="62">
        <f>CH44+CL44+CP44</f>
        <v>0</v>
      </c>
      <c r="CU44" s="62">
        <f>CI44+CM44+CQ44</f>
        <v>0</v>
      </c>
      <c r="CV44" s="59"/>
      <c r="CW44" s="59"/>
      <c r="CX44" s="59"/>
      <c r="CY44" s="59">
        <f>SUM(CV44:CX44)</f>
        <v>0</v>
      </c>
      <c r="CZ44" s="59"/>
      <c r="DA44" s="59"/>
      <c r="DB44" s="39"/>
      <c r="DC44" s="39">
        <f>SUM(CZ44:DB44)</f>
        <v>0</v>
      </c>
      <c r="DD44" s="59"/>
      <c r="DE44" s="59"/>
      <c r="DF44" s="39"/>
      <c r="DG44" s="39">
        <f>SUM(DD44:DF44)</f>
        <v>0</v>
      </c>
      <c r="DH44" s="62">
        <f>CV44+CZ44+DD44</f>
        <v>0</v>
      </c>
      <c r="DI44" s="62">
        <f>CW44+DA44+DE44</f>
        <v>0</v>
      </c>
      <c r="DJ44" s="62">
        <f>CX44+DB44+DF44</f>
        <v>0</v>
      </c>
      <c r="DK44" s="62">
        <f>CY44+DC44+DG44</f>
        <v>0</v>
      </c>
      <c r="DL44" s="59"/>
      <c r="DM44" s="59"/>
      <c r="DN44" s="59"/>
      <c r="DO44" s="59">
        <f>SUM(DL44:DN44)</f>
        <v>0</v>
      </c>
      <c r="DP44" s="59"/>
      <c r="DQ44" s="59"/>
      <c r="DR44" s="39"/>
      <c r="DS44" s="39">
        <f>SUM(DP44:DR44)</f>
        <v>0</v>
      </c>
      <c r="DT44" s="59"/>
      <c r="DU44" s="59"/>
      <c r="DV44" s="39"/>
      <c r="DW44" s="39">
        <f>SUM(DT44:DV44)</f>
        <v>0</v>
      </c>
      <c r="DX44" s="62">
        <f>DL44+DP44+DT44</f>
        <v>0</v>
      </c>
      <c r="DY44" s="62">
        <f>DM44+DQ44+DU44</f>
        <v>0</v>
      </c>
      <c r="DZ44" s="62">
        <f>DN44+DR44+DV44</f>
        <v>0</v>
      </c>
      <c r="EA44" s="62">
        <f>DO44+DS44+DW44</f>
        <v>0</v>
      </c>
      <c r="EB44" s="59"/>
      <c r="EC44" s="59"/>
      <c r="ED44" s="59"/>
      <c r="EE44" s="59">
        <f>SUM(EB44:ED44)</f>
        <v>0</v>
      </c>
      <c r="EF44" s="59"/>
      <c r="EG44" s="59"/>
      <c r="EH44" s="39"/>
      <c r="EI44" s="39">
        <f>SUM(EF44:EH44)</f>
        <v>0</v>
      </c>
      <c r="EJ44" s="59"/>
      <c r="EK44" s="59"/>
      <c r="EL44" s="39"/>
      <c r="EM44" s="39">
        <f>SUM(EJ44:EL44)</f>
        <v>0</v>
      </c>
      <c r="EN44" s="62">
        <f>EB44+EF44+EJ44</f>
        <v>0</v>
      </c>
      <c r="EO44" s="62">
        <f>EC44+EG44+EK44</f>
        <v>0</v>
      </c>
      <c r="EP44" s="62">
        <f>ED44+EH44+EL44</f>
        <v>0</v>
      </c>
      <c r="EQ44" s="62">
        <f>EE44+EI44+EM44</f>
        <v>0</v>
      </c>
      <c r="ER44" s="59"/>
      <c r="ES44" s="59"/>
      <c r="ET44" s="59"/>
      <c r="EU44" s="59">
        <f>SUM(ER44:ET44)</f>
        <v>0</v>
      </c>
      <c r="EV44" s="59"/>
      <c r="EW44" s="59"/>
      <c r="EX44" s="39"/>
      <c r="EY44" s="39">
        <f>SUM(EV44:EX44)</f>
        <v>0</v>
      </c>
      <c r="EZ44" s="59"/>
      <c r="FA44" s="59"/>
      <c r="FB44" s="39"/>
      <c r="FC44" s="39">
        <f>SUM(EZ44:FB44)</f>
        <v>0</v>
      </c>
      <c r="FD44" s="62">
        <f>ER44+EV44+EZ44</f>
        <v>0</v>
      </c>
      <c r="FE44" s="62">
        <f>ES44+EW44+FA44</f>
        <v>0</v>
      </c>
      <c r="FF44" s="62">
        <f>ET44+EX44+FB44</f>
        <v>0</v>
      </c>
      <c r="FG44" s="62">
        <f>EU44+EY44+FC44</f>
        <v>0</v>
      </c>
      <c r="FH44" s="59"/>
      <c r="FI44" s="59"/>
      <c r="FJ44" s="59"/>
      <c r="FK44" s="59">
        <f>SUM(FH44:FJ44)</f>
        <v>0</v>
      </c>
      <c r="FL44" s="59"/>
      <c r="FM44" s="59"/>
      <c r="FN44" s="39"/>
      <c r="FO44" s="39">
        <f>SUM(FL44:FN44)</f>
        <v>0</v>
      </c>
      <c r="FP44" s="59"/>
      <c r="FQ44" s="59"/>
      <c r="FR44" s="39"/>
      <c r="FS44" s="39">
        <f>SUM(FP44:FR44)</f>
        <v>0</v>
      </c>
      <c r="FT44" s="62">
        <f>FH44+FL44+FP44</f>
        <v>0</v>
      </c>
      <c r="FU44" s="62">
        <f>FI44+FM44+FQ44</f>
        <v>0</v>
      </c>
      <c r="FV44" s="62">
        <f>FJ44+FN44+FR44</f>
        <v>0</v>
      </c>
      <c r="FW44" s="62">
        <f>FK44+FO44+FS44</f>
        <v>0</v>
      </c>
      <c r="FX44" s="59"/>
      <c r="FY44" s="59"/>
      <c r="FZ44" s="59"/>
      <c r="GA44" s="59">
        <f>SUM(FX44:FZ44)</f>
        <v>0</v>
      </c>
      <c r="GB44" s="59"/>
      <c r="GC44" s="59"/>
      <c r="GD44" s="39"/>
      <c r="GE44" s="39">
        <f>SUM(GB44:GD44)</f>
        <v>0</v>
      </c>
      <c r="GF44" s="59"/>
      <c r="GG44" s="59"/>
      <c r="GH44" s="39"/>
      <c r="GI44" s="39">
        <f>SUM(GF44:GH44)</f>
        <v>0</v>
      </c>
      <c r="GJ44" s="62">
        <f>FX44+GB44+GF44</f>
        <v>0</v>
      </c>
      <c r="GK44" s="62">
        <f>FY44+GC44+GG44</f>
        <v>0</v>
      </c>
      <c r="GL44" s="62">
        <f>FZ44+GD44+GH44</f>
        <v>0</v>
      </c>
      <c r="GM44" s="62">
        <f>GA44+GE44+GI44</f>
        <v>0</v>
      </c>
      <c r="GN44" s="40">
        <f>D44+T44+AJ44</f>
        <v>0</v>
      </c>
      <c r="GO44" s="40">
        <f>E44+U44+AK44</f>
        <v>0</v>
      </c>
      <c r="GP44" s="40">
        <f>F44+V44+AL44</f>
        <v>0</v>
      </c>
      <c r="GQ44" s="40">
        <f t="shared" si="259"/>
        <v>0</v>
      </c>
      <c r="GR44" s="40">
        <f>H44+X44+AN44</f>
        <v>0</v>
      </c>
      <c r="GS44" s="40">
        <f>I44+Y44+AO44</f>
        <v>0</v>
      </c>
      <c r="GT44" s="40">
        <f>J44+Z44+AP44</f>
        <v>0</v>
      </c>
      <c r="GU44" s="40">
        <f>K44+AA44+AQ44</f>
        <v>0</v>
      </c>
      <c r="GV44" s="40">
        <f>L44+AB44+AR44</f>
        <v>0</v>
      </c>
      <c r="GW44" s="40">
        <f>M44+AC44+AS44</f>
        <v>0</v>
      </c>
      <c r="GX44" s="40">
        <f>N44+AD44+AT44</f>
        <v>0</v>
      </c>
      <c r="GY44" s="40">
        <f>O44+AE44+AU44</f>
        <v>0</v>
      </c>
      <c r="GZ44" s="62">
        <f>GN44+GR44+GV44</f>
        <v>0</v>
      </c>
      <c r="HA44" s="62">
        <f>GO44+GS44+GW44</f>
        <v>0</v>
      </c>
      <c r="HB44" s="62">
        <f>GP44+GT44+GX44</f>
        <v>0</v>
      </c>
      <c r="HC44" s="62">
        <f>GQ44+GU44+GY44</f>
        <v>0</v>
      </c>
      <c r="HD44" s="40">
        <f t="shared" ref="HD44:HO44" si="262">AZ44+BP44+CF44</f>
        <v>0</v>
      </c>
      <c r="HE44" s="40">
        <f t="shared" si="262"/>
        <v>0</v>
      </c>
      <c r="HF44" s="40">
        <f t="shared" si="262"/>
        <v>0</v>
      </c>
      <c r="HG44" s="40">
        <f t="shared" si="262"/>
        <v>0</v>
      </c>
      <c r="HH44" s="40">
        <f t="shared" si="262"/>
        <v>0</v>
      </c>
      <c r="HI44" s="40">
        <f t="shared" si="262"/>
        <v>0</v>
      </c>
      <c r="HJ44" s="40">
        <f t="shared" si="262"/>
        <v>0</v>
      </c>
      <c r="HK44" s="40">
        <f t="shared" si="262"/>
        <v>0</v>
      </c>
      <c r="HL44" s="40">
        <f t="shared" si="262"/>
        <v>0</v>
      </c>
      <c r="HM44" s="40">
        <f t="shared" si="262"/>
        <v>0</v>
      </c>
      <c r="HN44" s="40">
        <f t="shared" si="262"/>
        <v>0</v>
      </c>
      <c r="HO44" s="40">
        <f t="shared" si="262"/>
        <v>0</v>
      </c>
      <c r="HP44" s="62">
        <f>HD44+HH44+HL44</f>
        <v>0</v>
      </c>
      <c r="HQ44" s="62">
        <f>HE44+HI44+HM44</f>
        <v>0</v>
      </c>
      <c r="HR44" s="62">
        <f>HF44+HJ44+HN44</f>
        <v>0</v>
      </c>
      <c r="HS44" s="62">
        <f>HG44+HK44+HO44</f>
        <v>0</v>
      </c>
      <c r="HT44" s="40">
        <f t="shared" ref="HT44:IE44" si="263">CV44+DL44+EB44</f>
        <v>0</v>
      </c>
      <c r="HU44" s="40">
        <f t="shared" si="263"/>
        <v>0</v>
      </c>
      <c r="HV44" s="40">
        <f t="shared" si="263"/>
        <v>0</v>
      </c>
      <c r="HW44" s="40">
        <f t="shared" si="263"/>
        <v>0</v>
      </c>
      <c r="HX44" s="40">
        <f t="shared" si="263"/>
        <v>0</v>
      </c>
      <c r="HY44" s="40">
        <f t="shared" si="263"/>
        <v>0</v>
      </c>
      <c r="HZ44" s="40">
        <f t="shared" si="263"/>
        <v>0</v>
      </c>
      <c r="IA44" s="40">
        <f t="shared" si="263"/>
        <v>0</v>
      </c>
      <c r="IB44" s="40">
        <f t="shared" si="263"/>
        <v>0</v>
      </c>
      <c r="IC44" s="40">
        <f t="shared" si="263"/>
        <v>0</v>
      </c>
      <c r="ID44" s="40">
        <f t="shared" si="263"/>
        <v>0</v>
      </c>
      <c r="IE44" s="40">
        <f t="shared" si="263"/>
        <v>0</v>
      </c>
      <c r="IF44" s="62">
        <f>HT44+HX44+IB44</f>
        <v>0</v>
      </c>
      <c r="IG44" s="62">
        <f>HU44+HY44+IC44</f>
        <v>0</v>
      </c>
      <c r="IH44" s="62">
        <f>HV44+HZ44+ID44</f>
        <v>0</v>
      </c>
      <c r="II44" s="62">
        <f>HW44+IA44+IE44</f>
        <v>0</v>
      </c>
      <c r="IJ44" s="40">
        <f t="shared" ref="IJ44:IU44" si="264">ER44+FH44+FX44</f>
        <v>0</v>
      </c>
      <c r="IK44" s="40">
        <f t="shared" si="264"/>
        <v>0</v>
      </c>
      <c r="IL44" s="40">
        <f t="shared" si="264"/>
        <v>0</v>
      </c>
      <c r="IM44" s="40">
        <f t="shared" si="264"/>
        <v>0</v>
      </c>
      <c r="IN44" s="40">
        <f t="shared" si="264"/>
        <v>0</v>
      </c>
      <c r="IO44" s="40">
        <f t="shared" si="264"/>
        <v>0</v>
      </c>
      <c r="IP44" s="40">
        <f t="shared" si="264"/>
        <v>0</v>
      </c>
      <c r="IQ44" s="40">
        <f t="shared" si="264"/>
        <v>0</v>
      </c>
      <c r="IR44" s="40">
        <f t="shared" si="264"/>
        <v>0</v>
      </c>
      <c r="IS44" s="40">
        <f t="shared" si="264"/>
        <v>0</v>
      </c>
      <c r="IT44" s="40">
        <f t="shared" si="264"/>
        <v>0</v>
      </c>
      <c r="IU44" s="40">
        <f t="shared" si="264"/>
        <v>0</v>
      </c>
      <c r="IV44" s="62">
        <f>IJ44+IN44+IR44</f>
        <v>0</v>
      </c>
      <c r="IW44" s="62">
        <f>IK44+IO44+IS44</f>
        <v>0</v>
      </c>
      <c r="IX44" s="62">
        <f>IL44+IP44+IT44</f>
        <v>0</v>
      </c>
      <c r="IY44" s="62">
        <f>IM44+IQ44+IU44</f>
        <v>0</v>
      </c>
      <c r="IZ44" s="40">
        <f t="shared" ref="IZ44:JK44" si="265">GN44+HD44</f>
        <v>0</v>
      </c>
      <c r="JA44" s="40">
        <f t="shared" si="265"/>
        <v>0</v>
      </c>
      <c r="JB44" s="40">
        <f t="shared" si="265"/>
        <v>0</v>
      </c>
      <c r="JC44" s="40">
        <f t="shared" si="265"/>
        <v>0</v>
      </c>
      <c r="JD44" s="40">
        <f t="shared" si="265"/>
        <v>0</v>
      </c>
      <c r="JE44" s="40">
        <f t="shared" si="265"/>
        <v>0</v>
      </c>
      <c r="JF44" s="40">
        <f t="shared" si="265"/>
        <v>0</v>
      </c>
      <c r="JG44" s="40">
        <f t="shared" si="265"/>
        <v>0</v>
      </c>
      <c r="JH44" s="40">
        <f t="shared" si="265"/>
        <v>0</v>
      </c>
      <c r="JI44" s="40">
        <f t="shared" si="265"/>
        <v>0</v>
      </c>
      <c r="JJ44" s="40">
        <f t="shared" si="265"/>
        <v>0</v>
      </c>
      <c r="JK44" s="40">
        <f t="shared" si="265"/>
        <v>0</v>
      </c>
      <c r="JL44" s="62">
        <f>IZ44+JD44+JH44</f>
        <v>0</v>
      </c>
      <c r="JM44" s="62">
        <f>JA44+JE44+JI44</f>
        <v>0</v>
      </c>
      <c r="JN44" s="62">
        <f>JB44+JF44+JJ44</f>
        <v>0</v>
      </c>
      <c r="JO44" s="62">
        <f>JC44+JG44+JK44</f>
        <v>0</v>
      </c>
      <c r="JP44" s="40">
        <f t="shared" ref="JP44:KA44" si="266">HT44+IJ44</f>
        <v>0</v>
      </c>
      <c r="JQ44" s="40">
        <f t="shared" si="266"/>
        <v>0</v>
      </c>
      <c r="JR44" s="40">
        <f t="shared" si="266"/>
        <v>0</v>
      </c>
      <c r="JS44" s="40">
        <f t="shared" si="266"/>
        <v>0</v>
      </c>
      <c r="JT44" s="40">
        <f t="shared" si="266"/>
        <v>0</v>
      </c>
      <c r="JU44" s="40">
        <f t="shared" si="266"/>
        <v>0</v>
      </c>
      <c r="JV44" s="40">
        <f t="shared" si="266"/>
        <v>0</v>
      </c>
      <c r="JW44" s="40">
        <f t="shared" si="266"/>
        <v>0</v>
      </c>
      <c r="JX44" s="40">
        <f t="shared" si="266"/>
        <v>0</v>
      </c>
      <c r="JY44" s="40">
        <f t="shared" si="266"/>
        <v>0</v>
      </c>
      <c r="JZ44" s="40">
        <f t="shared" si="266"/>
        <v>0</v>
      </c>
      <c r="KA44" s="40">
        <f t="shared" si="266"/>
        <v>0</v>
      </c>
      <c r="KB44" s="62">
        <f>JP44+JT44+JX44</f>
        <v>0</v>
      </c>
      <c r="KC44" s="62">
        <f>JQ44+JU44+JY44</f>
        <v>0</v>
      </c>
      <c r="KD44" s="62">
        <f>JR44+JV44+JZ44</f>
        <v>0</v>
      </c>
      <c r="KE44" s="62">
        <f>JS44+JW44+KA44</f>
        <v>0</v>
      </c>
      <c r="KF44" s="40">
        <f t="shared" ref="KF44:KQ44" si="267">D44+T44+AJ44+AZ44+BP44+CF44+CV44+DL44+EB44+ER44+FH44+FX44</f>
        <v>0</v>
      </c>
      <c r="KG44" s="40">
        <f t="shared" si="267"/>
        <v>0</v>
      </c>
      <c r="KH44" s="40">
        <f t="shared" si="267"/>
        <v>0</v>
      </c>
      <c r="KI44" s="40">
        <f t="shared" si="267"/>
        <v>0</v>
      </c>
      <c r="KJ44" s="40">
        <f t="shared" si="267"/>
        <v>0</v>
      </c>
      <c r="KK44" s="40">
        <f t="shared" si="267"/>
        <v>0</v>
      </c>
      <c r="KL44" s="40">
        <f t="shared" si="267"/>
        <v>0</v>
      </c>
      <c r="KM44" s="40">
        <f t="shared" si="267"/>
        <v>0</v>
      </c>
      <c r="KN44" s="40">
        <f t="shared" si="267"/>
        <v>0</v>
      </c>
      <c r="KO44" s="40">
        <f t="shared" si="267"/>
        <v>0</v>
      </c>
      <c r="KP44" s="40">
        <f t="shared" si="267"/>
        <v>0</v>
      </c>
      <c r="KQ44" s="40">
        <f t="shared" si="267"/>
        <v>0</v>
      </c>
      <c r="KR44" s="62">
        <f>KF44+KJ44+KN44</f>
        <v>0</v>
      </c>
      <c r="KS44" s="62">
        <f>KG44+KK44+KO44</f>
        <v>0</v>
      </c>
      <c r="KT44" s="62">
        <f>KH44+KL44+KP44</f>
        <v>0</v>
      </c>
      <c r="KU44" s="62">
        <f>KI44+KM44+KQ44</f>
        <v>0</v>
      </c>
    </row>
    <row r="45" spans="1:307" x14ac:dyDescent="0.2">
      <c r="A45" s="73" t="s">
        <v>436</v>
      </c>
      <c r="B45" s="759" t="s">
        <v>501</v>
      </c>
      <c r="C45" s="75"/>
      <c r="D45" s="59"/>
      <c r="E45" s="59"/>
      <c r="F45" s="59"/>
      <c r="G45" s="59"/>
      <c r="H45" s="865">
        <v>157</v>
      </c>
      <c r="I45" s="865">
        <v>167</v>
      </c>
      <c r="J45" s="866">
        <v>0</v>
      </c>
      <c r="K45" s="866">
        <f t="shared" si="63"/>
        <v>324</v>
      </c>
      <c r="L45" s="59"/>
      <c r="M45" s="59"/>
      <c r="N45" s="39"/>
      <c r="O45" s="39">
        <f>SUM(L45:N45)</f>
        <v>0</v>
      </c>
      <c r="P45" s="62">
        <f t="shared" si="247"/>
        <v>157</v>
      </c>
      <c r="Q45" s="62">
        <f t="shared" si="247"/>
        <v>167</v>
      </c>
      <c r="R45" s="62">
        <f t="shared" si="247"/>
        <v>0</v>
      </c>
      <c r="S45" s="62">
        <f>G45+K45+O45</f>
        <v>324</v>
      </c>
      <c r="T45" s="59"/>
      <c r="U45" s="59"/>
      <c r="V45" s="59"/>
      <c r="W45" s="59"/>
      <c r="X45" s="865">
        <v>150</v>
      </c>
      <c r="Y45" s="865">
        <v>170</v>
      </c>
      <c r="Z45" s="866"/>
      <c r="AA45" s="866">
        <f t="shared" si="195"/>
        <v>320</v>
      </c>
      <c r="AB45" s="59"/>
      <c r="AC45" s="59"/>
      <c r="AD45" s="39"/>
      <c r="AE45" s="39">
        <f t="shared" si="70"/>
        <v>0</v>
      </c>
      <c r="AF45" s="62">
        <f t="shared" si="248"/>
        <v>150</v>
      </c>
      <c r="AG45" s="62">
        <f t="shared" si="248"/>
        <v>170</v>
      </c>
      <c r="AH45" s="62">
        <f t="shared" si="248"/>
        <v>0</v>
      </c>
      <c r="AI45" s="62">
        <f>W45+AA45+AE45</f>
        <v>320</v>
      </c>
      <c r="AJ45" s="59"/>
      <c r="AK45" s="59"/>
      <c r="AL45" s="59"/>
      <c r="AM45" s="59"/>
      <c r="AN45" s="865">
        <v>129</v>
      </c>
      <c r="AO45" s="865">
        <v>184</v>
      </c>
      <c r="AP45" s="866">
        <v>0</v>
      </c>
      <c r="AQ45" s="866">
        <f>SUM(AN45:AP45)</f>
        <v>313</v>
      </c>
      <c r="AR45" s="59"/>
      <c r="AS45" s="59"/>
      <c r="AT45" s="39"/>
      <c r="AU45" s="39">
        <f t="shared" si="73"/>
        <v>0</v>
      </c>
      <c r="AV45" s="62">
        <f t="shared" si="249"/>
        <v>129</v>
      </c>
      <c r="AW45" s="62">
        <f t="shared" si="249"/>
        <v>184</v>
      </c>
      <c r="AX45" s="62">
        <f t="shared" si="249"/>
        <v>0</v>
      </c>
      <c r="AY45" s="62"/>
      <c r="AZ45" s="59"/>
      <c r="BA45" s="59"/>
      <c r="BB45" s="59"/>
      <c r="BC45" s="59"/>
      <c r="BD45" s="865">
        <v>82</v>
      </c>
      <c r="BE45" s="865">
        <v>103</v>
      </c>
      <c r="BF45" s="866">
        <v>0</v>
      </c>
      <c r="BG45" s="866">
        <f t="shared" si="199"/>
        <v>185</v>
      </c>
      <c r="BH45" s="59"/>
      <c r="BI45" s="59"/>
      <c r="BJ45" s="39"/>
      <c r="BK45" s="39">
        <f t="shared" si="76"/>
        <v>0</v>
      </c>
      <c r="BL45" s="62">
        <f t="shared" si="250"/>
        <v>82</v>
      </c>
      <c r="BM45" s="62">
        <f t="shared" si="250"/>
        <v>103</v>
      </c>
      <c r="BN45" s="62">
        <f t="shared" si="250"/>
        <v>0</v>
      </c>
      <c r="BO45" s="62">
        <f>BC45+BG45+BK45</f>
        <v>185</v>
      </c>
      <c r="BP45" s="59"/>
      <c r="BQ45" s="59"/>
      <c r="BR45" s="59"/>
      <c r="BS45" s="59"/>
      <c r="BT45" s="865"/>
      <c r="BU45" s="865"/>
      <c r="BV45" s="866"/>
      <c r="BW45" s="866">
        <f t="shared" si="201"/>
        <v>0</v>
      </c>
      <c r="BX45" s="59"/>
      <c r="BY45" s="59"/>
      <c r="BZ45" s="39"/>
      <c r="CA45" s="39"/>
      <c r="CB45" s="62">
        <f t="shared" si="251"/>
        <v>0</v>
      </c>
      <c r="CC45" s="62">
        <f t="shared" si="251"/>
        <v>0</v>
      </c>
      <c r="CD45" s="62">
        <f t="shared" si="251"/>
        <v>0</v>
      </c>
      <c r="CE45" s="62">
        <f>BS45+BW45+CA45</f>
        <v>0</v>
      </c>
      <c r="CF45" s="59"/>
      <c r="CG45" s="59"/>
      <c r="CH45" s="59"/>
      <c r="CI45" s="59"/>
      <c r="CJ45" s="865"/>
      <c r="CK45" s="865"/>
      <c r="CL45" s="866"/>
      <c r="CM45" s="866">
        <f t="shared" si="204"/>
        <v>0</v>
      </c>
      <c r="CN45" s="59"/>
      <c r="CO45" s="59"/>
      <c r="CP45" s="39"/>
      <c r="CQ45" s="39">
        <f t="shared" si="192"/>
        <v>0</v>
      </c>
      <c r="CR45" s="62">
        <f t="shared" si="252"/>
        <v>0</v>
      </c>
      <c r="CS45" s="62">
        <f t="shared" si="252"/>
        <v>0</v>
      </c>
      <c r="CT45" s="62">
        <f t="shared" si="252"/>
        <v>0</v>
      </c>
      <c r="CU45" s="62">
        <f>CI45+CM45+CQ45</f>
        <v>0</v>
      </c>
      <c r="CV45" s="59"/>
      <c r="CW45" s="59"/>
      <c r="CX45" s="59"/>
      <c r="CY45" s="59"/>
      <c r="CZ45" s="59"/>
      <c r="DA45" s="59"/>
      <c r="DB45" s="39"/>
      <c r="DC45" s="39">
        <f t="shared" si="207"/>
        <v>0</v>
      </c>
      <c r="DD45" s="59"/>
      <c r="DE45" s="59"/>
      <c r="DF45" s="39"/>
      <c r="DG45" s="39">
        <f t="shared" si="193"/>
        <v>0</v>
      </c>
      <c r="DH45" s="62">
        <f t="shared" si="253"/>
        <v>0</v>
      </c>
      <c r="DI45" s="62">
        <f t="shared" si="253"/>
        <v>0</v>
      </c>
      <c r="DJ45" s="62">
        <f t="shared" si="253"/>
        <v>0</v>
      </c>
      <c r="DK45" s="62">
        <f t="shared" si="253"/>
        <v>0</v>
      </c>
      <c r="DL45" s="59"/>
      <c r="DM45" s="59"/>
      <c r="DN45" s="59"/>
      <c r="DO45" s="59"/>
      <c r="DP45" s="59"/>
      <c r="DQ45" s="59"/>
      <c r="DR45" s="39"/>
      <c r="DS45" s="39">
        <f t="shared" si="210"/>
        <v>0</v>
      </c>
      <c r="DT45" s="59"/>
      <c r="DU45" s="59"/>
      <c r="DV45" s="39"/>
      <c r="DW45" s="39">
        <f t="shared" si="90"/>
        <v>0</v>
      </c>
      <c r="DX45" s="62">
        <f t="shared" si="254"/>
        <v>0</v>
      </c>
      <c r="DY45" s="62">
        <f t="shared" si="254"/>
        <v>0</v>
      </c>
      <c r="DZ45" s="62">
        <f t="shared" si="254"/>
        <v>0</v>
      </c>
      <c r="EA45" s="62">
        <f t="shared" si="254"/>
        <v>0</v>
      </c>
      <c r="EB45" s="59"/>
      <c r="EC45" s="59"/>
      <c r="ED45" s="59"/>
      <c r="EE45" s="59"/>
      <c r="EF45" s="59"/>
      <c r="EG45" s="59"/>
      <c r="EH45" s="39"/>
      <c r="EI45" s="39">
        <f t="shared" si="212"/>
        <v>0</v>
      </c>
      <c r="EJ45" s="59"/>
      <c r="EK45" s="59"/>
      <c r="EL45" s="39"/>
      <c r="EM45" s="39">
        <f t="shared" si="96"/>
        <v>0</v>
      </c>
      <c r="EN45" s="62">
        <f t="shared" si="255"/>
        <v>0</v>
      </c>
      <c r="EO45" s="62">
        <f t="shared" si="255"/>
        <v>0</v>
      </c>
      <c r="EP45" s="62">
        <f t="shared" si="255"/>
        <v>0</v>
      </c>
      <c r="EQ45" s="62">
        <f t="shared" si="255"/>
        <v>0</v>
      </c>
      <c r="ER45" s="59"/>
      <c r="ES45" s="59"/>
      <c r="ET45" s="59"/>
      <c r="EU45" s="59"/>
      <c r="EV45" s="59"/>
      <c r="EW45" s="59"/>
      <c r="EX45" s="39"/>
      <c r="EY45" s="39">
        <f t="shared" si="214"/>
        <v>0</v>
      </c>
      <c r="EZ45" s="59"/>
      <c r="FA45" s="59"/>
      <c r="FB45" s="39"/>
      <c r="FC45" s="39">
        <f t="shared" si="215"/>
        <v>0</v>
      </c>
      <c r="FD45" s="62">
        <f t="shared" si="256"/>
        <v>0</v>
      </c>
      <c r="FE45" s="62">
        <f t="shared" si="256"/>
        <v>0</v>
      </c>
      <c r="FF45" s="62">
        <f t="shared" si="256"/>
        <v>0</v>
      </c>
      <c r="FG45" s="62">
        <f t="shared" si="256"/>
        <v>0</v>
      </c>
      <c r="FH45" s="59"/>
      <c r="FI45" s="59"/>
      <c r="FJ45" s="59"/>
      <c r="FK45" s="59"/>
      <c r="FL45" s="59"/>
      <c r="FM45" s="59"/>
      <c r="FN45" s="39"/>
      <c r="FO45" s="39">
        <f t="shared" si="217"/>
        <v>0</v>
      </c>
      <c r="FP45" s="59"/>
      <c r="FQ45" s="59"/>
      <c r="FR45" s="39"/>
      <c r="FS45" s="39">
        <f t="shared" si="102"/>
        <v>0</v>
      </c>
      <c r="FT45" s="62">
        <f t="shared" si="257"/>
        <v>0</v>
      </c>
      <c r="FU45" s="62">
        <f t="shared" si="257"/>
        <v>0</v>
      </c>
      <c r="FV45" s="62">
        <f t="shared" si="257"/>
        <v>0</v>
      </c>
      <c r="FW45" s="62">
        <f t="shared" si="257"/>
        <v>0</v>
      </c>
      <c r="FX45" s="59"/>
      <c r="FY45" s="59"/>
      <c r="FZ45" s="59"/>
      <c r="GA45" s="59"/>
      <c r="GB45" s="59"/>
      <c r="GC45" s="59"/>
      <c r="GD45" s="39"/>
      <c r="GE45" s="39">
        <f t="shared" si="219"/>
        <v>0</v>
      </c>
      <c r="GF45" s="59"/>
      <c r="GG45" s="59"/>
      <c r="GH45" s="39"/>
      <c r="GI45" s="39">
        <f t="shared" si="220"/>
        <v>0</v>
      </c>
      <c r="GJ45" s="62">
        <f t="shared" si="258"/>
        <v>0</v>
      </c>
      <c r="GK45" s="62">
        <f t="shared" si="258"/>
        <v>0</v>
      </c>
      <c r="GL45" s="62">
        <f t="shared" si="258"/>
        <v>0</v>
      </c>
      <c r="GM45" s="62">
        <f t="shared" si="258"/>
        <v>0</v>
      </c>
      <c r="GN45" s="40">
        <f t="shared" si="107"/>
        <v>0</v>
      </c>
      <c r="GO45" s="40">
        <f t="shared" si="107"/>
        <v>0</v>
      </c>
      <c r="GP45" s="40">
        <f t="shared" si="107"/>
        <v>0</v>
      </c>
      <c r="GQ45" s="40"/>
      <c r="GR45" s="40">
        <f t="shared" si="110"/>
        <v>436</v>
      </c>
      <c r="GS45" s="40">
        <f t="shared" si="110"/>
        <v>521</v>
      </c>
      <c r="GT45" s="40">
        <f>J45+Z45+AP45</f>
        <v>0</v>
      </c>
      <c r="GU45" s="40">
        <f t="shared" si="113"/>
        <v>957</v>
      </c>
      <c r="GV45" s="40">
        <f t="shared" si="260"/>
        <v>0</v>
      </c>
      <c r="GW45" s="40">
        <f t="shared" si="260"/>
        <v>0</v>
      </c>
      <c r="GX45" s="40">
        <f t="shared" si="260"/>
        <v>0</v>
      </c>
      <c r="GY45" s="40">
        <f t="shared" si="260"/>
        <v>0</v>
      </c>
      <c r="GZ45" s="62">
        <f t="shared" si="261"/>
        <v>436</v>
      </c>
      <c r="HA45" s="62">
        <f t="shared" si="261"/>
        <v>521</v>
      </c>
      <c r="HB45" s="62">
        <f t="shared" si="261"/>
        <v>0</v>
      </c>
      <c r="HC45" s="62">
        <f t="shared" si="261"/>
        <v>957</v>
      </c>
      <c r="HD45" s="40">
        <f t="shared" si="120"/>
        <v>0</v>
      </c>
      <c r="HE45" s="40">
        <f t="shared" si="121"/>
        <v>0</v>
      </c>
      <c r="HF45" s="40">
        <f t="shared" si="122"/>
        <v>0</v>
      </c>
      <c r="HG45" s="40">
        <f t="shared" si="123"/>
        <v>0</v>
      </c>
      <c r="HH45" s="40">
        <f t="shared" si="124"/>
        <v>82</v>
      </c>
      <c r="HI45" s="40">
        <f t="shared" si="125"/>
        <v>103</v>
      </c>
      <c r="HJ45" s="40">
        <f t="shared" si="126"/>
        <v>0</v>
      </c>
      <c r="HK45" s="40">
        <f t="shared" si="127"/>
        <v>185</v>
      </c>
      <c r="HL45" s="40">
        <f t="shared" si="128"/>
        <v>0</v>
      </c>
      <c r="HM45" s="40">
        <f t="shared" si="129"/>
        <v>0</v>
      </c>
      <c r="HN45" s="40">
        <f t="shared" si="130"/>
        <v>0</v>
      </c>
      <c r="HO45" s="40">
        <f t="shared" si="131"/>
        <v>0</v>
      </c>
      <c r="HP45" s="62">
        <f t="shared" si="132"/>
        <v>82</v>
      </c>
      <c r="HQ45" s="62">
        <f t="shared" si="133"/>
        <v>103</v>
      </c>
      <c r="HR45" s="62">
        <f t="shared" si="134"/>
        <v>0</v>
      </c>
      <c r="HS45" s="62">
        <f t="shared" si="135"/>
        <v>185</v>
      </c>
      <c r="HT45" s="40">
        <f t="shared" si="136"/>
        <v>0</v>
      </c>
      <c r="HU45" s="40">
        <f t="shared" si="137"/>
        <v>0</v>
      </c>
      <c r="HV45" s="40">
        <f t="shared" si="138"/>
        <v>0</v>
      </c>
      <c r="HW45" s="40">
        <f t="shared" si="139"/>
        <v>0</v>
      </c>
      <c r="HX45" s="40">
        <f t="shared" si="140"/>
        <v>0</v>
      </c>
      <c r="HY45" s="40">
        <f t="shared" si="141"/>
        <v>0</v>
      </c>
      <c r="HZ45" s="40">
        <f t="shared" si="142"/>
        <v>0</v>
      </c>
      <c r="IA45" s="40">
        <f t="shared" si="143"/>
        <v>0</v>
      </c>
      <c r="IB45" s="40">
        <f t="shared" si="144"/>
        <v>0</v>
      </c>
      <c r="IC45" s="40">
        <f t="shared" si="144"/>
        <v>0</v>
      </c>
      <c r="ID45" s="40">
        <f t="shared" si="144"/>
        <v>0</v>
      </c>
      <c r="IE45" s="40">
        <f t="shared" si="144"/>
        <v>0</v>
      </c>
      <c r="IF45" s="62">
        <f t="shared" si="148"/>
        <v>0</v>
      </c>
      <c r="IG45" s="62">
        <f t="shared" si="44"/>
        <v>0</v>
      </c>
      <c r="IH45" s="62">
        <f t="shared" si="45"/>
        <v>0</v>
      </c>
      <c r="II45" s="62">
        <f t="shared" si="46"/>
        <v>0</v>
      </c>
      <c r="IJ45" s="40">
        <f t="shared" si="149"/>
        <v>0</v>
      </c>
      <c r="IK45" s="40">
        <f t="shared" si="149"/>
        <v>0</v>
      </c>
      <c r="IL45" s="40">
        <f t="shared" si="149"/>
        <v>0</v>
      </c>
      <c r="IM45" s="40">
        <f t="shared" si="149"/>
        <v>0</v>
      </c>
      <c r="IN45" s="40">
        <f t="shared" si="149"/>
        <v>0</v>
      </c>
      <c r="IO45" s="40">
        <f t="shared" si="149"/>
        <v>0</v>
      </c>
      <c r="IP45" s="40">
        <f t="shared" si="149"/>
        <v>0</v>
      </c>
      <c r="IQ45" s="40">
        <f t="shared" si="149"/>
        <v>0</v>
      </c>
      <c r="IR45" s="40">
        <f t="shared" si="149"/>
        <v>0</v>
      </c>
      <c r="IS45" s="40">
        <f t="shared" si="191"/>
        <v>0</v>
      </c>
      <c r="IT45" s="40">
        <f t="shared" si="190"/>
        <v>0</v>
      </c>
      <c r="IU45" s="40">
        <f t="shared" si="190"/>
        <v>0</v>
      </c>
      <c r="IV45" s="62">
        <f t="shared" si="150"/>
        <v>0</v>
      </c>
      <c r="IW45" s="62">
        <f t="shared" si="48"/>
        <v>0</v>
      </c>
      <c r="IX45" s="62">
        <f t="shared" si="49"/>
        <v>0</v>
      </c>
      <c r="IY45" s="62">
        <f t="shared" si="50"/>
        <v>0</v>
      </c>
      <c r="IZ45" s="40">
        <f t="shared" si="238"/>
        <v>0</v>
      </c>
      <c r="JA45" s="40">
        <f t="shared" si="238"/>
        <v>0</v>
      </c>
      <c r="JB45" s="40">
        <f t="shared" si="238"/>
        <v>0</v>
      </c>
      <c r="JC45" s="40">
        <f t="shared" si="238"/>
        <v>0</v>
      </c>
      <c r="JD45" s="40">
        <f t="shared" si="238"/>
        <v>518</v>
      </c>
      <c r="JE45" s="40">
        <f t="shared" si="238"/>
        <v>624</v>
      </c>
      <c r="JF45" s="40">
        <f t="shared" si="238"/>
        <v>0</v>
      </c>
      <c r="JG45" s="40">
        <f t="shared" si="238"/>
        <v>1142</v>
      </c>
      <c r="JH45" s="40">
        <f t="shared" si="238"/>
        <v>0</v>
      </c>
      <c r="JI45" s="40">
        <f t="shared" si="238"/>
        <v>0</v>
      </c>
      <c r="JJ45" s="40">
        <f t="shared" si="238"/>
        <v>0</v>
      </c>
      <c r="JK45" s="40">
        <f t="shared" si="238"/>
        <v>0</v>
      </c>
      <c r="JL45" s="62">
        <f t="shared" si="239"/>
        <v>518</v>
      </c>
      <c r="JM45" s="62">
        <f t="shared" si="239"/>
        <v>624</v>
      </c>
      <c r="JN45" s="62">
        <f t="shared" si="239"/>
        <v>0</v>
      </c>
      <c r="JO45" s="62">
        <f t="shared" si="239"/>
        <v>1142</v>
      </c>
      <c r="JP45" s="40">
        <f t="shared" si="240"/>
        <v>0</v>
      </c>
      <c r="JQ45" s="40">
        <f t="shared" si="240"/>
        <v>0</v>
      </c>
      <c r="JR45" s="40">
        <f t="shared" si="240"/>
        <v>0</v>
      </c>
      <c r="JS45" s="40">
        <f t="shared" si="240"/>
        <v>0</v>
      </c>
      <c r="JT45" s="40">
        <f t="shared" si="240"/>
        <v>0</v>
      </c>
      <c r="JU45" s="40">
        <f t="shared" si="240"/>
        <v>0</v>
      </c>
      <c r="JV45" s="40">
        <f t="shared" si="240"/>
        <v>0</v>
      </c>
      <c r="JW45" s="40">
        <f t="shared" si="240"/>
        <v>0</v>
      </c>
      <c r="JX45" s="40">
        <f t="shared" si="240"/>
        <v>0</v>
      </c>
      <c r="JY45" s="40">
        <f t="shared" si="240"/>
        <v>0</v>
      </c>
      <c r="JZ45" s="40">
        <f t="shared" si="240"/>
        <v>0</v>
      </c>
      <c r="KA45" s="40">
        <f t="shared" si="240"/>
        <v>0</v>
      </c>
      <c r="KB45" s="62">
        <f t="shared" si="241"/>
        <v>0</v>
      </c>
      <c r="KC45" s="62">
        <f t="shared" si="241"/>
        <v>0</v>
      </c>
      <c r="KD45" s="62">
        <f t="shared" si="241"/>
        <v>0</v>
      </c>
      <c r="KE45" s="62">
        <f t="shared" si="241"/>
        <v>0</v>
      </c>
      <c r="KF45" s="40">
        <f t="shared" si="242"/>
        <v>0</v>
      </c>
      <c r="KG45" s="40">
        <f t="shared" si="242"/>
        <v>0</v>
      </c>
      <c r="KH45" s="40">
        <f t="shared" si="242"/>
        <v>0</v>
      </c>
      <c r="KI45" s="40">
        <f t="shared" si="242"/>
        <v>0</v>
      </c>
      <c r="KJ45" s="40">
        <f t="shared" si="242"/>
        <v>518</v>
      </c>
      <c r="KK45" s="40">
        <f t="shared" si="242"/>
        <v>624</v>
      </c>
      <c r="KL45" s="40">
        <f t="shared" si="242"/>
        <v>0</v>
      </c>
      <c r="KM45" s="40">
        <f t="shared" si="242"/>
        <v>1142</v>
      </c>
      <c r="KN45" s="40">
        <f t="shared" si="242"/>
        <v>0</v>
      </c>
      <c r="KO45" s="40">
        <f t="shared" si="242"/>
        <v>0</v>
      </c>
      <c r="KP45" s="40">
        <f t="shared" si="242"/>
        <v>0</v>
      </c>
      <c r="KQ45" s="40">
        <f t="shared" si="242"/>
        <v>0</v>
      </c>
      <c r="KR45" s="62">
        <f t="shared" si="243"/>
        <v>518</v>
      </c>
      <c r="KS45" s="62">
        <f t="shared" si="244"/>
        <v>624</v>
      </c>
      <c r="KT45" s="62">
        <f t="shared" si="245"/>
        <v>0</v>
      </c>
      <c r="KU45" s="62">
        <f t="shared" si="246"/>
        <v>1142</v>
      </c>
    </row>
    <row r="46" spans="1:307" s="41" customFormat="1" x14ac:dyDescent="0.25">
      <c r="A46" s="76" t="s">
        <v>44</v>
      </c>
      <c r="B46" s="76"/>
      <c r="C46" s="76"/>
      <c r="D46" s="39">
        <f t="shared" ref="D46:AI46" si="268">SUM(D5:D45)</f>
        <v>0</v>
      </c>
      <c r="E46" s="39">
        <f t="shared" si="268"/>
        <v>0</v>
      </c>
      <c r="F46" s="39">
        <f t="shared" si="268"/>
        <v>0</v>
      </c>
      <c r="G46" s="39">
        <f t="shared" si="268"/>
        <v>0</v>
      </c>
      <c r="H46" s="866">
        <f t="shared" si="268"/>
        <v>789</v>
      </c>
      <c r="I46" s="866">
        <f t="shared" si="268"/>
        <v>1083</v>
      </c>
      <c r="J46" s="866">
        <f t="shared" si="268"/>
        <v>0</v>
      </c>
      <c r="K46" s="866">
        <f t="shared" si="268"/>
        <v>1872</v>
      </c>
      <c r="L46" s="39">
        <f t="shared" si="268"/>
        <v>0</v>
      </c>
      <c r="M46" s="39">
        <f t="shared" si="268"/>
        <v>0</v>
      </c>
      <c r="N46" s="39">
        <f t="shared" si="268"/>
        <v>0</v>
      </c>
      <c r="O46" s="39">
        <f t="shared" si="268"/>
        <v>0</v>
      </c>
      <c r="P46" s="39">
        <f t="shared" si="268"/>
        <v>789</v>
      </c>
      <c r="Q46" s="39">
        <f t="shared" si="268"/>
        <v>1083</v>
      </c>
      <c r="R46" s="39">
        <f t="shared" si="268"/>
        <v>0</v>
      </c>
      <c r="S46" s="39">
        <f t="shared" si="268"/>
        <v>1872</v>
      </c>
      <c r="T46" s="39">
        <f t="shared" si="268"/>
        <v>0</v>
      </c>
      <c r="U46" s="39">
        <f t="shared" si="268"/>
        <v>0</v>
      </c>
      <c r="V46" s="39">
        <f t="shared" si="268"/>
        <v>0</v>
      </c>
      <c r="W46" s="39">
        <f t="shared" si="268"/>
        <v>0</v>
      </c>
      <c r="X46" s="866">
        <f t="shared" si="268"/>
        <v>802</v>
      </c>
      <c r="Y46" s="866">
        <f t="shared" si="268"/>
        <v>1091</v>
      </c>
      <c r="Z46" s="866">
        <f t="shared" si="268"/>
        <v>0</v>
      </c>
      <c r="AA46" s="866">
        <f t="shared" si="268"/>
        <v>1893</v>
      </c>
      <c r="AB46" s="39">
        <f t="shared" si="268"/>
        <v>0</v>
      </c>
      <c r="AC46" s="39">
        <f t="shared" si="268"/>
        <v>0</v>
      </c>
      <c r="AD46" s="39">
        <f t="shared" si="268"/>
        <v>0</v>
      </c>
      <c r="AE46" s="39">
        <f t="shared" si="268"/>
        <v>0</v>
      </c>
      <c r="AF46" s="39">
        <f t="shared" si="268"/>
        <v>802</v>
      </c>
      <c r="AG46" s="39">
        <f t="shared" si="268"/>
        <v>1091</v>
      </c>
      <c r="AH46" s="39">
        <f t="shared" si="268"/>
        <v>0</v>
      </c>
      <c r="AI46" s="39">
        <f t="shared" si="268"/>
        <v>1893</v>
      </c>
      <c r="AJ46" s="39">
        <f t="shared" ref="AJ46:BO46" si="269">SUM(AJ5:AJ45)</f>
        <v>0</v>
      </c>
      <c r="AK46" s="39">
        <f t="shared" si="269"/>
        <v>0</v>
      </c>
      <c r="AL46" s="39">
        <f t="shared" si="269"/>
        <v>0</v>
      </c>
      <c r="AM46" s="39">
        <f t="shared" si="269"/>
        <v>0</v>
      </c>
      <c r="AN46" s="866">
        <f t="shared" si="269"/>
        <v>741</v>
      </c>
      <c r="AO46" s="866">
        <f t="shared" si="269"/>
        <v>1103</v>
      </c>
      <c r="AP46" s="866">
        <f t="shared" si="269"/>
        <v>0</v>
      </c>
      <c r="AQ46" s="866">
        <f t="shared" si="269"/>
        <v>1844</v>
      </c>
      <c r="AR46" s="39">
        <f t="shared" si="269"/>
        <v>0</v>
      </c>
      <c r="AS46" s="39">
        <f t="shared" si="269"/>
        <v>0</v>
      </c>
      <c r="AT46" s="39">
        <f t="shared" si="269"/>
        <v>0</v>
      </c>
      <c r="AU46" s="39">
        <f t="shared" si="269"/>
        <v>0</v>
      </c>
      <c r="AV46" s="39">
        <f t="shared" si="269"/>
        <v>741</v>
      </c>
      <c r="AW46" s="39">
        <f t="shared" si="269"/>
        <v>1103</v>
      </c>
      <c r="AX46" s="39">
        <f t="shared" si="269"/>
        <v>0</v>
      </c>
      <c r="AY46" s="39">
        <f t="shared" si="269"/>
        <v>1531</v>
      </c>
      <c r="AZ46" s="39">
        <f t="shared" si="269"/>
        <v>0</v>
      </c>
      <c r="BA46" s="39">
        <f t="shared" si="269"/>
        <v>0</v>
      </c>
      <c r="BB46" s="39">
        <f t="shared" si="269"/>
        <v>0</v>
      </c>
      <c r="BC46" s="39">
        <f t="shared" si="269"/>
        <v>0</v>
      </c>
      <c r="BD46" s="866">
        <f t="shared" si="269"/>
        <v>536</v>
      </c>
      <c r="BE46" s="866">
        <f t="shared" si="269"/>
        <v>760</v>
      </c>
      <c r="BF46" s="866">
        <f t="shared" si="269"/>
        <v>0</v>
      </c>
      <c r="BG46" s="866">
        <f t="shared" si="269"/>
        <v>1296</v>
      </c>
      <c r="BH46" s="39">
        <f t="shared" si="269"/>
        <v>0</v>
      </c>
      <c r="BI46" s="39">
        <f t="shared" si="269"/>
        <v>0</v>
      </c>
      <c r="BJ46" s="39">
        <f t="shared" si="269"/>
        <v>0</v>
      </c>
      <c r="BK46" s="39">
        <f t="shared" si="269"/>
        <v>0</v>
      </c>
      <c r="BL46" s="39">
        <f t="shared" si="269"/>
        <v>536</v>
      </c>
      <c r="BM46" s="39">
        <f t="shared" si="269"/>
        <v>760</v>
      </c>
      <c r="BN46" s="39">
        <f t="shared" si="269"/>
        <v>0</v>
      </c>
      <c r="BO46" s="39">
        <f t="shared" si="269"/>
        <v>1296</v>
      </c>
      <c r="BP46" s="39">
        <f t="shared" ref="BP46:CU46" si="270">SUM(BP5:BP45)</f>
        <v>0</v>
      </c>
      <c r="BQ46" s="39">
        <f t="shared" si="270"/>
        <v>0</v>
      </c>
      <c r="BR46" s="39">
        <f t="shared" si="270"/>
        <v>0</v>
      </c>
      <c r="BS46" s="39">
        <f t="shared" si="270"/>
        <v>0</v>
      </c>
      <c r="BT46" s="866">
        <f t="shared" si="270"/>
        <v>0</v>
      </c>
      <c r="BU46" s="866">
        <f t="shared" si="270"/>
        <v>0</v>
      </c>
      <c r="BV46" s="866">
        <f t="shared" si="270"/>
        <v>0</v>
      </c>
      <c r="BW46" s="866">
        <f t="shared" si="270"/>
        <v>0</v>
      </c>
      <c r="BX46" s="39">
        <f t="shared" si="270"/>
        <v>0</v>
      </c>
      <c r="BY46" s="39">
        <f t="shared" si="270"/>
        <v>0</v>
      </c>
      <c r="BZ46" s="39">
        <f t="shared" si="270"/>
        <v>0</v>
      </c>
      <c r="CA46" s="39">
        <f t="shared" si="270"/>
        <v>0</v>
      </c>
      <c r="CB46" s="39">
        <f t="shared" si="270"/>
        <v>0</v>
      </c>
      <c r="CC46" s="39">
        <f t="shared" si="270"/>
        <v>0</v>
      </c>
      <c r="CD46" s="39">
        <f t="shared" si="270"/>
        <v>0</v>
      </c>
      <c r="CE46" s="39">
        <f t="shared" si="270"/>
        <v>0</v>
      </c>
      <c r="CF46" s="39">
        <f t="shared" si="270"/>
        <v>0</v>
      </c>
      <c r="CG46" s="39">
        <f t="shared" si="270"/>
        <v>0</v>
      </c>
      <c r="CH46" s="39">
        <f t="shared" si="270"/>
        <v>0</v>
      </c>
      <c r="CI46" s="39">
        <f t="shared" si="270"/>
        <v>0</v>
      </c>
      <c r="CJ46" s="866">
        <f t="shared" si="270"/>
        <v>0</v>
      </c>
      <c r="CK46" s="866">
        <f t="shared" si="270"/>
        <v>0</v>
      </c>
      <c r="CL46" s="866">
        <f t="shared" si="270"/>
        <v>0</v>
      </c>
      <c r="CM46" s="866">
        <f t="shared" si="270"/>
        <v>0</v>
      </c>
      <c r="CN46" s="39">
        <f t="shared" si="270"/>
        <v>0</v>
      </c>
      <c r="CO46" s="39">
        <f t="shared" si="270"/>
        <v>0</v>
      </c>
      <c r="CP46" s="39">
        <f t="shared" si="270"/>
        <v>0</v>
      </c>
      <c r="CQ46" s="39">
        <f t="shared" si="270"/>
        <v>0</v>
      </c>
      <c r="CR46" s="39">
        <f t="shared" si="270"/>
        <v>0</v>
      </c>
      <c r="CS46" s="39">
        <f t="shared" si="270"/>
        <v>0</v>
      </c>
      <c r="CT46" s="39">
        <f t="shared" si="270"/>
        <v>0</v>
      </c>
      <c r="CU46" s="39">
        <f t="shared" si="270"/>
        <v>0</v>
      </c>
      <c r="CV46" s="39">
        <f t="shared" ref="CV46:EA46" si="271">SUM(CV5:CV45)</f>
        <v>0</v>
      </c>
      <c r="CW46" s="39">
        <f t="shared" si="271"/>
        <v>0</v>
      </c>
      <c r="CX46" s="39">
        <f t="shared" si="271"/>
        <v>0</v>
      </c>
      <c r="CY46" s="39">
        <f t="shared" si="271"/>
        <v>0</v>
      </c>
      <c r="CZ46" s="39">
        <f t="shared" si="271"/>
        <v>0</v>
      </c>
      <c r="DA46" s="39">
        <f t="shared" si="271"/>
        <v>0</v>
      </c>
      <c r="DB46" s="39">
        <f t="shared" si="271"/>
        <v>0</v>
      </c>
      <c r="DC46" s="39">
        <f t="shared" si="271"/>
        <v>0</v>
      </c>
      <c r="DD46" s="39">
        <f t="shared" si="271"/>
        <v>0</v>
      </c>
      <c r="DE46" s="39">
        <f t="shared" si="271"/>
        <v>0</v>
      </c>
      <c r="DF46" s="39">
        <f t="shared" si="271"/>
        <v>0</v>
      </c>
      <c r="DG46" s="39">
        <f t="shared" si="271"/>
        <v>0</v>
      </c>
      <c r="DH46" s="39">
        <f t="shared" si="271"/>
        <v>0</v>
      </c>
      <c r="DI46" s="39">
        <f t="shared" si="271"/>
        <v>0</v>
      </c>
      <c r="DJ46" s="39">
        <f t="shared" si="271"/>
        <v>0</v>
      </c>
      <c r="DK46" s="39">
        <f t="shared" si="271"/>
        <v>0</v>
      </c>
      <c r="DL46" s="39">
        <f t="shared" si="271"/>
        <v>0</v>
      </c>
      <c r="DM46" s="39">
        <f t="shared" si="271"/>
        <v>0</v>
      </c>
      <c r="DN46" s="39">
        <f t="shared" si="271"/>
        <v>0</v>
      </c>
      <c r="DO46" s="39">
        <f t="shared" si="271"/>
        <v>0</v>
      </c>
      <c r="DP46" s="39">
        <f t="shared" si="271"/>
        <v>0</v>
      </c>
      <c r="DQ46" s="39">
        <f t="shared" si="271"/>
        <v>0</v>
      </c>
      <c r="DR46" s="39">
        <f t="shared" si="271"/>
        <v>0</v>
      </c>
      <c r="DS46" s="39">
        <f t="shared" si="271"/>
        <v>0</v>
      </c>
      <c r="DT46" s="39">
        <f t="shared" si="271"/>
        <v>0</v>
      </c>
      <c r="DU46" s="39">
        <f t="shared" si="271"/>
        <v>0</v>
      </c>
      <c r="DV46" s="39">
        <f t="shared" si="271"/>
        <v>0</v>
      </c>
      <c r="DW46" s="39">
        <f t="shared" si="271"/>
        <v>0</v>
      </c>
      <c r="DX46" s="39">
        <f t="shared" si="271"/>
        <v>0</v>
      </c>
      <c r="DY46" s="39">
        <f t="shared" si="271"/>
        <v>0</v>
      </c>
      <c r="DZ46" s="39">
        <f t="shared" si="271"/>
        <v>0</v>
      </c>
      <c r="EA46" s="39">
        <f t="shared" si="271"/>
        <v>0</v>
      </c>
      <c r="EB46" s="39">
        <f t="shared" ref="EB46:FG46" si="272">SUM(EB5:EB45)</f>
        <v>0</v>
      </c>
      <c r="EC46" s="39">
        <f t="shared" si="272"/>
        <v>0</v>
      </c>
      <c r="ED46" s="39">
        <f t="shared" si="272"/>
        <v>0</v>
      </c>
      <c r="EE46" s="39">
        <f t="shared" si="272"/>
        <v>0</v>
      </c>
      <c r="EF46" s="39">
        <f t="shared" si="272"/>
        <v>0</v>
      </c>
      <c r="EG46" s="39">
        <f t="shared" si="272"/>
        <v>0</v>
      </c>
      <c r="EH46" s="39">
        <f t="shared" si="272"/>
        <v>0</v>
      </c>
      <c r="EI46" s="39">
        <f t="shared" si="272"/>
        <v>0</v>
      </c>
      <c r="EJ46" s="39">
        <f t="shared" si="272"/>
        <v>0</v>
      </c>
      <c r="EK46" s="39">
        <f t="shared" si="272"/>
        <v>0</v>
      </c>
      <c r="EL46" s="39">
        <f t="shared" si="272"/>
        <v>0</v>
      </c>
      <c r="EM46" s="39">
        <f t="shared" si="272"/>
        <v>0</v>
      </c>
      <c r="EN46" s="39">
        <f t="shared" si="272"/>
        <v>0</v>
      </c>
      <c r="EO46" s="39">
        <f t="shared" si="272"/>
        <v>0</v>
      </c>
      <c r="EP46" s="39">
        <f t="shared" si="272"/>
        <v>0</v>
      </c>
      <c r="EQ46" s="39">
        <f t="shared" si="272"/>
        <v>0</v>
      </c>
      <c r="ER46" s="39">
        <f t="shared" si="272"/>
        <v>0</v>
      </c>
      <c r="ES46" s="39">
        <f t="shared" si="272"/>
        <v>0</v>
      </c>
      <c r="ET46" s="39">
        <f t="shared" si="272"/>
        <v>0</v>
      </c>
      <c r="EU46" s="39">
        <f t="shared" si="272"/>
        <v>0</v>
      </c>
      <c r="EV46" s="39">
        <f t="shared" si="272"/>
        <v>0</v>
      </c>
      <c r="EW46" s="39">
        <f t="shared" si="272"/>
        <v>0</v>
      </c>
      <c r="EX46" s="39">
        <f t="shared" si="272"/>
        <v>0</v>
      </c>
      <c r="EY46" s="39">
        <f t="shared" si="272"/>
        <v>0</v>
      </c>
      <c r="EZ46" s="39">
        <f t="shared" si="272"/>
        <v>0</v>
      </c>
      <c r="FA46" s="39">
        <f t="shared" si="272"/>
        <v>0</v>
      </c>
      <c r="FB46" s="39">
        <f t="shared" si="272"/>
        <v>0</v>
      </c>
      <c r="FC46" s="39">
        <f t="shared" si="272"/>
        <v>0</v>
      </c>
      <c r="FD46" s="39">
        <f t="shared" si="272"/>
        <v>0</v>
      </c>
      <c r="FE46" s="39">
        <f t="shared" si="272"/>
        <v>0</v>
      </c>
      <c r="FF46" s="39">
        <f t="shared" si="272"/>
        <v>0</v>
      </c>
      <c r="FG46" s="39">
        <f t="shared" si="272"/>
        <v>0</v>
      </c>
      <c r="FH46" s="39">
        <f t="shared" ref="FH46:GM46" si="273">SUM(FH5:FH45)</f>
        <v>0</v>
      </c>
      <c r="FI46" s="39">
        <f t="shared" si="273"/>
        <v>0</v>
      </c>
      <c r="FJ46" s="39">
        <f t="shared" si="273"/>
        <v>0</v>
      </c>
      <c r="FK46" s="39">
        <f>SUM(FK5:FK45)</f>
        <v>0</v>
      </c>
      <c r="FL46" s="39">
        <f t="shared" si="273"/>
        <v>0</v>
      </c>
      <c r="FM46" s="39">
        <f t="shared" si="273"/>
        <v>0</v>
      </c>
      <c r="FN46" s="39">
        <f t="shared" si="273"/>
        <v>0</v>
      </c>
      <c r="FO46" s="39">
        <f t="shared" si="273"/>
        <v>0</v>
      </c>
      <c r="FP46" s="39">
        <f t="shared" si="273"/>
        <v>0</v>
      </c>
      <c r="FQ46" s="39">
        <f t="shared" si="273"/>
        <v>0</v>
      </c>
      <c r="FR46" s="39">
        <f t="shared" si="273"/>
        <v>0</v>
      </c>
      <c r="FS46" s="39">
        <f t="shared" si="273"/>
        <v>0</v>
      </c>
      <c r="FT46" s="39">
        <f t="shared" si="273"/>
        <v>0</v>
      </c>
      <c r="FU46" s="39">
        <f t="shared" si="273"/>
        <v>0</v>
      </c>
      <c r="FV46" s="39">
        <f t="shared" si="273"/>
        <v>0</v>
      </c>
      <c r="FW46" s="39">
        <f t="shared" si="273"/>
        <v>0</v>
      </c>
      <c r="FX46" s="39">
        <f t="shared" si="273"/>
        <v>0</v>
      </c>
      <c r="FY46" s="39">
        <f t="shared" si="273"/>
        <v>0</v>
      </c>
      <c r="FZ46" s="39">
        <f t="shared" si="273"/>
        <v>0</v>
      </c>
      <c r="GA46" s="39">
        <f t="shared" si="273"/>
        <v>0</v>
      </c>
      <c r="GB46" s="39">
        <f t="shared" si="273"/>
        <v>0</v>
      </c>
      <c r="GC46" s="39">
        <f t="shared" si="273"/>
        <v>0</v>
      </c>
      <c r="GD46" s="39">
        <f t="shared" si="273"/>
        <v>0</v>
      </c>
      <c r="GE46" s="39">
        <f t="shared" si="273"/>
        <v>0</v>
      </c>
      <c r="GF46" s="39">
        <f t="shared" si="273"/>
        <v>0</v>
      </c>
      <c r="GG46" s="39">
        <f t="shared" si="273"/>
        <v>0</v>
      </c>
      <c r="GH46" s="39">
        <f t="shared" si="273"/>
        <v>0</v>
      </c>
      <c r="GI46" s="39">
        <f t="shared" si="273"/>
        <v>0</v>
      </c>
      <c r="GJ46" s="39">
        <f t="shared" si="273"/>
        <v>0</v>
      </c>
      <c r="GK46" s="39">
        <f t="shared" si="273"/>
        <v>0</v>
      </c>
      <c r="GL46" s="39">
        <f t="shared" si="273"/>
        <v>0</v>
      </c>
      <c r="GM46" s="39">
        <f t="shared" si="273"/>
        <v>0</v>
      </c>
      <c r="GN46" s="40">
        <f t="shared" ref="GN46:GS46" si="274">D46+T46+AJ46</f>
        <v>0</v>
      </c>
      <c r="GO46" s="40">
        <f t="shared" si="274"/>
        <v>0</v>
      </c>
      <c r="GP46" s="40">
        <f t="shared" si="274"/>
        <v>0</v>
      </c>
      <c r="GQ46" s="40">
        <f t="shared" si="274"/>
        <v>0</v>
      </c>
      <c r="GR46" s="40">
        <f t="shared" si="274"/>
        <v>2332</v>
      </c>
      <c r="GS46" s="40">
        <f t="shared" si="274"/>
        <v>3277</v>
      </c>
      <c r="GT46" s="40">
        <f t="shared" si="113"/>
        <v>0</v>
      </c>
      <c r="GU46" s="712">
        <f>K46+AA46+AQ46</f>
        <v>5609</v>
      </c>
      <c r="GV46" s="40">
        <f t="shared" si="115"/>
        <v>0</v>
      </c>
      <c r="GW46" s="40">
        <f t="shared" si="116"/>
        <v>0</v>
      </c>
      <c r="GX46" s="40">
        <f t="shared" si="117"/>
        <v>0</v>
      </c>
      <c r="GY46" s="40">
        <f t="shared" si="118"/>
        <v>0</v>
      </c>
      <c r="GZ46" s="39">
        <f>SUM(GZ5:GZ45)</f>
        <v>2332</v>
      </c>
      <c r="HA46" s="39">
        <f>SUM(HA5:HA45)</f>
        <v>3277</v>
      </c>
      <c r="HB46" s="39">
        <f>SUM(HB5:HB45)</f>
        <v>0</v>
      </c>
      <c r="HC46" s="39">
        <f>SUM(HC5:HC45)</f>
        <v>5609</v>
      </c>
      <c r="HD46" s="40">
        <f t="shared" ref="HD46:HO46" si="275">AZ46+BP46+CF46</f>
        <v>0</v>
      </c>
      <c r="HE46" s="40">
        <f t="shared" si="275"/>
        <v>0</v>
      </c>
      <c r="HF46" s="40">
        <f t="shared" si="275"/>
        <v>0</v>
      </c>
      <c r="HG46" s="40">
        <f t="shared" si="275"/>
        <v>0</v>
      </c>
      <c r="HH46" s="40">
        <f t="shared" si="275"/>
        <v>536</v>
      </c>
      <c r="HI46" s="40">
        <f t="shared" si="275"/>
        <v>760</v>
      </c>
      <c r="HJ46" s="40">
        <f t="shared" si="275"/>
        <v>0</v>
      </c>
      <c r="HK46" s="40">
        <f t="shared" si="275"/>
        <v>1296</v>
      </c>
      <c r="HL46" s="40">
        <f t="shared" si="275"/>
        <v>0</v>
      </c>
      <c r="HM46" s="40">
        <f t="shared" si="275"/>
        <v>0</v>
      </c>
      <c r="HN46" s="40">
        <f t="shared" si="275"/>
        <v>0</v>
      </c>
      <c r="HO46" s="40">
        <f t="shared" si="275"/>
        <v>0</v>
      </c>
      <c r="HP46" s="39">
        <f>SUM(HP5:HP45)</f>
        <v>536</v>
      </c>
      <c r="HQ46" s="39">
        <f>SUM(HQ5:HQ45)</f>
        <v>760</v>
      </c>
      <c r="HR46" s="39">
        <f>SUM(HR5:HR45)</f>
        <v>0</v>
      </c>
      <c r="HS46" s="39">
        <f>SUM(HS5:HS45)</f>
        <v>1296</v>
      </c>
      <c r="HT46" s="40">
        <f>CV46+DL46+EB46</f>
        <v>0</v>
      </c>
      <c r="HU46" s="40">
        <f>CW46+DM46+EC46</f>
        <v>0</v>
      </c>
      <c r="HV46" s="40">
        <f t="shared" si="138"/>
        <v>0</v>
      </c>
      <c r="HW46" s="40">
        <f>CY46+DO46+EE46</f>
        <v>0</v>
      </c>
      <c r="HX46" s="40">
        <f t="shared" si="140"/>
        <v>0</v>
      </c>
      <c r="HY46" s="40">
        <f t="shared" si="141"/>
        <v>0</v>
      </c>
      <c r="HZ46" s="40">
        <f t="shared" si="142"/>
        <v>0</v>
      </c>
      <c r="IA46" s="40">
        <f t="shared" si="143"/>
        <v>0</v>
      </c>
      <c r="IB46" s="40">
        <f t="shared" si="144"/>
        <v>0</v>
      </c>
      <c r="IC46" s="40">
        <f>DE46+DU46+EK46</f>
        <v>0</v>
      </c>
      <c r="ID46" s="40">
        <f>DF46+DV46+EL46</f>
        <v>0</v>
      </c>
      <c r="IE46" s="40">
        <f>DG46+DW46+EM46</f>
        <v>0</v>
      </c>
      <c r="IF46" s="39">
        <f>SUM(IF5:IF45)</f>
        <v>0</v>
      </c>
      <c r="IG46" s="39">
        <f>SUM(IG5:IG45)</f>
        <v>0</v>
      </c>
      <c r="IH46" s="39">
        <f>SUM(IH5:IH45)</f>
        <v>0</v>
      </c>
      <c r="II46" s="39">
        <f>SUM(II5:II45)</f>
        <v>0</v>
      </c>
      <c r="IJ46" s="40">
        <f t="shared" si="149"/>
        <v>0</v>
      </c>
      <c r="IK46" s="40">
        <f t="shared" ref="IK46:IU46" si="276">ES46+FI46+FY46</f>
        <v>0</v>
      </c>
      <c r="IL46" s="40">
        <f t="shared" si="276"/>
        <v>0</v>
      </c>
      <c r="IM46" s="40">
        <f t="shared" si="276"/>
        <v>0</v>
      </c>
      <c r="IN46" s="40">
        <f t="shared" si="276"/>
        <v>0</v>
      </c>
      <c r="IO46" s="40">
        <f t="shared" si="276"/>
        <v>0</v>
      </c>
      <c r="IP46" s="40">
        <f t="shared" si="276"/>
        <v>0</v>
      </c>
      <c r="IQ46" s="40">
        <f t="shared" si="276"/>
        <v>0</v>
      </c>
      <c r="IR46" s="40">
        <f t="shared" si="276"/>
        <v>0</v>
      </c>
      <c r="IS46" s="40">
        <f t="shared" si="276"/>
        <v>0</v>
      </c>
      <c r="IT46" s="40">
        <f t="shared" si="276"/>
        <v>0</v>
      </c>
      <c r="IU46" s="40">
        <f t="shared" si="276"/>
        <v>0</v>
      </c>
      <c r="IV46" s="39">
        <f>SUM(IV5:IV45)</f>
        <v>0</v>
      </c>
      <c r="IW46" s="39">
        <f>SUM(IW5:IW45)</f>
        <v>0</v>
      </c>
      <c r="IX46" s="39">
        <f>SUM(IX5:IX45)</f>
        <v>0</v>
      </c>
      <c r="IY46" s="39">
        <f>SUM(IY5:IY45)</f>
        <v>0</v>
      </c>
      <c r="IZ46" s="40">
        <f t="shared" si="151"/>
        <v>0</v>
      </c>
      <c r="JA46" s="40">
        <f t="shared" si="152"/>
        <v>0</v>
      </c>
      <c r="JB46" s="40">
        <f t="shared" si="153"/>
        <v>0</v>
      </c>
      <c r="JC46" s="40">
        <f t="shared" si="154"/>
        <v>0</v>
      </c>
      <c r="JD46" s="40">
        <f>GR46+HH46</f>
        <v>2868</v>
      </c>
      <c r="JE46" s="40">
        <f t="shared" si="156"/>
        <v>4037</v>
      </c>
      <c r="JF46" s="40">
        <f t="shared" si="157"/>
        <v>0</v>
      </c>
      <c r="JG46" s="40">
        <f t="shared" si="158"/>
        <v>6905</v>
      </c>
      <c r="JH46" s="40">
        <f t="shared" si="159"/>
        <v>0</v>
      </c>
      <c r="JI46" s="40">
        <f t="shared" si="160"/>
        <v>0</v>
      </c>
      <c r="JJ46" s="40">
        <f t="shared" si="161"/>
        <v>0</v>
      </c>
      <c r="JK46" s="40">
        <f t="shared" si="162"/>
        <v>0</v>
      </c>
      <c r="JL46" s="39">
        <f>SUM(JL5:JL45)</f>
        <v>2868</v>
      </c>
      <c r="JM46" s="39">
        <f>SUM(JM5:JM45)</f>
        <v>4037</v>
      </c>
      <c r="JN46" s="39">
        <f>SUM(JN5:JN45)</f>
        <v>0</v>
      </c>
      <c r="JO46" s="39">
        <f>SUM(JO5:JO45)</f>
        <v>6905</v>
      </c>
      <c r="JP46" s="40">
        <f t="shared" ref="JP46:KA46" si="277">HD46+HT46</f>
        <v>0</v>
      </c>
      <c r="JQ46" s="40">
        <f t="shared" si="277"/>
        <v>0</v>
      </c>
      <c r="JR46" s="40">
        <f t="shared" si="277"/>
        <v>0</v>
      </c>
      <c r="JS46" s="40">
        <f t="shared" si="277"/>
        <v>0</v>
      </c>
      <c r="JT46" s="40">
        <f t="shared" si="277"/>
        <v>536</v>
      </c>
      <c r="JU46" s="40">
        <f t="shared" si="277"/>
        <v>760</v>
      </c>
      <c r="JV46" s="40">
        <f t="shared" si="277"/>
        <v>0</v>
      </c>
      <c r="JW46" s="40">
        <f t="shared" si="277"/>
        <v>1296</v>
      </c>
      <c r="JX46" s="40">
        <f t="shared" si="277"/>
        <v>0</v>
      </c>
      <c r="JY46" s="40">
        <f t="shared" si="277"/>
        <v>0</v>
      </c>
      <c r="JZ46" s="40">
        <f t="shared" si="277"/>
        <v>0</v>
      </c>
      <c r="KA46" s="40">
        <f t="shared" si="277"/>
        <v>0</v>
      </c>
      <c r="KB46" s="39">
        <f>SUM(KB5:KB45)</f>
        <v>0</v>
      </c>
      <c r="KC46" s="39">
        <f>SUM(KC5:KC45)</f>
        <v>0</v>
      </c>
      <c r="KD46" s="39">
        <f>SUM(KD5:KD45)</f>
        <v>0</v>
      </c>
      <c r="KE46" s="39">
        <f>SUM(KE5:KE45)</f>
        <v>0</v>
      </c>
      <c r="KF46" s="40">
        <f t="shared" si="177"/>
        <v>0</v>
      </c>
      <c r="KG46" s="40">
        <f t="shared" si="178"/>
        <v>0</v>
      </c>
      <c r="KH46" s="40">
        <f t="shared" si="179"/>
        <v>0</v>
      </c>
      <c r="KI46" s="40">
        <f t="shared" si="180"/>
        <v>0</v>
      </c>
      <c r="KJ46" s="40">
        <f t="shared" si="181"/>
        <v>2868</v>
      </c>
      <c r="KK46" s="40">
        <f t="shared" si="182"/>
        <v>4037</v>
      </c>
      <c r="KL46" s="40">
        <f t="shared" si="183"/>
        <v>0</v>
      </c>
      <c r="KM46" s="40">
        <f t="shared" si="184"/>
        <v>6905</v>
      </c>
      <c r="KN46" s="40">
        <f t="shared" si="185"/>
        <v>0</v>
      </c>
      <c r="KO46" s="40">
        <f t="shared" si="186"/>
        <v>0</v>
      </c>
      <c r="KP46" s="40">
        <f t="shared" si="187"/>
        <v>0</v>
      </c>
      <c r="KQ46" s="40">
        <f t="shared" si="188"/>
        <v>0</v>
      </c>
      <c r="KR46" s="39">
        <f t="shared" si="243"/>
        <v>2868</v>
      </c>
      <c r="KS46" s="39">
        <f t="shared" si="244"/>
        <v>4037</v>
      </c>
      <c r="KT46" s="39">
        <f t="shared" si="245"/>
        <v>0</v>
      </c>
      <c r="KU46" s="39">
        <f t="shared" si="246"/>
        <v>6905</v>
      </c>
    </row>
    <row r="47" spans="1:307" x14ac:dyDescent="0.25">
      <c r="FK47" s="492"/>
    </row>
    <row r="48" spans="1:307" x14ac:dyDescent="0.25">
      <c r="HC48" s="492" t="e">
        <f>HC46+#REF!</f>
        <v>#REF!</v>
      </c>
    </row>
    <row r="49" spans="1:211" s="56" customFormat="1" x14ac:dyDescent="0.25">
      <c r="A49" s="158"/>
      <c r="B49" s="156"/>
      <c r="C49" s="157"/>
      <c r="D49" s="950" t="s">
        <v>18</v>
      </c>
      <c r="E49" s="950"/>
      <c r="F49" s="950"/>
      <c r="G49" s="950"/>
      <c r="H49" s="896" t="s">
        <v>31</v>
      </c>
      <c r="I49" s="896"/>
      <c r="J49" s="896"/>
      <c r="K49" s="896"/>
      <c r="L49" s="950" t="s">
        <v>32</v>
      </c>
      <c r="M49" s="950"/>
      <c r="N49" s="950"/>
      <c r="O49" s="950"/>
      <c r="P49" s="896" t="s">
        <v>33</v>
      </c>
      <c r="Q49" s="896"/>
      <c r="R49" s="896"/>
      <c r="S49" s="896"/>
      <c r="T49" s="950" t="s">
        <v>34</v>
      </c>
      <c r="U49" s="950"/>
      <c r="V49" s="950"/>
      <c r="W49" s="950"/>
      <c r="X49" s="896" t="s">
        <v>284</v>
      </c>
      <c r="Y49" s="896"/>
      <c r="Z49" s="896"/>
      <c r="AA49" s="896"/>
      <c r="AB49" s="920" t="s">
        <v>285</v>
      </c>
      <c r="AC49" s="920"/>
      <c r="AD49" s="920"/>
      <c r="AE49" s="920"/>
      <c r="AF49" s="896" t="s">
        <v>288</v>
      </c>
      <c r="AG49" s="896"/>
      <c r="AH49" s="896"/>
      <c r="AI49" s="896"/>
      <c r="AJ49" s="920" t="s">
        <v>289</v>
      </c>
      <c r="AK49" s="920"/>
      <c r="AL49" s="920"/>
      <c r="AM49" s="920"/>
      <c r="AN49" s="896" t="s">
        <v>290</v>
      </c>
      <c r="AO49" s="896"/>
      <c r="AP49" s="896"/>
      <c r="AQ49" s="896"/>
      <c r="AR49" s="920" t="s">
        <v>291</v>
      </c>
      <c r="AS49" s="920"/>
      <c r="AT49" s="920"/>
      <c r="AU49" s="920"/>
      <c r="AV49" s="896" t="s">
        <v>292</v>
      </c>
      <c r="AW49" s="896"/>
      <c r="AX49" s="896"/>
      <c r="AY49" s="896"/>
      <c r="AZ49" s="921" t="s">
        <v>300</v>
      </c>
      <c r="BA49" s="921"/>
      <c r="BB49" s="921"/>
      <c r="BC49" s="921"/>
      <c r="BD49" s="921" t="s">
        <v>301</v>
      </c>
      <c r="BE49" s="921"/>
      <c r="BF49" s="921"/>
      <c r="BG49" s="921"/>
      <c r="BH49" s="921" t="s">
        <v>302</v>
      </c>
      <c r="BI49" s="921"/>
      <c r="BJ49" s="921"/>
      <c r="BK49" s="921"/>
      <c r="BL49" s="921" t="s">
        <v>303</v>
      </c>
      <c r="BM49" s="921"/>
      <c r="BN49" s="921"/>
      <c r="BO49" s="921"/>
      <c r="BP49" s="921" t="s">
        <v>299</v>
      </c>
      <c r="BQ49" s="921"/>
      <c r="BR49" s="921"/>
      <c r="BS49" s="921"/>
      <c r="BT49" s="921" t="s">
        <v>304</v>
      </c>
      <c r="BU49" s="921"/>
      <c r="BV49" s="921"/>
      <c r="BW49" s="921"/>
      <c r="BX49" s="921" t="s">
        <v>324</v>
      </c>
      <c r="BY49" s="921"/>
      <c r="BZ49" s="921"/>
      <c r="CA49" s="921"/>
      <c r="HC49" s="711" t="e">
        <f>#REF!-HC48</f>
        <v>#REF!</v>
      </c>
    </row>
    <row r="50" spans="1:211" s="56" customFormat="1" ht="27" customHeight="1" x14ac:dyDescent="0.25">
      <c r="A50" s="159" t="s">
        <v>0</v>
      </c>
      <c r="B50" s="940" t="s">
        <v>43</v>
      </c>
      <c r="C50" s="940"/>
      <c r="D50" s="57" t="s">
        <v>26</v>
      </c>
      <c r="E50" s="57" t="s">
        <v>27</v>
      </c>
      <c r="F50" s="171" t="s">
        <v>253</v>
      </c>
      <c r="G50" s="57" t="s">
        <v>17</v>
      </c>
      <c r="H50" s="57" t="s">
        <v>26</v>
      </c>
      <c r="I50" s="57" t="s">
        <v>27</v>
      </c>
      <c r="J50" s="171" t="s">
        <v>253</v>
      </c>
      <c r="K50" s="57" t="s">
        <v>17</v>
      </c>
      <c r="L50" s="57" t="s">
        <v>26</v>
      </c>
      <c r="M50" s="57" t="s">
        <v>27</v>
      </c>
      <c r="N50" s="171" t="s">
        <v>253</v>
      </c>
      <c r="O50" s="57" t="s">
        <v>17</v>
      </c>
      <c r="P50" s="57" t="s">
        <v>26</v>
      </c>
      <c r="Q50" s="57" t="s">
        <v>27</v>
      </c>
      <c r="R50" s="171" t="s">
        <v>253</v>
      </c>
      <c r="S50" s="57" t="s">
        <v>17</v>
      </c>
      <c r="T50" s="231" t="s">
        <v>26</v>
      </c>
      <c r="U50" s="231" t="s">
        <v>27</v>
      </c>
      <c r="V50" s="231" t="s">
        <v>253</v>
      </c>
      <c r="W50" s="231" t="s">
        <v>17</v>
      </c>
      <c r="X50" s="253" t="s">
        <v>26</v>
      </c>
      <c r="Y50" s="253" t="s">
        <v>27</v>
      </c>
      <c r="Z50" s="253" t="s">
        <v>253</v>
      </c>
      <c r="AA50" s="253" t="s">
        <v>17</v>
      </c>
      <c r="AB50" s="276" t="s">
        <v>26</v>
      </c>
      <c r="AC50" s="276" t="s">
        <v>27</v>
      </c>
      <c r="AD50" s="276" t="s">
        <v>253</v>
      </c>
      <c r="AE50" s="276" t="s">
        <v>17</v>
      </c>
      <c r="AF50" s="276" t="s">
        <v>26</v>
      </c>
      <c r="AG50" s="276" t="s">
        <v>27</v>
      </c>
      <c r="AH50" s="276" t="s">
        <v>253</v>
      </c>
      <c r="AI50" s="276" t="s">
        <v>17</v>
      </c>
      <c r="AJ50" s="326" t="s">
        <v>26</v>
      </c>
      <c r="AK50" s="326" t="s">
        <v>27</v>
      </c>
      <c r="AL50" s="326" t="s">
        <v>253</v>
      </c>
      <c r="AM50" s="326" t="s">
        <v>17</v>
      </c>
      <c r="AN50" s="340" t="s">
        <v>26</v>
      </c>
      <c r="AO50" s="340" t="s">
        <v>27</v>
      </c>
      <c r="AP50" s="340" t="s">
        <v>253</v>
      </c>
      <c r="AQ50" s="340" t="s">
        <v>17</v>
      </c>
      <c r="AR50" s="340" t="s">
        <v>26</v>
      </c>
      <c r="AS50" s="340" t="s">
        <v>27</v>
      </c>
      <c r="AT50" s="340" t="s">
        <v>253</v>
      </c>
      <c r="AU50" s="340" t="s">
        <v>17</v>
      </c>
      <c r="AV50" s="340" t="s">
        <v>26</v>
      </c>
      <c r="AW50" s="340" t="s">
        <v>27</v>
      </c>
      <c r="AX50" s="340" t="s">
        <v>253</v>
      </c>
      <c r="AY50" s="340" t="s">
        <v>17</v>
      </c>
      <c r="AZ50" s="340" t="s">
        <v>26</v>
      </c>
      <c r="BA50" s="340" t="s">
        <v>27</v>
      </c>
      <c r="BB50" s="340" t="s">
        <v>253</v>
      </c>
      <c r="BC50" s="340" t="s">
        <v>17</v>
      </c>
      <c r="BD50" s="340" t="s">
        <v>26</v>
      </c>
      <c r="BE50" s="340" t="s">
        <v>27</v>
      </c>
      <c r="BF50" s="340" t="s">
        <v>253</v>
      </c>
      <c r="BG50" s="340" t="s">
        <v>17</v>
      </c>
      <c r="BH50" s="340" t="s">
        <v>26</v>
      </c>
      <c r="BI50" s="340" t="s">
        <v>27</v>
      </c>
      <c r="BJ50" s="340" t="s">
        <v>253</v>
      </c>
      <c r="BK50" s="340" t="s">
        <v>17</v>
      </c>
      <c r="BL50" s="340" t="s">
        <v>26</v>
      </c>
      <c r="BM50" s="340" t="s">
        <v>27</v>
      </c>
      <c r="BN50" s="340" t="s">
        <v>253</v>
      </c>
      <c r="BO50" s="340" t="s">
        <v>17</v>
      </c>
      <c r="BP50" s="340" t="s">
        <v>26</v>
      </c>
      <c r="BQ50" s="340" t="s">
        <v>27</v>
      </c>
      <c r="BR50" s="340" t="s">
        <v>253</v>
      </c>
      <c r="BS50" s="340" t="s">
        <v>17</v>
      </c>
      <c r="BT50" s="340" t="s">
        <v>26</v>
      </c>
      <c r="BU50" s="340" t="s">
        <v>27</v>
      </c>
      <c r="BV50" s="340" t="s">
        <v>253</v>
      </c>
      <c r="BW50" s="340" t="s">
        <v>17</v>
      </c>
      <c r="BX50" s="340" t="s">
        <v>26</v>
      </c>
      <c r="BY50" s="340" t="s">
        <v>27</v>
      </c>
      <c r="BZ50" s="340" t="s">
        <v>253</v>
      </c>
      <c r="CA50" s="340" t="s">
        <v>17</v>
      </c>
    </row>
    <row r="51" spans="1:211" x14ac:dyDescent="0.25">
      <c r="A51" s="15"/>
      <c r="B51" s="77"/>
      <c r="C51" s="78" t="s">
        <v>90</v>
      </c>
      <c r="D51" s="3"/>
      <c r="E51" s="3"/>
      <c r="F51" s="3"/>
      <c r="G51" s="33">
        <f>SUM(D51:F51)</f>
        <v>0</v>
      </c>
      <c r="H51" s="3"/>
      <c r="I51" s="3"/>
      <c r="J51" s="3"/>
      <c r="K51" s="3">
        <f>SUM(H51:J51)</f>
        <v>0</v>
      </c>
      <c r="L51" s="3"/>
      <c r="M51" s="3"/>
      <c r="N51" s="3"/>
      <c r="O51" s="3">
        <f>SUM(L51:N51)</f>
        <v>0</v>
      </c>
      <c r="P51" s="3"/>
      <c r="Q51" s="3"/>
      <c r="R51" s="3"/>
      <c r="S51" s="3">
        <f>SUM(P51:R51)</f>
        <v>0</v>
      </c>
      <c r="T51" s="3"/>
      <c r="U51" s="3"/>
      <c r="V51" s="3"/>
      <c r="W51" s="3">
        <f>SUM(T51:V51)</f>
        <v>0</v>
      </c>
      <c r="X51" s="3"/>
      <c r="Y51" s="3"/>
      <c r="Z51" s="3"/>
      <c r="AA51" s="3">
        <f>SUM(X51:Z51)</f>
        <v>0</v>
      </c>
      <c r="AB51" s="3"/>
      <c r="AC51" s="3"/>
      <c r="AD51" s="3"/>
      <c r="AE51" s="3">
        <f>SUM(AB51:AD51)</f>
        <v>0</v>
      </c>
      <c r="AF51" s="3"/>
      <c r="AG51" s="3"/>
      <c r="AH51" s="3"/>
      <c r="AI51" s="3">
        <f>SUM(AF51:AH51)</f>
        <v>0</v>
      </c>
      <c r="AJ51" s="3"/>
      <c r="AK51" s="3"/>
      <c r="AL51" s="3"/>
      <c r="AM51" s="3">
        <f>SUM(AJ51:AL51)</f>
        <v>0</v>
      </c>
      <c r="AN51" s="3"/>
      <c r="AO51" s="3"/>
      <c r="AP51" s="3"/>
      <c r="AQ51" s="3">
        <f>SUM(AN51:AP51)</f>
        <v>0</v>
      </c>
      <c r="AR51" s="3"/>
      <c r="AS51" s="3"/>
      <c r="AT51" s="3"/>
      <c r="AU51" s="3">
        <f>SUM(AR51:AT51)</f>
        <v>0</v>
      </c>
      <c r="AV51" s="3"/>
      <c r="AW51" s="3"/>
      <c r="AX51" s="3"/>
      <c r="AY51" s="3">
        <f>SUM(AV51:AX51)</f>
        <v>0</v>
      </c>
      <c r="AZ51" s="3">
        <f t="shared" ref="AZ51:BB53" si="278">D51+H51+L51</f>
        <v>0</v>
      </c>
      <c r="BA51" s="3">
        <f t="shared" si="278"/>
        <v>0</v>
      </c>
      <c r="BB51" s="3">
        <f t="shared" si="278"/>
        <v>0</v>
      </c>
      <c r="BC51" s="3">
        <f>SUM(AZ51:BB51)</f>
        <v>0</v>
      </c>
      <c r="BD51" s="3">
        <f t="shared" ref="BD51:BF53" si="279">P51+T51+X51</f>
        <v>0</v>
      </c>
      <c r="BE51" s="3">
        <f t="shared" si="279"/>
        <v>0</v>
      </c>
      <c r="BF51" s="3">
        <f t="shared" si="279"/>
        <v>0</v>
      </c>
      <c r="BG51" s="3">
        <f>SUM(BD51:BF51)</f>
        <v>0</v>
      </c>
      <c r="BH51" s="3">
        <f t="shared" ref="BH51:BJ53" si="280">AB51+AF51+AJ51</f>
        <v>0</v>
      </c>
      <c r="BI51" s="3">
        <f t="shared" si="280"/>
        <v>0</v>
      </c>
      <c r="BJ51" s="3">
        <f t="shared" si="280"/>
        <v>0</v>
      </c>
      <c r="BK51" s="3">
        <f>SUM(BH51:BJ51)</f>
        <v>0</v>
      </c>
      <c r="BL51" s="3">
        <f t="shared" ref="BL51:BN53" si="281">AN51+AR51+AV51</f>
        <v>0</v>
      </c>
      <c r="BM51" s="3">
        <f t="shared" si="281"/>
        <v>0</v>
      </c>
      <c r="BN51" s="3">
        <f t="shared" si="281"/>
        <v>0</v>
      </c>
      <c r="BO51" s="3">
        <f>SUM(BL51:BN51)</f>
        <v>0</v>
      </c>
      <c r="BP51" s="3">
        <f t="shared" ref="BP51:BR53" si="282">AZ51+BD51</f>
        <v>0</v>
      </c>
      <c r="BQ51" s="3">
        <f t="shared" si="282"/>
        <v>0</v>
      </c>
      <c r="BR51" s="3">
        <f t="shared" si="282"/>
        <v>0</v>
      </c>
      <c r="BS51" s="3">
        <f>SUM(BP51:BR51)</f>
        <v>0</v>
      </c>
      <c r="BT51" s="3">
        <f t="shared" ref="BT51:BV53" si="283">BH51+BL51</f>
        <v>0</v>
      </c>
      <c r="BU51" s="3">
        <f t="shared" si="283"/>
        <v>0</v>
      </c>
      <c r="BV51" s="3">
        <f t="shared" si="283"/>
        <v>0</v>
      </c>
      <c r="BW51" s="3">
        <f>SUM(BT51:BV51)</f>
        <v>0</v>
      </c>
      <c r="BX51" s="3">
        <f t="shared" ref="BX51:BZ53" si="284">D51+H51+L51+P51+T51+X51+AB51+AF51+AJ51+AN51+AR51+AV51</f>
        <v>0</v>
      </c>
      <c r="BY51" s="3">
        <f t="shared" si="284"/>
        <v>0</v>
      </c>
      <c r="BZ51" s="3">
        <f t="shared" si="284"/>
        <v>0</v>
      </c>
      <c r="CA51" s="3">
        <f>SUM(BX51:BZ51)</f>
        <v>0</v>
      </c>
    </row>
    <row r="52" spans="1:211" x14ac:dyDescent="0.25">
      <c r="A52" s="15"/>
      <c r="B52" s="77"/>
      <c r="C52" s="78" t="s">
        <v>91</v>
      </c>
      <c r="D52" s="3"/>
      <c r="E52" s="3"/>
      <c r="F52" s="3"/>
      <c r="G52" s="33">
        <f>SUM(D52:F52)</f>
        <v>0</v>
      </c>
      <c r="H52" s="3"/>
      <c r="I52" s="3"/>
      <c r="J52" s="3"/>
      <c r="K52" s="3">
        <f>SUM(H52:J52)</f>
        <v>0</v>
      </c>
      <c r="L52" s="3"/>
      <c r="M52" s="3"/>
      <c r="N52" s="3"/>
      <c r="O52" s="3">
        <f>SUM(L52:N52)</f>
        <v>0</v>
      </c>
      <c r="P52" s="3"/>
      <c r="Q52" s="3"/>
      <c r="R52" s="3"/>
      <c r="S52" s="3">
        <f>SUM(P52:R52)</f>
        <v>0</v>
      </c>
      <c r="T52" s="3"/>
      <c r="U52" s="3"/>
      <c r="V52" s="3"/>
      <c r="W52" s="3">
        <f>SUM(T52:V52)</f>
        <v>0</v>
      </c>
      <c r="X52" s="3"/>
      <c r="Y52" s="3"/>
      <c r="Z52" s="3"/>
      <c r="AA52" s="3">
        <f>SUM(X52:Z52)</f>
        <v>0</v>
      </c>
      <c r="AB52" s="3"/>
      <c r="AC52" s="3"/>
      <c r="AD52" s="3"/>
      <c r="AE52" s="3">
        <f>SUM(AB52:AD52)</f>
        <v>0</v>
      </c>
      <c r="AF52" s="3"/>
      <c r="AG52" s="3"/>
      <c r="AH52" s="3"/>
      <c r="AI52" s="3">
        <f>SUM(AF52:AH52)</f>
        <v>0</v>
      </c>
      <c r="AJ52" s="3"/>
      <c r="AK52" s="3"/>
      <c r="AL52" s="3"/>
      <c r="AM52" s="3">
        <f>SUM(AJ52:AL52)</f>
        <v>0</v>
      </c>
      <c r="AN52" s="3"/>
      <c r="AO52" s="3"/>
      <c r="AP52" s="3"/>
      <c r="AQ52" s="3">
        <f>SUM(AN52:AP52)</f>
        <v>0</v>
      </c>
      <c r="AR52" s="3"/>
      <c r="AS52" s="3"/>
      <c r="AT52" s="3"/>
      <c r="AU52" s="3">
        <f>SUM(AR52:AT52)</f>
        <v>0</v>
      </c>
      <c r="AV52" s="3"/>
      <c r="AW52" s="3"/>
      <c r="AX52" s="3"/>
      <c r="AY52" s="3">
        <f>SUM(AV52:AX52)</f>
        <v>0</v>
      </c>
      <c r="AZ52" s="3">
        <f t="shared" si="278"/>
        <v>0</v>
      </c>
      <c r="BA52" s="3">
        <f t="shared" si="278"/>
        <v>0</v>
      </c>
      <c r="BB52" s="3">
        <f t="shared" si="278"/>
        <v>0</v>
      </c>
      <c r="BC52" s="3">
        <f>SUM(AZ52:BB52)</f>
        <v>0</v>
      </c>
      <c r="BD52" s="3">
        <f t="shared" si="279"/>
        <v>0</v>
      </c>
      <c r="BE52" s="3">
        <f t="shared" si="279"/>
        <v>0</v>
      </c>
      <c r="BF52" s="3">
        <f t="shared" si="279"/>
        <v>0</v>
      </c>
      <c r="BG52" s="3">
        <f>SUM(BD52:BF52)</f>
        <v>0</v>
      </c>
      <c r="BH52" s="3">
        <f t="shared" si="280"/>
        <v>0</v>
      </c>
      <c r="BI52" s="3">
        <f t="shared" si="280"/>
        <v>0</v>
      </c>
      <c r="BJ52" s="3">
        <f t="shared" si="280"/>
        <v>0</v>
      </c>
      <c r="BK52" s="3">
        <f>SUM(BH52:BJ52)</f>
        <v>0</v>
      </c>
      <c r="BL52" s="3">
        <f t="shared" si="281"/>
        <v>0</v>
      </c>
      <c r="BM52" s="3">
        <f t="shared" si="281"/>
        <v>0</v>
      </c>
      <c r="BN52" s="3">
        <f t="shared" si="281"/>
        <v>0</v>
      </c>
      <c r="BO52" s="3">
        <f>SUM(BL52:BN52)</f>
        <v>0</v>
      </c>
      <c r="BP52" s="3">
        <f t="shared" si="282"/>
        <v>0</v>
      </c>
      <c r="BQ52" s="3">
        <f t="shared" si="282"/>
        <v>0</v>
      </c>
      <c r="BR52" s="3">
        <f t="shared" si="282"/>
        <v>0</v>
      </c>
      <c r="BS52" s="3">
        <f>SUM(BP52:BR52)</f>
        <v>0</v>
      </c>
      <c r="BT52" s="3">
        <f t="shared" si="283"/>
        <v>0</v>
      </c>
      <c r="BU52" s="3">
        <f t="shared" si="283"/>
        <v>0</v>
      </c>
      <c r="BV52" s="3">
        <f t="shared" si="283"/>
        <v>0</v>
      </c>
      <c r="BW52" s="3">
        <f>SUM(BT52:BV52)</f>
        <v>0</v>
      </c>
      <c r="BX52" s="3">
        <f t="shared" si="284"/>
        <v>0</v>
      </c>
      <c r="BY52" s="3">
        <f t="shared" si="284"/>
        <v>0</v>
      </c>
      <c r="BZ52" s="3">
        <f t="shared" si="284"/>
        <v>0</v>
      </c>
      <c r="CA52" s="3">
        <f>SUM(BX52:BZ52)</f>
        <v>0</v>
      </c>
    </row>
    <row r="53" spans="1:211" x14ac:dyDescent="0.25">
      <c r="A53" s="15"/>
      <c r="B53" s="77"/>
      <c r="C53" s="78" t="s">
        <v>92</v>
      </c>
      <c r="D53" s="3"/>
      <c r="E53" s="3"/>
      <c r="F53" s="3"/>
      <c r="G53" s="33">
        <f>SUM(D53:F53)</f>
        <v>0</v>
      </c>
      <c r="H53" s="3"/>
      <c r="I53" s="3"/>
      <c r="J53" s="3"/>
      <c r="K53" s="3">
        <f>SUM(H53:J53)</f>
        <v>0</v>
      </c>
      <c r="L53" s="3"/>
      <c r="M53" s="3"/>
      <c r="N53" s="3"/>
      <c r="O53" s="3">
        <f>SUM(L53:N53)</f>
        <v>0</v>
      </c>
      <c r="P53" s="3"/>
      <c r="Q53" s="3"/>
      <c r="R53" s="3"/>
      <c r="S53" s="3">
        <f>SUM(P53:R53)</f>
        <v>0</v>
      </c>
      <c r="T53" s="3"/>
      <c r="U53" s="3"/>
      <c r="V53" s="3"/>
      <c r="W53" s="3">
        <f>SUM(T53:V53)</f>
        <v>0</v>
      </c>
      <c r="X53" s="3"/>
      <c r="Y53" s="3"/>
      <c r="Z53" s="3"/>
      <c r="AA53" s="3">
        <f>SUM(X53:Z53)</f>
        <v>0</v>
      </c>
      <c r="AB53" s="3"/>
      <c r="AC53" s="3"/>
      <c r="AD53" s="3"/>
      <c r="AE53" s="3">
        <f>SUM(AB53:AD53)</f>
        <v>0</v>
      </c>
      <c r="AF53" s="3"/>
      <c r="AG53" s="3"/>
      <c r="AH53" s="3"/>
      <c r="AI53" s="3">
        <f>SUM(AF53:AH53)</f>
        <v>0</v>
      </c>
      <c r="AJ53" s="3"/>
      <c r="AK53" s="3"/>
      <c r="AL53" s="3"/>
      <c r="AM53" s="3">
        <f>SUM(AJ53:AL53)</f>
        <v>0</v>
      </c>
      <c r="AN53" s="3"/>
      <c r="AO53" s="3"/>
      <c r="AP53" s="3"/>
      <c r="AQ53" s="3">
        <f>SUM(AN53:AP53)</f>
        <v>0</v>
      </c>
      <c r="AR53" s="3"/>
      <c r="AS53" s="3"/>
      <c r="AT53" s="3"/>
      <c r="AU53" s="3">
        <f>SUM(AR53:AT53)</f>
        <v>0</v>
      </c>
      <c r="AV53" s="3"/>
      <c r="AW53" s="3"/>
      <c r="AX53" s="3"/>
      <c r="AY53" s="3">
        <f>SUM(AV53:AX53)</f>
        <v>0</v>
      </c>
      <c r="AZ53" s="3">
        <f t="shared" si="278"/>
        <v>0</v>
      </c>
      <c r="BA53" s="3">
        <f t="shared" si="278"/>
        <v>0</v>
      </c>
      <c r="BB53" s="3">
        <f t="shared" si="278"/>
        <v>0</v>
      </c>
      <c r="BC53" s="3">
        <f>SUM(AZ53:BB53)</f>
        <v>0</v>
      </c>
      <c r="BD53" s="3">
        <f t="shared" si="279"/>
        <v>0</v>
      </c>
      <c r="BE53" s="3">
        <f t="shared" si="279"/>
        <v>0</v>
      </c>
      <c r="BF53" s="3">
        <f t="shared" si="279"/>
        <v>0</v>
      </c>
      <c r="BG53" s="3">
        <f>SUM(BD53:BF53)</f>
        <v>0</v>
      </c>
      <c r="BH53" s="3">
        <f t="shared" si="280"/>
        <v>0</v>
      </c>
      <c r="BI53" s="3">
        <f t="shared" si="280"/>
        <v>0</v>
      </c>
      <c r="BJ53" s="3">
        <f t="shared" si="280"/>
        <v>0</v>
      </c>
      <c r="BK53" s="3">
        <f>SUM(BH53:BJ53)</f>
        <v>0</v>
      </c>
      <c r="BL53" s="3">
        <f t="shared" si="281"/>
        <v>0</v>
      </c>
      <c r="BM53" s="3">
        <f t="shared" si="281"/>
        <v>0</v>
      </c>
      <c r="BN53" s="3">
        <f t="shared" si="281"/>
        <v>0</v>
      </c>
      <c r="BO53" s="3">
        <f>SUM(BL53:BN53)</f>
        <v>0</v>
      </c>
      <c r="BP53" s="3">
        <f t="shared" si="282"/>
        <v>0</v>
      </c>
      <c r="BQ53" s="3">
        <f t="shared" si="282"/>
        <v>0</v>
      </c>
      <c r="BR53" s="3">
        <f t="shared" si="282"/>
        <v>0</v>
      </c>
      <c r="BS53" s="3">
        <f>SUM(BP53:BR53)</f>
        <v>0</v>
      </c>
      <c r="BT53" s="3">
        <f t="shared" si="283"/>
        <v>0</v>
      </c>
      <c r="BU53" s="3">
        <f t="shared" si="283"/>
        <v>0</v>
      </c>
      <c r="BV53" s="3">
        <f t="shared" si="283"/>
        <v>0</v>
      </c>
      <c r="BW53" s="3">
        <f>SUM(BT53:BV53)</f>
        <v>0</v>
      </c>
      <c r="BX53" s="3">
        <f>D53+H53+L53+P53+T53+X53+AB53+AF53+AJ53+AN53+AR53+AV53</f>
        <v>0</v>
      </c>
      <c r="BY53" s="3">
        <f t="shared" si="284"/>
        <v>0</v>
      </c>
      <c r="BZ53" s="3">
        <f t="shared" si="284"/>
        <v>0</v>
      </c>
      <c r="CA53" s="3">
        <f>SUM(BX53:BZ53)</f>
        <v>0</v>
      </c>
    </row>
    <row r="54" spans="1:211" s="41" customFormat="1" x14ac:dyDescent="0.25">
      <c r="A54" s="76" t="s">
        <v>44</v>
      </c>
      <c r="B54" s="76"/>
      <c r="C54" s="76"/>
      <c r="D54" s="33">
        <f>SUM(D51:D53)</f>
        <v>0</v>
      </c>
      <c r="E54" s="33">
        <f t="shared" ref="E54:S54" si="285">SUM(E51:E53)</f>
        <v>0</v>
      </c>
      <c r="F54" s="33">
        <f t="shared" si="285"/>
        <v>0</v>
      </c>
      <c r="G54" s="33">
        <f t="shared" si="285"/>
        <v>0</v>
      </c>
      <c r="H54" s="33">
        <f t="shared" si="285"/>
        <v>0</v>
      </c>
      <c r="I54" s="33">
        <f t="shared" si="285"/>
        <v>0</v>
      </c>
      <c r="J54" s="33">
        <f t="shared" si="285"/>
        <v>0</v>
      </c>
      <c r="K54" s="33">
        <f t="shared" si="285"/>
        <v>0</v>
      </c>
      <c r="L54" s="33">
        <f t="shared" si="285"/>
        <v>0</v>
      </c>
      <c r="M54" s="33">
        <f t="shared" si="285"/>
        <v>0</v>
      </c>
      <c r="N54" s="33">
        <f t="shared" si="285"/>
        <v>0</v>
      </c>
      <c r="O54" s="33">
        <f t="shared" si="285"/>
        <v>0</v>
      </c>
      <c r="P54" s="33">
        <f t="shared" si="285"/>
        <v>0</v>
      </c>
      <c r="Q54" s="33">
        <f t="shared" si="285"/>
        <v>0</v>
      </c>
      <c r="R54" s="33">
        <f t="shared" si="285"/>
        <v>0</v>
      </c>
      <c r="S54" s="33">
        <f t="shared" si="285"/>
        <v>0</v>
      </c>
      <c r="T54" s="221">
        <f t="shared" ref="T54:AE54" si="286">SUM(T51:T53)</f>
        <v>0</v>
      </c>
      <c r="U54" s="221">
        <f t="shared" si="286"/>
        <v>0</v>
      </c>
      <c r="V54" s="221">
        <f t="shared" si="286"/>
        <v>0</v>
      </c>
      <c r="W54" s="221">
        <f t="shared" si="286"/>
        <v>0</v>
      </c>
      <c r="X54" s="246">
        <f t="shared" si="286"/>
        <v>0</v>
      </c>
      <c r="Y54" s="246">
        <f t="shared" si="286"/>
        <v>0</v>
      </c>
      <c r="Z54" s="246">
        <f t="shared" si="286"/>
        <v>0</v>
      </c>
      <c r="AA54" s="246">
        <f t="shared" si="286"/>
        <v>0</v>
      </c>
      <c r="AB54" s="271">
        <f t="shared" si="286"/>
        <v>0</v>
      </c>
      <c r="AC54" s="271">
        <f t="shared" si="286"/>
        <v>0</v>
      </c>
      <c r="AD54" s="271">
        <f t="shared" si="286"/>
        <v>0</v>
      </c>
      <c r="AE54" s="271">
        <f t="shared" si="286"/>
        <v>0</v>
      </c>
      <c r="AF54" s="271">
        <f t="shared" ref="AF54:AM54" si="287">SUM(AF51:AF53)</f>
        <v>0</v>
      </c>
      <c r="AG54" s="271">
        <f t="shared" si="287"/>
        <v>0</v>
      </c>
      <c r="AH54" s="271">
        <f t="shared" si="287"/>
        <v>0</v>
      </c>
      <c r="AI54" s="271">
        <f t="shared" si="287"/>
        <v>0</v>
      </c>
      <c r="AJ54" s="318">
        <f t="shared" si="287"/>
        <v>0</v>
      </c>
      <c r="AK54" s="318">
        <f t="shared" si="287"/>
        <v>0</v>
      </c>
      <c r="AL54" s="318">
        <f t="shared" si="287"/>
        <v>0</v>
      </c>
      <c r="AM54" s="318">
        <f t="shared" si="287"/>
        <v>0</v>
      </c>
      <c r="AN54" s="338">
        <f t="shared" ref="AN54:AT54" si="288">SUM(AN51:AN53)</f>
        <v>0</v>
      </c>
      <c r="AO54" s="338">
        <f t="shared" si="288"/>
        <v>0</v>
      </c>
      <c r="AP54" s="338">
        <f t="shared" si="288"/>
        <v>0</v>
      </c>
      <c r="AQ54" s="338">
        <f t="shared" si="288"/>
        <v>0</v>
      </c>
      <c r="AR54" s="513">
        <f t="shared" si="288"/>
        <v>0</v>
      </c>
      <c r="AS54" s="513">
        <f t="shared" si="288"/>
        <v>0</v>
      </c>
      <c r="AT54" s="513">
        <f t="shared" si="288"/>
        <v>0</v>
      </c>
      <c r="AU54" s="338">
        <f t="shared" ref="AU54:BG54" si="289">SUM(AU51:AU53)</f>
        <v>0</v>
      </c>
      <c r="AV54" s="527">
        <f t="shared" si="289"/>
        <v>0</v>
      </c>
      <c r="AW54" s="527">
        <f t="shared" si="289"/>
        <v>0</v>
      </c>
      <c r="AX54" s="527">
        <f t="shared" si="289"/>
        <v>0</v>
      </c>
      <c r="AY54" s="527">
        <f t="shared" si="289"/>
        <v>0</v>
      </c>
      <c r="AZ54" s="338">
        <f t="shared" si="289"/>
        <v>0</v>
      </c>
      <c r="BA54" s="338">
        <f t="shared" si="289"/>
        <v>0</v>
      </c>
      <c r="BB54" s="338">
        <f t="shared" si="289"/>
        <v>0</v>
      </c>
      <c r="BC54" s="338">
        <f t="shared" si="289"/>
        <v>0</v>
      </c>
      <c r="BD54" s="338">
        <f t="shared" si="289"/>
        <v>0</v>
      </c>
      <c r="BE54" s="338">
        <f t="shared" si="289"/>
        <v>0</v>
      </c>
      <c r="BF54" s="338">
        <f t="shared" si="289"/>
        <v>0</v>
      </c>
      <c r="BG54" s="338">
        <f t="shared" si="289"/>
        <v>0</v>
      </c>
      <c r="BH54" s="338">
        <f t="shared" ref="BH54:BO54" si="290">SUM(BH51:BH53)</f>
        <v>0</v>
      </c>
      <c r="BI54" s="338">
        <f t="shared" si="290"/>
        <v>0</v>
      </c>
      <c r="BJ54" s="338">
        <f t="shared" si="290"/>
        <v>0</v>
      </c>
      <c r="BK54" s="338">
        <f t="shared" si="290"/>
        <v>0</v>
      </c>
      <c r="BL54" s="338">
        <f t="shared" si="290"/>
        <v>0</v>
      </c>
      <c r="BM54" s="338">
        <f t="shared" si="290"/>
        <v>0</v>
      </c>
      <c r="BN54" s="338">
        <f t="shared" si="290"/>
        <v>0</v>
      </c>
      <c r="BO54" s="338">
        <f t="shared" si="290"/>
        <v>0</v>
      </c>
      <c r="BP54" s="338">
        <f t="shared" ref="BP54:CA54" si="291">SUM(BP51:BP53)</f>
        <v>0</v>
      </c>
      <c r="BQ54" s="338">
        <f t="shared" si="291"/>
        <v>0</v>
      </c>
      <c r="BR54" s="338">
        <f t="shared" si="291"/>
        <v>0</v>
      </c>
      <c r="BS54" s="338">
        <f t="shared" si="291"/>
        <v>0</v>
      </c>
      <c r="BT54" s="338">
        <f t="shared" si="291"/>
        <v>0</v>
      </c>
      <c r="BU54" s="338">
        <f t="shared" si="291"/>
        <v>0</v>
      </c>
      <c r="BV54" s="338">
        <f t="shared" si="291"/>
        <v>0</v>
      </c>
      <c r="BW54" s="338">
        <f t="shared" si="291"/>
        <v>0</v>
      </c>
      <c r="BX54" s="338">
        <f t="shared" si="291"/>
        <v>0</v>
      </c>
      <c r="BY54" s="338">
        <f t="shared" si="291"/>
        <v>0</v>
      </c>
      <c r="BZ54" s="338">
        <f t="shared" si="291"/>
        <v>0</v>
      </c>
      <c r="CA54" s="338">
        <f t="shared" si="291"/>
        <v>0</v>
      </c>
    </row>
    <row r="56" spans="1:211" x14ac:dyDescent="0.25">
      <c r="A56" s="41" t="s">
        <v>104</v>
      </c>
    </row>
    <row r="57" spans="1:211" ht="15" customHeight="1" x14ac:dyDescent="0.25">
      <c r="A57" s="929" t="s">
        <v>93</v>
      </c>
      <c r="B57" s="930"/>
      <c r="C57" s="931"/>
      <c r="D57" s="922" t="s">
        <v>18</v>
      </c>
      <c r="E57" s="923"/>
      <c r="F57" s="923"/>
      <c r="G57" s="923"/>
      <c r="H57" s="923"/>
      <c r="I57" s="923"/>
      <c r="J57" s="923"/>
      <c r="K57" s="923"/>
      <c r="L57" s="923"/>
      <c r="M57" s="923"/>
      <c r="N57" s="923"/>
      <c r="O57" s="924"/>
      <c r="P57" s="913" t="s">
        <v>31</v>
      </c>
      <c r="Q57" s="913"/>
      <c r="R57" s="913"/>
      <c r="S57" s="913"/>
      <c r="T57" s="913"/>
      <c r="U57" s="913"/>
      <c r="V57" s="913"/>
      <c r="W57" s="913"/>
      <c r="X57" s="913"/>
      <c r="Y57" s="913"/>
      <c r="Z57" s="913"/>
      <c r="AA57" s="913"/>
      <c r="AB57" s="913" t="s">
        <v>32</v>
      </c>
      <c r="AC57" s="913"/>
      <c r="AD57" s="913"/>
      <c r="AE57" s="913"/>
      <c r="AF57" s="913"/>
      <c r="AG57" s="913"/>
      <c r="AH57" s="913"/>
      <c r="AI57" s="913"/>
      <c r="AJ57" s="913"/>
      <c r="AK57" s="913"/>
      <c r="AL57" s="913"/>
      <c r="AM57" s="913"/>
      <c r="AN57" s="913" t="s">
        <v>33</v>
      </c>
      <c r="AO57" s="913"/>
      <c r="AP57" s="913"/>
      <c r="AQ57" s="913"/>
      <c r="AR57" s="913"/>
      <c r="AS57" s="913"/>
      <c r="AT57" s="913"/>
      <c r="AU57" s="913"/>
      <c r="AV57" s="913"/>
      <c r="AW57" s="913"/>
      <c r="AX57" s="913"/>
      <c r="AY57" s="913"/>
      <c r="AZ57" s="950" t="s">
        <v>34</v>
      </c>
      <c r="BA57" s="950"/>
      <c r="BB57" s="950"/>
      <c r="BC57" s="950"/>
      <c r="BD57" s="950"/>
      <c r="BE57" s="950"/>
      <c r="BF57" s="950"/>
      <c r="BG57" s="950"/>
      <c r="BH57" s="950"/>
      <c r="BI57" s="950"/>
      <c r="BJ57" s="950"/>
      <c r="BK57" s="950"/>
      <c r="BL57" s="896" t="s">
        <v>284</v>
      </c>
      <c r="BM57" s="896"/>
      <c r="BN57" s="896"/>
      <c r="BO57" s="896"/>
      <c r="BP57" s="896"/>
      <c r="BQ57" s="896"/>
      <c r="BR57" s="896"/>
      <c r="BS57" s="896"/>
      <c r="BT57" s="896"/>
      <c r="BU57" s="896"/>
      <c r="BV57" s="896"/>
      <c r="BW57" s="896"/>
      <c r="BX57" s="950" t="s">
        <v>285</v>
      </c>
      <c r="BY57" s="950"/>
      <c r="BZ57" s="950"/>
      <c r="CA57" s="950"/>
      <c r="CB57" s="950"/>
      <c r="CC57" s="950"/>
      <c r="CD57" s="950"/>
      <c r="CE57" s="950"/>
      <c r="CF57" s="950"/>
      <c r="CG57" s="950"/>
      <c r="CH57" s="950"/>
      <c r="CI57" s="950"/>
      <c r="CJ57" s="896" t="s">
        <v>288</v>
      </c>
      <c r="CK57" s="896"/>
      <c r="CL57" s="896"/>
      <c r="CM57" s="896"/>
      <c r="CN57" s="896"/>
      <c r="CO57" s="896"/>
      <c r="CP57" s="896"/>
      <c r="CQ57" s="896"/>
      <c r="CR57" s="896"/>
      <c r="CS57" s="896"/>
      <c r="CT57" s="896"/>
      <c r="CU57" s="896"/>
      <c r="CV57" s="920" t="s">
        <v>289</v>
      </c>
      <c r="CW57" s="920"/>
      <c r="CX57" s="920"/>
      <c r="CY57" s="920"/>
      <c r="CZ57" s="920"/>
      <c r="DA57" s="920"/>
      <c r="DB57" s="920"/>
      <c r="DC57" s="920"/>
      <c r="DD57" s="920"/>
      <c r="DE57" s="920"/>
      <c r="DF57" s="920"/>
      <c r="DG57" s="920"/>
      <c r="DH57" s="896" t="s">
        <v>290</v>
      </c>
      <c r="DI57" s="896"/>
      <c r="DJ57" s="896"/>
      <c r="DK57" s="896"/>
      <c r="DL57" s="896"/>
      <c r="DM57" s="896"/>
      <c r="DN57" s="896"/>
      <c r="DO57" s="896"/>
      <c r="DP57" s="896"/>
      <c r="DQ57" s="896"/>
      <c r="DR57" s="896"/>
      <c r="DS57" s="896"/>
      <c r="DT57" s="896" t="s">
        <v>291</v>
      </c>
      <c r="DU57" s="896"/>
      <c r="DV57" s="896"/>
      <c r="DW57" s="896"/>
      <c r="DX57" s="896"/>
      <c r="DY57" s="896"/>
      <c r="DZ57" s="896"/>
      <c r="EA57" s="896"/>
      <c r="EB57" s="896"/>
      <c r="EC57" s="896"/>
      <c r="ED57" s="896"/>
      <c r="EE57" s="896"/>
      <c r="EF57" s="896" t="s">
        <v>292</v>
      </c>
      <c r="EG57" s="896"/>
      <c r="EH57" s="896"/>
      <c r="EI57" s="896"/>
      <c r="EJ57" s="896"/>
      <c r="EK57" s="896"/>
      <c r="EL57" s="896"/>
      <c r="EM57" s="896"/>
      <c r="EN57" s="896"/>
      <c r="EO57" s="896"/>
      <c r="EP57" s="896"/>
      <c r="EQ57" s="896"/>
    </row>
    <row r="58" spans="1:211" ht="12.75" customHeight="1" x14ac:dyDescent="0.25">
      <c r="A58" s="932"/>
      <c r="B58" s="933"/>
      <c r="C58" s="934"/>
      <c r="D58" s="938" t="s">
        <v>14</v>
      </c>
      <c r="E58" s="938"/>
      <c r="F58" s="938"/>
      <c r="G58" s="939" t="s">
        <v>15</v>
      </c>
      <c r="H58" s="939"/>
      <c r="I58" s="939"/>
      <c r="J58" s="928" t="s">
        <v>16</v>
      </c>
      <c r="K58" s="928"/>
      <c r="L58" s="928"/>
      <c r="M58" s="906" t="s">
        <v>17</v>
      </c>
      <c r="N58" s="906"/>
      <c r="O58" s="906"/>
      <c r="P58" s="897" t="s">
        <v>14</v>
      </c>
      <c r="Q58" s="898"/>
      <c r="R58" s="899"/>
      <c r="S58" s="900" t="s">
        <v>15</v>
      </c>
      <c r="T58" s="901"/>
      <c r="U58" s="902"/>
      <c r="V58" s="903" t="s">
        <v>16</v>
      </c>
      <c r="W58" s="904"/>
      <c r="X58" s="905"/>
      <c r="Y58" s="906" t="s">
        <v>17</v>
      </c>
      <c r="Z58" s="906"/>
      <c r="AA58" s="906"/>
      <c r="AB58" s="897" t="s">
        <v>14</v>
      </c>
      <c r="AC58" s="898"/>
      <c r="AD58" s="899"/>
      <c r="AE58" s="900" t="s">
        <v>15</v>
      </c>
      <c r="AF58" s="901"/>
      <c r="AG58" s="902"/>
      <c r="AH58" s="903" t="s">
        <v>16</v>
      </c>
      <c r="AI58" s="904"/>
      <c r="AJ58" s="905"/>
      <c r="AK58" s="906" t="s">
        <v>17</v>
      </c>
      <c r="AL58" s="906"/>
      <c r="AM58" s="906"/>
      <c r="AN58" s="897" t="s">
        <v>14</v>
      </c>
      <c r="AO58" s="898"/>
      <c r="AP58" s="899"/>
      <c r="AQ58" s="900" t="s">
        <v>15</v>
      </c>
      <c r="AR58" s="901"/>
      <c r="AS58" s="902"/>
      <c r="AT58" s="903" t="s">
        <v>16</v>
      </c>
      <c r="AU58" s="904"/>
      <c r="AV58" s="905"/>
      <c r="AW58" s="906" t="s">
        <v>17</v>
      </c>
      <c r="AX58" s="906"/>
      <c r="AY58" s="906"/>
      <c r="AZ58" s="897" t="s">
        <v>14</v>
      </c>
      <c r="BA58" s="898"/>
      <c r="BB58" s="899"/>
      <c r="BC58" s="900" t="s">
        <v>15</v>
      </c>
      <c r="BD58" s="901"/>
      <c r="BE58" s="902"/>
      <c r="BF58" s="903" t="s">
        <v>16</v>
      </c>
      <c r="BG58" s="904"/>
      <c r="BH58" s="905"/>
      <c r="BI58" s="906" t="s">
        <v>17</v>
      </c>
      <c r="BJ58" s="906"/>
      <c r="BK58" s="906"/>
      <c r="BL58" s="897" t="s">
        <v>14</v>
      </c>
      <c r="BM58" s="898"/>
      <c r="BN58" s="899"/>
      <c r="BO58" s="900" t="s">
        <v>15</v>
      </c>
      <c r="BP58" s="901"/>
      <c r="BQ58" s="902"/>
      <c r="BR58" s="903" t="s">
        <v>16</v>
      </c>
      <c r="BS58" s="904"/>
      <c r="BT58" s="905"/>
      <c r="BU58" s="906" t="s">
        <v>17</v>
      </c>
      <c r="BV58" s="906"/>
      <c r="BW58" s="906"/>
      <c r="BX58" s="897" t="s">
        <v>14</v>
      </c>
      <c r="BY58" s="898"/>
      <c r="BZ58" s="899"/>
      <c r="CA58" s="900" t="s">
        <v>15</v>
      </c>
      <c r="CB58" s="901"/>
      <c r="CC58" s="902"/>
      <c r="CD58" s="903" t="s">
        <v>16</v>
      </c>
      <c r="CE58" s="904"/>
      <c r="CF58" s="905"/>
      <c r="CG58" s="906" t="s">
        <v>17</v>
      </c>
      <c r="CH58" s="906"/>
      <c r="CI58" s="906"/>
      <c r="CJ58" s="897" t="s">
        <v>14</v>
      </c>
      <c r="CK58" s="898"/>
      <c r="CL58" s="899"/>
      <c r="CM58" s="900" t="s">
        <v>15</v>
      </c>
      <c r="CN58" s="901"/>
      <c r="CO58" s="902"/>
      <c r="CP58" s="903" t="s">
        <v>16</v>
      </c>
      <c r="CQ58" s="904"/>
      <c r="CR58" s="905"/>
      <c r="CS58" s="906" t="s">
        <v>17</v>
      </c>
      <c r="CT58" s="906"/>
      <c r="CU58" s="906"/>
      <c r="CV58" s="897" t="s">
        <v>14</v>
      </c>
      <c r="CW58" s="898"/>
      <c r="CX58" s="899"/>
      <c r="CY58" s="900" t="s">
        <v>15</v>
      </c>
      <c r="CZ58" s="901"/>
      <c r="DA58" s="902"/>
      <c r="DB58" s="903" t="s">
        <v>16</v>
      </c>
      <c r="DC58" s="904"/>
      <c r="DD58" s="905"/>
      <c r="DE58" s="906" t="s">
        <v>17</v>
      </c>
      <c r="DF58" s="906"/>
      <c r="DG58" s="906"/>
      <c r="DH58" s="897" t="s">
        <v>14</v>
      </c>
      <c r="DI58" s="898"/>
      <c r="DJ58" s="899"/>
      <c r="DK58" s="900" t="s">
        <v>15</v>
      </c>
      <c r="DL58" s="901"/>
      <c r="DM58" s="902"/>
      <c r="DN58" s="903" t="s">
        <v>16</v>
      </c>
      <c r="DO58" s="904"/>
      <c r="DP58" s="905"/>
      <c r="DQ58" s="906" t="s">
        <v>17</v>
      </c>
      <c r="DR58" s="906"/>
      <c r="DS58" s="906"/>
      <c r="DT58" s="897" t="s">
        <v>14</v>
      </c>
      <c r="DU58" s="898"/>
      <c r="DV58" s="899"/>
      <c r="DW58" s="900" t="s">
        <v>15</v>
      </c>
      <c r="DX58" s="901"/>
      <c r="DY58" s="902"/>
      <c r="DZ58" s="903" t="s">
        <v>16</v>
      </c>
      <c r="EA58" s="904"/>
      <c r="EB58" s="905"/>
      <c r="EC58" s="906" t="s">
        <v>17</v>
      </c>
      <c r="ED58" s="906"/>
      <c r="EE58" s="906"/>
      <c r="EF58" s="897" t="s">
        <v>14</v>
      </c>
      <c r="EG58" s="898"/>
      <c r="EH58" s="899"/>
      <c r="EI58" s="900" t="s">
        <v>15</v>
      </c>
      <c r="EJ58" s="901"/>
      <c r="EK58" s="902"/>
      <c r="EL58" s="903" t="s">
        <v>16</v>
      </c>
      <c r="EM58" s="904"/>
      <c r="EN58" s="905"/>
      <c r="EO58" s="906" t="s">
        <v>17</v>
      </c>
      <c r="EP58" s="906"/>
      <c r="EQ58" s="906"/>
    </row>
    <row r="59" spans="1:211" ht="33" customHeight="1" x14ac:dyDescent="0.25">
      <c r="A59" s="935"/>
      <c r="B59" s="936"/>
      <c r="C59" s="937"/>
      <c r="D59" s="35" t="s">
        <v>94</v>
      </c>
      <c r="E59" s="35" t="s">
        <v>98</v>
      </c>
      <c r="F59" s="35" t="s">
        <v>95</v>
      </c>
      <c r="G59" s="35" t="s">
        <v>94</v>
      </c>
      <c r="H59" s="35" t="s">
        <v>98</v>
      </c>
      <c r="I59" s="35" t="s">
        <v>95</v>
      </c>
      <c r="J59" s="35" t="s">
        <v>94</v>
      </c>
      <c r="K59" s="35" t="s">
        <v>98</v>
      </c>
      <c r="L59" s="35" t="s">
        <v>95</v>
      </c>
      <c r="M59" s="35" t="s">
        <v>94</v>
      </c>
      <c r="N59" s="35" t="s">
        <v>98</v>
      </c>
      <c r="O59" s="35" t="s">
        <v>95</v>
      </c>
      <c r="P59" s="35" t="s">
        <v>94</v>
      </c>
      <c r="Q59" s="35" t="s">
        <v>98</v>
      </c>
      <c r="R59" s="35" t="s">
        <v>95</v>
      </c>
      <c r="S59" s="35" t="s">
        <v>94</v>
      </c>
      <c r="T59" s="35" t="s">
        <v>98</v>
      </c>
      <c r="U59" s="35" t="s">
        <v>95</v>
      </c>
      <c r="V59" s="35" t="s">
        <v>94</v>
      </c>
      <c r="W59" s="35" t="s">
        <v>98</v>
      </c>
      <c r="X59" s="35" t="s">
        <v>95</v>
      </c>
      <c r="Y59" s="35" t="s">
        <v>94</v>
      </c>
      <c r="Z59" s="35" t="s">
        <v>98</v>
      </c>
      <c r="AA59" s="35" t="s">
        <v>95</v>
      </c>
      <c r="AB59" s="35" t="s">
        <v>94</v>
      </c>
      <c r="AC59" s="35" t="s">
        <v>98</v>
      </c>
      <c r="AD59" s="35" t="s">
        <v>95</v>
      </c>
      <c r="AE59" s="35" t="s">
        <v>94</v>
      </c>
      <c r="AF59" s="35" t="s">
        <v>98</v>
      </c>
      <c r="AG59" s="35" t="s">
        <v>95</v>
      </c>
      <c r="AH59" s="35" t="s">
        <v>94</v>
      </c>
      <c r="AI59" s="35" t="s">
        <v>98</v>
      </c>
      <c r="AJ59" s="35" t="s">
        <v>95</v>
      </c>
      <c r="AK59" s="35" t="s">
        <v>94</v>
      </c>
      <c r="AL59" s="35" t="s">
        <v>98</v>
      </c>
      <c r="AM59" s="35" t="s">
        <v>95</v>
      </c>
      <c r="AN59" s="35" t="s">
        <v>94</v>
      </c>
      <c r="AO59" s="35" t="s">
        <v>98</v>
      </c>
      <c r="AP59" s="35" t="s">
        <v>95</v>
      </c>
      <c r="AQ59" s="35" t="s">
        <v>94</v>
      </c>
      <c r="AR59" s="35" t="s">
        <v>98</v>
      </c>
      <c r="AS59" s="35" t="s">
        <v>95</v>
      </c>
      <c r="AT59" s="35" t="s">
        <v>94</v>
      </c>
      <c r="AU59" s="35" t="s">
        <v>98</v>
      </c>
      <c r="AV59" s="35" t="s">
        <v>95</v>
      </c>
      <c r="AW59" s="35" t="s">
        <v>94</v>
      </c>
      <c r="AX59" s="35" t="s">
        <v>98</v>
      </c>
      <c r="AY59" s="35" t="s">
        <v>95</v>
      </c>
      <c r="AZ59" s="35" t="s">
        <v>94</v>
      </c>
      <c r="BA59" s="35" t="s">
        <v>98</v>
      </c>
      <c r="BB59" s="35" t="s">
        <v>95</v>
      </c>
      <c r="BC59" s="35" t="s">
        <v>94</v>
      </c>
      <c r="BD59" s="35" t="s">
        <v>98</v>
      </c>
      <c r="BE59" s="35" t="s">
        <v>95</v>
      </c>
      <c r="BF59" s="35" t="s">
        <v>94</v>
      </c>
      <c r="BG59" s="35" t="s">
        <v>98</v>
      </c>
      <c r="BH59" s="35" t="s">
        <v>95</v>
      </c>
      <c r="BI59" s="35" t="s">
        <v>94</v>
      </c>
      <c r="BJ59" s="35" t="s">
        <v>98</v>
      </c>
      <c r="BK59" s="35" t="s">
        <v>95</v>
      </c>
      <c r="BL59" s="35" t="s">
        <v>94</v>
      </c>
      <c r="BM59" s="35" t="s">
        <v>98</v>
      </c>
      <c r="BN59" s="35" t="s">
        <v>95</v>
      </c>
      <c r="BO59" s="35" t="s">
        <v>94</v>
      </c>
      <c r="BP59" s="35" t="s">
        <v>98</v>
      </c>
      <c r="BQ59" s="35" t="s">
        <v>95</v>
      </c>
      <c r="BR59" s="35" t="s">
        <v>94</v>
      </c>
      <c r="BS59" s="35" t="s">
        <v>98</v>
      </c>
      <c r="BT59" s="35" t="s">
        <v>95</v>
      </c>
      <c r="BU59" s="35" t="s">
        <v>94</v>
      </c>
      <c r="BV59" s="35" t="s">
        <v>98</v>
      </c>
      <c r="BW59" s="35" t="s">
        <v>95</v>
      </c>
      <c r="BX59" s="35" t="s">
        <v>94</v>
      </c>
      <c r="BY59" s="35" t="s">
        <v>98</v>
      </c>
      <c r="BZ59" s="35" t="s">
        <v>95</v>
      </c>
      <c r="CA59" s="35" t="s">
        <v>94</v>
      </c>
      <c r="CB59" s="35" t="s">
        <v>98</v>
      </c>
      <c r="CC59" s="35" t="s">
        <v>95</v>
      </c>
      <c r="CD59" s="35" t="s">
        <v>94</v>
      </c>
      <c r="CE59" s="35" t="s">
        <v>98</v>
      </c>
      <c r="CF59" s="35" t="s">
        <v>95</v>
      </c>
      <c r="CG59" s="35" t="s">
        <v>94</v>
      </c>
      <c r="CH59" s="35" t="s">
        <v>98</v>
      </c>
      <c r="CI59" s="35" t="s">
        <v>95</v>
      </c>
      <c r="CJ59" s="35" t="s">
        <v>94</v>
      </c>
      <c r="CK59" s="35" t="s">
        <v>98</v>
      </c>
      <c r="CL59" s="35" t="s">
        <v>95</v>
      </c>
      <c r="CM59" s="35" t="s">
        <v>94</v>
      </c>
      <c r="CN59" s="35" t="s">
        <v>98</v>
      </c>
      <c r="CO59" s="35" t="s">
        <v>95</v>
      </c>
      <c r="CP59" s="35" t="s">
        <v>94</v>
      </c>
      <c r="CQ59" s="35" t="s">
        <v>98</v>
      </c>
      <c r="CR59" s="35" t="s">
        <v>95</v>
      </c>
      <c r="CS59" s="35" t="s">
        <v>94</v>
      </c>
      <c r="CT59" s="35" t="s">
        <v>98</v>
      </c>
      <c r="CU59" s="35" t="s">
        <v>95</v>
      </c>
      <c r="CV59" s="35" t="s">
        <v>94</v>
      </c>
      <c r="CW59" s="35" t="s">
        <v>98</v>
      </c>
      <c r="CX59" s="35" t="s">
        <v>95</v>
      </c>
      <c r="CY59" s="35" t="s">
        <v>94</v>
      </c>
      <c r="CZ59" s="35" t="s">
        <v>98</v>
      </c>
      <c r="DA59" s="35" t="s">
        <v>95</v>
      </c>
      <c r="DB59" s="35" t="s">
        <v>94</v>
      </c>
      <c r="DC59" s="35" t="s">
        <v>98</v>
      </c>
      <c r="DD59" s="35" t="s">
        <v>95</v>
      </c>
      <c r="DE59" s="35" t="s">
        <v>94</v>
      </c>
      <c r="DF59" s="35" t="s">
        <v>98</v>
      </c>
      <c r="DG59" s="35" t="s">
        <v>95</v>
      </c>
      <c r="DH59" s="35" t="s">
        <v>94</v>
      </c>
      <c r="DI59" s="35" t="s">
        <v>98</v>
      </c>
      <c r="DJ59" s="35" t="s">
        <v>95</v>
      </c>
      <c r="DK59" s="35" t="s">
        <v>94</v>
      </c>
      <c r="DL59" s="35" t="s">
        <v>98</v>
      </c>
      <c r="DM59" s="35" t="s">
        <v>95</v>
      </c>
      <c r="DN59" s="35" t="s">
        <v>94</v>
      </c>
      <c r="DO59" s="35" t="s">
        <v>98</v>
      </c>
      <c r="DP59" s="35" t="s">
        <v>95</v>
      </c>
      <c r="DQ59" s="35" t="s">
        <v>94</v>
      </c>
      <c r="DR59" s="35" t="s">
        <v>98</v>
      </c>
      <c r="DS59" s="35" t="s">
        <v>95</v>
      </c>
      <c r="DT59" s="35" t="s">
        <v>94</v>
      </c>
      <c r="DU59" s="35" t="s">
        <v>98</v>
      </c>
      <c r="DV59" s="35" t="s">
        <v>95</v>
      </c>
      <c r="DW59" s="35" t="s">
        <v>94</v>
      </c>
      <c r="DX59" s="35" t="s">
        <v>98</v>
      </c>
      <c r="DY59" s="35" t="s">
        <v>95</v>
      </c>
      <c r="DZ59" s="35" t="s">
        <v>94</v>
      </c>
      <c r="EA59" s="35" t="s">
        <v>98</v>
      </c>
      <c r="EB59" s="35" t="s">
        <v>95</v>
      </c>
      <c r="EC59" s="35" t="s">
        <v>94</v>
      </c>
      <c r="ED59" s="35" t="s">
        <v>98</v>
      </c>
      <c r="EE59" s="35" t="s">
        <v>95</v>
      </c>
      <c r="EF59" s="35" t="s">
        <v>94</v>
      </c>
      <c r="EG59" s="35" t="s">
        <v>98</v>
      </c>
      <c r="EH59" s="35" t="s">
        <v>95</v>
      </c>
      <c r="EI59" s="35" t="s">
        <v>94</v>
      </c>
      <c r="EJ59" s="35" t="s">
        <v>98</v>
      </c>
      <c r="EK59" s="35" t="s">
        <v>95</v>
      </c>
      <c r="EL59" s="35" t="s">
        <v>94</v>
      </c>
      <c r="EM59" s="35" t="s">
        <v>98</v>
      </c>
      <c r="EN59" s="35" t="s">
        <v>95</v>
      </c>
      <c r="EO59" s="35" t="s">
        <v>94</v>
      </c>
      <c r="EP59" s="35" t="s">
        <v>98</v>
      </c>
      <c r="EQ59" s="35" t="s">
        <v>95</v>
      </c>
    </row>
    <row r="60" spans="1:211" ht="15" x14ac:dyDescent="0.25">
      <c r="A60" s="891" t="s">
        <v>96</v>
      </c>
      <c r="B60" s="891"/>
      <c r="C60" s="891"/>
      <c r="D60" s="32"/>
      <c r="E60" s="34"/>
      <c r="F60" s="36"/>
      <c r="G60" s="32">
        <v>0</v>
      </c>
      <c r="H60" s="34">
        <v>0</v>
      </c>
      <c r="I60" s="36"/>
      <c r="J60" s="32"/>
      <c r="K60" s="34"/>
      <c r="L60" s="36"/>
      <c r="M60" s="163">
        <f t="shared" ref="M60:O62" si="292">D60+G60+J60</f>
        <v>0</v>
      </c>
      <c r="N60" s="163">
        <f t="shared" si="292"/>
        <v>0</v>
      </c>
      <c r="O60" s="163">
        <f t="shared" si="292"/>
        <v>0</v>
      </c>
      <c r="P60" s="842"/>
      <c r="Q60" s="34"/>
      <c r="R60" s="36"/>
      <c r="S60" s="842">
        <v>0</v>
      </c>
      <c r="T60" s="34">
        <v>1</v>
      </c>
      <c r="U60" s="36">
        <v>0</v>
      </c>
      <c r="V60" s="842"/>
      <c r="W60" s="34"/>
      <c r="X60" s="36"/>
      <c r="Y60" s="163">
        <f t="shared" ref="Y60:AA62" si="293">P60+S60+V60</f>
        <v>0</v>
      </c>
      <c r="Z60" s="163">
        <f t="shared" si="293"/>
        <v>1</v>
      </c>
      <c r="AA60" s="163">
        <f t="shared" si="293"/>
        <v>0</v>
      </c>
      <c r="AB60" s="842"/>
      <c r="AC60" s="34"/>
      <c r="AD60" s="36"/>
      <c r="AE60" s="842">
        <v>0</v>
      </c>
      <c r="AF60" s="34">
        <v>0</v>
      </c>
      <c r="AG60" s="36">
        <v>0</v>
      </c>
      <c r="AH60" s="842"/>
      <c r="AI60" s="34"/>
      <c r="AJ60" s="36"/>
      <c r="AK60" s="163">
        <f t="shared" ref="AK60:AM62" si="294">AB60+AE60+AH60</f>
        <v>0</v>
      </c>
      <c r="AL60" s="163">
        <f t="shared" si="294"/>
        <v>0</v>
      </c>
      <c r="AM60" s="163">
        <f t="shared" si="294"/>
        <v>0</v>
      </c>
      <c r="AN60" s="842"/>
      <c r="AO60" s="34"/>
      <c r="AP60" s="36"/>
      <c r="AQ60" s="842">
        <v>0</v>
      </c>
      <c r="AR60" s="34">
        <v>0</v>
      </c>
      <c r="AS60" s="36">
        <v>0</v>
      </c>
      <c r="AT60" s="842"/>
      <c r="AU60" s="34"/>
      <c r="AV60" s="36"/>
      <c r="AW60" s="197">
        <f t="shared" ref="AW60:AY62" si="295">AN60+AQ60+AT60</f>
        <v>0</v>
      </c>
      <c r="AX60" s="197">
        <f t="shared" si="295"/>
        <v>0</v>
      </c>
      <c r="AY60" s="197">
        <f t="shared" si="295"/>
        <v>0</v>
      </c>
      <c r="AZ60" s="842"/>
      <c r="BA60" s="34"/>
      <c r="BB60" s="36"/>
      <c r="BC60" s="842"/>
      <c r="BD60" s="34"/>
      <c r="BE60" s="36"/>
      <c r="BF60" s="842"/>
      <c r="BG60" s="34"/>
      <c r="BH60" s="36"/>
      <c r="BI60" s="217">
        <f t="shared" ref="BI60:BK62" si="296">AZ60+BC60+BF60</f>
        <v>0</v>
      </c>
      <c r="BJ60" s="217">
        <f t="shared" si="296"/>
        <v>0</v>
      </c>
      <c r="BK60" s="217">
        <f t="shared" si="296"/>
        <v>0</v>
      </c>
      <c r="BL60" s="842"/>
      <c r="BM60" s="34"/>
      <c r="BN60" s="36"/>
      <c r="BO60" s="842"/>
      <c r="BP60" s="34"/>
      <c r="BQ60" s="36"/>
      <c r="BR60" s="842"/>
      <c r="BS60" s="34"/>
      <c r="BT60" s="36"/>
      <c r="BU60" s="240">
        <f t="shared" ref="BU60:BW62" si="297">BL60+BO60+BR60</f>
        <v>0</v>
      </c>
      <c r="BV60" s="240">
        <f t="shared" si="297"/>
        <v>0</v>
      </c>
      <c r="BW60" s="240">
        <f t="shared" si="297"/>
        <v>0</v>
      </c>
      <c r="BX60" s="842"/>
      <c r="BY60" s="34"/>
      <c r="BZ60" s="36"/>
      <c r="CA60" s="842"/>
      <c r="CB60" s="34"/>
      <c r="CC60" s="36"/>
      <c r="CD60" s="842"/>
      <c r="CE60" s="34"/>
      <c r="CF60" s="36"/>
      <c r="CG60" s="266">
        <f t="shared" ref="CG60:CI62" si="298">BX60+CA60+CD60</f>
        <v>0</v>
      </c>
      <c r="CH60" s="266">
        <f t="shared" si="298"/>
        <v>0</v>
      </c>
      <c r="CI60" s="266">
        <f t="shared" si="298"/>
        <v>0</v>
      </c>
      <c r="CJ60" s="842"/>
      <c r="CK60" s="34"/>
      <c r="CL60" s="36"/>
      <c r="CM60" s="842"/>
      <c r="CN60" s="34"/>
      <c r="CO60" s="36"/>
      <c r="CP60" s="842"/>
      <c r="CQ60" s="34"/>
      <c r="CR60" s="36"/>
      <c r="CS60" s="266">
        <f t="shared" ref="CS60:CU62" si="299">CJ60+CM60+CP60</f>
        <v>0</v>
      </c>
      <c r="CT60" s="266">
        <f t="shared" si="299"/>
        <v>0</v>
      </c>
      <c r="CU60" s="266">
        <f t="shared" si="299"/>
        <v>0</v>
      </c>
      <c r="CV60" s="313"/>
      <c r="CW60" s="34"/>
      <c r="CX60" s="36"/>
      <c r="CY60" s="313"/>
      <c r="CZ60" s="313"/>
      <c r="DA60" s="313"/>
      <c r="DB60" s="313"/>
      <c r="DC60" s="34"/>
      <c r="DD60" s="36"/>
      <c r="DE60" s="313">
        <f>CV60+CY60+DB60</f>
        <v>0</v>
      </c>
      <c r="DF60" s="313">
        <f t="shared" ref="DF60:DG62" si="300">CW60+CZ60+DC60</f>
        <v>0</v>
      </c>
      <c r="DG60" s="313">
        <f t="shared" si="300"/>
        <v>0</v>
      </c>
      <c r="DH60" s="842"/>
      <c r="DI60" s="34"/>
      <c r="DJ60" s="36"/>
      <c r="DK60" s="842"/>
      <c r="DL60" s="34"/>
      <c r="DM60" s="36"/>
      <c r="DN60" s="842"/>
      <c r="DO60" s="34"/>
      <c r="DP60" s="36"/>
      <c r="DQ60" s="380">
        <f t="shared" ref="DQ60:DS62" si="301">DH60+DK60+DN60</f>
        <v>0</v>
      </c>
      <c r="DR60" s="380">
        <f t="shared" si="301"/>
        <v>0</v>
      </c>
      <c r="DS60" s="380">
        <f t="shared" si="301"/>
        <v>0</v>
      </c>
      <c r="DT60" s="512"/>
      <c r="DU60" s="34"/>
      <c r="DV60" s="36"/>
      <c r="DW60" s="512"/>
      <c r="DX60" s="512"/>
      <c r="DY60" s="512"/>
      <c r="DZ60" s="512"/>
      <c r="EA60" s="34"/>
      <c r="EB60" s="36"/>
      <c r="EC60" s="512">
        <f t="shared" ref="EC60:EE62" si="302">DT60+DW60+DZ60</f>
        <v>0</v>
      </c>
      <c r="ED60" s="512">
        <f t="shared" si="302"/>
        <v>0</v>
      </c>
      <c r="EE60" s="512">
        <f t="shared" si="302"/>
        <v>0</v>
      </c>
      <c r="EF60" s="526"/>
      <c r="EG60" s="34"/>
      <c r="EH60" s="36"/>
      <c r="EI60" s="526"/>
      <c r="EJ60" s="526"/>
      <c r="EK60" s="526"/>
      <c r="EL60" s="526"/>
      <c r="EM60" s="34"/>
      <c r="EN60" s="36"/>
      <c r="EO60" s="526">
        <f t="shared" ref="EO60:EQ62" si="303">EF60+EI60+EL60</f>
        <v>0</v>
      </c>
      <c r="EP60" s="526">
        <f t="shared" si="303"/>
        <v>0</v>
      </c>
      <c r="EQ60" s="526">
        <f t="shared" si="303"/>
        <v>0</v>
      </c>
    </row>
    <row r="61" spans="1:211" x14ac:dyDescent="0.25">
      <c r="A61" s="891" t="s">
        <v>97</v>
      </c>
      <c r="B61" s="891"/>
      <c r="C61" s="891"/>
      <c r="D61" s="32"/>
      <c r="E61" s="32"/>
      <c r="F61" s="36"/>
      <c r="G61" s="32">
        <v>0</v>
      </c>
      <c r="H61" s="32">
        <v>0</v>
      </c>
      <c r="I61" s="36"/>
      <c r="J61" s="32"/>
      <c r="K61" s="32"/>
      <c r="L61" s="36"/>
      <c r="M61" s="163">
        <f t="shared" si="292"/>
        <v>0</v>
      </c>
      <c r="N61" s="163">
        <f t="shared" si="292"/>
        <v>0</v>
      </c>
      <c r="O61" s="163">
        <f t="shared" si="292"/>
        <v>0</v>
      </c>
      <c r="P61" s="842"/>
      <c r="Q61" s="842"/>
      <c r="R61" s="36"/>
      <c r="S61" s="842">
        <v>0</v>
      </c>
      <c r="T61" s="842">
        <v>1</v>
      </c>
      <c r="U61" s="36">
        <v>0</v>
      </c>
      <c r="V61" s="842"/>
      <c r="W61" s="842"/>
      <c r="X61" s="36"/>
      <c r="Y61" s="163">
        <f t="shared" si="293"/>
        <v>0</v>
      </c>
      <c r="Z61" s="163">
        <f t="shared" si="293"/>
        <v>1</v>
      </c>
      <c r="AA61" s="163">
        <f t="shared" si="293"/>
        <v>0</v>
      </c>
      <c r="AB61" s="842"/>
      <c r="AC61" s="842"/>
      <c r="AD61" s="36"/>
      <c r="AE61" s="842">
        <v>0</v>
      </c>
      <c r="AF61" s="842">
        <v>0</v>
      </c>
      <c r="AG61" s="36">
        <v>0</v>
      </c>
      <c r="AH61" s="842"/>
      <c r="AI61" s="842"/>
      <c r="AJ61" s="36"/>
      <c r="AK61" s="163">
        <f t="shared" si="294"/>
        <v>0</v>
      </c>
      <c r="AL61" s="163">
        <f t="shared" si="294"/>
        <v>0</v>
      </c>
      <c r="AM61" s="163">
        <f t="shared" si="294"/>
        <v>0</v>
      </c>
      <c r="AN61" s="842"/>
      <c r="AO61" s="842"/>
      <c r="AP61" s="36"/>
      <c r="AQ61" s="842">
        <v>1</v>
      </c>
      <c r="AR61" s="842">
        <v>0</v>
      </c>
      <c r="AS61" s="36">
        <v>0</v>
      </c>
      <c r="AT61" s="842"/>
      <c r="AU61" s="842"/>
      <c r="AV61" s="36"/>
      <c r="AW61" s="197">
        <f t="shared" si="295"/>
        <v>1</v>
      </c>
      <c r="AX61" s="197">
        <f t="shared" si="295"/>
        <v>0</v>
      </c>
      <c r="AY61" s="197">
        <f t="shared" si="295"/>
        <v>0</v>
      </c>
      <c r="AZ61" s="842"/>
      <c r="BA61" s="842"/>
      <c r="BB61" s="36"/>
      <c r="BC61" s="842"/>
      <c r="BD61" s="842"/>
      <c r="BE61" s="36"/>
      <c r="BF61" s="842"/>
      <c r="BG61" s="842"/>
      <c r="BH61" s="36"/>
      <c r="BI61" s="217">
        <f t="shared" si="296"/>
        <v>0</v>
      </c>
      <c r="BJ61" s="217">
        <f t="shared" si="296"/>
        <v>0</v>
      </c>
      <c r="BK61" s="217">
        <f t="shared" si="296"/>
        <v>0</v>
      </c>
      <c r="BL61" s="842"/>
      <c r="BM61" s="842"/>
      <c r="BN61" s="36"/>
      <c r="BO61" s="842"/>
      <c r="BP61" s="842"/>
      <c r="BQ61" s="36"/>
      <c r="BR61" s="842"/>
      <c r="BS61" s="842"/>
      <c r="BT61" s="36"/>
      <c r="BU61" s="240">
        <f t="shared" si="297"/>
        <v>0</v>
      </c>
      <c r="BV61" s="240">
        <f t="shared" si="297"/>
        <v>0</v>
      </c>
      <c r="BW61" s="240">
        <f t="shared" si="297"/>
        <v>0</v>
      </c>
      <c r="BX61" s="842"/>
      <c r="BY61" s="842"/>
      <c r="BZ61" s="36"/>
      <c r="CA61" s="842"/>
      <c r="CB61" s="842"/>
      <c r="CC61" s="36"/>
      <c r="CD61" s="842"/>
      <c r="CE61" s="842"/>
      <c r="CF61" s="36"/>
      <c r="CG61" s="266">
        <f t="shared" si="298"/>
        <v>0</v>
      </c>
      <c r="CH61" s="266">
        <f t="shared" si="298"/>
        <v>0</v>
      </c>
      <c r="CI61" s="266">
        <f t="shared" si="298"/>
        <v>0</v>
      </c>
      <c r="CJ61" s="842"/>
      <c r="CK61" s="842"/>
      <c r="CL61" s="36"/>
      <c r="CM61" s="842"/>
      <c r="CN61" s="842"/>
      <c r="CO61" s="36"/>
      <c r="CP61" s="842"/>
      <c r="CQ61" s="842"/>
      <c r="CR61" s="36"/>
      <c r="CS61" s="266">
        <f t="shared" si="299"/>
        <v>0</v>
      </c>
      <c r="CT61" s="266">
        <f t="shared" si="299"/>
        <v>0</v>
      </c>
      <c r="CU61" s="266">
        <f t="shared" si="299"/>
        <v>0</v>
      </c>
      <c r="CV61" s="313"/>
      <c r="CW61" s="313"/>
      <c r="CX61" s="36"/>
      <c r="CY61" s="313"/>
      <c r="CZ61" s="313"/>
      <c r="DA61" s="313"/>
      <c r="DB61" s="313"/>
      <c r="DC61" s="313"/>
      <c r="DD61" s="36"/>
      <c r="DE61" s="313">
        <f>CV61+CY61+DB61</f>
        <v>0</v>
      </c>
      <c r="DF61" s="313">
        <f t="shared" si="300"/>
        <v>0</v>
      </c>
      <c r="DG61" s="313">
        <f t="shared" si="300"/>
        <v>0</v>
      </c>
      <c r="DH61" s="842"/>
      <c r="DI61" s="842"/>
      <c r="DJ61" s="36"/>
      <c r="DK61" s="842"/>
      <c r="DL61" s="842"/>
      <c r="DM61" s="36"/>
      <c r="DN61" s="842"/>
      <c r="DO61" s="842"/>
      <c r="DP61" s="36"/>
      <c r="DQ61" s="380">
        <f t="shared" si="301"/>
        <v>0</v>
      </c>
      <c r="DR61" s="380">
        <f t="shared" si="301"/>
        <v>0</v>
      </c>
      <c r="DS61" s="380">
        <f t="shared" si="301"/>
        <v>0</v>
      </c>
      <c r="DT61" s="512"/>
      <c r="DU61" s="512"/>
      <c r="DV61" s="36"/>
      <c r="DW61" s="512"/>
      <c r="DX61" s="512"/>
      <c r="DY61" s="512"/>
      <c r="DZ61" s="512"/>
      <c r="EA61" s="512"/>
      <c r="EB61" s="36"/>
      <c r="EC61" s="512">
        <f t="shared" si="302"/>
        <v>0</v>
      </c>
      <c r="ED61" s="512">
        <f t="shared" si="302"/>
        <v>0</v>
      </c>
      <c r="EE61" s="512">
        <f t="shared" si="302"/>
        <v>0</v>
      </c>
      <c r="EF61" s="526"/>
      <c r="EG61" s="526"/>
      <c r="EH61" s="36"/>
      <c r="EI61" s="526"/>
      <c r="EJ61" s="526"/>
      <c r="EK61" s="526"/>
      <c r="EL61" s="526"/>
      <c r="EM61" s="526"/>
      <c r="EN61" s="36"/>
      <c r="EO61" s="526">
        <f t="shared" si="303"/>
        <v>0</v>
      </c>
      <c r="EP61" s="526">
        <f t="shared" si="303"/>
        <v>0</v>
      </c>
      <c r="EQ61" s="526">
        <f t="shared" si="303"/>
        <v>0</v>
      </c>
    </row>
    <row r="62" spans="1:211" x14ac:dyDescent="0.25">
      <c r="A62" s="885" t="s">
        <v>249</v>
      </c>
      <c r="B62" s="886"/>
      <c r="C62" s="894"/>
      <c r="D62" s="82"/>
      <c r="E62" s="82"/>
      <c r="F62" s="36"/>
      <c r="G62" s="82">
        <v>0</v>
      </c>
      <c r="H62" s="82">
        <v>0</v>
      </c>
      <c r="I62" s="36"/>
      <c r="J62" s="82"/>
      <c r="K62" s="82"/>
      <c r="L62" s="36"/>
      <c r="M62" s="163">
        <f t="shared" si="292"/>
        <v>0</v>
      </c>
      <c r="N62" s="163">
        <f t="shared" si="292"/>
        <v>0</v>
      </c>
      <c r="O62" s="163">
        <f t="shared" si="292"/>
        <v>0</v>
      </c>
      <c r="P62" s="82"/>
      <c r="Q62" s="82"/>
      <c r="R62" s="36"/>
      <c r="S62" s="82">
        <v>0</v>
      </c>
      <c r="T62" s="82">
        <v>0</v>
      </c>
      <c r="U62" s="36">
        <v>0</v>
      </c>
      <c r="V62" s="82"/>
      <c r="W62" s="82"/>
      <c r="X62" s="36"/>
      <c r="Y62" s="163">
        <f t="shared" si="293"/>
        <v>0</v>
      </c>
      <c r="Z62" s="163">
        <f t="shared" si="293"/>
        <v>0</v>
      </c>
      <c r="AA62" s="163">
        <f t="shared" si="293"/>
        <v>0</v>
      </c>
      <c r="AB62" s="163"/>
      <c r="AC62" s="163"/>
      <c r="AD62" s="36"/>
      <c r="AE62" s="163">
        <v>0</v>
      </c>
      <c r="AF62" s="163">
        <v>0</v>
      </c>
      <c r="AG62" s="36">
        <v>0</v>
      </c>
      <c r="AH62" s="163"/>
      <c r="AI62" s="163"/>
      <c r="AJ62" s="36"/>
      <c r="AK62" s="163">
        <f t="shared" si="294"/>
        <v>0</v>
      </c>
      <c r="AL62" s="163">
        <f t="shared" si="294"/>
        <v>0</v>
      </c>
      <c r="AM62" s="163">
        <f t="shared" si="294"/>
        <v>0</v>
      </c>
      <c r="AN62" s="197"/>
      <c r="AO62" s="197"/>
      <c r="AP62" s="36"/>
      <c r="AQ62" s="197">
        <v>0</v>
      </c>
      <c r="AR62" s="197">
        <v>0</v>
      </c>
      <c r="AS62" s="36">
        <v>0</v>
      </c>
      <c r="AT62" s="197"/>
      <c r="AU62" s="197"/>
      <c r="AV62" s="36"/>
      <c r="AW62" s="197">
        <f t="shared" si="295"/>
        <v>0</v>
      </c>
      <c r="AX62" s="197">
        <f t="shared" si="295"/>
        <v>0</v>
      </c>
      <c r="AY62" s="197">
        <f t="shared" si="295"/>
        <v>0</v>
      </c>
      <c r="AZ62" s="217">
        <v>0</v>
      </c>
      <c r="BA62" s="217">
        <v>0</v>
      </c>
      <c r="BB62" s="36">
        <v>0</v>
      </c>
      <c r="BC62" s="217"/>
      <c r="BD62" s="217"/>
      <c r="BE62" s="36"/>
      <c r="BF62" s="217"/>
      <c r="BG62" s="217"/>
      <c r="BH62" s="36"/>
      <c r="BI62" s="217">
        <f t="shared" si="296"/>
        <v>0</v>
      </c>
      <c r="BJ62" s="217">
        <f t="shared" si="296"/>
        <v>0</v>
      </c>
      <c r="BK62" s="217">
        <f t="shared" si="296"/>
        <v>0</v>
      </c>
      <c r="BL62" s="240"/>
      <c r="BM62" s="240"/>
      <c r="BN62" s="36"/>
      <c r="BO62" s="240"/>
      <c r="BP62" s="240"/>
      <c r="BQ62" s="36"/>
      <c r="BR62" s="240"/>
      <c r="BS62" s="240"/>
      <c r="BT62" s="36"/>
      <c r="BU62" s="240">
        <f t="shared" si="297"/>
        <v>0</v>
      </c>
      <c r="BV62" s="240">
        <f t="shared" si="297"/>
        <v>0</v>
      </c>
      <c r="BW62" s="240">
        <f t="shared" si="297"/>
        <v>0</v>
      </c>
      <c r="BX62" s="266"/>
      <c r="BY62" s="266"/>
      <c r="BZ62" s="36"/>
      <c r="CA62" s="266"/>
      <c r="CB62" s="266"/>
      <c r="CC62" s="36"/>
      <c r="CD62" s="266"/>
      <c r="CE62" s="266"/>
      <c r="CF62" s="36"/>
      <c r="CG62" s="266">
        <f t="shared" si="298"/>
        <v>0</v>
      </c>
      <c r="CH62" s="266">
        <f t="shared" si="298"/>
        <v>0</v>
      </c>
      <c r="CI62" s="266">
        <f t="shared" si="298"/>
        <v>0</v>
      </c>
      <c r="CJ62" s="266"/>
      <c r="CK62" s="266"/>
      <c r="CL62" s="36"/>
      <c r="CM62" s="266"/>
      <c r="CN62" s="266"/>
      <c r="CO62" s="36"/>
      <c r="CP62" s="266"/>
      <c r="CQ62" s="266"/>
      <c r="CR62" s="36"/>
      <c r="CS62" s="266">
        <f t="shared" si="299"/>
        <v>0</v>
      </c>
      <c r="CT62" s="266">
        <f t="shared" si="299"/>
        <v>0</v>
      </c>
      <c r="CU62" s="266">
        <f t="shared" si="299"/>
        <v>0</v>
      </c>
      <c r="CV62" s="313"/>
      <c r="CW62" s="313"/>
      <c r="CX62" s="36"/>
      <c r="CY62" s="313"/>
      <c r="CZ62" s="313"/>
      <c r="DA62" s="36"/>
      <c r="DB62" s="313"/>
      <c r="DC62" s="313"/>
      <c r="DD62" s="36"/>
      <c r="DE62" s="313">
        <f>CV62+CY62+DB62</f>
        <v>0</v>
      </c>
      <c r="DF62" s="313">
        <f t="shared" si="300"/>
        <v>0</v>
      </c>
      <c r="DG62" s="313">
        <f t="shared" si="300"/>
        <v>0</v>
      </c>
      <c r="DH62" s="380"/>
      <c r="DI62" s="380"/>
      <c r="DJ62" s="36"/>
      <c r="DK62" s="380"/>
      <c r="DL62" s="380"/>
      <c r="DM62" s="36"/>
      <c r="DN62" s="380"/>
      <c r="DO62" s="380"/>
      <c r="DP62" s="36"/>
      <c r="DQ62" s="380">
        <f t="shared" si="301"/>
        <v>0</v>
      </c>
      <c r="DR62" s="380">
        <f t="shared" si="301"/>
        <v>0</v>
      </c>
      <c r="DS62" s="380">
        <f t="shared" si="301"/>
        <v>0</v>
      </c>
      <c r="DT62" s="512"/>
      <c r="DU62" s="512"/>
      <c r="DV62" s="36"/>
      <c r="DW62" s="512"/>
      <c r="DX62" s="512"/>
      <c r="DY62" s="36"/>
      <c r="DZ62" s="512"/>
      <c r="EA62" s="512"/>
      <c r="EB62" s="36"/>
      <c r="EC62" s="512">
        <f t="shared" si="302"/>
        <v>0</v>
      </c>
      <c r="ED62" s="512">
        <f t="shared" si="302"/>
        <v>0</v>
      </c>
      <c r="EE62" s="512">
        <f t="shared" si="302"/>
        <v>0</v>
      </c>
      <c r="EF62" s="526"/>
      <c r="EG62" s="526"/>
      <c r="EH62" s="36"/>
      <c r="EI62" s="526"/>
      <c r="EJ62" s="526"/>
      <c r="EK62" s="36"/>
      <c r="EL62" s="526"/>
      <c r="EM62" s="526"/>
      <c r="EN62" s="36"/>
      <c r="EO62" s="526">
        <f t="shared" si="303"/>
        <v>0</v>
      </c>
      <c r="EP62" s="526">
        <f t="shared" si="303"/>
        <v>0</v>
      </c>
      <c r="EQ62" s="526">
        <f t="shared" si="303"/>
        <v>0</v>
      </c>
    </row>
    <row r="64" spans="1:211" x14ac:dyDescent="0.25">
      <c r="BZ64" s="55" t="s">
        <v>510</v>
      </c>
    </row>
  </sheetData>
  <mergeCells count="181">
    <mergeCell ref="CB3:CE3"/>
    <mergeCell ref="CJ57:CU57"/>
    <mergeCell ref="CJ58:CL58"/>
    <mergeCell ref="CM58:CO58"/>
    <mergeCell ref="CP58:CR58"/>
    <mergeCell ref="CS58:CU58"/>
    <mergeCell ref="DL2:EA2"/>
    <mergeCell ref="DL3:DO3"/>
    <mergeCell ref="DP3:DS3"/>
    <mergeCell ref="DT3:DW3"/>
    <mergeCell ref="DX3:EA3"/>
    <mergeCell ref="DT57:EE57"/>
    <mergeCell ref="DT58:DV58"/>
    <mergeCell ref="DW58:DY58"/>
    <mergeCell ref="DZ58:EB58"/>
    <mergeCell ref="EC58:EE58"/>
    <mergeCell ref="DN58:DP58"/>
    <mergeCell ref="DQ58:DS58"/>
    <mergeCell ref="EB2:EQ2"/>
    <mergeCell ref="EB3:EE3"/>
    <mergeCell ref="EF3:EI3"/>
    <mergeCell ref="EJ3:EM3"/>
    <mergeCell ref="EN3:EQ3"/>
    <mergeCell ref="CV57:DG57"/>
    <mergeCell ref="CV58:CX58"/>
    <mergeCell ref="CY58:DA58"/>
    <mergeCell ref="DB58:DD58"/>
    <mergeCell ref="DE58:DG58"/>
    <mergeCell ref="DH57:DS57"/>
    <mergeCell ref="DH58:DJ58"/>
    <mergeCell ref="DK58:DM58"/>
    <mergeCell ref="BL57:BW57"/>
    <mergeCell ref="BL58:BN58"/>
    <mergeCell ref="BO58:BQ58"/>
    <mergeCell ref="BR58:BT58"/>
    <mergeCell ref="BU58:BW58"/>
    <mergeCell ref="AB49:AE49"/>
    <mergeCell ref="AF49:AI49"/>
    <mergeCell ref="AJ49:AM49"/>
    <mergeCell ref="BX57:CI57"/>
    <mergeCell ref="BX58:BZ58"/>
    <mergeCell ref="CA58:CC58"/>
    <mergeCell ref="CD58:CF58"/>
    <mergeCell ref="CG58:CI58"/>
    <mergeCell ref="T49:W49"/>
    <mergeCell ref="AZ57:BK57"/>
    <mergeCell ref="AZ58:BB58"/>
    <mergeCell ref="BC58:BE58"/>
    <mergeCell ref="BF58:BH58"/>
    <mergeCell ref="BI58:BK58"/>
    <mergeCell ref="AK58:AM58"/>
    <mergeCell ref="AB57:AM57"/>
    <mergeCell ref="AE58:AG58"/>
    <mergeCell ref="AH58:AJ58"/>
    <mergeCell ref="AB58:AD58"/>
    <mergeCell ref="AN57:AY57"/>
    <mergeCell ref="AN58:AP58"/>
    <mergeCell ref="AQ58:AS58"/>
    <mergeCell ref="AT58:AV58"/>
    <mergeCell ref="AW58:AY58"/>
    <mergeCell ref="X49:AA49"/>
    <mergeCell ref="B50:C50"/>
    <mergeCell ref="P3:S3"/>
    <mergeCell ref="D2:S2"/>
    <mergeCell ref="B2:C4"/>
    <mergeCell ref="A2:A4"/>
    <mergeCell ref="D3:G3"/>
    <mergeCell ref="H3:K3"/>
    <mergeCell ref="L3:O3"/>
    <mergeCell ref="D49:G49"/>
    <mergeCell ref="H49:K49"/>
    <mergeCell ref="L49:O49"/>
    <mergeCell ref="P49:S49"/>
    <mergeCell ref="M58:O58"/>
    <mergeCell ref="P58:R58"/>
    <mergeCell ref="S58:U58"/>
    <mergeCell ref="A62:C62"/>
    <mergeCell ref="J58:L58"/>
    <mergeCell ref="A57:C59"/>
    <mergeCell ref="A60:C60"/>
    <mergeCell ref="A61:C61"/>
    <mergeCell ref="D58:F58"/>
    <mergeCell ref="G58:I58"/>
    <mergeCell ref="D57:O57"/>
    <mergeCell ref="P57:AA57"/>
    <mergeCell ref="V58:X58"/>
    <mergeCell ref="Y58:AA58"/>
    <mergeCell ref="BP3:BS3"/>
    <mergeCell ref="BT3:BW3"/>
    <mergeCell ref="BX3:CA3"/>
    <mergeCell ref="AJ2:AY2"/>
    <mergeCell ref="AJ3:AM3"/>
    <mergeCell ref="AN3:AQ3"/>
    <mergeCell ref="AR3:AU3"/>
    <mergeCell ref="AV3:AY3"/>
    <mergeCell ref="T2:AI2"/>
    <mergeCell ref="T3:W3"/>
    <mergeCell ref="X3:AA3"/>
    <mergeCell ref="AB3:AE3"/>
    <mergeCell ref="AF3:AI3"/>
    <mergeCell ref="GB3:GE3"/>
    <mergeCell ref="GF3:GI3"/>
    <mergeCell ref="GJ3:GM3"/>
    <mergeCell ref="AZ2:BO2"/>
    <mergeCell ref="AZ3:BC3"/>
    <mergeCell ref="BD3:BG3"/>
    <mergeCell ref="BH3:BK3"/>
    <mergeCell ref="BL3:BO3"/>
    <mergeCell ref="ER2:FG2"/>
    <mergeCell ref="ER3:EU3"/>
    <mergeCell ref="EV3:EY3"/>
    <mergeCell ref="EZ3:FC3"/>
    <mergeCell ref="FD3:FG3"/>
    <mergeCell ref="CV2:DK2"/>
    <mergeCell ref="CV3:CY3"/>
    <mergeCell ref="CZ3:DC3"/>
    <mergeCell ref="DD3:DG3"/>
    <mergeCell ref="DH3:DK3"/>
    <mergeCell ref="CF2:CU2"/>
    <mergeCell ref="CF3:CI3"/>
    <mergeCell ref="CJ3:CM3"/>
    <mergeCell ref="CN3:CQ3"/>
    <mergeCell ref="CR3:CU3"/>
    <mergeCell ref="BP2:CE2"/>
    <mergeCell ref="BX49:CA49"/>
    <mergeCell ref="IZ2:JO2"/>
    <mergeCell ref="IZ3:JC3"/>
    <mergeCell ref="JD3:JG3"/>
    <mergeCell ref="JH3:JK3"/>
    <mergeCell ref="JL3:JO3"/>
    <mergeCell ref="JP2:KE2"/>
    <mergeCell ref="JP3:JS3"/>
    <mergeCell ref="JT3:JW3"/>
    <mergeCell ref="JX3:KA3"/>
    <mergeCell ref="KB3:KE3"/>
    <mergeCell ref="HT2:II2"/>
    <mergeCell ref="HT3:HW3"/>
    <mergeCell ref="HX3:IA3"/>
    <mergeCell ref="IB3:IE3"/>
    <mergeCell ref="IF3:II3"/>
    <mergeCell ref="IJ2:IY2"/>
    <mergeCell ref="IJ3:IM3"/>
    <mergeCell ref="IN3:IQ3"/>
    <mergeCell ref="IR3:IU3"/>
    <mergeCell ref="IV3:IY3"/>
    <mergeCell ref="GN2:HC2"/>
    <mergeCell ref="GN3:GQ3"/>
    <mergeCell ref="GR3:GU3"/>
    <mergeCell ref="AN49:AQ49"/>
    <mergeCell ref="AR49:AU49"/>
    <mergeCell ref="AV49:AY49"/>
    <mergeCell ref="AZ49:BC49"/>
    <mergeCell ref="BD49:BG49"/>
    <mergeCell ref="BH49:BK49"/>
    <mergeCell ref="BL49:BO49"/>
    <mergeCell ref="BP49:BS49"/>
    <mergeCell ref="BT49:BW49"/>
    <mergeCell ref="EF57:EQ57"/>
    <mergeCell ref="EF58:EH58"/>
    <mergeCell ref="EI58:EK58"/>
    <mergeCell ref="EL58:EN58"/>
    <mergeCell ref="EO58:EQ58"/>
    <mergeCell ref="KF2:KU2"/>
    <mergeCell ref="KF3:KI3"/>
    <mergeCell ref="KJ3:KM3"/>
    <mergeCell ref="KN3:KQ3"/>
    <mergeCell ref="KR3:KU3"/>
    <mergeCell ref="GV3:GY3"/>
    <mergeCell ref="GZ3:HC3"/>
    <mergeCell ref="HD2:HS2"/>
    <mergeCell ref="HD3:HG3"/>
    <mergeCell ref="HH3:HK3"/>
    <mergeCell ref="HL3:HO3"/>
    <mergeCell ref="HP3:HS3"/>
    <mergeCell ref="FH2:FW2"/>
    <mergeCell ref="FH3:FK3"/>
    <mergeCell ref="FL3:FO3"/>
    <mergeCell ref="FP3:FS3"/>
    <mergeCell ref="FT3:FW3"/>
    <mergeCell ref="FX2:GM2"/>
    <mergeCell ref="FX3:GA3"/>
  </mergeCells>
  <pageMargins left="0.7" right="0.7" top="0.75" bottom="0.75" header="0.3" footer="0.3"/>
  <pageSetup orientation="portrait" horizontalDpi="30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KT45"/>
  <sheetViews>
    <sheetView showGridLines="0" zoomScale="85" zoomScaleNormal="85" workbookViewId="0">
      <pane xSplit="2" topLeftCell="C1" activePane="topRight" state="frozen"/>
      <selection pane="topRight" activeCell="KE34" sqref="KE34:KH34"/>
    </sheetView>
  </sheetViews>
  <sheetFormatPr defaultRowHeight="12.75" x14ac:dyDescent="0.25"/>
  <cols>
    <col min="1" max="1" width="4.28515625" style="47" customWidth="1"/>
    <col min="2" max="2" width="27.85546875" style="47" customWidth="1"/>
    <col min="3" max="18" width="6.7109375" style="348" customWidth="1"/>
    <col min="19" max="19" width="7" style="348" bestFit="1" customWidth="1"/>
    <col min="20" max="20" width="6.140625" style="348" customWidth="1"/>
    <col min="21" max="21" width="5.5703125" style="348" customWidth="1"/>
    <col min="22" max="22" width="6.140625" style="348" bestFit="1" customWidth="1"/>
    <col min="23" max="23" width="7" style="348" bestFit="1" customWidth="1"/>
    <col min="24" max="24" width="4.85546875" style="348" bestFit="1" customWidth="1"/>
    <col min="25" max="25" width="4.5703125" style="348" bestFit="1" customWidth="1"/>
    <col min="26" max="26" width="6.140625" style="348" bestFit="1" customWidth="1"/>
    <col min="27" max="27" width="7" style="348" bestFit="1" customWidth="1"/>
    <col min="28" max="28" width="4.85546875" style="348" bestFit="1" customWidth="1"/>
    <col min="29" max="29" width="5.7109375" style="348" customWidth="1"/>
    <col min="30" max="30" width="6.140625" style="348" bestFit="1" customWidth="1"/>
    <col min="31" max="31" width="7" style="348" bestFit="1" customWidth="1"/>
    <col min="32" max="32" width="5.7109375" style="348" bestFit="1" customWidth="1"/>
    <col min="33" max="33" width="4.5703125" style="348" bestFit="1" customWidth="1"/>
    <col min="34" max="34" width="6.140625" style="348" bestFit="1" customWidth="1"/>
    <col min="35" max="35" width="7.28515625" style="348" bestFit="1" customWidth="1"/>
    <col min="36" max="36" width="5.85546875" style="348" bestFit="1" customWidth="1"/>
    <col min="37" max="37" width="4.5703125" style="348" bestFit="1" customWidth="1"/>
    <col min="38" max="38" width="6.140625" style="348" bestFit="1" customWidth="1"/>
    <col min="39" max="39" width="7.28515625" style="348" bestFit="1" customWidth="1"/>
    <col min="40" max="40" width="5" style="348" bestFit="1" customWidth="1"/>
    <col min="41" max="41" width="4.42578125" style="348" bestFit="1" customWidth="1"/>
    <col min="42" max="42" width="6.140625" style="348" bestFit="1" customWidth="1"/>
    <col min="43" max="43" width="7.28515625" style="348" bestFit="1" customWidth="1"/>
    <col min="44" max="44" width="5" style="348" bestFit="1" customWidth="1"/>
    <col min="45" max="45" width="4.42578125" style="348" bestFit="1" customWidth="1"/>
    <col min="46" max="46" width="6.140625" style="348" bestFit="1" customWidth="1"/>
    <col min="47" max="47" width="7.28515625" style="348" bestFit="1" customWidth="1"/>
    <col min="48" max="48" width="5.85546875" style="348" bestFit="1" customWidth="1"/>
    <col min="49" max="49" width="4.42578125" style="348" bestFit="1" customWidth="1"/>
    <col min="50" max="50" width="6.140625" style="348" bestFit="1" customWidth="1"/>
    <col min="51" max="51" width="7" style="348" bestFit="1" customWidth="1"/>
    <col min="52" max="53" width="5.7109375" style="348" bestFit="1" customWidth="1"/>
    <col min="54" max="54" width="7.140625" style="348" bestFit="1" customWidth="1"/>
    <col min="55" max="55" width="7" style="348" bestFit="1" customWidth="1"/>
    <col min="56" max="57" width="5.7109375" style="348" bestFit="1" customWidth="1"/>
    <col min="58" max="58" width="7.140625" style="348" bestFit="1" customWidth="1"/>
    <col min="59" max="59" width="7" style="348" bestFit="1" customWidth="1"/>
    <col min="60" max="61" width="5.7109375" style="348" bestFit="1" customWidth="1"/>
    <col min="62" max="62" width="7.140625" style="348" bestFit="1" customWidth="1"/>
    <col min="63" max="63" width="7" style="348" bestFit="1" customWidth="1"/>
    <col min="64" max="64" width="5.7109375" style="348" bestFit="1" customWidth="1"/>
    <col min="65" max="65" width="5.28515625" style="348" customWidth="1"/>
    <col min="66" max="66" width="7.28515625" style="348" bestFit="1" customWidth="1"/>
    <col min="67" max="67" width="7.140625" style="348" bestFit="1" customWidth="1"/>
    <col min="68" max="69" width="5.7109375" style="348" bestFit="1" customWidth="1"/>
    <col min="70" max="70" width="7.140625" style="348" bestFit="1" customWidth="1"/>
    <col min="71" max="71" width="7" style="348" bestFit="1" customWidth="1"/>
    <col min="72" max="73" width="5.7109375" style="348" bestFit="1" customWidth="1"/>
    <col min="74" max="75" width="7.140625" style="348" bestFit="1" customWidth="1"/>
    <col min="76" max="77" width="5.7109375" style="348" bestFit="1" customWidth="1"/>
    <col min="78" max="78" width="7.140625" style="348" bestFit="1" customWidth="1"/>
    <col min="79" max="79" width="7" style="348" bestFit="1" customWidth="1"/>
    <col min="80" max="80" width="5.7109375" style="348" bestFit="1" customWidth="1"/>
    <col min="81" max="81" width="4.140625" style="348" bestFit="1" customWidth="1"/>
    <col min="82" max="82" width="7.28515625" style="348" bestFit="1" customWidth="1"/>
    <col min="83" max="83" width="8.28515625" style="348" bestFit="1" customWidth="1"/>
    <col min="84" max="84" width="7.85546875" style="348" customWidth="1"/>
    <col min="85" max="85" width="8.140625" style="348" bestFit="1" customWidth="1"/>
    <col min="86" max="86" width="6.140625" style="348" bestFit="1" customWidth="1"/>
    <col min="87" max="87" width="7" style="348" bestFit="1" customWidth="1"/>
    <col min="88" max="88" width="4.85546875" style="348" bestFit="1" customWidth="1"/>
    <col min="89" max="89" width="4.140625" style="348" bestFit="1" customWidth="1"/>
    <col min="90" max="90" width="6.140625" style="348" bestFit="1" customWidth="1"/>
    <col min="91" max="91" width="7" style="348" bestFit="1" customWidth="1"/>
    <col min="92" max="92" width="4.85546875" style="348" bestFit="1" customWidth="1"/>
    <col min="93" max="93" width="4.140625" style="348" bestFit="1" customWidth="1"/>
    <col min="94" max="94" width="6.140625" style="348" bestFit="1" customWidth="1"/>
    <col min="95" max="95" width="7" style="348" bestFit="1" customWidth="1"/>
    <col min="96" max="96" width="5.7109375" style="348" bestFit="1" customWidth="1"/>
    <col min="97" max="97" width="4.140625" style="348" bestFit="1" customWidth="1"/>
    <col min="98" max="98" width="6.140625" style="348" bestFit="1" customWidth="1"/>
    <col min="99" max="99" width="7" style="348" bestFit="1" customWidth="1"/>
    <col min="100" max="100" width="5.7109375" style="348" bestFit="1" customWidth="1"/>
    <col min="101" max="101" width="5.7109375" style="348" customWidth="1"/>
    <col min="102" max="102" width="6.140625" style="348" bestFit="1" customWidth="1"/>
    <col min="103" max="103" width="7" style="348" bestFit="1" customWidth="1"/>
    <col min="104" max="104" width="4.85546875" style="348" bestFit="1" customWidth="1"/>
    <col min="105" max="105" width="4.140625" style="348" bestFit="1" customWidth="1"/>
    <col min="106" max="106" width="6.140625" style="348" bestFit="1" customWidth="1"/>
    <col min="107" max="107" width="7" style="348" bestFit="1" customWidth="1"/>
    <col min="108" max="108" width="4.85546875" style="348" bestFit="1" customWidth="1"/>
    <col min="109" max="109" width="4.140625" style="348" bestFit="1" customWidth="1"/>
    <col min="110" max="110" width="6.140625" style="348" bestFit="1" customWidth="1"/>
    <col min="111" max="111" width="7" style="348" bestFit="1" customWidth="1"/>
    <col min="112" max="112" width="5.7109375" style="348" bestFit="1" customWidth="1"/>
    <col min="113" max="113" width="4.140625" style="348" bestFit="1" customWidth="1"/>
    <col min="114" max="114" width="6.140625" style="348" bestFit="1" customWidth="1"/>
    <col min="115" max="115" width="7" style="348" bestFit="1" customWidth="1"/>
    <col min="116" max="116" width="5.7109375" style="348" bestFit="1" customWidth="1"/>
    <col min="117" max="117" width="4.140625" style="348" bestFit="1" customWidth="1"/>
    <col min="118" max="118" width="6.140625" style="348" bestFit="1" customWidth="1"/>
    <col min="119" max="119" width="7" style="348" bestFit="1" customWidth="1"/>
    <col min="120" max="120" width="4.85546875" style="348" bestFit="1" customWidth="1"/>
    <col min="121" max="121" width="4.140625" style="348" bestFit="1" customWidth="1"/>
    <col min="122" max="122" width="6.140625" style="348" bestFit="1" customWidth="1"/>
    <col min="123" max="123" width="7" style="348" bestFit="1" customWidth="1"/>
    <col min="124" max="124" width="4.85546875" style="348" bestFit="1" customWidth="1"/>
    <col min="125" max="125" width="4.140625" style="348" bestFit="1" customWidth="1"/>
    <col min="126" max="126" width="6.140625" style="348" bestFit="1" customWidth="1"/>
    <col min="127" max="127" width="7" style="348" bestFit="1" customWidth="1"/>
    <col min="128" max="128" width="5.85546875" style="348" bestFit="1" customWidth="1"/>
    <col min="129" max="129" width="4.140625" style="348" bestFit="1" customWidth="1"/>
    <col min="130" max="130" width="6.140625" style="348" bestFit="1" customWidth="1"/>
    <col min="131" max="131" width="7" style="348" bestFit="1" customWidth="1"/>
    <col min="132" max="132" width="5.7109375" style="348" bestFit="1" customWidth="1"/>
    <col min="133" max="133" width="4.7109375" style="348" bestFit="1" customWidth="1"/>
    <col min="134" max="134" width="6.140625" style="348" bestFit="1" customWidth="1"/>
    <col min="135" max="135" width="7" style="348" bestFit="1" customWidth="1"/>
    <col min="136" max="136" width="4.85546875" style="348" bestFit="1" customWidth="1"/>
    <col min="137" max="137" width="4.140625" style="348" bestFit="1" customWidth="1"/>
    <col min="138" max="138" width="6.140625" style="348" bestFit="1" customWidth="1"/>
    <col min="139" max="139" width="7" style="348" bestFit="1" customWidth="1"/>
    <col min="140" max="140" width="4.85546875" style="348" bestFit="1" customWidth="1"/>
    <col min="141" max="141" width="4.140625" style="348" bestFit="1" customWidth="1"/>
    <col min="142" max="142" width="6.140625" style="348" bestFit="1" customWidth="1"/>
    <col min="143" max="143" width="7" style="348" bestFit="1" customWidth="1"/>
    <col min="144" max="144" width="6.5703125" style="348" customWidth="1"/>
    <col min="145" max="145" width="4.7109375" style="348" bestFit="1" customWidth="1"/>
    <col min="146" max="146" width="6.140625" style="348" bestFit="1" customWidth="1"/>
    <col min="147" max="147" width="7.28515625" style="348" bestFit="1" customWidth="1"/>
    <col min="148" max="148" width="5.85546875" style="348" bestFit="1" customWidth="1"/>
    <col min="149" max="149" width="4.7109375" style="348" bestFit="1" customWidth="1"/>
    <col min="150" max="150" width="6.140625" style="348" bestFit="1" customWidth="1"/>
    <col min="151" max="151" width="7.28515625" style="348" bestFit="1" customWidth="1"/>
    <col min="152" max="152" width="5" style="348" bestFit="1" customWidth="1"/>
    <col min="153" max="153" width="4.42578125" style="348" bestFit="1" customWidth="1"/>
    <col min="154" max="154" width="6.140625" style="348" bestFit="1" customWidth="1"/>
    <col min="155" max="155" width="7.28515625" style="348" bestFit="1" customWidth="1"/>
    <col min="156" max="156" width="5" style="348" bestFit="1" customWidth="1"/>
    <col min="157" max="157" width="4.42578125" style="348" bestFit="1" customWidth="1"/>
    <col min="158" max="158" width="6.140625" style="348" bestFit="1" customWidth="1"/>
    <col min="159" max="159" width="7.28515625" style="348" bestFit="1" customWidth="1"/>
    <col min="160" max="160" width="5.85546875" style="348" bestFit="1" customWidth="1"/>
    <col min="161" max="161" width="4.7109375" style="348" bestFit="1" customWidth="1"/>
    <col min="162" max="162" width="6.140625" style="348" bestFit="1" customWidth="1"/>
    <col min="163" max="163" width="7.28515625" style="348" bestFit="1" customWidth="1"/>
    <col min="164" max="164" width="5.85546875" style="348" bestFit="1" customWidth="1"/>
    <col min="165" max="165" width="4.7109375" style="348" bestFit="1" customWidth="1"/>
    <col min="166" max="166" width="6.140625" style="348" bestFit="1" customWidth="1"/>
    <col min="167" max="167" width="7.28515625" style="348" bestFit="1" customWidth="1"/>
    <col min="168" max="168" width="5" style="348" bestFit="1" customWidth="1"/>
    <col min="169" max="169" width="4.42578125" style="348" bestFit="1" customWidth="1"/>
    <col min="170" max="170" width="6.140625" style="348" bestFit="1" customWidth="1"/>
    <col min="171" max="171" width="7.28515625" style="348" bestFit="1" customWidth="1"/>
    <col min="172" max="172" width="5" style="348" bestFit="1" customWidth="1"/>
    <col min="173" max="173" width="4.42578125" style="348" bestFit="1" customWidth="1"/>
    <col min="174" max="174" width="6.140625" style="348" bestFit="1" customWidth="1"/>
    <col min="175" max="175" width="7.28515625" style="348" bestFit="1" customWidth="1"/>
    <col min="176" max="176" width="5.85546875" style="348" bestFit="1" customWidth="1"/>
    <col min="177" max="177" width="4.7109375" style="348" bestFit="1" customWidth="1"/>
    <col min="178" max="178" width="6.140625" style="348" bestFit="1" customWidth="1"/>
    <col min="179" max="179" width="7.28515625" style="348" bestFit="1" customWidth="1"/>
    <col min="180" max="180" width="5.85546875" style="348" bestFit="1" customWidth="1"/>
    <col min="181" max="181" width="4.7109375" style="348" bestFit="1" customWidth="1"/>
    <col min="182" max="182" width="6.140625" style="348" bestFit="1" customWidth="1"/>
    <col min="183" max="183" width="7.28515625" style="348" bestFit="1" customWidth="1"/>
    <col min="184" max="184" width="5" style="348" bestFit="1" customWidth="1"/>
    <col min="185" max="185" width="4.42578125" style="348" bestFit="1" customWidth="1"/>
    <col min="186" max="186" width="6.140625" style="348" bestFit="1" customWidth="1"/>
    <col min="187" max="187" width="7.28515625" style="348" bestFit="1" customWidth="1"/>
    <col min="188" max="188" width="5" style="348" bestFit="1" customWidth="1"/>
    <col min="189" max="189" width="4.42578125" style="348" bestFit="1" customWidth="1"/>
    <col min="190" max="190" width="6.140625" style="348" bestFit="1" customWidth="1"/>
    <col min="191" max="191" width="7.28515625" style="348" bestFit="1" customWidth="1"/>
    <col min="192" max="192" width="5.85546875" style="348" bestFit="1" customWidth="1"/>
    <col min="193" max="193" width="4.7109375" style="348" bestFit="1" customWidth="1"/>
    <col min="194" max="194" width="6.140625" style="348" bestFit="1" customWidth="1"/>
    <col min="195" max="195" width="7.28515625" style="348" bestFit="1" customWidth="1"/>
    <col min="196" max="196" width="5.85546875" style="348" bestFit="1" customWidth="1"/>
    <col min="197" max="197" width="5.140625" style="348" bestFit="1" customWidth="1"/>
    <col min="198" max="198" width="7.140625" style="348" bestFit="1" customWidth="1"/>
    <col min="199" max="199" width="7.28515625" style="348" bestFit="1" customWidth="1"/>
    <col min="200" max="200" width="5.85546875" style="348" bestFit="1" customWidth="1"/>
    <col min="201" max="201" width="4.42578125" style="348" bestFit="1" customWidth="1"/>
    <col min="202" max="202" width="6.140625" style="348" bestFit="1" customWidth="1"/>
    <col min="203" max="203" width="7.28515625" style="348" bestFit="1" customWidth="1"/>
    <col min="204" max="204" width="5" style="348" bestFit="1" customWidth="1"/>
    <col min="205" max="205" width="4.42578125" style="348" bestFit="1" customWidth="1"/>
    <col min="206" max="206" width="6.140625" style="348" bestFit="1" customWidth="1"/>
    <col min="207" max="207" width="7.28515625" style="348" bestFit="1" customWidth="1"/>
    <col min="208" max="208" width="5.85546875" style="348" bestFit="1" customWidth="1"/>
    <col min="209" max="209" width="5.140625" style="348" bestFit="1" customWidth="1"/>
    <col min="210" max="211" width="7.28515625" style="348" bestFit="1" customWidth="1"/>
    <col min="212" max="212" width="5.85546875" style="348" bestFit="1" customWidth="1"/>
    <col min="213" max="213" width="4.7109375" style="348" bestFit="1" customWidth="1"/>
    <col min="214" max="214" width="6.140625" style="348" bestFit="1" customWidth="1"/>
    <col min="215" max="215" width="7.28515625" style="348" bestFit="1" customWidth="1"/>
    <col min="216" max="216" width="5.85546875" style="348" bestFit="1" customWidth="1"/>
    <col min="217" max="217" width="4.42578125" style="348" bestFit="1" customWidth="1"/>
    <col min="218" max="218" width="6.140625" style="348" bestFit="1" customWidth="1"/>
    <col min="219" max="219" width="7.28515625" style="348" bestFit="1" customWidth="1"/>
    <col min="220" max="220" width="5" style="348" bestFit="1" customWidth="1"/>
    <col min="221" max="221" width="4.42578125" style="348" bestFit="1" customWidth="1"/>
    <col min="222" max="222" width="6.140625" style="348" bestFit="1" customWidth="1"/>
    <col min="223" max="223" width="7.28515625" style="348" bestFit="1" customWidth="1"/>
    <col min="224" max="224" width="5.85546875" style="348" bestFit="1" customWidth="1"/>
    <col min="225" max="225" width="4.7109375" style="348" bestFit="1" customWidth="1"/>
    <col min="226" max="227" width="7.28515625" style="348" bestFit="1" customWidth="1"/>
    <col min="228" max="228" width="5.7109375" style="348" bestFit="1" customWidth="1"/>
    <col min="229" max="229" width="4.5703125" style="348" bestFit="1" customWidth="1"/>
    <col min="230" max="230" width="6.140625" style="348" bestFit="1" customWidth="1"/>
    <col min="231" max="231" width="7.28515625" style="348" bestFit="1" customWidth="1"/>
    <col min="232" max="232" width="5" style="348" bestFit="1" customWidth="1"/>
    <col min="233" max="233" width="4.42578125" style="348" bestFit="1" customWidth="1"/>
    <col min="234" max="234" width="6.140625" style="348" bestFit="1" customWidth="1"/>
    <col min="235" max="235" width="7.28515625" style="348" bestFit="1" customWidth="1"/>
    <col min="236" max="236" width="5" style="348" bestFit="1" customWidth="1"/>
    <col min="237" max="237" width="4.42578125" style="348" bestFit="1" customWidth="1"/>
    <col min="238" max="238" width="6.140625" style="348" bestFit="1" customWidth="1"/>
    <col min="239" max="239" width="7.28515625" style="348" bestFit="1" customWidth="1"/>
    <col min="240" max="240" width="5.85546875" style="348" bestFit="1" customWidth="1"/>
    <col min="241" max="241" width="4.5703125" style="348" bestFit="1" customWidth="1"/>
    <col min="242" max="242" width="6.140625" style="348" bestFit="1" customWidth="1"/>
    <col min="243" max="243" width="7.28515625" style="348" bestFit="1" customWidth="1"/>
    <col min="244" max="244" width="5" style="348" bestFit="1" customWidth="1"/>
    <col min="245" max="245" width="4.42578125" style="348" bestFit="1" customWidth="1"/>
    <col min="246" max="246" width="6.140625" style="348" bestFit="1" customWidth="1"/>
    <col min="247" max="247" width="7.28515625" style="348" bestFit="1" customWidth="1"/>
    <col min="248" max="248" width="5" style="348" bestFit="1" customWidth="1"/>
    <col min="249" max="249" width="4.42578125" style="348" bestFit="1" customWidth="1"/>
    <col min="250" max="250" width="6.140625" style="348" bestFit="1" customWidth="1"/>
    <col min="251" max="251" width="7.28515625" style="348" bestFit="1" customWidth="1"/>
    <col min="252" max="252" width="5" style="348" bestFit="1" customWidth="1"/>
    <col min="253" max="253" width="4.42578125" style="348" bestFit="1" customWidth="1"/>
    <col min="254" max="254" width="6.140625" style="348" bestFit="1" customWidth="1"/>
    <col min="255" max="255" width="7.28515625" style="348" bestFit="1" customWidth="1"/>
    <col min="256" max="256" width="5.85546875" style="348" bestFit="1" customWidth="1"/>
    <col min="257" max="257" width="4.42578125" style="348" bestFit="1" customWidth="1"/>
    <col min="258" max="258" width="6.140625" style="348" bestFit="1" customWidth="1"/>
    <col min="259" max="259" width="7.28515625" style="348" bestFit="1" customWidth="1"/>
    <col min="260" max="260" width="6.7109375" style="348" customWidth="1"/>
    <col min="261" max="261" width="4.5703125" style="348" bestFit="1" customWidth="1"/>
    <col min="262" max="262" width="7.140625" style="348" bestFit="1" customWidth="1"/>
    <col min="263" max="263" width="7.28515625" style="348" bestFit="1" customWidth="1"/>
    <col min="264" max="264" width="5.7109375" style="348" bestFit="1" customWidth="1"/>
    <col min="265" max="265" width="4.42578125" style="348" bestFit="1" customWidth="1"/>
    <col min="266" max="266" width="6.140625" style="348" bestFit="1" customWidth="1"/>
    <col min="267" max="267" width="7.28515625" style="348" bestFit="1" customWidth="1"/>
    <col min="268" max="268" width="5.7109375" style="348" bestFit="1" customWidth="1"/>
    <col min="269" max="269" width="4.42578125" style="348" bestFit="1" customWidth="1"/>
    <col min="270" max="270" width="6.140625" style="348" bestFit="1" customWidth="1"/>
    <col min="271" max="271" width="7.28515625" style="348" bestFit="1" customWidth="1"/>
    <col min="272" max="272" width="7.140625" style="348" customWidth="1"/>
    <col min="273" max="273" width="4.5703125" style="348" bestFit="1" customWidth="1"/>
    <col min="274" max="275" width="7.28515625" style="348" bestFit="1" customWidth="1"/>
    <col min="276" max="276" width="5.7109375" style="348" bestFit="1" customWidth="1"/>
    <col min="277" max="277" width="4.5703125" style="348" bestFit="1" customWidth="1"/>
    <col min="278" max="278" width="7" style="348" customWidth="1"/>
    <col min="279" max="279" width="7.28515625" style="348" bestFit="1" customWidth="1"/>
    <col min="280" max="280" width="5" style="348" bestFit="1" customWidth="1"/>
    <col min="281" max="281" width="4.42578125" style="348" bestFit="1" customWidth="1"/>
    <col min="282" max="282" width="6.140625" style="348" bestFit="1" customWidth="1"/>
    <col min="283" max="283" width="7.28515625" style="348" bestFit="1" customWidth="1"/>
    <col min="284" max="284" width="5" style="348" bestFit="1" customWidth="1"/>
    <col min="285" max="285" width="4.42578125" style="348" bestFit="1" customWidth="1"/>
    <col min="286" max="286" width="6.140625" style="348" bestFit="1" customWidth="1"/>
    <col min="287" max="287" width="7.28515625" style="348" bestFit="1" customWidth="1"/>
    <col min="288" max="288" width="5.85546875" style="348" bestFit="1" customWidth="1"/>
    <col min="289" max="289" width="4.7109375" style="348" bestFit="1" customWidth="1"/>
    <col min="290" max="291" width="7.28515625" style="348" bestFit="1" customWidth="1"/>
    <col min="292" max="292" width="7.140625" style="348" bestFit="1" customWidth="1"/>
    <col min="293" max="293" width="5.140625" style="348" bestFit="1" customWidth="1"/>
    <col min="294" max="294" width="7.140625" style="348" bestFit="1" customWidth="1"/>
    <col min="295" max="295" width="7.28515625" style="348" bestFit="1" customWidth="1"/>
    <col min="296" max="296" width="5.7109375" style="348" bestFit="1" customWidth="1"/>
    <col min="297" max="297" width="4.42578125" style="348" bestFit="1" customWidth="1"/>
    <col min="298" max="298" width="6.140625" style="348" bestFit="1" customWidth="1"/>
    <col min="299" max="299" width="7.28515625" style="348" bestFit="1" customWidth="1"/>
    <col min="300" max="300" width="5.7109375" style="348" bestFit="1" customWidth="1"/>
    <col min="301" max="301" width="4.42578125" style="348" bestFit="1" customWidth="1"/>
    <col min="302" max="302" width="6.140625" style="348" bestFit="1" customWidth="1"/>
    <col min="303" max="304" width="7.28515625" style="348" bestFit="1" customWidth="1"/>
    <col min="305" max="305" width="5.140625" style="348" bestFit="1" customWidth="1"/>
    <col min="306" max="306" width="7.28515625" style="348" bestFit="1" customWidth="1"/>
    <col min="307" max="16384" width="9.140625" style="47"/>
  </cols>
  <sheetData>
    <row r="1" spans="1:306" x14ac:dyDescent="0.25">
      <c r="A1" s="47" t="s">
        <v>36</v>
      </c>
    </row>
    <row r="2" spans="1:306" ht="15" customHeight="1" x14ac:dyDescent="0.25">
      <c r="A2" s="973" t="s">
        <v>99</v>
      </c>
      <c r="B2" s="973" t="s">
        <v>1</v>
      </c>
      <c r="C2" s="974" t="s">
        <v>18</v>
      </c>
      <c r="D2" s="974"/>
      <c r="E2" s="974"/>
      <c r="F2" s="974"/>
      <c r="G2" s="975" t="s">
        <v>31</v>
      </c>
      <c r="H2" s="975"/>
      <c r="I2" s="975"/>
      <c r="J2" s="975"/>
      <c r="K2" s="974" t="s">
        <v>32</v>
      </c>
      <c r="L2" s="974"/>
      <c r="M2" s="974"/>
      <c r="N2" s="974"/>
      <c r="O2" s="975" t="s">
        <v>33</v>
      </c>
      <c r="P2" s="975"/>
      <c r="Q2" s="975"/>
      <c r="R2" s="975"/>
      <c r="S2" s="974" t="s">
        <v>34</v>
      </c>
      <c r="T2" s="974"/>
      <c r="U2" s="974"/>
      <c r="V2" s="974"/>
      <c r="W2" s="976" t="s">
        <v>284</v>
      </c>
      <c r="X2" s="976"/>
      <c r="Y2" s="976"/>
      <c r="Z2" s="976"/>
      <c r="AA2" s="974" t="s">
        <v>285</v>
      </c>
      <c r="AB2" s="974"/>
      <c r="AC2" s="974"/>
      <c r="AD2" s="974"/>
      <c r="AE2" s="976" t="s">
        <v>288</v>
      </c>
      <c r="AF2" s="976"/>
      <c r="AG2" s="976"/>
      <c r="AH2" s="976"/>
      <c r="AI2" s="977" t="s">
        <v>289</v>
      </c>
      <c r="AJ2" s="977"/>
      <c r="AK2" s="977"/>
      <c r="AL2" s="977"/>
      <c r="AM2" s="976" t="s">
        <v>290</v>
      </c>
      <c r="AN2" s="976"/>
      <c r="AO2" s="976"/>
      <c r="AP2" s="976"/>
      <c r="AQ2" s="974" t="s">
        <v>291</v>
      </c>
      <c r="AR2" s="974"/>
      <c r="AS2" s="974"/>
      <c r="AT2" s="974"/>
      <c r="AU2" s="976" t="s">
        <v>292</v>
      </c>
      <c r="AV2" s="976"/>
      <c r="AW2" s="976"/>
      <c r="AX2" s="976"/>
      <c r="AY2" s="964" t="s">
        <v>300</v>
      </c>
      <c r="AZ2" s="964"/>
      <c r="BA2" s="964"/>
      <c r="BB2" s="964"/>
      <c r="BC2" s="964" t="s">
        <v>301</v>
      </c>
      <c r="BD2" s="964"/>
      <c r="BE2" s="964"/>
      <c r="BF2" s="964"/>
      <c r="BG2" s="964" t="s">
        <v>302</v>
      </c>
      <c r="BH2" s="964"/>
      <c r="BI2" s="964"/>
      <c r="BJ2" s="964"/>
      <c r="BK2" s="964" t="s">
        <v>303</v>
      </c>
      <c r="BL2" s="964"/>
      <c r="BM2" s="964"/>
      <c r="BN2" s="964"/>
      <c r="BO2" s="964" t="s">
        <v>299</v>
      </c>
      <c r="BP2" s="964"/>
      <c r="BQ2" s="964"/>
      <c r="BR2" s="964"/>
      <c r="BS2" s="964" t="s">
        <v>304</v>
      </c>
      <c r="BT2" s="964"/>
      <c r="BU2" s="964"/>
      <c r="BV2" s="964"/>
      <c r="BW2" s="964" t="s">
        <v>573</v>
      </c>
      <c r="BX2" s="964"/>
      <c r="BY2" s="964"/>
      <c r="BZ2" s="964"/>
      <c r="CD2" s="965"/>
      <c r="CE2" s="965"/>
      <c r="CF2" s="965"/>
      <c r="CG2" s="965"/>
    </row>
    <row r="3" spans="1:306" x14ac:dyDescent="0.25">
      <c r="A3" s="973"/>
      <c r="B3" s="973"/>
      <c r="C3" s="349" t="s">
        <v>28</v>
      </c>
      <c r="D3" s="350" t="s">
        <v>29</v>
      </c>
      <c r="E3" s="351" t="s">
        <v>30</v>
      </c>
      <c r="F3" s="352" t="s">
        <v>17</v>
      </c>
      <c r="G3" s="349" t="s">
        <v>28</v>
      </c>
      <c r="H3" s="350" t="s">
        <v>29</v>
      </c>
      <c r="I3" s="351" t="s">
        <v>30</v>
      </c>
      <c r="J3" s="352" t="s">
        <v>17</v>
      </c>
      <c r="K3" s="349" t="s">
        <v>28</v>
      </c>
      <c r="L3" s="350" t="s">
        <v>29</v>
      </c>
      <c r="M3" s="351" t="s">
        <v>30</v>
      </c>
      <c r="N3" s="352" t="s">
        <v>17</v>
      </c>
      <c r="O3" s="349" t="s">
        <v>28</v>
      </c>
      <c r="P3" s="350" t="s">
        <v>29</v>
      </c>
      <c r="Q3" s="351" t="s">
        <v>30</v>
      </c>
      <c r="R3" s="352" t="s">
        <v>17</v>
      </c>
      <c r="S3" s="349" t="s">
        <v>28</v>
      </c>
      <c r="T3" s="350" t="s">
        <v>29</v>
      </c>
      <c r="U3" s="351" t="s">
        <v>30</v>
      </c>
      <c r="V3" s="352" t="s">
        <v>17</v>
      </c>
      <c r="W3" s="349" t="s">
        <v>28</v>
      </c>
      <c r="X3" s="350" t="s">
        <v>29</v>
      </c>
      <c r="Y3" s="351" t="s">
        <v>30</v>
      </c>
      <c r="Z3" s="352" t="s">
        <v>17</v>
      </c>
      <c r="AA3" s="349" t="s">
        <v>28</v>
      </c>
      <c r="AB3" s="350" t="s">
        <v>29</v>
      </c>
      <c r="AC3" s="351" t="s">
        <v>30</v>
      </c>
      <c r="AD3" s="352" t="s">
        <v>17</v>
      </c>
      <c r="AE3" s="349" t="s">
        <v>28</v>
      </c>
      <c r="AF3" s="350" t="s">
        <v>29</v>
      </c>
      <c r="AG3" s="351" t="s">
        <v>30</v>
      </c>
      <c r="AH3" s="352" t="s">
        <v>17</v>
      </c>
      <c r="AI3" s="349" t="s">
        <v>28</v>
      </c>
      <c r="AJ3" s="350" t="s">
        <v>29</v>
      </c>
      <c r="AK3" s="351" t="s">
        <v>30</v>
      </c>
      <c r="AL3" s="352" t="s">
        <v>17</v>
      </c>
      <c r="AM3" s="349" t="s">
        <v>28</v>
      </c>
      <c r="AN3" s="350" t="s">
        <v>29</v>
      </c>
      <c r="AO3" s="351" t="s">
        <v>30</v>
      </c>
      <c r="AP3" s="352" t="s">
        <v>17</v>
      </c>
      <c r="AQ3" s="349" t="s">
        <v>28</v>
      </c>
      <c r="AR3" s="350" t="s">
        <v>29</v>
      </c>
      <c r="AS3" s="351" t="s">
        <v>30</v>
      </c>
      <c r="AT3" s="352" t="s">
        <v>17</v>
      </c>
      <c r="AU3" s="349" t="s">
        <v>28</v>
      </c>
      <c r="AV3" s="350" t="s">
        <v>29</v>
      </c>
      <c r="AW3" s="351" t="s">
        <v>30</v>
      </c>
      <c r="AX3" s="352" t="s">
        <v>17</v>
      </c>
      <c r="AY3" s="349" t="s">
        <v>28</v>
      </c>
      <c r="AZ3" s="350" t="s">
        <v>29</v>
      </c>
      <c r="BA3" s="351" t="s">
        <v>30</v>
      </c>
      <c r="BB3" s="352" t="s">
        <v>17</v>
      </c>
      <c r="BC3" s="349" t="s">
        <v>28</v>
      </c>
      <c r="BD3" s="350" t="s">
        <v>29</v>
      </c>
      <c r="BE3" s="351" t="s">
        <v>30</v>
      </c>
      <c r="BF3" s="352" t="s">
        <v>17</v>
      </c>
      <c r="BG3" s="349" t="s">
        <v>28</v>
      </c>
      <c r="BH3" s="350" t="s">
        <v>29</v>
      </c>
      <c r="BI3" s="351" t="s">
        <v>30</v>
      </c>
      <c r="BJ3" s="352" t="s">
        <v>17</v>
      </c>
      <c r="BK3" s="349" t="s">
        <v>28</v>
      </c>
      <c r="BL3" s="350" t="s">
        <v>29</v>
      </c>
      <c r="BM3" s="351" t="s">
        <v>30</v>
      </c>
      <c r="BN3" s="352" t="s">
        <v>17</v>
      </c>
      <c r="BO3" s="349" t="s">
        <v>28</v>
      </c>
      <c r="BP3" s="350" t="s">
        <v>29</v>
      </c>
      <c r="BQ3" s="351" t="s">
        <v>30</v>
      </c>
      <c r="BR3" s="352" t="s">
        <v>17</v>
      </c>
      <c r="BS3" s="349" t="s">
        <v>28</v>
      </c>
      <c r="BT3" s="350" t="s">
        <v>29</v>
      </c>
      <c r="BU3" s="351" t="s">
        <v>30</v>
      </c>
      <c r="BV3" s="352" t="s">
        <v>17</v>
      </c>
      <c r="BW3" s="349" t="s">
        <v>28</v>
      </c>
      <c r="BX3" s="350" t="s">
        <v>29</v>
      </c>
      <c r="BY3" s="351" t="s">
        <v>30</v>
      </c>
      <c r="BZ3" s="352" t="s">
        <v>17</v>
      </c>
      <c r="CD3" s="487"/>
      <c r="CE3" s="487"/>
      <c r="CF3" s="487"/>
      <c r="CG3" s="489"/>
    </row>
    <row r="4" spans="1:306" x14ac:dyDescent="0.25">
      <c r="A4" s="42">
        <v>1</v>
      </c>
      <c r="B4" s="43" t="s">
        <v>100</v>
      </c>
      <c r="C4" s="216"/>
      <c r="D4" s="216">
        <f>50+23+25</f>
        <v>98</v>
      </c>
      <c r="E4" s="216"/>
      <c r="F4" s="353">
        <f>SUM(C4:E4)</f>
        <v>98</v>
      </c>
      <c r="G4" s="216"/>
      <c r="H4" s="216">
        <f>31+31+15</f>
        <v>77</v>
      </c>
      <c r="I4" s="216"/>
      <c r="J4" s="353">
        <f>SUM(G4:I4)</f>
        <v>77</v>
      </c>
      <c r="K4" s="216"/>
      <c r="L4" s="216">
        <f>26+21+21</f>
        <v>68</v>
      </c>
      <c r="M4" s="216"/>
      <c r="N4" s="353">
        <f>SUM(K4:M4)</f>
        <v>68</v>
      </c>
      <c r="O4" s="216"/>
      <c r="P4" s="216">
        <f>12+20+16</f>
        <v>48</v>
      </c>
      <c r="Q4" s="216"/>
      <c r="R4" s="353">
        <f>SUM(O4:Q4)</f>
        <v>48</v>
      </c>
      <c r="S4" s="216"/>
      <c r="T4" s="216"/>
      <c r="U4" s="216"/>
      <c r="V4" s="353">
        <f>SUM(S4:U4)</f>
        <v>0</v>
      </c>
      <c r="W4" s="216"/>
      <c r="X4" s="216"/>
      <c r="Y4" s="216"/>
      <c r="Z4" s="353">
        <f>SUM(W4:Y4)</f>
        <v>0</v>
      </c>
      <c r="AA4" s="216"/>
      <c r="AB4" s="216"/>
      <c r="AC4" s="216"/>
      <c r="AD4" s="353">
        <f>SUM(AA4:AC4)</f>
        <v>0</v>
      </c>
      <c r="AE4" s="216"/>
      <c r="AF4" s="216"/>
      <c r="AG4" s="216"/>
      <c r="AH4" s="353">
        <f>SUM(AE4:AG4)</f>
        <v>0</v>
      </c>
      <c r="AI4" s="216"/>
      <c r="AJ4" s="216"/>
      <c r="AK4" s="216"/>
      <c r="AL4" s="353">
        <f>SUM(AI4:AK4)</f>
        <v>0</v>
      </c>
      <c r="AM4" s="216"/>
      <c r="AN4" s="216"/>
      <c r="AO4" s="216"/>
      <c r="AP4" s="353">
        <f>SUM(AM4:AO4)</f>
        <v>0</v>
      </c>
      <c r="AQ4" s="216"/>
      <c r="AR4" s="216"/>
      <c r="AS4" s="216"/>
      <c r="AT4" s="353">
        <f>SUM(AQ4:AS4)</f>
        <v>0</v>
      </c>
      <c r="AU4" s="216"/>
      <c r="AV4" s="216"/>
      <c r="AW4" s="216"/>
      <c r="AX4" s="353">
        <f>SUM(AU4:AW4)</f>
        <v>0</v>
      </c>
      <c r="AY4" s="216">
        <f>C4+G4+K4</f>
        <v>0</v>
      </c>
      <c r="AZ4" s="216">
        <f t="shared" ref="AZ4:BA8" si="0">D4+H4+L4</f>
        <v>243</v>
      </c>
      <c r="BA4" s="216">
        <f t="shared" si="0"/>
        <v>0</v>
      </c>
      <c r="BB4" s="353">
        <f>SUM(AY4:BA4)</f>
        <v>243</v>
      </c>
      <c r="BC4" s="216">
        <f t="shared" ref="BC4:BE8" si="1">O4+S4+W4</f>
        <v>0</v>
      </c>
      <c r="BD4" s="216">
        <f t="shared" si="1"/>
        <v>48</v>
      </c>
      <c r="BE4" s="216">
        <f t="shared" si="1"/>
        <v>0</v>
      </c>
      <c r="BF4" s="353">
        <f>SUM(BC4:BE4)</f>
        <v>48</v>
      </c>
      <c r="BG4" s="216">
        <f t="shared" ref="BG4:BI8" si="2">AA4+AE4+AI4</f>
        <v>0</v>
      </c>
      <c r="BH4" s="216">
        <f t="shared" si="2"/>
        <v>0</v>
      </c>
      <c r="BI4" s="216">
        <f t="shared" si="2"/>
        <v>0</v>
      </c>
      <c r="BJ4" s="353">
        <f>SUM(BG4:BI4)</f>
        <v>0</v>
      </c>
      <c r="BK4" s="216">
        <f t="shared" ref="BK4:BM8" si="3">AM4+AQ4+AU4</f>
        <v>0</v>
      </c>
      <c r="BL4" s="216">
        <f t="shared" si="3"/>
        <v>0</v>
      </c>
      <c r="BM4" s="216">
        <f t="shared" si="3"/>
        <v>0</v>
      </c>
      <c r="BN4" s="353">
        <f>SUM(BK4:BM4)</f>
        <v>0</v>
      </c>
      <c r="BO4" s="216">
        <f>AY4+BC4</f>
        <v>0</v>
      </c>
      <c r="BP4" s="216">
        <f t="shared" ref="BP4:BQ8" si="4">AZ4+BD4</f>
        <v>291</v>
      </c>
      <c r="BQ4" s="216">
        <f t="shared" si="4"/>
        <v>0</v>
      </c>
      <c r="BR4" s="353">
        <f>SUM(BO4:BQ4)</f>
        <v>291</v>
      </c>
      <c r="BS4" s="216">
        <f t="shared" ref="BS4:BU8" si="5">BG4+BK4</f>
        <v>0</v>
      </c>
      <c r="BT4" s="216">
        <f t="shared" si="5"/>
        <v>0</v>
      </c>
      <c r="BU4" s="216">
        <f t="shared" si="5"/>
        <v>0</v>
      </c>
      <c r="BV4" s="353">
        <f>SUM(BS4:BU4)</f>
        <v>0</v>
      </c>
      <c r="BW4" s="216">
        <f>C4+G4+K4+O4+S4+W4+AA4+AE4+AI4+AM4+AQ4+AU4</f>
        <v>0</v>
      </c>
      <c r="BX4" s="216">
        <f t="shared" ref="BX4:BY8" si="6">D4+H4+L4+P4+T4+X4+AB4+AF4+AJ4+AN4+AR4+AV4</f>
        <v>291</v>
      </c>
      <c r="BY4" s="216">
        <f t="shared" si="6"/>
        <v>0</v>
      </c>
      <c r="BZ4" s="353">
        <f>SUM(BW4:BY4)</f>
        <v>291</v>
      </c>
      <c r="CC4" s="486"/>
      <c r="CD4" s="487"/>
      <c r="CE4" s="487"/>
      <c r="CF4" s="487"/>
      <c r="CG4" s="488"/>
    </row>
    <row r="5" spans="1:306" x14ac:dyDescent="0.25">
      <c r="A5" s="42">
        <v>2</v>
      </c>
      <c r="B5" s="43" t="s">
        <v>101</v>
      </c>
      <c r="C5" s="216"/>
      <c r="D5" s="216">
        <f>46+40+14</f>
        <v>100</v>
      </c>
      <c r="E5" s="216"/>
      <c r="F5" s="353">
        <f>SUM(C5:E5)</f>
        <v>100</v>
      </c>
      <c r="G5" s="216"/>
      <c r="H5" s="216">
        <f>39+51+14</f>
        <v>104</v>
      </c>
      <c r="I5" s="216"/>
      <c r="J5" s="353">
        <f>SUM(G5:I5)</f>
        <v>104</v>
      </c>
      <c r="K5" s="216"/>
      <c r="L5" s="216">
        <f>21+30+13</f>
        <v>64</v>
      </c>
      <c r="M5" s="216"/>
      <c r="N5" s="353">
        <f>SUM(K5:M5)</f>
        <v>64</v>
      </c>
      <c r="O5" s="216"/>
      <c r="P5" s="216">
        <f>13+23+6</f>
        <v>42</v>
      </c>
      <c r="Q5" s="216"/>
      <c r="R5" s="353">
        <f>SUM(O5:Q5)</f>
        <v>42</v>
      </c>
      <c r="S5" s="216"/>
      <c r="T5" s="216"/>
      <c r="U5" s="216"/>
      <c r="V5" s="353">
        <f>SUM(S5:U5)</f>
        <v>0</v>
      </c>
      <c r="W5" s="216"/>
      <c r="X5" s="216"/>
      <c r="Y5" s="216"/>
      <c r="Z5" s="353">
        <f>SUM(W5:Y5)</f>
        <v>0</v>
      </c>
      <c r="AA5" s="216"/>
      <c r="AB5" s="216"/>
      <c r="AC5" s="216"/>
      <c r="AD5" s="353">
        <f>SUM(AA5:AC5)</f>
        <v>0</v>
      </c>
      <c r="AE5" s="216"/>
      <c r="AF5" s="216"/>
      <c r="AG5" s="216"/>
      <c r="AH5" s="353">
        <f>SUM(AE5:AG5)</f>
        <v>0</v>
      </c>
      <c r="AI5" s="216"/>
      <c r="AJ5" s="216"/>
      <c r="AK5" s="216"/>
      <c r="AL5" s="353">
        <f>SUM(AI5:AK5)</f>
        <v>0</v>
      </c>
      <c r="AM5" s="216"/>
      <c r="AN5" s="216"/>
      <c r="AO5" s="216"/>
      <c r="AP5" s="353">
        <f>SUM(AM5:AO5)</f>
        <v>0</v>
      </c>
      <c r="AQ5" s="216"/>
      <c r="AR5" s="216"/>
      <c r="AS5" s="216"/>
      <c r="AT5" s="353">
        <f>SUM(AQ5:AS5)</f>
        <v>0</v>
      </c>
      <c r="AU5" s="216"/>
      <c r="AV5" s="216"/>
      <c r="AW5" s="216"/>
      <c r="AX5" s="353">
        <f>SUM(AU5:AW5)</f>
        <v>0</v>
      </c>
      <c r="AY5" s="216">
        <f>C5+G5+K5</f>
        <v>0</v>
      </c>
      <c r="AZ5" s="216">
        <f t="shared" si="0"/>
        <v>268</v>
      </c>
      <c r="BA5" s="216">
        <f t="shared" si="0"/>
        <v>0</v>
      </c>
      <c r="BB5" s="353">
        <f>SUM(AY5:BA5)</f>
        <v>268</v>
      </c>
      <c r="BC5" s="216">
        <f t="shared" si="1"/>
        <v>0</v>
      </c>
      <c r="BD5" s="216">
        <f t="shared" si="1"/>
        <v>42</v>
      </c>
      <c r="BE5" s="216">
        <f t="shared" si="1"/>
        <v>0</v>
      </c>
      <c r="BF5" s="353">
        <f>SUM(BC5:BE5)</f>
        <v>42</v>
      </c>
      <c r="BG5" s="216">
        <f t="shared" si="2"/>
        <v>0</v>
      </c>
      <c r="BH5" s="216">
        <f t="shared" si="2"/>
        <v>0</v>
      </c>
      <c r="BI5" s="216">
        <f t="shared" si="2"/>
        <v>0</v>
      </c>
      <c r="BJ5" s="353">
        <f>SUM(BG5:BI5)</f>
        <v>0</v>
      </c>
      <c r="BK5" s="216">
        <f t="shared" si="3"/>
        <v>0</v>
      </c>
      <c r="BL5" s="216">
        <f t="shared" si="3"/>
        <v>0</v>
      </c>
      <c r="BM5" s="216">
        <f t="shared" si="3"/>
        <v>0</v>
      </c>
      <c r="BN5" s="353">
        <f>SUM(BK5:BM5)</f>
        <v>0</v>
      </c>
      <c r="BO5" s="216">
        <f>AY5+BC5</f>
        <v>0</v>
      </c>
      <c r="BP5" s="216">
        <f t="shared" si="4"/>
        <v>310</v>
      </c>
      <c r="BQ5" s="216">
        <f t="shared" si="4"/>
        <v>0</v>
      </c>
      <c r="BR5" s="353">
        <f>SUM(BO5:BQ5)</f>
        <v>310</v>
      </c>
      <c r="BS5" s="216">
        <f t="shared" si="5"/>
        <v>0</v>
      </c>
      <c r="BT5" s="216">
        <f t="shared" si="5"/>
        <v>0</v>
      </c>
      <c r="BU5" s="216">
        <f t="shared" si="5"/>
        <v>0</v>
      </c>
      <c r="BV5" s="353">
        <f>SUM(BS5:BU5)</f>
        <v>0</v>
      </c>
      <c r="BW5" s="216">
        <f>C5+G5+K5+O5+S5+W5+AA5+AE5+AI5+AM5+AQ5+AU5</f>
        <v>0</v>
      </c>
      <c r="BX5" s="216">
        <f t="shared" si="6"/>
        <v>310</v>
      </c>
      <c r="BY5" s="216">
        <f t="shared" si="6"/>
        <v>0</v>
      </c>
      <c r="BZ5" s="353">
        <f>SUM(BW5:BY5)</f>
        <v>310</v>
      </c>
      <c r="CC5" s="486"/>
      <c r="CD5" s="487"/>
      <c r="CE5" s="487"/>
      <c r="CF5" s="487"/>
      <c r="CG5" s="557"/>
    </row>
    <row r="6" spans="1:306" x14ac:dyDescent="0.25">
      <c r="A6" s="42">
        <v>3</v>
      </c>
      <c r="B6" s="43" t="s">
        <v>252</v>
      </c>
      <c r="C6" s="216"/>
      <c r="D6" s="216">
        <v>0</v>
      </c>
      <c r="E6" s="216"/>
      <c r="F6" s="353">
        <f>SUM(C6:E6)</f>
        <v>0</v>
      </c>
      <c r="G6" s="216"/>
      <c r="H6" s="216">
        <v>0</v>
      </c>
      <c r="I6" s="216"/>
      <c r="J6" s="353">
        <f>SUM(G6:I6)</f>
        <v>0</v>
      </c>
      <c r="K6" s="216"/>
      <c r="L6" s="216">
        <v>0</v>
      </c>
      <c r="M6" s="216"/>
      <c r="N6" s="353">
        <f>SUM(K6:M6)</f>
        <v>0</v>
      </c>
      <c r="O6" s="216"/>
      <c r="P6" s="216">
        <v>0</v>
      </c>
      <c r="Q6" s="216"/>
      <c r="R6" s="353">
        <f>SUM(O6:Q6)</f>
        <v>0</v>
      </c>
      <c r="S6" s="216"/>
      <c r="T6" s="216">
        <v>0</v>
      </c>
      <c r="U6" s="216"/>
      <c r="V6" s="353">
        <f>SUM(S6:U6)</f>
        <v>0</v>
      </c>
      <c r="W6" s="216"/>
      <c r="X6" s="216"/>
      <c r="Y6" s="216"/>
      <c r="Z6" s="353">
        <f>SUM(W6:Y6)</f>
        <v>0</v>
      </c>
      <c r="AA6" s="216"/>
      <c r="AB6" s="216"/>
      <c r="AC6" s="216"/>
      <c r="AD6" s="353">
        <f>SUM(AA6:AC6)</f>
        <v>0</v>
      </c>
      <c r="AE6" s="216"/>
      <c r="AF6" s="216"/>
      <c r="AG6" s="216"/>
      <c r="AH6" s="353">
        <f>SUM(AE6:AG6)</f>
        <v>0</v>
      </c>
      <c r="AI6" s="216"/>
      <c r="AJ6" s="216"/>
      <c r="AK6" s="216"/>
      <c r="AL6" s="353">
        <f>SUM(AI6:AK6)</f>
        <v>0</v>
      </c>
      <c r="AM6" s="216"/>
      <c r="AN6" s="216"/>
      <c r="AO6" s="216"/>
      <c r="AP6" s="353">
        <f>SUM(AM6:AO6)</f>
        <v>0</v>
      </c>
      <c r="AQ6" s="216"/>
      <c r="AR6" s="216"/>
      <c r="AS6" s="216"/>
      <c r="AT6" s="353">
        <f>SUM(AQ6:AS6)</f>
        <v>0</v>
      </c>
      <c r="AU6" s="216"/>
      <c r="AV6" s="216"/>
      <c r="AW6" s="216"/>
      <c r="AX6" s="353">
        <f>SUM(AU6:AW6)</f>
        <v>0</v>
      </c>
      <c r="AY6" s="216">
        <f>C6+G6+K6</f>
        <v>0</v>
      </c>
      <c r="AZ6" s="216">
        <f t="shared" si="0"/>
        <v>0</v>
      </c>
      <c r="BA6" s="216">
        <f t="shared" si="0"/>
        <v>0</v>
      </c>
      <c r="BB6" s="353">
        <f>SUM(AY6:BA6)</f>
        <v>0</v>
      </c>
      <c r="BC6" s="216">
        <f t="shared" si="1"/>
        <v>0</v>
      </c>
      <c r="BD6" s="216">
        <f t="shared" si="1"/>
        <v>0</v>
      </c>
      <c r="BE6" s="216">
        <f t="shared" si="1"/>
        <v>0</v>
      </c>
      <c r="BF6" s="353">
        <f>SUM(BC6:BE6)</f>
        <v>0</v>
      </c>
      <c r="BG6" s="216">
        <f t="shared" si="2"/>
        <v>0</v>
      </c>
      <c r="BH6" s="216">
        <f t="shared" si="2"/>
        <v>0</v>
      </c>
      <c r="BI6" s="216">
        <f t="shared" si="2"/>
        <v>0</v>
      </c>
      <c r="BJ6" s="353">
        <f>SUM(BG6:BI6)</f>
        <v>0</v>
      </c>
      <c r="BK6" s="216">
        <f t="shared" si="3"/>
        <v>0</v>
      </c>
      <c r="BL6" s="216">
        <f t="shared" si="3"/>
        <v>0</v>
      </c>
      <c r="BM6" s="216">
        <f t="shared" si="3"/>
        <v>0</v>
      </c>
      <c r="BN6" s="353">
        <f>SUM(BK6:BM6)</f>
        <v>0</v>
      </c>
      <c r="BO6" s="216">
        <f>AY6+BC6</f>
        <v>0</v>
      </c>
      <c r="BP6" s="216">
        <f t="shared" si="4"/>
        <v>0</v>
      </c>
      <c r="BQ6" s="216">
        <f t="shared" si="4"/>
        <v>0</v>
      </c>
      <c r="BR6" s="353">
        <f>SUM(BO6:BQ6)</f>
        <v>0</v>
      </c>
      <c r="BS6" s="216">
        <f t="shared" si="5"/>
        <v>0</v>
      </c>
      <c r="BT6" s="216">
        <f t="shared" si="5"/>
        <v>0</v>
      </c>
      <c r="BU6" s="216">
        <f t="shared" si="5"/>
        <v>0</v>
      </c>
      <c r="BV6" s="353">
        <f>SUM(BS6:BU6)</f>
        <v>0</v>
      </c>
      <c r="BW6" s="216">
        <f>C6+G6+K6+O6+S6+W6+AA6+AE6+AI6+AM6+AQ6+AU6</f>
        <v>0</v>
      </c>
      <c r="BX6" s="216">
        <f t="shared" si="6"/>
        <v>0</v>
      </c>
      <c r="BY6" s="216">
        <f t="shared" si="6"/>
        <v>0</v>
      </c>
      <c r="BZ6" s="353">
        <f>SUM(BW6:BY6)</f>
        <v>0</v>
      </c>
      <c r="CC6" s="486"/>
      <c r="CD6" s="487"/>
      <c r="CE6" s="487"/>
      <c r="CF6" s="487"/>
      <c r="CG6" s="487"/>
    </row>
    <row r="7" spans="1:306" x14ac:dyDescent="0.25">
      <c r="A7" s="42">
        <v>4</v>
      </c>
      <c r="B7" s="44" t="s">
        <v>102</v>
      </c>
      <c r="C7" s="354"/>
      <c r="D7" s="216">
        <v>0</v>
      </c>
      <c r="E7" s="216"/>
      <c r="F7" s="353">
        <f>SUM(C7:E7)</f>
        <v>0</v>
      </c>
      <c r="G7" s="354"/>
      <c r="H7" s="216">
        <v>0</v>
      </c>
      <c r="I7" s="216"/>
      <c r="J7" s="353">
        <f>SUM(G7:I7)</f>
        <v>0</v>
      </c>
      <c r="K7" s="354"/>
      <c r="L7" s="216">
        <v>0</v>
      </c>
      <c r="M7" s="216"/>
      <c r="N7" s="353">
        <f>SUM(K7:M7)</f>
        <v>0</v>
      </c>
      <c r="O7" s="354"/>
      <c r="P7" s="216">
        <v>0</v>
      </c>
      <c r="Q7" s="216"/>
      <c r="R7" s="353">
        <f>SUM(O7:Q7)</f>
        <v>0</v>
      </c>
      <c r="S7" s="354"/>
      <c r="T7" s="216">
        <v>0</v>
      </c>
      <c r="U7" s="216"/>
      <c r="V7" s="353">
        <f>SUM(S7:U7)</f>
        <v>0</v>
      </c>
      <c r="W7" s="354"/>
      <c r="X7" s="216"/>
      <c r="Y7" s="216"/>
      <c r="Z7" s="353">
        <f>SUM(W7:Y7)</f>
        <v>0</v>
      </c>
      <c r="AA7" s="354"/>
      <c r="AB7" s="216"/>
      <c r="AC7" s="216"/>
      <c r="AD7" s="353">
        <f>SUM(AA7:AC7)</f>
        <v>0</v>
      </c>
      <c r="AE7" s="354"/>
      <c r="AF7" s="216"/>
      <c r="AG7" s="216"/>
      <c r="AH7" s="353">
        <f>SUM(AE7:AG7)</f>
        <v>0</v>
      </c>
      <c r="AI7" s="354"/>
      <c r="AJ7" s="216"/>
      <c r="AK7" s="216"/>
      <c r="AL7" s="353">
        <f>SUM(AI7:AK7)</f>
        <v>0</v>
      </c>
      <c r="AM7" s="354"/>
      <c r="AN7" s="216"/>
      <c r="AO7" s="216"/>
      <c r="AP7" s="353">
        <f>SUM(AM7:AO7)</f>
        <v>0</v>
      </c>
      <c r="AQ7" s="354"/>
      <c r="AR7" s="216"/>
      <c r="AS7" s="216"/>
      <c r="AT7" s="353">
        <f>SUM(AQ7:AS7)</f>
        <v>0</v>
      </c>
      <c r="AU7" s="354"/>
      <c r="AV7" s="216"/>
      <c r="AW7" s="216"/>
      <c r="AX7" s="353">
        <f>SUM(AU7:AW7)</f>
        <v>0</v>
      </c>
      <c r="AY7" s="216">
        <f>C7+G7+K7</f>
        <v>0</v>
      </c>
      <c r="AZ7" s="216">
        <f t="shared" si="0"/>
        <v>0</v>
      </c>
      <c r="BA7" s="216">
        <f t="shared" si="0"/>
        <v>0</v>
      </c>
      <c r="BB7" s="353">
        <f>SUM(AY7:BA7)</f>
        <v>0</v>
      </c>
      <c r="BC7" s="216">
        <f t="shared" si="1"/>
        <v>0</v>
      </c>
      <c r="BD7" s="216">
        <f t="shared" si="1"/>
        <v>0</v>
      </c>
      <c r="BE7" s="216">
        <f t="shared" si="1"/>
        <v>0</v>
      </c>
      <c r="BF7" s="353">
        <f>SUM(BC7:BE7)</f>
        <v>0</v>
      </c>
      <c r="BG7" s="216">
        <f t="shared" si="2"/>
        <v>0</v>
      </c>
      <c r="BH7" s="216">
        <f t="shared" si="2"/>
        <v>0</v>
      </c>
      <c r="BI7" s="216">
        <f t="shared" si="2"/>
        <v>0</v>
      </c>
      <c r="BJ7" s="353">
        <f>SUM(BG7:BI7)</f>
        <v>0</v>
      </c>
      <c r="BK7" s="216">
        <f t="shared" si="3"/>
        <v>0</v>
      </c>
      <c r="BL7" s="216">
        <f t="shared" si="3"/>
        <v>0</v>
      </c>
      <c r="BM7" s="216">
        <f t="shared" si="3"/>
        <v>0</v>
      </c>
      <c r="BN7" s="353">
        <f>SUM(BK7:BM7)</f>
        <v>0</v>
      </c>
      <c r="BO7" s="216">
        <f>AY7+BC7</f>
        <v>0</v>
      </c>
      <c r="BP7" s="216">
        <f t="shared" si="4"/>
        <v>0</v>
      </c>
      <c r="BQ7" s="216">
        <f t="shared" si="4"/>
        <v>0</v>
      </c>
      <c r="BR7" s="353">
        <f>SUM(BO7:BQ7)</f>
        <v>0</v>
      </c>
      <c r="BS7" s="216">
        <f t="shared" si="5"/>
        <v>0</v>
      </c>
      <c r="BT7" s="216">
        <f t="shared" si="5"/>
        <v>0</v>
      </c>
      <c r="BU7" s="216">
        <f t="shared" si="5"/>
        <v>0</v>
      </c>
      <c r="BV7" s="353">
        <f>SUM(BS7:BU7)</f>
        <v>0</v>
      </c>
      <c r="BW7" s="216">
        <f>C7+G7+K7+O7+S7+W7+AA7+AE7+AI7+AM7+AQ7+AU7</f>
        <v>0</v>
      </c>
      <c r="BX7" s="216">
        <f t="shared" si="6"/>
        <v>0</v>
      </c>
      <c r="BY7" s="216">
        <f t="shared" si="6"/>
        <v>0</v>
      </c>
      <c r="BZ7" s="353">
        <f>SUM(BW7:BY7)</f>
        <v>0</v>
      </c>
      <c r="CD7" s="487"/>
      <c r="CE7" s="487"/>
      <c r="CF7" s="487"/>
      <c r="CG7" s="488"/>
    </row>
    <row r="8" spans="1:306" s="1" customFormat="1" x14ac:dyDescent="0.25">
      <c r="A8" s="52"/>
      <c r="B8" s="343" t="s">
        <v>103</v>
      </c>
      <c r="C8" s="353">
        <f t="shared" ref="C8:J8" si="7">SUM(C4:C7)</f>
        <v>0</v>
      </c>
      <c r="D8" s="352">
        <f t="shared" si="7"/>
        <v>198</v>
      </c>
      <c r="E8" s="352">
        <f t="shared" si="7"/>
        <v>0</v>
      </c>
      <c r="F8" s="353">
        <f t="shared" si="7"/>
        <v>198</v>
      </c>
      <c r="G8" s="353">
        <f t="shared" si="7"/>
        <v>0</v>
      </c>
      <c r="H8" s="352">
        <f t="shared" si="7"/>
        <v>181</v>
      </c>
      <c r="I8" s="352">
        <f t="shared" si="7"/>
        <v>0</v>
      </c>
      <c r="J8" s="353">
        <f t="shared" si="7"/>
        <v>181</v>
      </c>
      <c r="K8" s="353">
        <f t="shared" ref="K8:AD8" si="8">SUM(K4:K7)</f>
        <v>0</v>
      </c>
      <c r="L8" s="352">
        <f t="shared" si="8"/>
        <v>132</v>
      </c>
      <c r="M8" s="352">
        <f t="shared" si="8"/>
        <v>0</v>
      </c>
      <c r="N8" s="353">
        <f t="shared" si="8"/>
        <v>132</v>
      </c>
      <c r="O8" s="353">
        <f t="shared" si="8"/>
        <v>0</v>
      </c>
      <c r="P8" s="352">
        <f t="shared" si="8"/>
        <v>90</v>
      </c>
      <c r="Q8" s="352">
        <f t="shared" si="8"/>
        <v>0</v>
      </c>
      <c r="R8" s="353">
        <f t="shared" si="8"/>
        <v>90</v>
      </c>
      <c r="S8" s="353">
        <f t="shared" si="8"/>
        <v>0</v>
      </c>
      <c r="T8" s="352">
        <f t="shared" si="8"/>
        <v>0</v>
      </c>
      <c r="U8" s="352">
        <f t="shared" si="8"/>
        <v>0</v>
      </c>
      <c r="V8" s="353">
        <f t="shared" si="8"/>
        <v>0</v>
      </c>
      <c r="W8" s="353">
        <f t="shared" si="8"/>
        <v>0</v>
      </c>
      <c r="X8" s="352">
        <f t="shared" si="8"/>
        <v>0</v>
      </c>
      <c r="Y8" s="352">
        <f t="shared" si="8"/>
        <v>0</v>
      </c>
      <c r="Z8" s="353">
        <f t="shared" si="8"/>
        <v>0</v>
      </c>
      <c r="AA8" s="353">
        <f t="shared" si="8"/>
        <v>0</v>
      </c>
      <c r="AB8" s="352">
        <f t="shared" si="8"/>
        <v>0</v>
      </c>
      <c r="AC8" s="352">
        <f t="shared" si="8"/>
        <v>0</v>
      </c>
      <c r="AD8" s="353">
        <f t="shared" si="8"/>
        <v>0</v>
      </c>
      <c r="AE8" s="353">
        <f t="shared" ref="AE8:AT8" si="9">SUM(AE4:AE7)</f>
        <v>0</v>
      </c>
      <c r="AF8" s="352">
        <f t="shared" si="9"/>
        <v>0</v>
      </c>
      <c r="AG8" s="352">
        <f t="shared" si="9"/>
        <v>0</v>
      </c>
      <c r="AH8" s="353">
        <f t="shared" si="9"/>
        <v>0</v>
      </c>
      <c r="AI8" s="353">
        <f t="shared" si="9"/>
        <v>0</v>
      </c>
      <c r="AJ8" s="352">
        <f t="shared" si="9"/>
        <v>0</v>
      </c>
      <c r="AK8" s="352">
        <f t="shared" si="9"/>
        <v>0</v>
      </c>
      <c r="AL8" s="353">
        <f t="shared" si="9"/>
        <v>0</v>
      </c>
      <c r="AM8" s="353">
        <f t="shared" si="9"/>
        <v>0</v>
      </c>
      <c r="AN8" s="352">
        <f t="shared" si="9"/>
        <v>0</v>
      </c>
      <c r="AO8" s="352">
        <f t="shared" si="9"/>
        <v>0</v>
      </c>
      <c r="AP8" s="353">
        <f t="shared" si="9"/>
        <v>0</v>
      </c>
      <c r="AQ8" s="353">
        <f t="shared" si="9"/>
        <v>0</v>
      </c>
      <c r="AR8" s="352">
        <f t="shared" si="9"/>
        <v>0</v>
      </c>
      <c r="AS8" s="352">
        <f t="shared" si="9"/>
        <v>0</v>
      </c>
      <c r="AT8" s="353">
        <f t="shared" si="9"/>
        <v>0</v>
      </c>
      <c r="AU8" s="353">
        <f>SUM(AU4:AU7)</f>
        <v>0</v>
      </c>
      <c r="AV8" s="352">
        <f>SUM(AV4:AV7)</f>
        <v>0</v>
      </c>
      <c r="AW8" s="352">
        <f>SUM(AW4:AW7)</f>
        <v>0</v>
      </c>
      <c r="AX8" s="353">
        <f>SUM(AX4:AX7)</f>
        <v>0</v>
      </c>
      <c r="AY8" s="352">
        <f>C8+G8+K8</f>
        <v>0</v>
      </c>
      <c r="AZ8" s="352">
        <f t="shared" si="0"/>
        <v>511</v>
      </c>
      <c r="BA8" s="352">
        <f t="shared" si="0"/>
        <v>0</v>
      </c>
      <c r="BB8" s="353">
        <f>SUM(BB4:BB7)</f>
        <v>511</v>
      </c>
      <c r="BC8" s="352">
        <f t="shared" si="1"/>
        <v>0</v>
      </c>
      <c r="BD8" s="352">
        <f t="shared" si="1"/>
        <v>90</v>
      </c>
      <c r="BE8" s="352">
        <f t="shared" si="1"/>
        <v>0</v>
      </c>
      <c r="BF8" s="353">
        <f>SUM(BF4:BF7)</f>
        <v>90</v>
      </c>
      <c r="BG8" s="352">
        <f t="shared" si="2"/>
        <v>0</v>
      </c>
      <c r="BH8" s="352">
        <f t="shared" si="2"/>
        <v>0</v>
      </c>
      <c r="BI8" s="352">
        <f t="shared" si="2"/>
        <v>0</v>
      </c>
      <c r="BJ8" s="353">
        <f>SUM(BJ4:BJ7)</f>
        <v>0</v>
      </c>
      <c r="BK8" s="352">
        <f t="shared" si="3"/>
        <v>0</v>
      </c>
      <c r="BL8" s="352">
        <f t="shared" si="3"/>
        <v>0</v>
      </c>
      <c r="BM8" s="352">
        <f t="shared" si="3"/>
        <v>0</v>
      </c>
      <c r="BN8" s="353">
        <f>SUM(BN4:BN7)</f>
        <v>0</v>
      </c>
      <c r="BO8" s="352">
        <f>AY8+BC8</f>
        <v>0</v>
      </c>
      <c r="BP8" s="352">
        <f t="shared" si="4"/>
        <v>601</v>
      </c>
      <c r="BQ8" s="352">
        <f t="shared" si="4"/>
        <v>0</v>
      </c>
      <c r="BR8" s="353">
        <f>SUM(BR4:BR7)</f>
        <v>601</v>
      </c>
      <c r="BS8" s="352">
        <f t="shared" si="5"/>
        <v>0</v>
      </c>
      <c r="BT8" s="352">
        <f t="shared" si="5"/>
        <v>0</v>
      </c>
      <c r="BU8" s="352">
        <f t="shared" si="5"/>
        <v>0</v>
      </c>
      <c r="BV8" s="353">
        <f>SUM(BV4:BV7)</f>
        <v>0</v>
      </c>
      <c r="BW8" s="352">
        <f>C8+G8+K8+O8+S8+W8+AA8+AE8+AI8+AM8+AQ8+AU8</f>
        <v>0</v>
      </c>
      <c r="BX8" s="352">
        <f t="shared" si="6"/>
        <v>601</v>
      </c>
      <c r="BY8" s="352">
        <f t="shared" si="6"/>
        <v>0</v>
      </c>
      <c r="BZ8" s="353">
        <f>SUM(BZ4:BZ7)</f>
        <v>601</v>
      </c>
      <c r="CA8" s="355"/>
      <c r="CB8" s="355"/>
      <c r="CC8" s="355"/>
      <c r="CD8" s="489"/>
      <c r="CE8" s="489"/>
      <c r="CF8" s="489"/>
      <c r="CG8" s="488"/>
      <c r="CH8" s="355"/>
      <c r="CI8" s="355"/>
      <c r="CJ8" s="355"/>
      <c r="CK8" s="355"/>
      <c r="CL8" s="355"/>
      <c r="CM8" s="355"/>
      <c r="CN8" s="355"/>
      <c r="CO8" s="355"/>
      <c r="CP8" s="355"/>
      <c r="CQ8" s="355"/>
      <c r="CR8" s="355"/>
      <c r="CS8" s="355"/>
      <c r="CT8" s="355"/>
      <c r="CU8" s="355"/>
      <c r="CV8" s="355"/>
      <c r="CW8" s="355"/>
      <c r="CX8" s="355"/>
      <c r="CY8" s="355"/>
      <c r="CZ8" s="355"/>
      <c r="DA8" s="355"/>
      <c r="DB8" s="355"/>
      <c r="DC8" s="355"/>
      <c r="DD8" s="355"/>
      <c r="DE8" s="355"/>
      <c r="DF8" s="355"/>
      <c r="DG8" s="355"/>
      <c r="DH8" s="355"/>
      <c r="DI8" s="355"/>
      <c r="DJ8" s="355"/>
      <c r="DK8" s="355"/>
      <c r="DL8" s="355"/>
      <c r="DM8" s="355"/>
      <c r="DN8" s="355"/>
      <c r="DO8" s="355"/>
      <c r="DP8" s="355"/>
      <c r="DQ8" s="355"/>
      <c r="DR8" s="355"/>
      <c r="DS8" s="355"/>
      <c r="DT8" s="355"/>
      <c r="DU8" s="355"/>
      <c r="DV8" s="355"/>
      <c r="DW8" s="355"/>
      <c r="DX8" s="355"/>
      <c r="DY8" s="355"/>
      <c r="DZ8" s="355"/>
      <c r="EA8" s="355"/>
      <c r="EB8" s="355"/>
      <c r="EC8" s="355"/>
      <c r="ED8" s="355"/>
      <c r="EE8" s="355"/>
      <c r="EF8" s="355"/>
      <c r="EG8" s="355"/>
      <c r="EH8" s="355"/>
      <c r="EI8" s="355"/>
      <c r="EJ8" s="355"/>
      <c r="EK8" s="355"/>
      <c r="EL8" s="355"/>
      <c r="EM8" s="355"/>
      <c r="EN8" s="355"/>
      <c r="EO8" s="355"/>
      <c r="EP8" s="355"/>
      <c r="EQ8" s="355"/>
      <c r="ER8" s="355"/>
      <c r="ES8" s="355"/>
      <c r="ET8" s="355"/>
      <c r="EU8" s="355"/>
      <c r="EV8" s="355"/>
      <c r="EW8" s="355"/>
      <c r="EX8" s="355"/>
      <c r="EY8" s="355"/>
      <c r="EZ8" s="355"/>
      <c r="FA8" s="355"/>
      <c r="FB8" s="355"/>
      <c r="FC8" s="355"/>
      <c r="FD8" s="355"/>
      <c r="FE8" s="355"/>
      <c r="FF8" s="355"/>
      <c r="FG8" s="355"/>
      <c r="FH8" s="355"/>
      <c r="FI8" s="355"/>
      <c r="FJ8" s="355"/>
      <c r="FK8" s="355"/>
      <c r="FL8" s="355"/>
      <c r="FM8" s="355"/>
      <c r="FN8" s="355"/>
      <c r="FO8" s="355"/>
      <c r="FP8" s="355"/>
      <c r="FQ8" s="355"/>
      <c r="FR8" s="355"/>
      <c r="FS8" s="355"/>
      <c r="FT8" s="355"/>
      <c r="FU8" s="355"/>
      <c r="FV8" s="355"/>
      <c r="FW8" s="355"/>
      <c r="FX8" s="355"/>
      <c r="FY8" s="355"/>
      <c r="FZ8" s="355"/>
      <c r="GA8" s="355"/>
      <c r="GB8" s="355"/>
      <c r="GC8" s="355"/>
      <c r="GD8" s="355"/>
      <c r="GE8" s="355"/>
      <c r="GF8" s="355"/>
      <c r="GG8" s="355"/>
      <c r="GH8" s="355"/>
      <c r="GI8" s="355"/>
      <c r="GJ8" s="355"/>
      <c r="GK8" s="355"/>
      <c r="GL8" s="355"/>
      <c r="GM8" s="355"/>
      <c r="GN8" s="355"/>
      <c r="GO8" s="355"/>
      <c r="GP8" s="355"/>
      <c r="GQ8" s="355"/>
      <c r="GR8" s="355"/>
      <c r="GS8" s="355"/>
      <c r="GT8" s="355"/>
      <c r="GU8" s="355"/>
      <c r="GV8" s="355"/>
      <c r="GW8" s="355"/>
      <c r="GX8" s="355"/>
      <c r="GY8" s="355"/>
      <c r="GZ8" s="355"/>
      <c r="HA8" s="355"/>
      <c r="HB8" s="355"/>
      <c r="HC8" s="355"/>
      <c r="HD8" s="355"/>
      <c r="HE8" s="355"/>
      <c r="HF8" s="355"/>
      <c r="HG8" s="355"/>
      <c r="HH8" s="355"/>
      <c r="HI8" s="355"/>
      <c r="HJ8" s="355"/>
      <c r="HK8" s="355"/>
      <c r="HL8" s="355"/>
      <c r="HM8" s="355"/>
      <c r="HN8" s="355"/>
      <c r="HO8" s="355"/>
      <c r="HP8" s="355"/>
      <c r="HQ8" s="355"/>
      <c r="HR8" s="355"/>
      <c r="HS8" s="355"/>
      <c r="HT8" s="355"/>
      <c r="HU8" s="355"/>
      <c r="HV8" s="355"/>
      <c r="HW8" s="355"/>
      <c r="HX8" s="355"/>
      <c r="HY8" s="355"/>
      <c r="HZ8" s="355"/>
      <c r="IA8" s="355"/>
      <c r="IB8" s="355"/>
      <c r="IC8" s="355"/>
      <c r="ID8" s="355"/>
      <c r="IE8" s="355"/>
      <c r="IF8" s="355"/>
      <c r="IG8" s="355"/>
      <c r="IH8" s="355"/>
      <c r="II8" s="355"/>
      <c r="IJ8" s="355"/>
      <c r="IK8" s="355"/>
      <c r="IL8" s="355"/>
      <c r="IM8" s="355"/>
      <c r="IN8" s="355"/>
      <c r="IO8" s="355"/>
      <c r="IP8" s="355"/>
      <c r="IQ8" s="355"/>
      <c r="IR8" s="355"/>
      <c r="IS8" s="355"/>
      <c r="IT8" s="355"/>
      <c r="IU8" s="355"/>
      <c r="IV8" s="355"/>
      <c r="IW8" s="355"/>
      <c r="IX8" s="355"/>
      <c r="IY8" s="355"/>
      <c r="IZ8" s="355"/>
      <c r="JA8" s="355"/>
      <c r="JB8" s="355"/>
      <c r="JC8" s="355"/>
      <c r="JD8" s="355"/>
      <c r="JE8" s="355"/>
      <c r="JF8" s="355"/>
      <c r="JG8" s="355"/>
      <c r="JH8" s="355"/>
      <c r="JI8" s="355"/>
      <c r="JJ8" s="355"/>
      <c r="JK8" s="355"/>
      <c r="JL8" s="355"/>
      <c r="JM8" s="355"/>
      <c r="JN8" s="355"/>
      <c r="JO8" s="355"/>
      <c r="JP8" s="355"/>
      <c r="JQ8" s="355"/>
      <c r="JR8" s="355"/>
      <c r="JS8" s="355"/>
      <c r="JT8" s="355"/>
      <c r="JU8" s="355"/>
      <c r="JV8" s="355"/>
      <c r="JW8" s="355"/>
      <c r="JX8" s="355"/>
      <c r="JY8" s="355"/>
      <c r="JZ8" s="355"/>
      <c r="KA8" s="355"/>
      <c r="KB8" s="355"/>
      <c r="KC8" s="355"/>
      <c r="KD8" s="355"/>
      <c r="KE8" s="355"/>
      <c r="KF8" s="355"/>
      <c r="KG8" s="355"/>
      <c r="KH8" s="355"/>
      <c r="KI8" s="355"/>
      <c r="KJ8" s="355"/>
      <c r="KK8" s="355"/>
      <c r="KL8" s="355"/>
      <c r="KM8" s="355"/>
      <c r="KN8" s="355"/>
      <c r="KO8" s="355"/>
      <c r="KP8" s="355"/>
      <c r="KQ8" s="355"/>
      <c r="KR8" s="355"/>
      <c r="KS8" s="355"/>
      <c r="KT8" s="355"/>
    </row>
    <row r="9" spans="1:306" ht="20.25" customHeight="1" x14ac:dyDescent="0.25">
      <c r="CD9" s="560"/>
      <c r="CE9" s="560"/>
      <c r="CF9" s="560"/>
      <c r="CG9" s="560"/>
      <c r="CH9" s="560"/>
    </row>
    <row r="10" spans="1:306" ht="15" customHeight="1" x14ac:dyDescent="0.25">
      <c r="A10" s="973" t="s">
        <v>99</v>
      </c>
      <c r="B10" s="973" t="s">
        <v>1</v>
      </c>
      <c r="C10" s="974" t="s">
        <v>18</v>
      </c>
      <c r="D10" s="974"/>
      <c r="E10" s="974"/>
      <c r="F10" s="974"/>
      <c r="G10" s="975" t="s">
        <v>31</v>
      </c>
      <c r="H10" s="975"/>
      <c r="I10" s="975"/>
      <c r="J10" s="975"/>
      <c r="K10" s="974" t="s">
        <v>32</v>
      </c>
      <c r="L10" s="974"/>
      <c r="M10" s="974"/>
      <c r="N10" s="974"/>
      <c r="O10" s="975" t="s">
        <v>33</v>
      </c>
      <c r="P10" s="975"/>
      <c r="Q10" s="975"/>
      <c r="R10" s="975"/>
      <c r="S10" s="974" t="s">
        <v>34</v>
      </c>
      <c r="T10" s="974"/>
      <c r="U10" s="974"/>
      <c r="V10" s="974"/>
      <c r="W10" s="976" t="s">
        <v>284</v>
      </c>
      <c r="X10" s="976"/>
      <c r="Y10" s="976"/>
      <c r="Z10" s="976"/>
      <c r="AA10" s="974" t="s">
        <v>285</v>
      </c>
      <c r="AB10" s="974"/>
      <c r="AC10" s="974"/>
      <c r="AD10" s="974"/>
      <c r="AE10" s="976" t="s">
        <v>288</v>
      </c>
      <c r="AF10" s="976"/>
      <c r="AG10" s="976"/>
      <c r="AH10" s="976"/>
      <c r="AI10" s="977" t="s">
        <v>289</v>
      </c>
      <c r="AJ10" s="977"/>
      <c r="AK10" s="977"/>
      <c r="AL10" s="977"/>
      <c r="AM10" s="976" t="s">
        <v>290</v>
      </c>
      <c r="AN10" s="976"/>
      <c r="AO10" s="976"/>
      <c r="AP10" s="976"/>
      <c r="AQ10" s="974" t="s">
        <v>291</v>
      </c>
      <c r="AR10" s="974"/>
      <c r="AS10" s="974"/>
      <c r="AT10" s="974"/>
      <c r="AU10" s="976" t="s">
        <v>292</v>
      </c>
      <c r="AV10" s="976"/>
      <c r="AW10" s="976"/>
      <c r="AX10" s="976"/>
      <c r="AY10" s="964" t="s">
        <v>300</v>
      </c>
      <c r="AZ10" s="964"/>
      <c r="BA10" s="964"/>
      <c r="BB10" s="964"/>
      <c r="BC10" s="964" t="s">
        <v>301</v>
      </c>
      <c r="BD10" s="964"/>
      <c r="BE10" s="964"/>
      <c r="BF10" s="964"/>
      <c r="BG10" s="964" t="s">
        <v>302</v>
      </c>
      <c r="BH10" s="964"/>
      <c r="BI10" s="964"/>
      <c r="BJ10" s="964"/>
      <c r="BK10" s="964" t="s">
        <v>303</v>
      </c>
      <c r="BL10" s="964"/>
      <c r="BM10" s="964"/>
      <c r="BN10" s="964"/>
      <c r="BO10" s="964" t="s">
        <v>299</v>
      </c>
      <c r="BP10" s="964"/>
      <c r="BQ10" s="964"/>
      <c r="BR10" s="964"/>
      <c r="BS10" s="964" t="s">
        <v>304</v>
      </c>
      <c r="BT10" s="964"/>
      <c r="BU10" s="964"/>
      <c r="BV10" s="964"/>
      <c r="BW10" s="964" t="s">
        <v>573</v>
      </c>
      <c r="BX10" s="964"/>
      <c r="BY10" s="964"/>
      <c r="BZ10" s="964"/>
      <c r="CD10" s="965"/>
      <c r="CE10" s="965"/>
      <c r="CF10" s="965"/>
      <c r="CG10" s="965"/>
      <c r="CH10" s="560"/>
    </row>
    <row r="11" spans="1:306" x14ac:dyDescent="0.25">
      <c r="A11" s="973"/>
      <c r="B11" s="973"/>
      <c r="C11" s="349" t="s">
        <v>28</v>
      </c>
      <c r="D11" s="495" t="s">
        <v>29</v>
      </c>
      <c r="E11" s="351" t="s">
        <v>30</v>
      </c>
      <c r="F11" s="352" t="s">
        <v>17</v>
      </c>
      <c r="G11" s="349" t="s">
        <v>28</v>
      </c>
      <c r="H11" s="495" t="s">
        <v>29</v>
      </c>
      <c r="I11" s="351" t="s">
        <v>30</v>
      </c>
      <c r="J11" s="352" t="s">
        <v>17</v>
      </c>
      <c r="K11" s="349" t="s">
        <v>28</v>
      </c>
      <c r="L11" s="495" t="s">
        <v>29</v>
      </c>
      <c r="M11" s="351" t="s">
        <v>30</v>
      </c>
      <c r="N11" s="352" t="s">
        <v>17</v>
      </c>
      <c r="O11" s="349" t="s">
        <v>28</v>
      </c>
      <c r="P11" s="495" t="s">
        <v>29</v>
      </c>
      <c r="Q11" s="351" t="s">
        <v>30</v>
      </c>
      <c r="R11" s="352" t="s">
        <v>17</v>
      </c>
      <c r="S11" s="349" t="s">
        <v>28</v>
      </c>
      <c r="T11" s="495" t="s">
        <v>29</v>
      </c>
      <c r="U11" s="351" t="s">
        <v>30</v>
      </c>
      <c r="V11" s="352" t="s">
        <v>17</v>
      </c>
      <c r="W11" s="349" t="s">
        <v>28</v>
      </c>
      <c r="X11" s="495" t="s">
        <v>29</v>
      </c>
      <c r="Y11" s="351" t="s">
        <v>30</v>
      </c>
      <c r="Z11" s="352" t="s">
        <v>17</v>
      </c>
      <c r="AA11" s="349" t="s">
        <v>28</v>
      </c>
      <c r="AB11" s="495" t="s">
        <v>29</v>
      </c>
      <c r="AC11" s="351" t="s">
        <v>30</v>
      </c>
      <c r="AD11" s="352" t="s">
        <v>17</v>
      </c>
      <c r="AE11" s="349" t="s">
        <v>28</v>
      </c>
      <c r="AF11" s="495" t="s">
        <v>29</v>
      </c>
      <c r="AG11" s="351" t="s">
        <v>30</v>
      </c>
      <c r="AH11" s="352" t="s">
        <v>17</v>
      </c>
      <c r="AI11" s="349" t="s">
        <v>28</v>
      </c>
      <c r="AJ11" s="495" t="s">
        <v>29</v>
      </c>
      <c r="AK11" s="351" t="s">
        <v>30</v>
      </c>
      <c r="AL11" s="352" t="s">
        <v>17</v>
      </c>
      <c r="AM11" s="349" t="s">
        <v>28</v>
      </c>
      <c r="AN11" s="495" t="s">
        <v>29</v>
      </c>
      <c r="AO11" s="351" t="s">
        <v>30</v>
      </c>
      <c r="AP11" s="352" t="s">
        <v>17</v>
      </c>
      <c r="AQ11" s="349" t="s">
        <v>28</v>
      </c>
      <c r="AR11" s="495" t="s">
        <v>29</v>
      </c>
      <c r="AS11" s="351" t="s">
        <v>30</v>
      </c>
      <c r="AT11" s="352" t="s">
        <v>17</v>
      </c>
      <c r="AU11" s="349" t="s">
        <v>28</v>
      </c>
      <c r="AV11" s="495" t="s">
        <v>29</v>
      </c>
      <c r="AW11" s="351" t="s">
        <v>30</v>
      </c>
      <c r="AX11" s="352" t="s">
        <v>17</v>
      </c>
      <c r="AY11" s="349" t="s">
        <v>28</v>
      </c>
      <c r="AZ11" s="495" t="s">
        <v>29</v>
      </c>
      <c r="BA11" s="351" t="s">
        <v>30</v>
      </c>
      <c r="BB11" s="352" t="s">
        <v>17</v>
      </c>
      <c r="BC11" s="349" t="s">
        <v>28</v>
      </c>
      <c r="BD11" s="495" t="s">
        <v>29</v>
      </c>
      <c r="BE11" s="351" t="s">
        <v>30</v>
      </c>
      <c r="BF11" s="352" t="s">
        <v>17</v>
      </c>
      <c r="BG11" s="349" t="s">
        <v>28</v>
      </c>
      <c r="BH11" s="495" t="s">
        <v>29</v>
      </c>
      <c r="BI11" s="351" t="s">
        <v>30</v>
      </c>
      <c r="BJ11" s="352" t="s">
        <v>17</v>
      </c>
      <c r="BK11" s="349" t="s">
        <v>28</v>
      </c>
      <c r="BL11" s="495" t="s">
        <v>29</v>
      </c>
      <c r="BM11" s="351" t="s">
        <v>30</v>
      </c>
      <c r="BN11" s="352" t="s">
        <v>17</v>
      </c>
      <c r="BO11" s="349" t="s">
        <v>28</v>
      </c>
      <c r="BP11" s="495" t="s">
        <v>29</v>
      </c>
      <c r="BQ11" s="351" t="s">
        <v>30</v>
      </c>
      <c r="BR11" s="352" t="s">
        <v>17</v>
      </c>
      <c r="BS11" s="349" t="s">
        <v>28</v>
      </c>
      <c r="BT11" s="495" t="s">
        <v>29</v>
      </c>
      <c r="BU11" s="351" t="s">
        <v>30</v>
      </c>
      <c r="BV11" s="352" t="s">
        <v>17</v>
      </c>
      <c r="BW11" s="349" t="s">
        <v>28</v>
      </c>
      <c r="BX11" s="495" t="s">
        <v>29</v>
      </c>
      <c r="BY11" s="351" t="s">
        <v>30</v>
      </c>
      <c r="BZ11" s="352" t="s">
        <v>17</v>
      </c>
      <c r="CD11" s="487"/>
      <c r="CE11" s="487"/>
      <c r="CF11" s="487"/>
      <c r="CG11" s="489"/>
      <c r="CH11" s="560"/>
    </row>
    <row r="12" spans="1:306" x14ac:dyDescent="0.25">
      <c r="A12" s="496">
        <v>1</v>
      </c>
      <c r="B12" s="43" t="s">
        <v>344</v>
      </c>
      <c r="C12" s="494"/>
      <c r="D12" s="494">
        <v>0</v>
      </c>
      <c r="E12" s="494"/>
      <c r="F12" s="353">
        <f>SUM(C12:E12)</f>
        <v>0</v>
      </c>
      <c r="G12" s="494"/>
      <c r="H12" s="494">
        <v>0</v>
      </c>
      <c r="I12" s="494"/>
      <c r="J12" s="353">
        <f>SUM(G12:I12)</f>
        <v>0</v>
      </c>
      <c r="K12" s="494"/>
      <c r="L12" s="494">
        <v>0</v>
      </c>
      <c r="M12" s="494"/>
      <c r="N12" s="353">
        <f>SUM(K12:M12)</f>
        <v>0</v>
      </c>
      <c r="O12" s="494"/>
      <c r="P12" s="494">
        <v>0</v>
      </c>
      <c r="Q12" s="494"/>
      <c r="R12" s="353">
        <f>SUM(O12:Q12)</f>
        <v>0</v>
      </c>
      <c r="S12" s="494"/>
      <c r="T12" s="494">
        <v>0</v>
      </c>
      <c r="U12" s="494"/>
      <c r="V12" s="353">
        <f>SUM(S12:U12)</f>
        <v>0</v>
      </c>
      <c r="W12" s="494"/>
      <c r="X12" s="494"/>
      <c r="Y12" s="494"/>
      <c r="Z12" s="353">
        <f>SUM(W12:Y12)</f>
        <v>0</v>
      </c>
      <c r="AA12" s="494"/>
      <c r="AB12" s="494"/>
      <c r="AC12" s="494"/>
      <c r="AD12" s="353">
        <f>SUM(AA12:AC12)</f>
        <v>0</v>
      </c>
      <c r="AE12" s="494"/>
      <c r="AF12" s="494"/>
      <c r="AG12" s="494"/>
      <c r="AH12" s="353">
        <f>SUM(AE12:AG12)</f>
        <v>0</v>
      </c>
      <c r="AI12" s="494"/>
      <c r="AJ12" s="494"/>
      <c r="AK12" s="494"/>
      <c r="AL12" s="353">
        <f>SUM(AI12:AK12)</f>
        <v>0</v>
      </c>
      <c r="AM12" s="494"/>
      <c r="AN12" s="494"/>
      <c r="AO12" s="494"/>
      <c r="AP12" s="353">
        <f>SUM(AM12:AO12)</f>
        <v>0</v>
      </c>
      <c r="AQ12" s="494"/>
      <c r="AR12" s="494"/>
      <c r="AS12" s="494"/>
      <c r="AT12" s="353">
        <f>SUM(AQ12:AS12)</f>
        <v>0</v>
      </c>
      <c r="AU12" s="494"/>
      <c r="AV12" s="494"/>
      <c r="AW12" s="494"/>
      <c r="AX12" s="353">
        <f>SUM(AU12:AW12)</f>
        <v>0</v>
      </c>
      <c r="AY12" s="494">
        <f t="shared" ref="AY12:BA16" si="10">C12+G12+K12</f>
        <v>0</v>
      </c>
      <c r="AZ12" s="494">
        <f t="shared" si="10"/>
        <v>0</v>
      </c>
      <c r="BA12" s="494">
        <f t="shared" si="10"/>
        <v>0</v>
      </c>
      <c r="BB12" s="353">
        <f>SUM(AY12:BA12)</f>
        <v>0</v>
      </c>
      <c r="BC12" s="494">
        <f t="shared" ref="BC12:BE16" si="11">O12+S12+W12</f>
        <v>0</v>
      </c>
      <c r="BD12" s="494">
        <f t="shared" si="11"/>
        <v>0</v>
      </c>
      <c r="BE12" s="494">
        <f t="shared" si="11"/>
        <v>0</v>
      </c>
      <c r="BF12" s="353">
        <f>SUM(BC12:BE12)</f>
        <v>0</v>
      </c>
      <c r="BG12" s="494">
        <f t="shared" ref="BG12:BI16" si="12">AA12+AE12+AI12</f>
        <v>0</v>
      </c>
      <c r="BH12" s="494">
        <f t="shared" si="12"/>
        <v>0</v>
      </c>
      <c r="BI12" s="494">
        <f t="shared" si="12"/>
        <v>0</v>
      </c>
      <c r="BJ12" s="353">
        <f>SUM(BG12:BI12)</f>
        <v>0</v>
      </c>
      <c r="BK12" s="494">
        <f t="shared" ref="BK12:BM16" si="13">AM12+AQ12+AU12</f>
        <v>0</v>
      </c>
      <c r="BL12" s="494">
        <f t="shared" si="13"/>
        <v>0</v>
      </c>
      <c r="BM12" s="494">
        <f t="shared" si="13"/>
        <v>0</v>
      </c>
      <c r="BN12" s="353">
        <f>SUM(BK12:BM12)</f>
        <v>0</v>
      </c>
      <c r="BO12" s="494">
        <f t="shared" ref="BO12:BQ16" si="14">AY12+BC12</f>
        <v>0</v>
      </c>
      <c r="BP12" s="494">
        <f t="shared" si="14"/>
        <v>0</v>
      </c>
      <c r="BQ12" s="494">
        <f t="shared" si="14"/>
        <v>0</v>
      </c>
      <c r="BR12" s="353">
        <f>SUM(BO12:BQ12)</f>
        <v>0</v>
      </c>
      <c r="BS12" s="494">
        <f t="shared" ref="BS12:BU16" si="15">BG12+BK12</f>
        <v>0</v>
      </c>
      <c r="BT12" s="494">
        <f t="shared" si="15"/>
        <v>0</v>
      </c>
      <c r="BU12" s="494">
        <f t="shared" si="15"/>
        <v>0</v>
      </c>
      <c r="BV12" s="353">
        <f>SUM(BS12:BU12)</f>
        <v>0</v>
      </c>
      <c r="BW12" s="494">
        <f t="shared" ref="BW12:BY16" si="16">C12+G12+K12+O12+S12+W12+AA12+AE12+AI12+AM12+AQ12+AU12</f>
        <v>0</v>
      </c>
      <c r="BX12" s="494">
        <f t="shared" si="16"/>
        <v>0</v>
      </c>
      <c r="BY12" s="494">
        <f t="shared" si="16"/>
        <v>0</v>
      </c>
      <c r="BZ12" s="353">
        <f>SUM(BW12:BY12)</f>
        <v>0</v>
      </c>
      <c r="CC12" s="486"/>
      <c r="CD12" s="487"/>
      <c r="CE12" s="487"/>
      <c r="CF12" s="487"/>
      <c r="CG12" s="488"/>
      <c r="CH12" s="560"/>
    </row>
    <row r="13" spans="1:306" x14ac:dyDescent="0.25">
      <c r="A13" s="496">
        <v>2</v>
      </c>
      <c r="B13" s="43" t="s">
        <v>345</v>
      </c>
      <c r="C13" s="494"/>
      <c r="D13" s="494">
        <v>0</v>
      </c>
      <c r="E13" s="494"/>
      <c r="F13" s="353">
        <f>SUM(C13:E13)</f>
        <v>0</v>
      </c>
      <c r="G13" s="494"/>
      <c r="H13" s="494">
        <v>0</v>
      </c>
      <c r="I13" s="494"/>
      <c r="J13" s="353">
        <f>SUM(G13:I13)</f>
        <v>0</v>
      </c>
      <c r="K13" s="494"/>
      <c r="L13" s="494">
        <v>0</v>
      </c>
      <c r="M13" s="494"/>
      <c r="N13" s="353">
        <f>SUM(K13:M13)</f>
        <v>0</v>
      </c>
      <c r="O13" s="494"/>
      <c r="P13" s="494">
        <v>0</v>
      </c>
      <c r="Q13" s="494"/>
      <c r="R13" s="353">
        <f>SUM(O13:Q13)</f>
        <v>0</v>
      </c>
      <c r="S13" s="494"/>
      <c r="T13" s="494">
        <v>0</v>
      </c>
      <c r="U13" s="494"/>
      <c r="V13" s="353">
        <f>SUM(S13:U13)</f>
        <v>0</v>
      </c>
      <c r="W13" s="494"/>
      <c r="X13" s="494"/>
      <c r="Y13" s="494"/>
      <c r="Z13" s="353">
        <f>SUM(W13:Y13)</f>
        <v>0</v>
      </c>
      <c r="AA13" s="494"/>
      <c r="AB13" s="494"/>
      <c r="AC13" s="494"/>
      <c r="AD13" s="353">
        <f>SUM(AA13:AC13)</f>
        <v>0</v>
      </c>
      <c r="AE13" s="494"/>
      <c r="AF13" s="494"/>
      <c r="AG13" s="494"/>
      <c r="AH13" s="353">
        <f>SUM(AE13:AG13)</f>
        <v>0</v>
      </c>
      <c r="AI13" s="494"/>
      <c r="AJ13" s="494"/>
      <c r="AK13" s="494"/>
      <c r="AL13" s="353">
        <f>SUM(AI13:AK13)</f>
        <v>0</v>
      </c>
      <c r="AM13" s="494"/>
      <c r="AN13" s="494"/>
      <c r="AO13" s="494"/>
      <c r="AP13" s="353">
        <f>SUM(AM13:AO13)</f>
        <v>0</v>
      </c>
      <c r="AQ13" s="494"/>
      <c r="AR13" s="494"/>
      <c r="AS13" s="494"/>
      <c r="AT13" s="353">
        <f>SUM(AQ13:AS13)</f>
        <v>0</v>
      </c>
      <c r="AU13" s="494"/>
      <c r="AV13" s="494"/>
      <c r="AW13" s="494"/>
      <c r="AX13" s="353">
        <f>SUM(AU13:AW13)</f>
        <v>0</v>
      </c>
      <c r="AY13" s="494">
        <f t="shared" si="10"/>
        <v>0</v>
      </c>
      <c r="AZ13" s="494">
        <f t="shared" si="10"/>
        <v>0</v>
      </c>
      <c r="BA13" s="494">
        <f t="shared" si="10"/>
        <v>0</v>
      </c>
      <c r="BB13" s="353">
        <f>SUM(AY13:BA13)</f>
        <v>0</v>
      </c>
      <c r="BC13" s="494">
        <f t="shared" si="11"/>
        <v>0</v>
      </c>
      <c r="BD13" s="494">
        <f t="shared" si="11"/>
        <v>0</v>
      </c>
      <c r="BE13" s="494">
        <f t="shared" si="11"/>
        <v>0</v>
      </c>
      <c r="BF13" s="353">
        <f>SUM(BC13:BE13)</f>
        <v>0</v>
      </c>
      <c r="BG13" s="494">
        <f t="shared" si="12"/>
        <v>0</v>
      </c>
      <c r="BH13" s="494">
        <f t="shared" si="12"/>
        <v>0</v>
      </c>
      <c r="BI13" s="494">
        <f t="shared" si="12"/>
        <v>0</v>
      </c>
      <c r="BJ13" s="353">
        <f>SUM(BG13:BI13)</f>
        <v>0</v>
      </c>
      <c r="BK13" s="494">
        <f t="shared" si="13"/>
        <v>0</v>
      </c>
      <c r="BL13" s="494">
        <f t="shared" si="13"/>
        <v>0</v>
      </c>
      <c r="BM13" s="494">
        <f t="shared" si="13"/>
        <v>0</v>
      </c>
      <c r="BN13" s="353">
        <f>SUM(BK13:BM13)</f>
        <v>0</v>
      </c>
      <c r="BO13" s="494">
        <f t="shared" si="14"/>
        <v>0</v>
      </c>
      <c r="BP13" s="494">
        <f t="shared" si="14"/>
        <v>0</v>
      </c>
      <c r="BQ13" s="494">
        <f t="shared" si="14"/>
        <v>0</v>
      </c>
      <c r="BR13" s="353">
        <f>SUM(BO13:BQ13)</f>
        <v>0</v>
      </c>
      <c r="BS13" s="494">
        <f t="shared" si="15"/>
        <v>0</v>
      </c>
      <c r="BT13" s="494">
        <f t="shared" si="15"/>
        <v>0</v>
      </c>
      <c r="BU13" s="494">
        <f t="shared" si="15"/>
        <v>0</v>
      </c>
      <c r="BV13" s="353">
        <f>SUM(BS13:BU13)</f>
        <v>0</v>
      </c>
      <c r="BW13" s="494">
        <f t="shared" si="16"/>
        <v>0</v>
      </c>
      <c r="BX13" s="494">
        <f t="shared" si="16"/>
        <v>0</v>
      </c>
      <c r="BY13" s="494">
        <f t="shared" si="16"/>
        <v>0</v>
      </c>
      <c r="BZ13" s="353">
        <f>SUM(BW13:BY13)</f>
        <v>0</v>
      </c>
      <c r="CC13" s="486"/>
      <c r="CD13" s="558"/>
      <c r="CE13" s="487"/>
      <c r="CF13" s="487"/>
      <c r="CG13" s="557"/>
      <c r="CH13" s="560"/>
    </row>
    <row r="14" spans="1:306" x14ac:dyDescent="0.25">
      <c r="A14" s="496">
        <v>3</v>
      </c>
      <c r="B14" s="43"/>
      <c r="C14" s="494"/>
      <c r="D14" s="494">
        <v>0</v>
      </c>
      <c r="E14" s="494"/>
      <c r="F14" s="353">
        <f>SUM(C14:E14)</f>
        <v>0</v>
      </c>
      <c r="G14" s="494"/>
      <c r="H14" s="494">
        <v>0</v>
      </c>
      <c r="I14" s="494"/>
      <c r="J14" s="353">
        <f>SUM(G14:I14)</f>
        <v>0</v>
      </c>
      <c r="K14" s="494"/>
      <c r="L14" s="494">
        <v>0</v>
      </c>
      <c r="M14" s="494"/>
      <c r="N14" s="353">
        <f>SUM(K14:M14)</f>
        <v>0</v>
      </c>
      <c r="O14" s="494"/>
      <c r="P14" s="494">
        <v>0</v>
      </c>
      <c r="Q14" s="494"/>
      <c r="R14" s="353">
        <f>SUM(O14:Q14)</f>
        <v>0</v>
      </c>
      <c r="S14" s="494"/>
      <c r="T14" s="494">
        <v>0</v>
      </c>
      <c r="U14" s="494"/>
      <c r="V14" s="353">
        <f>SUM(S14:U14)</f>
        <v>0</v>
      </c>
      <c r="W14" s="494"/>
      <c r="X14" s="494"/>
      <c r="Y14" s="494"/>
      <c r="Z14" s="353">
        <f>SUM(W14:Y14)</f>
        <v>0</v>
      </c>
      <c r="AA14" s="494"/>
      <c r="AB14" s="494"/>
      <c r="AC14" s="494"/>
      <c r="AD14" s="353">
        <f>SUM(AA14:AC14)</f>
        <v>0</v>
      </c>
      <c r="AE14" s="494"/>
      <c r="AF14" s="494"/>
      <c r="AG14" s="494"/>
      <c r="AH14" s="353">
        <f>SUM(AE14:AG14)</f>
        <v>0</v>
      </c>
      <c r="AI14" s="494"/>
      <c r="AJ14" s="494"/>
      <c r="AK14" s="494"/>
      <c r="AL14" s="353">
        <f>SUM(AI14:AK14)</f>
        <v>0</v>
      </c>
      <c r="AM14" s="494"/>
      <c r="AN14" s="494"/>
      <c r="AO14" s="494"/>
      <c r="AP14" s="353">
        <f>SUM(AM14:AO14)</f>
        <v>0</v>
      </c>
      <c r="AQ14" s="494"/>
      <c r="AR14" s="494"/>
      <c r="AS14" s="494"/>
      <c r="AT14" s="353">
        <f>SUM(AQ14:AS14)</f>
        <v>0</v>
      </c>
      <c r="AU14" s="494"/>
      <c r="AV14" s="494"/>
      <c r="AW14" s="494"/>
      <c r="AX14" s="353">
        <f>SUM(AU14:AW14)</f>
        <v>0</v>
      </c>
      <c r="AY14" s="494">
        <f t="shared" si="10"/>
        <v>0</v>
      </c>
      <c r="AZ14" s="494">
        <f t="shared" si="10"/>
        <v>0</v>
      </c>
      <c r="BA14" s="494">
        <f t="shared" si="10"/>
        <v>0</v>
      </c>
      <c r="BB14" s="353">
        <f>SUM(AY14:BA14)</f>
        <v>0</v>
      </c>
      <c r="BC14" s="494">
        <f t="shared" si="11"/>
        <v>0</v>
      </c>
      <c r="BD14" s="494">
        <f t="shared" si="11"/>
        <v>0</v>
      </c>
      <c r="BE14" s="494">
        <f t="shared" si="11"/>
        <v>0</v>
      </c>
      <c r="BF14" s="353">
        <f>SUM(BC14:BE14)</f>
        <v>0</v>
      </c>
      <c r="BG14" s="494">
        <f t="shared" si="12"/>
        <v>0</v>
      </c>
      <c r="BH14" s="494">
        <f t="shared" si="12"/>
        <v>0</v>
      </c>
      <c r="BI14" s="494">
        <f t="shared" si="12"/>
        <v>0</v>
      </c>
      <c r="BJ14" s="353">
        <f>SUM(BG14:BI14)</f>
        <v>0</v>
      </c>
      <c r="BK14" s="494">
        <f t="shared" si="13"/>
        <v>0</v>
      </c>
      <c r="BL14" s="494">
        <f t="shared" si="13"/>
        <v>0</v>
      </c>
      <c r="BM14" s="494">
        <f t="shared" si="13"/>
        <v>0</v>
      </c>
      <c r="BN14" s="353">
        <f>SUM(BK14:BM14)</f>
        <v>0</v>
      </c>
      <c r="BO14" s="494">
        <f t="shared" si="14"/>
        <v>0</v>
      </c>
      <c r="BP14" s="494">
        <f t="shared" si="14"/>
        <v>0</v>
      </c>
      <c r="BQ14" s="494">
        <f t="shared" si="14"/>
        <v>0</v>
      </c>
      <c r="BR14" s="353">
        <f>SUM(BO14:BQ14)</f>
        <v>0</v>
      </c>
      <c r="BS14" s="494">
        <f t="shared" si="15"/>
        <v>0</v>
      </c>
      <c r="BT14" s="494">
        <f t="shared" si="15"/>
        <v>0</v>
      </c>
      <c r="BU14" s="494">
        <f t="shared" si="15"/>
        <v>0</v>
      </c>
      <c r="BV14" s="353">
        <f>SUM(BS14:BU14)</f>
        <v>0</v>
      </c>
      <c r="BW14" s="494">
        <f t="shared" si="16"/>
        <v>0</v>
      </c>
      <c r="BX14" s="494">
        <f t="shared" si="16"/>
        <v>0</v>
      </c>
      <c r="BY14" s="494">
        <f t="shared" si="16"/>
        <v>0</v>
      </c>
      <c r="BZ14" s="353">
        <f>SUM(BW14:BY14)</f>
        <v>0</v>
      </c>
      <c r="CC14" s="486"/>
      <c r="CD14" s="559"/>
      <c r="CE14" s="487"/>
      <c r="CF14" s="487"/>
      <c r="CG14" s="487"/>
      <c r="CH14" s="560"/>
    </row>
    <row r="15" spans="1:306" x14ac:dyDescent="0.25">
      <c r="A15" s="496">
        <v>4</v>
      </c>
      <c r="B15" s="44"/>
      <c r="C15" s="354"/>
      <c r="D15" s="494">
        <v>0</v>
      </c>
      <c r="E15" s="494"/>
      <c r="F15" s="353">
        <f>SUM(C15:E15)</f>
        <v>0</v>
      </c>
      <c r="G15" s="354"/>
      <c r="H15" s="494">
        <v>0</v>
      </c>
      <c r="I15" s="494"/>
      <c r="J15" s="353">
        <f>SUM(G15:I15)</f>
        <v>0</v>
      </c>
      <c r="K15" s="354"/>
      <c r="L15" s="494">
        <v>0</v>
      </c>
      <c r="M15" s="494"/>
      <c r="N15" s="353">
        <f>SUM(K15:M15)</f>
        <v>0</v>
      </c>
      <c r="O15" s="354"/>
      <c r="P15" s="494">
        <v>0</v>
      </c>
      <c r="Q15" s="494"/>
      <c r="R15" s="353">
        <f>SUM(O15:Q15)</f>
        <v>0</v>
      </c>
      <c r="S15" s="354"/>
      <c r="T15" s="494">
        <v>0</v>
      </c>
      <c r="U15" s="494"/>
      <c r="V15" s="353">
        <f>SUM(S15:U15)</f>
        <v>0</v>
      </c>
      <c r="W15" s="354"/>
      <c r="X15" s="494"/>
      <c r="Y15" s="494"/>
      <c r="Z15" s="353">
        <f>SUM(W15:Y15)</f>
        <v>0</v>
      </c>
      <c r="AA15" s="354"/>
      <c r="AB15" s="494"/>
      <c r="AC15" s="494"/>
      <c r="AD15" s="353">
        <f>SUM(AA15:AC15)</f>
        <v>0</v>
      </c>
      <c r="AE15" s="354"/>
      <c r="AF15" s="494"/>
      <c r="AG15" s="494"/>
      <c r="AH15" s="353">
        <f>SUM(AE15:AG15)</f>
        <v>0</v>
      </c>
      <c r="AI15" s="354"/>
      <c r="AJ15" s="494"/>
      <c r="AK15" s="494"/>
      <c r="AL15" s="353">
        <f>SUM(AI15:AK15)</f>
        <v>0</v>
      </c>
      <c r="AM15" s="354"/>
      <c r="AN15" s="494"/>
      <c r="AO15" s="494"/>
      <c r="AP15" s="353">
        <f>SUM(AM15:AO15)</f>
        <v>0</v>
      </c>
      <c r="AQ15" s="354"/>
      <c r="AR15" s="494"/>
      <c r="AS15" s="494"/>
      <c r="AT15" s="353">
        <f>SUM(AQ15:AS15)</f>
        <v>0</v>
      </c>
      <c r="AU15" s="354"/>
      <c r="AV15" s="494"/>
      <c r="AW15" s="494"/>
      <c r="AX15" s="353">
        <f>SUM(AU15:AW15)</f>
        <v>0</v>
      </c>
      <c r="AY15" s="494">
        <f t="shared" si="10"/>
        <v>0</v>
      </c>
      <c r="AZ15" s="494">
        <f t="shared" si="10"/>
        <v>0</v>
      </c>
      <c r="BA15" s="494">
        <f t="shared" si="10"/>
        <v>0</v>
      </c>
      <c r="BB15" s="353">
        <f>SUM(AY15:BA15)</f>
        <v>0</v>
      </c>
      <c r="BC15" s="494">
        <f t="shared" si="11"/>
        <v>0</v>
      </c>
      <c r="BD15" s="494">
        <f t="shared" si="11"/>
        <v>0</v>
      </c>
      <c r="BE15" s="494">
        <f t="shared" si="11"/>
        <v>0</v>
      </c>
      <c r="BF15" s="353">
        <f>SUM(BC15:BE15)</f>
        <v>0</v>
      </c>
      <c r="BG15" s="494">
        <f t="shared" si="12"/>
        <v>0</v>
      </c>
      <c r="BH15" s="494">
        <f t="shared" si="12"/>
        <v>0</v>
      </c>
      <c r="BI15" s="494">
        <f t="shared" si="12"/>
        <v>0</v>
      </c>
      <c r="BJ15" s="353">
        <f>SUM(BG15:BI15)</f>
        <v>0</v>
      </c>
      <c r="BK15" s="494">
        <f t="shared" si="13"/>
        <v>0</v>
      </c>
      <c r="BL15" s="494">
        <f t="shared" si="13"/>
        <v>0</v>
      </c>
      <c r="BM15" s="494">
        <f t="shared" si="13"/>
        <v>0</v>
      </c>
      <c r="BN15" s="353">
        <f>SUM(BK15:BM15)</f>
        <v>0</v>
      </c>
      <c r="BO15" s="494">
        <f t="shared" si="14"/>
        <v>0</v>
      </c>
      <c r="BP15" s="494">
        <f t="shared" si="14"/>
        <v>0</v>
      </c>
      <c r="BQ15" s="494">
        <f t="shared" si="14"/>
        <v>0</v>
      </c>
      <c r="BR15" s="353">
        <f>SUM(BO15:BQ15)</f>
        <v>0</v>
      </c>
      <c r="BS15" s="494">
        <f t="shared" si="15"/>
        <v>0</v>
      </c>
      <c r="BT15" s="494">
        <f t="shared" si="15"/>
        <v>0</v>
      </c>
      <c r="BU15" s="494">
        <f t="shared" si="15"/>
        <v>0</v>
      </c>
      <c r="BV15" s="353">
        <f>SUM(BS15:BU15)</f>
        <v>0</v>
      </c>
      <c r="BW15" s="494">
        <f t="shared" si="16"/>
        <v>0</v>
      </c>
      <c r="BX15" s="494">
        <f t="shared" si="16"/>
        <v>0</v>
      </c>
      <c r="BY15" s="494">
        <f t="shared" si="16"/>
        <v>0</v>
      </c>
      <c r="BZ15" s="353">
        <f>SUM(BW15:BY15)</f>
        <v>0</v>
      </c>
      <c r="CD15" s="487"/>
      <c r="CE15" s="487"/>
      <c r="CF15" s="487"/>
      <c r="CG15" s="488"/>
      <c r="CH15" s="560"/>
    </row>
    <row r="16" spans="1:306" s="1" customFormat="1" x14ac:dyDescent="0.25">
      <c r="A16" s="52"/>
      <c r="B16" s="493" t="s">
        <v>103</v>
      </c>
      <c r="C16" s="353">
        <f t="shared" ref="C16:AX16" si="17">SUM(C12:C15)</f>
        <v>0</v>
      </c>
      <c r="D16" s="352">
        <f t="shared" si="17"/>
        <v>0</v>
      </c>
      <c r="E16" s="352">
        <f t="shared" si="17"/>
        <v>0</v>
      </c>
      <c r="F16" s="353">
        <f t="shared" si="17"/>
        <v>0</v>
      </c>
      <c r="G16" s="353">
        <f t="shared" si="17"/>
        <v>0</v>
      </c>
      <c r="H16" s="352">
        <f t="shared" si="17"/>
        <v>0</v>
      </c>
      <c r="I16" s="352">
        <f t="shared" si="17"/>
        <v>0</v>
      </c>
      <c r="J16" s="353">
        <f t="shared" si="17"/>
        <v>0</v>
      </c>
      <c r="K16" s="353">
        <f t="shared" si="17"/>
        <v>0</v>
      </c>
      <c r="L16" s="352">
        <f t="shared" si="17"/>
        <v>0</v>
      </c>
      <c r="M16" s="352">
        <f t="shared" si="17"/>
        <v>0</v>
      </c>
      <c r="N16" s="353">
        <f t="shared" si="17"/>
        <v>0</v>
      </c>
      <c r="O16" s="353">
        <f t="shared" si="17"/>
        <v>0</v>
      </c>
      <c r="P16" s="352">
        <f t="shared" si="17"/>
        <v>0</v>
      </c>
      <c r="Q16" s="352">
        <f t="shared" si="17"/>
        <v>0</v>
      </c>
      <c r="R16" s="353">
        <f t="shared" si="17"/>
        <v>0</v>
      </c>
      <c r="S16" s="353">
        <f t="shared" si="17"/>
        <v>0</v>
      </c>
      <c r="T16" s="352">
        <f t="shared" si="17"/>
        <v>0</v>
      </c>
      <c r="U16" s="352">
        <f t="shared" si="17"/>
        <v>0</v>
      </c>
      <c r="V16" s="353">
        <f t="shared" si="17"/>
        <v>0</v>
      </c>
      <c r="W16" s="353">
        <f t="shared" si="17"/>
        <v>0</v>
      </c>
      <c r="X16" s="352">
        <f t="shared" si="17"/>
        <v>0</v>
      </c>
      <c r="Y16" s="352">
        <f t="shared" si="17"/>
        <v>0</v>
      </c>
      <c r="Z16" s="353">
        <f t="shared" si="17"/>
        <v>0</v>
      </c>
      <c r="AA16" s="353">
        <f t="shared" si="17"/>
        <v>0</v>
      </c>
      <c r="AB16" s="352">
        <f t="shared" si="17"/>
        <v>0</v>
      </c>
      <c r="AC16" s="352">
        <f t="shared" si="17"/>
        <v>0</v>
      </c>
      <c r="AD16" s="353">
        <f t="shared" si="17"/>
        <v>0</v>
      </c>
      <c r="AE16" s="353">
        <f t="shared" si="17"/>
        <v>0</v>
      </c>
      <c r="AF16" s="352">
        <f t="shared" si="17"/>
        <v>0</v>
      </c>
      <c r="AG16" s="352">
        <f t="shared" si="17"/>
        <v>0</v>
      </c>
      <c r="AH16" s="353">
        <f t="shared" si="17"/>
        <v>0</v>
      </c>
      <c r="AI16" s="353">
        <f t="shared" si="17"/>
        <v>0</v>
      </c>
      <c r="AJ16" s="352">
        <f t="shared" si="17"/>
        <v>0</v>
      </c>
      <c r="AK16" s="352">
        <f t="shared" si="17"/>
        <v>0</v>
      </c>
      <c r="AL16" s="353">
        <f t="shared" si="17"/>
        <v>0</v>
      </c>
      <c r="AM16" s="353">
        <f t="shared" si="17"/>
        <v>0</v>
      </c>
      <c r="AN16" s="352">
        <f t="shared" si="17"/>
        <v>0</v>
      </c>
      <c r="AO16" s="352">
        <f t="shared" si="17"/>
        <v>0</v>
      </c>
      <c r="AP16" s="353">
        <f t="shared" si="17"/>
        <v>0</v>
      </c>
      <c r="AQ16" s="353">
        <f t="shared" si="17"/>
        <v>0</v>
      </c>
      <c r="AR16" s="352">
        <f t="shared" si="17"/>
        <v>0</v>
      </c>
      <c r="AS16" s="352">
        <f t="shared" si="17"/>
        <v>0</v>
      </c>
      <c r="AT16" s="353">
        <f t="shared" si="17"/>
        <v>0</v>
      </c>
      <c r="AU16" s="353">
        <f t="shared" si="17"/>
        <v>0</v>
      </c>
      <c r="AV16" s="352">
        <f t="shared" si="17"/>
        <v>0</v>
      </c>
      <c r="AW16" s="352">
        <f t="shared" si="17"/>
        <v>0</v>
      </c>
      <c r="AX16" s="353">
        <f t="shared" si="17"/>
        <v>0</v>
      </c>
      <c r="AY16" s="352">
        <f t="shared" si="10"/>
        <v>0</v>
      </c>
      <c r="AZ16" s="352">
        <f t="shared" si="10"/>
        <v>0</v>
      </c>
      <c r="BA16" s="352">
        <f t="shared" si="10"/>
        <v>0</v>
      </c>
      <c r="BB16" s="353">
        <f>SUM(BB12:BB15)</f>
        <v>0</v>
      </c>
      <c r="BC16" s="352">
        <f t="shared" si="11"/>
        <v>0</v>
      </c>
      <c r="BD16" s="352">
        <f t="shared" si="11"/>
        <v>0</v>
      </c>
      <c r="BE16" s="352">
        <f t="shared" si="11"/>
        <v>0</v>
      </c>
      <c r="BF16" s="353">
        <f>SUM(BF12:BF15)</f>
        <v>0</v>
      </c>
      <c r="BG16" s="352">
        <f t="shared" si="12"/>
        <v>0</v>
      </c>
      <c r="BH16" s="352">
        <f t="shared" si="12"/>
        <v>0</v>
      </c>
      <c r="BI16" s="352">
        <f t="shared" si="12"/>
        <v>0</v>
      </c>
      <c r="BJ16" s="353">
        <f>SUM(BJ12:BJ15)</f>
        <v>0</v>
      </c>
      <c r="BK16" s="352">
        <f t="shared" si="13"/>
        <v>0</v>
      </c>
      <c r="BL16" s="352">
        <f t="shared" si="13"/>
        <v>0</v>
      </c>
      <c r="BM16" s="352">
        <f t="shared" si="13"/>
        <v>0</v>
      </c>
      <c r="BN16" s="353">
        <f>SUM(BN12:BN15)</f>
        <v>0</v>
      </c>
      <c r="BO16" s="352">
        <f t="shared" si="14"/>
        <v>0</v>
      </c>
      <c r="BP16" s="352">
        <f t="shared" si="14"/>
        <v>0</v>
      </c>
      <c r="BQ16" s="352">
        <f t="shared" si="14"/>
        <v>0</v>
      </c>
      <c r="BR16" s="353">
        <f>SUM(BR12:BR15)</f>
        <v>0</v>
      </c>
      <c r="BS16" s="352">
        <f t="shared" si="15"/>
        <v>0</v>
      </c>
      <c r="BT16" s="352">
        <f t="shared" si="15"/>
        <v>0</v>
      </c>
      <c r="BU16" s="352">
        <f t="shared" si="15"/>
        <v>0</v>
      </c>
      <c r="BV16" s="353">
        <f>SUM(BV12:BV15)</f>
        <v>0</v>
      </c>
      <c r="BW16" s="352">
        <f t="shared" si="16"/>
        <v>0</v>
      </c>
      <c r="BX16" s="352">
        <f t="shared" si="16"/>
        <v>0</v>
      </c>
      <c r="BY16" s="352">
        <f t="shared" si="16"/>
        <v>0</v>
      </c>
      <c r="BZ16" s="353">
        <f>SUM(BZ12:BZ15)</f>
        <v>0</v>
      </c>
      <c r="CA16" s="355"/>
      <c r="CB16" s="355"/>
      <c r="CC16" s="355"/>
      <c r="CD16" s="489"/>
      <c r="CE16" s="489"/>
      <c r="CF16" s="489"/>
      <c r="CG16" s="488"/>
      <c r="CH16" s="355"/>
      <c r="CI16" s="355"/>
      <c r="CJ16" s="355"/>
      <c r="CK16" s="355"/>
      <c r="CL16" s="355"/>
      <c r="CM16" s="355"/>
      <c r="CN16" s="355"/>
      <c r="CO16" s="355"/>
      <c r="CP16" s="355"/>
      <c r="CQ16" s="355"/>
      <c r="CR16" s="355"/>
      <c r="CS16" s="355"/>
      <c r="CT16" s="355"/>
      <c r="CU16" s="355"/>
      <c r="CV16" s="355"/>
      <c r="CW16" s="355"/>
      <c r="CX16" s="355"/>
      <c r="CY16" s="355"/>
      <c r="CZ16" s="355"/>
      <c r="DA16" s="355"/>
      <c r="DB16" s="355"/>
      <c r="DC16" s="355"/>
      <c r="DD16" s="355"/>
      <c r="DE16" s="355"/>
      <c r="DF16" s="355"/>
      <c r="DG16" s="355"/>
      <c r="DH16" s="355"/>
      <c r="DI16" s="355"/>
      <c r="DJ16" s="355"/>
      <c r="DK16" s="355"/>
      <c r="DL16" s="355"/>
      <c r="DM16" s="355"/>
      <c r="DN16" s="355"/>
      <c r="DO16" s="355"/>
      <c r="DP16" s="355"/>
      <c r="DQ16" s="355"/>
      <c r="DR16" s="355"/>
      <c r="DS16" s="355"/>
      <c r="DT16" s="355"/>
      <c r="DU16" s="355"/>
      <c r="DV16" s="355"/>
      <c r="DW16" s="355"/>
      <c r="DX16" s="355"/>
      <c r="DY16" s="355"/>
      <c r="DZ16" s="355"/>
      <c r="EA16" s="355"/>
      <c r="EB16" s="355"/>
      <c r="EC16" s="355"/>
      <c r="ED16" s="355"/>
      <c r="EE16" s="355"/>
      <c r="EF16" s="355"/>
      <c r="EG16" s="355"/>
      <c r="EH16" s="355"/>
      <c r="EI16" s="355"/>
      <c r="EJ16" s="355"/>
      <c r="EK16" s="355"/>
      <c r="EL16" s="355"/>
      <c r="EM16" s="355"/>
      <c r="EN16" s="355"/>
      <c r="EO16" s="355"/>
      <c r="EP16" s="355"/>
      <c r="EQ16" s="355"/>
      <c r="ER16" s="355"/>
      <c r="ES16" s="355"/>
      <c r="ET16" s="355"/>
      <c r="EU16" s="355"/>
      <c r="EV16" s="355"/>
      <c r="EW16" s="355"/>
      <c r="EX16" s="355"/>
      <c r="EY16" s="355"/>
      <c r="EZ16" s="355"/>
      <c r="FA16" s="355"/>
      <c r="FB16" s="355"/>
      <c r="FC16" s="355"/>
      <c r="FD16" s="355"/>
      <c r="FE16" s="355"/>
      <c r="FF16" s="355"/>
      <c r="FG16" s="355"/>
      <c r="FH16" s="355"/>
      <c r="FI16" s="355"/>
      <c r="FJ16" s="355"/>
      <c r="FK16" s="355"/>
      <c r="FL16" s="355"/>
      <c r="FM16" s="355"/>
      <c r="FN16" s="355"/>
      <c r="FO16" s="355"/>
      <c r="FP16" s="355"/>
      <c r="FQ16" s="355"/>
      <c r="FR16" s="355"/>
      <c r="FS16" s="355"/>
      <c r="FT16" s="355"/>
      <c r="FU16" s="355"/>
      <c r="FV16" s="355"/>
      <c r="FW16" s="355"/>
      <c r="FX16" s="355"/>
      <c r="FY16" s="355"/>
      <c r="FZ16" s="355"/>
      <c r="GA16" s="355"/>
      <c r="GB16" s="355"/>
      <c r="GC16" s="355"/>
      <c r="GD16" s="355"/>
      <c r="GE16" s="355"/>
      <c r="GF16" s="355"/>
      <c r="GG16" s="355"/>
      <c r="GH16" s="355"/>
      <c r="GI16" s="355"/>
      <c r="GJ16" s="355"/>
      <c r="GK16" s="355"/>
      <c r="GL16" s="355"/>
      <c r="GM16" s="355"/>
      <c r="GN16" s="355"/>
      <c r="GO16" s="355"/>
      <c r="GP16" s="355"/>
      <c r="GQ16" s="355"/>
      <c r="GR16" s="355"/>
      <c r="GS16" s="355"/>
      <c r="GT16" s="355"/>
      <c r="GU16" s="355"/>
      <c r="GV16" s="355"/>
      <c r="GW16" s="355"/>
      <c r="GX16" s="355"/>
      <c r="GY16" s="355"/>
      <c r="GZ16" s="355"/>
      <c r="HA16" s="355"/>
      <c r="HB16" s="355"/>
      <c r="HC16" s="355"/>
      <c r="HD16" s="355"/>
      <c r="HE16" s="355"/>
      <c r="HF16" s="355"/>
      <c r="HG16" s="355"/>
      <c r="HH16" s="355"/>
      <c r="HI16" s="355"/>
      <c r="HJ16" s="355"/>
      <c r="HK16" s="355"/>
      <c r="HL16" s="355"/>
      <c r="HM16" s="355"/>
      <c r="HN16" s="355"/>
      <c r="HO16" s="355"/>
      <c r="HP16" s="355"/>
      <c r="HQ16" s="355"/>
      <c r="HR16" s="355"/>
      <c r="HS16" s="355"/>
      <c r="HT16" s="355"/>
      <c r="HU16" s="355"/>
      <c r="HV16" s="355"/>
      <c r="HW16" s="355"/>
      <c r="HX16" s="355"/>
      <c r="HY16" s="355"/>
      <c r="HZ16" s="355"/>
      <c r="IA16" s="355"/>
      <c r="IB16" s="355"/>
      <c r="IC16" s="355"/>
      <c r="ID16" s="355"/>
      <c r="IE16" s="355"/>
      <c r="IF16" s="355"/>
      <c r="IG16" s="355"/>
      <c r="IH16" s="355"/>
      <c r="II16" s="355"/>
      <c r="IJ16" s="355"/>
      <c r="IK16" s="355"/>
      <c r="IL16" s="355"/>
      <c r="IM16" s="355"/>
      <c r="IN16" s="355"/>
      <c r="IO16" s="355"/>
      <c r="IP16" s="355"/>
      <c r="IQ16" s="355"/>
      <c r="IR16" s="355"/>
      <c r="IS16" s="355"/>
      <c r="IT16" s="355"/>
      <c r="IU16" s="355"/>
      <c r="IV16" s="355"/>
      <c r="IW16" s="355"/>
      <c r="IX16" s="355"/>
      <c r="IY16" s="355"/>
      <c r="IZ16" s="355"/>
      <c r="JA16" s="355"/>
      <c r="JB16" s="355"/>
      <c r="JC16" s="355"/>
      <c r="JD16" s="355"/>
      <c r="JE16" s="355"/>
      <c r="JF16" s="355"/>
      <c r="JG16" s="355"/>
      <c r="JH16" s="355"/>
      <c r="JI16" s="355"/>
      <c r="JJ16" s="355"/>
      <c r="JK16" s="355"/>
      <c r="JL16" s="355"/>
      <c r="JM16" s="355"/>
      <c r="JN16" s="355"/>
      <c r="JO16" s="355"/>
      <c r="JP16" s="355"/>
      <c r="JQ16" s="355"/>
      <c r="JR16" s="355"/>
      <c r="JS16" s="355"/>
      <c r="JT16" s="355"/>
      <c r="JU16" s="355"/>
      <c r="JV16" s="355"/>
      <c r="JW16" s="355"/>
      <c r="JX16" s="355"/>
      <c r="JY16" s="355"/>
      <c r="JZ16" s="355"/>
      <c r="KA16" s="355"/>
      <c r="KB16" s="355"/>
      <c r="KC16" s="355"/>
      <c r="KD16" s="355"/>
      <c r="KE16" s="355"/>
      <c r="KF16" s="355"/>
      <c r="KG16" s="355"/>
      <c r="KH16" s="355"/>
      <c r="KI16" s="355"/>
      <c r="KJ16" s="355"/>
      <c r="KK16" s="355"/>
      <c r="KL16" s="355"/>
      <c r="KM16" s="355"/>
      <c r="KN16" s="355"/>
      <c r="KO16" s="355"/>
      <c r="KP16" s="355"/>
      <c r="KQ16" s="355"/>
      <c r="KR16" s="355"/>
      <c r="KS16" s="355"/>
      <c r="KT16" s="355"/>
    </row>
    <row r="18" spans="1:306" x14ac:dyDescent="0.25">
      <c r="A18" s="48" t="s">
        <v>106</v>
      </c>
      <c r="B18" s="45"/>
      <c r="C18" s="356"/>
      <c r="D18" s="356"/>
      <c r="E18" s="356"/>
      <c r="F18" s="356"/>
    </row>
    <row r="19" spans="1:306" ht="15" customHeight="1" x14ac:dyDescent="0.25">
      <c r="A19" s="967" t="s">
        <v>19</v>
      </c>
      <c r="B19" s="967" t="s">
        <v>43</v>
      </c>
      <c r="C19" s="961" t="s">
        <v>18</v>
      </c>
      <c r="D19" s="962"/>
      <c r="E19" s="962"/>
      <c r="F19" s="962"/>
      <c r="G19" s="962"/>
      <c r="H19" s="962"/>
      <c r="I19" s="962"/>
      <c r="J19" s="962"/>
      <c r="K19" s="962"/>
      <c r="L19" s="962"/>
      <c r="M19" s="962"/>
      <c r="N19" s="962"/>
      <c r="O19" s="962"/>
      <c r="P19" s="962"/>
      <c r="Q19" s="962"/>
      <c r="R19" s="963"/>
      <c r="S19" s="958" t="s">
        <v>31</v>
      </c>
      <c r="T19" s="959"/>
      <c r="U19" s="959"/>
      <c r="V19" s="959"/>
      <c r="W19" s="959"/>
      <c r="X19" s="959"/>
      <c r="Y19" s="959"/>
      <c r="Z19" s="959"/>
      <c r="AA19" s="959"/>
      <c r="AB19" s="959"/>
      <c r="AC19" s="959"/>
      <c r="AD19" s="959"/>
      <c r="AE19" s="959"/>
      <c r="AF19" s="959"/>
      <c r="AG19" s="959"/>
      <c r="AH19" s="960"/>
      <c r="AI19" s="970" t="s">
        <v>32</v>
      </c>
      <c r="AJ19" s="971"/>
      <c r="AK19" s="971"/>
      <c r="AL19" s="971"/>
      <c r="AM19" s="971"/>
      <c r="AN19" s="971"/>
      <c r="AO19" s="971"/>
      <c r="AP19" s="971"/>
      <c r="AQ19" s="971"/>
      <c r="AR19" s="971"/>
      <c r="AS19" s="971"/>
      <c r="AT19" s="971"/>
      <c r="AU19" s="971"/>
      <c r="AV19" s="971"/>
      <c r="AW19" s="971"/>
      <c r="AX19" s="972"/>
      <c r="AY19" s="958" t="s">
        <v>33</v>
      </c>
      <c r="AZ19" s="959"/>
      <c r="BA19" s="959"/>
      <c r="BB19" s="959"/>
      <c r="BC19" s="959"/>
      <c r="BD19" s="959"/>
      <c r="BE19" s="959"/>
      <c r="BF19" s="959"/>
      <c r="BG19" s="959"/>
      <c r="BH19" s="959"/>
      <c r="BI19" s="959"/>
      <c r="BJ19" s="959"/>
      <c r="BK19" s="959"/>
      <c r="BL19" s="959"/>
      <c r="BM19" s="959"/>
      <c r="BN19" s="960"/>
      <c r="BO19" s="970" t="s">
        <v>34</v>
      </c>
      <c r="BP19" s="971"/>
      <c r="BQ19" s="971"/>
      <c r="BR19" s="971"/>
      <c r="BS19" s="971"/>
      <c r="BT19" s="971"/>
      <c r="BU19" s="971"/>
      <c r="BV19" s="971"/>
      <c r="BW19" s="971"/>
      <c r="BX19" s="971"/>
      <c r="BY19" s="971"/>
      <c r="BZ19" s="971"/>
      <c r="CA19" s="971"/>
      <c r="CB19" s="971"/>
      <c r="CC19" s="971"/>
      <c r="CD19" s="972"/>
      <c r="CE19" s="958" t="s">
        <v>284</v>
      </c>
      <c r="CF19" s="959"/>
      <c r="CG19" s="959"/>
      <c r="CH19" s="959"/>
      <c r="CI19" s="959"/>
      <c r="CJ19" s="959"/>
      <c r="CK19" s="959"/>
      <c r="CL19" s="959"/>
      <c r="CM19" s="959"/>
      <c r="CN19" s="959"/>
      <c r="CO19" s="959"/>
      <c r="CP19" s="959"/>
      <c r="CQ19" s="959"/>
      <c r="CR19" s="959"/>
      <c r="CS19" s="959"/>
      <c r="CT19" s="960"/>
      <c r="CU19" s="961" t="s">
        <v>285</v>
      </c>
      <c r="CV19" s="962"/>
      <c r="CW19" s="962"/>
      <c r="CX19" s="962"/>
      <c r="CY19" s="962"/>
      <c r="CZ19" s="962"/>
      <c r="DA19" s="962"/>
      <c r="DB19" s="962"/>
      <c r="DC19" s="962"/>
      <c r="DD19" s="962"/>
      <c r="DE19" s="962"/>
      <c r="DF19" s="962"/>
      <c r="DG19" s="962"/>
      <c r="DH19" s="962"/>
      <c r="DI19" s="962"/>
      <c r="DJ19" s="963"/>
      <c r="DK19" s="958" t="s">
        <v>288</v>
      </c>
      <c r="DL19" s="959"/>
      <c r="DM19" s="959"/>
      <c r="DN19" s="959"/>
      <c r="DO19" s="959"/>
      <c r="DP19" s="959"/>
      <c r="DQ19" s="959"/>
      <c r="DR19" s="959"/>
      <c r="DS19" s="959"/>
      <c r="DT19" s="959"/>
      <c r="DU19" s="959"/>
      <c r="DV19" s="959"/>
      <c r="DW19" s="959"/>
      <c r="DX19" s="959"/>
      <c r="DY19" s="959"/>
      <c r="DZ19" s="960"/>
      <c r="EA19" s="961" t="s">
        <v>289</v>
      </c>
      <c r="EB19" s="962"/>
      <c r="EC19" s="962"/>
      <c r="ED19" s="962"/>
      <c r="EE19" s="962"/>
      <c r="EF19" s="962"/>
      <c r="EG19" s="962"/>
      <c r="EH19" s="962"/>
      <c r="EI19" s="962"/>
      <c r="EJ19" s="962"/>
      <c r="EK19" s="962"/>
      <c r="EL19" s="962"/>
      <c r="EM19" s="962"/>
      <c r="EN19" s="962"/>
      <c r="EO19" s="962"/>
      <c r="EP19" s="963"/>
      <c r="EQ19" s="958" t="s">
        <v>290</v>
      </c>
      <c r="ER19" s="959"/>
      <c r="ES19" s="959"/>
      <c r="ET19" s="959"/>
      <c r="EU19" s="959"/>
      <c r="EV19" s="959"/>
      <c r="EW19" s="959"/>
      <c r="EX19" s="959"/>
      <c r="EY19" s="959"/>
      <c r="EZ19" s="959"/>
      <c r="FA19" s="959"/>
      <c r="FB19" s="959"/>
      <c r="FC19" s="959"/>
      <c r="FD19" s="959"/>
      <c r="FE19" s="959"/>
      <c r="FF19" s="960"/>
      <c r="FG19" s="961" t="s">
        <v>291</v>
      </c>
      <c r="FH19" s="962"/>
      <c r="FI19" s="962"/>
      <c r="FJ19" s="962"/>
      <c r="FK19" s="962"/>
      <c r="FL19" s="962"/>
      <c r="FM19" s="962"/>
      <c r="FN19" s="962"/>
      <c r="FO19" s="962"/>
      <c r="FP19" s="962"/>
      <c r="FQ19" s="962"/>
      <c r="FR19" s="962"/>
      <c r="FS19" s="962"/>
      <c r="FT19" s="962"/>
      <c r="FU19" s="962"/>
      <c r="FV19" s="963"/>
      <c r="FW19" s="958" t="s">
        <v>292</v>
      </c>
      <c r="FX19" s="959"/>
      <c r="FY19" s="959"/>
      <c r="FZ19" s="959"/>
      <c r="GA19" s="959"/>
      <c r="GB19" s="959"/>
      <c r="GC19" s="959"/>
      <c r="GD19" s="959"/>
      <c r="GE19" s="959"/>
      <c r="GF19" s="959"/>
      <c r="GG19" s="959"/>
      <c r="GH19" s="959"/>
      <c r="GI19" s="959"/>
      <c r="GJ19" s="959"/>
      <c r="GK19" s="959"/>
      <c r="GL19" s="960"/>
      <c r="GM19" s="951" t="s">
        <v>300</v>
      </c>
      <c r="GN19" s="952"/>
      <c r="GO19" s="952"/>
      <c r="GP19" s="952"/>
      <c r="GQ19" s="952"/>
      <c r="GR19" s="952"/>
      <c r="GS19" s="952"/>
      <c r="GT19" s="952"/>
      <c r="GU19" s="952"/>
      <c r="GV19" s="952"/>
      <c r="GW19" s="952"/>
      <c r="GX19" s="952"/>
      <c r="GY19" s="952"/>
      <c r="GZ19" s="952"/>
      <c r="HA19" s="952"/>
      <c r="HB19" s="953"/>
      <c r="HC19" s="951" t="s">
        <v>301</v>
      </c>
      <c r="HD19" s="952"/>
      <c r="HE19" s="952"/>
      <c r="HF19" s="952"/>
      <c r="HG19" s="952"/>
      <c r="HH19" s="952"/>
      <c r="HI19" s="952"/>
      <c r="HJ19" s="952"/>
      <c r="HK19" s="952"/>
      <c r="HL19" s="952"/>
      <c r="HM19" s="952"/>
      <c r="HN19" s="952"/>
      <c r="HO19" s="952"/>
      <c r="HP19" s="952"/>
      <c r="HQ19" s="952"/>
      <c r="HR19" s="953"/>
      <c r="HS19" s="951" t="s">
        <v>302</v>
      </c>
      <c r="HT19" s="952"/>
      <c r="HU19" s="952"/>
      <c r="HV19" s="952"/>
      <c r="HW19" s="952"/>
      <c r="HX19" s="952"/>
      <c r="HY19" s="952"/>
      <c r="HZ19" s="952"/>
      <c r="IA19" s="952"/>
      <c r="IB19" s="952"/>
      <c r="IC19" s="952"/>
      <c r="ID19" s="952"/>
      <c r="IE19" s="952"/>
      <c r="IF19" s="952"/>
      <c r="IG19" s="952"/>
      <c r="IH19" s="953"/>
      <c r="II19" s="951" t="s">
        <v>303</v>
      </c>
      <c r="IJ19" s="952"/>
      <c r="IK19" s="952"/>
      <c r="IL19" s="952"/>
      <c r="IM19" s="952"/>
      <c r="IN19" s="952"/>
      <c r="IO19" s="952"/>
      <c r="IP19" s="952"/>
      <c r="IQ19" s="952"/>
      <c r="IR19" s="952"/>
      <c r="IS19" s="952"/>
      <c r="IT19" s="952"/>
      <c r="IU19" s="952"/>
      <c r="IV19" s="952"/>
      <c r="IW19" s="952"/>
      <c r="IX19" s="953"/>
      <c r="IY19" s="951" t="s">
        <v>299</v>
      </c>
      <c r="IZ19" s="952"/>
      <c r="JA19" s="952"/>
      <c r="JB19" s="952"/>
      <c r="JC19" s="952"/>
      <c r="JD19" s="952"/>
      <c r="JE19" s="952"/>
      <c r="JF19" s="952"/>
      <c r="JG19" s="952"/>
      <c r="JH19" s="952"/>
      <c r="JI19" s="952"/>
      <c r="JJ19" s="952"/>
      <c r="JK19" s="952"/>
      <c r="JL19" s="952"/>
      <c r="JM19" s="952"/>
      <c r="JN19" s="953"/>
      <c r="JO19" s="951" t="s">
        <v>304</v>
      </c>
      <c r="JP19" s="952"/>
      <c r="JQ19" s="952"/>
      <c r="JR19" s="952"/>
      <c r="JS19" s="952"/>
      <c r="JT19" s="952"/>
      <c r="JU19" s="952"/>
      <c r="JV19" s="952"/>
      <c r="JW19" s="952"/>
      <c r="JX19" s="952"/>
      <c r="JY19" s="952"/>
      <c r="JZ19" s="952"/>
      <c r="KA19" s="952"/>
      <c r="KB19" s="952"/>
      <c r="KC19" s="952"/>
      <c r="KD19" s="953"/>
      <c r="KE19" s="951" t="s">
        <v>573</v>
      </c>
      <c r="KF19" s="952"/>
      <c r="KG19" s="952"/>
      <c r="KH19" s="952"/>
      <c r="KI19" s="952"/>
      <c r="KJ19" s="952"/>
      <c r="KK19" s="952"/>
      <c r="KL19" s="952"/>
      <c r="KM19" s="952"/>
      <c r="KN19" s="952"/>
      <c r="KO19" s="952"/>
      <c r="KP19" s="952"/>
      <c r="KQ19" s="952"/>
      <c r="KR19" s="952"/>
      <c r="KS19" s="952"/>
      <c r="KT19" s="953"/>
    </row>
    <row r="20" spans="1:306" x14ac:dyDescent="0.25">
      <c r="A20" s="968"/>
      <c r="B20" s="968"/>
      <c r="C20" s="954" t="s">
        <v>28</v>
      </c>
      <c r="D20" s="954"/>
      <c r="E20" s="954"/>
      <c r="F20" s="954"/>
      <c r="G20" s="955" t="s">
        <v>29</v>
      </c>
      <c r="H20" s="955"/>
      <c r="I20" s="955"/>
      <c r="J20" s="955"/>
      <c r="K20" s="956" t="s">
        <v>30</v>
      </c>
      <c r="L20" s="956"/>
      <c r="M20" s="956"/>
      <c r="N20" s="956"/>
      <c r="O20" s="957" t="s">
        <v>17</v>
      </c>
      <c r="P20" s="957"/>
      <c r="Q20" s="957"/>
      <c r="R20" s="957"/>
      <c r="S20" s="954" t="s">
        <v>28</v>
      </c>
      <c r="T20" s="954"/>
      <c r="U20" s="954"/>
      <c r="V20" s="954"/>
      <c r="W20" s="955" t="s">
        <v>29</v>
      </c>
      <c r="X20" s="955"/>
      <c r="Y20" s="955"/>
      <c r="Z20" s="955"/>
      <c r="AA20" s="956" t="s">
        <v>30</v>
      </c>
      <c r="AB20" s="956"/>
      <c r="AC20" s="956"/>
      <c r="AD20" s="956"/>
      <c r="AE20" s="957" t="s">
        <v>17</v>
      </c>
      <c r="AF20" s="957"/>
      <c r="AG20" s="957"/>
      <c r="AH20" s="957"/>
      <c r="AI20" s="954" t="s">
        <v>28</v>
      </c>
      <c r="AJ20" s="954"/>
      <c r="AK20" s="954"/>
      <c r="AL20" s="954"/>
      <c r="AM20" s="955" t="s">
        <v>29</v>
      </c>
      <c r="AN20" s="955"/>
      <c r="AO20" s="955"/>
      <c r="AP20" s="955"/>
      <c r="AQ20" s="956" t="s">
        <v>30</v>
      </c>
      <c r="AR20" s="956"/>
      <c r="AS20" s="956"/>
      <c r="AT20" s="956"/>
      <c r="AU20" s="957" t="s">
        <v>17</v>
      </c>
      <c r="AV20" s="957"/>
      <c r="AW20" s="957"/>
      <c r="AX20" s="957"/>
      <c r="AY20" s="954" t="s">
        <v>28</v>
      </c>
      <c r="AZ20" s="954"/>
      <c r="BA20" s="954"/>
      <c r="BB20" s="954"/>
      <c r="BC20" s="955" t="s">
        <v>29</v>
      </c>
      <c r="BD20" s="955"/>
      <c r="BE20" s="955"/>
      <c r="BF20" s="955"/>
      <c r="BG20" s="956" t="s">
        <v>30</v>
      </c>
      <c r="BH20" s="956"/>
      <c r="BI20" s="956"/>
      <c r="BJ20" s="956"/>
      <c r="BK20" s="957" t="s">
        <v>17</v>
      </c>
      <c r="BL20" s="957"/>
      <c r="BM20" s="957"/>
      <c r="BN20" s="957"/>
      <c r="BO20" s="954" t="s">
        <v>28</v>
      </c>
      <c r="BP20" s="954"/>
      <c r="BQ20" s="954"/>
      <c r="BR20" s="954"/>
      <c r="BS20" s="955" t="s">
        <v>29</v>
      </c>
      <c r="BT20" s="955"/>
      <c r="BU20" s="955"/>
      <c r="BV20" s="955"/>
      <c r="BW20" s="956" t="s">
        <v>30</v>
      </c>
      <c r="BX20" s="956"/>
      <c r="BY20" s="956"/>
      <c r="BZ20" s="956"/>
      <c r="CA20" s="957" t="s">
        <v>17</v>
      </c>
      <c r="CB20" s="957"/>
      <c r="CC20" s="957"/>
      <c r="CD20" s="957"/>
      <c r="CE20" s="954" t="s">
        <v>28</v>
      </c>
      <c r="CF20" s="954"/>
      <c r="CG20" s="954"/>
      <c r="CH20" s="954"/>
      <c r="CI20" s="955" t="s">
        <v>29</v>
      </c>
      <c r="CJ20" s="955"/>
      <c r="CK20" s="955"/>
      <c r="CL20" s="955"/>
      <c r="CM20" s="956" t="s">
        <v>30</v>
      </c>
      <c r="CN20" s="956"/>
      <c r="CO20" s="956"/>
      <c r="CP20" s="956"/>
      <c r="CQ20" s="957" t="s">
        <v>17</v>
      </c>
      <c r="CR20" s="957"/>
      <c r="CS20" s="957"/>
      <c r="CT20" s="957"/>
      <c r="CU20" s="954" t="s">
        <v>28</v>
      </c>
      <c r="CV20" s="954"/>
      <c r="CW20" s="954"/>
      <c r="CX20" s="954"/>
      <c r="CY20" s="955" t="s">
        <v>29</v>
      </c>
      <c r="CZ20" s="955"/>
      <c r="DA20" s="955"/>
      <c r="DB20" s="955"/>
      <c r="DC20" s="956" t="s">
        <v>30</v>
      </c>
      <c r="DD20" s="956"/>
      <c r="DE20" s="956"/>
      <c r="DF20" s="956"/>
      <c r="DG20" s="957" t="s">
        <v>17</v>
      </c>
      <c r="DH20" s="957"/>
      <c r="DI20" s="957"/>
      <c r="DJ20" s="957"/>
      <c r="DK20" s="954" t="s">
        <v>28</v>
      </c>
      <c r="DL20" s="954"/>
      <c r="DM20" s="954"/>
      <c r="DN20" s="954"/>
      <c r="DO20" s="955" t="s">
        <v>29</v>
      </c>
      <c r="DP20" s="955"/>
      <c r="DQ20" s="955"/>
      <c r="DR20" s="955"/>
      <c r="DS20" s="956" t="s">
        <v>30</v>
      </c>
      <c r="DT20" s="956"/>
      <c r="DU20" s="956"/>
      <c r="DV20" s="956"/>
      <c r="DW20" s="957" t="s">
        <v>17</v>
      </c>
      <c r="DX20" s="957"/>
      <c r="DY20" s="957"/>
      <c r="DZ20" s="957"/>
      <c r="EA20" s="954" t="s">
        <v>28</v>
      </c>
      <c r="EB20" s="954"/>
      <c r="EC20" s="954"/>
      <c r="ED20" s="954"/>
      <c r="EE20" s="955" t="s">
        <v>29</v>
      </c>
      <c r="EF20" s="955"/>
      <c r="EG20" s="955"/>
      <c r="EH20" s="955"/>
      <c r="EI20" s="956" t="s">
        <v>30</v>
      </c>
      <c r="EJ20" s="956"/>
      <c r="EK20" s="956"/>
      <c r="EL20" s="956"/>
      <c r="EM20" s="957" t="s">
        <v>17</v>
      </c>
      <c r="EN20" s="957"/>
      <c r="EO20" s="957"/>
      <c r="EP20" s="957"/>
      <c r="EQ20" s="954" t="s">
        <v>28</v>
      </c>
      <c r="ER20" s="954"/>
      <c r="ES20" s="954"/>
      <c r="ET20" s="954"/>
      <c r="EU20" s="955" t="s">
        <v>29</v>
      </c>
      <c r="EV20" s="955"/>
      <c r="EW20" s="955"/>
      <c r="EX20" s="955"/>
      <c r="EY20" s="956" t="s">
        <v>30</v>
      </c>
      <c r="EZ20" s="956"/>
      <c r="FA20" s="956"/>
      <c r="FB20" s="956"/>
      <c r="FC20" s="957" t="s">
        <v>17</v>
      </c>
      <c r="FD20" s="957"/>
      <c r="FE20" s="957"/>
      <c r="FF20" s="957"/>
      <c r="FG20" s="954" t="s">
        <v>28</v>
      </c>
      <c r="FH20" s="954"/>
      <c r="FI20" s="954"/>
      <c r="FJ20" s="954"/>
      <c r="FK20" s="955" t="s">
        <v>29</v>
      </c>
      <c r="FL20" s="955"/>
      <c r="FM20" s="955"/>
      <c r="FN20" s="955"/>
      <c r="FO20" s="956" t="s">
        <v>30</v>
      </c>
      <c r="FP20" s="956"/>
      <c r="FQ20" s="956"/>
      <c r="FR20" s="956"/>
      <c r="FS20" s="957" t="s">
        <v>17</v>
      </c>
      <c r="FT20" s="957"/>
      <c r="FU20" s="957"/>
      <c r="FV20" s="957"/>
      <c r="FW20" s="954" t="s">
        <v>28</v>
      </c>
      <c r="FX20" s="954"/>
      <c r="FY20" s="954"/>
      <c r="FZ20" s="954"/>
      <c r="GA20" s="955" t="s">
        <v>29</v>
      </c>
      <c r="GB20" s="955"/>
      <c r="GC20" s="955"/>
      <c r="GD20" s="955"/>
      <c r="GE20" s="956" t="s">
        <v>30</v>
      </c>
      <c r="GF20" s="956"/>
      <c r="GG20" s="956"/>
      <c r="GH20" s="956"/>
      <c r="GI20" s="957" t="s">
        <v>17</v>
      </c>
      <c r="GJ20" s="957"/>
      <c r="GK20" s="957"/>
      <c r="GL20" s="957"/>
      <c r="GM20" s="954" t="s">
        <v>28</v>
      </c>
      <c r="GN20" s="954"/>
      <c r="GO20" s="954"/>
      <c r="GP20" s="954"/>
      <c r="GQ20" s="955" t="s">
        <v>29</v>
      </c>
      <c r="GR20" s="955"/>
      <c r="GS20" s="955"/>
      <c r="GT20" s="955"/>
      <c r="GU20" s="956" t="s">
        <v>30</v>
      </c>
      <c r="GV20" s="956"/>
      <c r="GW20" s="956"/>
      <c r="GX20" s="956"/>
      <c r="GY20" s="957" t="s">
        <v>17</v>
      </c>
      <c r="GZ20" s="957"/>
      <c r="HA20" s="957"/>
      <c r="HB20" s="957"/>
      <c r="HC20" s="954" t="s">
        <v>28</v>
      </c>
      <c r="HD20" s="954"/>
      <c r="HE20" s="954"/>
      <c r="HF20" s="954"/>
      <c r="HG20" s="955" t="s">
        <v>29</v>
      </c>
      <c r="HH20" s="955"/>
      <c r="HI20" s="955"/>
      <c r="HJ20" s="955"/>
      <c r="HK20" s="956" t="s">
        <v>30</v>
      </c>
      <c r="HL20" s="956"/>
      <c r="HM20" s="956"/>
      <c r="HN20" s="956"/>
      <c r="HO20" s="957" t="s">
        <v>17</v>
      </c>
      <c r="HP20" s="957"/>
      <c r="HQ20" s="957"/>
      <c r="HR20" s="957"/>
      <c r="HS20" s="954" t="s">
        <v>28</v>
      </c>
      <c r="HT20" s="954"/>
      <c r="HU20" s="954"/>
      <c r="HV20" s="954"/>
      <c r="HW20" s="955" t="s">
        <v>29</v>
      </c>
      <c r="HX20" s="955"/>
      <c r="HY20" s="955"/>
      <c r="HZ20" s="955"/>
      <c r="IA20" s="956" t="s">
        <v>30</v>
      </c>
      <c r="IB20" s="956"/>
      <c r="IC20" s="956"/>
      <c r="ID20" s="956"/>
      <c r="IE20" s="957" t="s">
        <v>17</v>
      </c>
      <c r="IF20" s="957"/>
      <c r="IG20" s="957"/>
      <c r="IH20" s="957"/>
      <c r="II20" s="954" t="s">
        <v>28</v>
      </c>
      <c r="IJ20" s="954"/>
      <c r="IK20" s="954"/>
      <c r="IL20" s="954"/>
      <c r="IM20" s="955" t="s">
        <v>29</v>
      </c>
      <c r="IN20" s="955"/>
      <c r="IO20" s="955"/>
      <c r="IP20" s="955"/>
      <c r="IQ20" s="956" t="s">
        <v>30</v>
      </c>
      <c r="IR20" s="956"/>
      <c r="IS20" s="956"/>
      <c r="IT20" s="956"/>
      <c r="IU20" s="957" t="s">
        <v>17</v>
      </c>
      <c r="IV20" s="957"/>
      <c r="IW20" s="957"/>
      <c r="IX20" s="957"/>
      <c r="IY20" s="954" t="s">
        <v>28</v>
      </c>
      <c r="IZ20" s="954"/>
      <c r="JA20" s="954"/>
      <c r="JB20" s="954"/>
      <c r="JC20" s="955" t="s">
        <v>29</v>
      </c>
      <c r="JD20" s="955"/>
      <c r="JE20" s="955"/>
      <c r="JF20" s="955"/>
      <c r="JG20" s="956" t="s">
        <v>30</v>
      </c>
      <c r="JH20" s="956"/>
      <c r="JI20" s="956"/>
      <c r="JJ20" s="956"/>
      <c r="JK20" s="957" t="s">
        <v>17</v>
      </c>
      <c r="JL20" s="957"/>
      <c r="JM20" s="957"/>
      <c r="JN20" s="957"/>
      <c r="JO20" s="954" t="s">
        <v>28</v>
      </c>
      <c r="JP20" s="954"/>
      <c r="JQ20" s="954"/>
      <c r="JR20" s="954"/>
      <c r="JS20" s="955" t="s">
        <v>29</v>
      </c>
      <c r="JT20" s="955"/>
      <c r="JU20" s="955"/>
      <c r="JV20" s="955"/>
      <c r="JW20" s="956" t="s">
        <v>30</v>
      </c>
      <c r="JX20" s="956"/>
      <c r="JY20" s="956"/>
      <c r="JZ20" s="956"/>
      <c r="KA20" s="957" t="s">
        <v>17</v>
      </c>
      <c r="KB20" s="957"/>
      <c r="KC20" s="957"/>
      <c r="KD20" s="957"/>
      <c r="KE20" s="954" t="s">
        <v>28</v>
      </c>
      <c r="KF20" s="954"/>
      <c r="KG20" s="954"/>
      <c r="KH20" s="954"/>
      <c r="KI20" s="955" t="s">
        <v>29</v>
      </c>
      <c r="KJ20" s="955"/>
      <c r="KK20" s="955"/>
      <c r="KL20" s="955"/>
      <c r="KM20" s="956" t="s">
        <v>30</v>
      </c>
      <c r="KN20" s="956"/>
      <c r="KO20" s="956"/>
      <c r="KP20" s="956"/>
      <c r="KQ20" s="957" t="s">
        <v>17</v>
      </c>
      <c r="KR20" s="957"/>
      <c r="KS20" s="957"/>
      <c r="KT20" s="957"/>
    </row>
    <row r="21" spans="1:306" x14ac:dyDescent="0.25">
      <c r="A21" s="969"/>
      <c r="B21" s="969"/>
      <c r="C21" s="305" t="s">
        <v>26</v>
      </c>
      <c r="D21" s="305" t="s">
        <v>27</v>
      </c>
      <c r="E21" s="305" t="s">
        <v>253</v>
      </c>
      <c r="F21" s="305" t="s">
        <v>17</v>
      </c>
      <c r="G21" s="305" t="s">
        <v>26</v>
      </c>
      <c r="H21" s="305" t="s">
        <v>27</v>
      </c>
      <c r="I21" s="305" t="s">
        <v>253</v>
      </c>
      <c r="J21" s="305" t="s">
        <v>17</v>
      </c>
      <c r="K21" s="305" t="s">
        <v>26</v>
      </c>
      <c r="L21" s="305" t="s">
        <v>27</v>
      </c>
      <c r="M21" s="305" t="s">
        <v>253</v>
      </c>
      <c r="N21" s="305" t="s">
        <v>17</v>
      </c>
      <c r="O21" s="305" t="s">
        <v>26</v>
      </c>
      <c r="P21" s="305" t="s">
        <v>27</v>
      </c>
      <c r="Q21" s="305" t="s">
        <v>253</v>
      </c>
      <c r="R21" s="305" t="s">
        <v>17</v>
      </c>
      <c r="S21" s="305" t="s">
        <v>26</v>
      </c>
      <c r="T21" s="305" t="s">
        <v>27</v>
      </c>
      <c r="U21" s="305" t="s">
        <v>253</v>
      </c>
      <c r="V21" s="305" t="s">
        <v>17</v>
      </c>
      <c r="W21" s="305" t="s">
        <v>26</v>
      </c>
      <c r="X21" s="305" t="s">
        <v>27</v>
      </c>
      <c r="Y21" s="305" t="s">
        <v>253</v>
      </c>
      <c r="Z21" s="305" t="s">
        <v>17</v>
      </c>
      <c r="AA21" s="305" t="s">
        <v>26</v>
      </c>
      <c r="AB21" s="305" t="s">
        <v>27</v>
      </c>
      <c r="AC21" s="305" t="s">
        <v>253</v>
      </c>
      <c r="AD21" s="305" t="s">
        <v>17</v>
      </c>
      <c r="AE21" s="305" t="s">
        <v>26</v>
      </c>
      <c r="AF21" s="305" t="s">
        <v>27</v>
      </c>
      <c r="AG21" s="305" t="s">
        <v>253</v>
      </c>
      <c r="AH21" s="305" t="s">
        <v>17</v>
      </c>
      <c r="AI21" s="305" t="s">
        <v>26</v>
      </c>
      <c r="AJ21" s="305" t="s">
        <v>27</v>
      </c>
      <c r="AK21" s="305" t="s">
        <v>253</v>
      </c>
      <c r="AL21" s="305" t="s">
        <v>17</v>
      </c>
      <c r="AM21" s="305" t="s">
        <v>26</v>
      </c>
      <c r="AN21" s="305" t="s">
        <v>27</v>
      </c>
      <c r="AO21" s="305" t="s">
        <v>253</v>
      </c>
      <c r="AP21" s="305" t="s">
        <v>17</v>
      </c>
      <c r="AQ21" s="305" t="s">
        <v>26</v>
      </c>
      <c r="AR21" s="305" t="s">
        <v>27</v>
      </c>
      <c r="AS21" s="305" t="s">
        <v>253</v>
      </c>
      <c r="AT21" s="305" t="s">
        <v>17</v>
      </c>
      <c r="AU21" s="305" t="s">
        <v>26</v>
      </c>
      <c r="AV21" s="305" t="s">
        <v>27</v>
      </c>
      <c r="AW21" s="305" t="s">
        <v>253</v>
      </c>
      <c r="AX21" s="305" t="s">
        <v>17</v>
      </c>
      <c r="AY21" s="305" t="s">
        <v>26</v>
      </c>
      <c r="AZ21" s="305" t="s">
        <v>27</v>
      </c>
      <c r="BA21" s="305" t="s">
        <v>253</v>
      </c>
      <c r="BB21" s="305" t="s">
        <v>17</v>
      </c>
      <c r="BC21" s="305" t="s">
        <v>26</v>
      </c>
      <c r="BD21" s="305" t="s">
        <v>27</v>
      </c>
      <c r="BE21" s="305" t="s">
        <v>253</v>
      </c>
      <c r="BF21" s="305" t="s">
        <v>17</v>
      </c>
      <c r="BG21" s="305" t="s">
        <v>26</v>
      </c>
      <c r="BH21" s="305" t="s">
        <v>27</v>
      </c>
      <c r="BI21" s="305" t="s">
        <v>253</v>
      </c>
      <c r="BJ21" s="305" t="s">
        <v>17</v>
      </c>
      <c r="BK21" s="305" t="s">
        <v>26</v>
      </c>
      <c r="BL21" s="305" t="s">
        <v>27</v>
      </c>
      <c r="BM21" s="305" t="s">
        <v>253</v>
      </c>
      <c r="BN21" s="305" t="s">
        <v>17</v>
      </c>
      <c r="BO21" s="305" t="s">
        <v>26</v>
      </c>
      <c r="BP21" s="305" t="s">
        <v>27</v>
      </c>
      <c r="BQ21" s="305" t="s">
        <v>253</v>
      </c>
      <c r="BR21" s="305" t="s">
        <v>17</v>
      </c>
      <c r="BS21" s="305" t="s">
        <v>26</v>
      </c>
      <c r="BT21" s="305" t="s">
        <v>27</v>
      </c>
      <c r="BU21" s="305" t="s">
        <v>253</v>
      </c>
      <c r="BV21" s="305" t="s">
        <v>17</v>
      </c>
      <c r="BW21" s="305" t="s">
        <v>26</v>
      </c>
      <c r="BX21" s="305" t="s">
        <v>27</v>
      </c>
      <c r="BY21" s="305" t="s">
        <v>253</v>
      </c>
      <c r="BZ21" s="305" t="s">
        <v>17</v>
      </c>
      <c r="CA21" s="305" t="s">
        <v>26</v>
      </c>
      <c r="CB21" s="305" t="s">
        <v>27</v>
      </c>
      <c r="CC21" s="305" t="s">
        <v>253</v>
      </c>
      <c r="CD21" s="305" t="s">
        <v>17</v>
      </c>
      <c r="CE21" s="305" t="s">
        <v>26</v>
      </c>
      <c r="CF21" s="305" t="s">
        <v>27</v>
      </c>
      <c r="CG21" s="305" t="s">
        <v>253</v>
      </c>
      <c r="CH21" s="305" t="s">
        <v>17</v>
      </c>
      <c r="CI21" s="305" t="s">
        <v>26</v>
      </c>
      <c r="CJ21" s="305" t="s">
        <v>27</v>
      </c>
      <c r="CK21" s="305" t="s">
        <v>253</v>
      </c>
      <c r="CL21" s="305" t="s">
        <v>17</v>
      </c>
      <c r="CM21" s="305" t="s">
        <v>26</v>
      </c>
      <c r="CN21" s="305" t="s">
        <v>27</v>
      </c>
      <c r="CO21" s="305" t="s">
        <v>253</v>
      </c>
      <c r="CP21" s="305" t="s">
        <v>17</v>
      </c>
      <c r="CQ21" s="305" t="s">
        <v>26</v>
      </c>
      <c r="CR21" s="305" t="s">
        <v>27</v>
      </c>
      <c r="CS21" s="305" t="s">
        <v>253</v>
      </c>
      <c r="CT21" s="305" t="s">
        <v>17</v>
      </c>
      <c r="CU21" s="305" t="s">
        <v>26</v>
      </c>
      <c r="CV21" s="305" t="s">
        <v>27</v>
      </c>
      <c r="CW21" s="305" t="s">
        <v>253</v>
      </c>
      <c r="CX21" s="305" t="s">
        <v>17</v>
      </c>
      <c r="CY21" s="305" t="s">
        <v>26</v>
      </c>
      <c r="CZ21" s="305" t="s">
        <v>27</v>
      </c>
      <c r="DA21" s="305" t="s">
        <v>253</v>
      </c>
      <c r="DB21" s="305" t="s">
        <v>17</v>
      </c>
      <c r="DC21" s="305" t="s">
        <v>26</v>
      </c>
      <c r="DD21" s="305" t="s">
        <v>27</v>
      </c>
      <c r="DE21" s="305" t="s">
        <v>253</v>
      </c>
      <c r="DF21" s="305" t="s">
        <v>17</v>
      </c>
      <c r="DG21" s="305" t="s">
        <v>26</v>
      </c>
      <c r="DH21" s="305" t="s">
        <v>27</v>
      </c>
      <c r="DI21" s="305" t="s">
        <v>253</v>
      </c>
      <c r="DJ21" s="305" t="s">
        <v>17</v>
      </c>
      <c r="DK21" s="305" t="s">
        <v>26</v>
      </c>
      <c r="DL21" s="305" t="s">
        <v>27</v>
      </c>
      <c r="DM21" s="305" t="s">
        <v>253</v>
      </c>
      <c r="DN21" s="305" t="s">
        <v>17</v>
      </c>
      <c r="DO21" s="305" t="s">
        <v>26</v>
      </c>
      <c r="DP21" s="305" t="s">
        <v>27</v>
      </c>
      <c r="DQ21" s="305" t="s">
        <v>253</v>
      </c>
      <c r="DR21" s="305" t="s">
        <v>17</v>
      </c>
      <c r="DS21" s="305" t="s">
        <v>26</v>
      </c>
      <c r="DT21" s="305" t="s">
        <v>27</v>
      </c>
      <c r="DU21" s="305" t="s">
        <v>253</v>
      </c>
      <c r="DV21" s="305" t="s">
        <v>17</v>
      </c>
      <c r="DW21" s="305" t="s">
        <v>26</v>
      </c>
      <c r="DX21" s="305" t="s">
        <v>27</v>
      </c>
      <c r="DY21" s="305" t="s">
        <v>253</v>
      </c>
      <c r="DZ21" s="305" t="s">
        <v>17</v>
      </c>
      <c r="EA21" s="305" t="s">
        <v>26</v>
      </c>
      <c r="EB21" s="305" t="s">
        <v>27</v>
      </c>
      <c r="EC21" s="305" t="s">
        <v>253</v>
      </c>
      <c r="ED21" s="305" t="s">
        <v>17</v>
      </c>
      <c r="EE21" s="305" t="s">
        <v>26</v>
      </c>
      <c r="EF21" s="305" t="s">
        <v>27</v>
      </c>
      <c r="EG21" s="305" t="s">
        <v>253</v>
      </c>
      <c r="EH21" s="305" t="s">
        <v>17</v>
      </c>
      <c r="EI21" s="305" t="s">
        <v>26</v>
      </c>
      <c r="EJ21" s="305" t="s">
        <v>27</v>
      </c>
      <c r="EK21" s="305" t="s">
        <v>253</v>
      </c>
      <c r="EL21" s="305" t="s">
        <v>17</v>
      </c>
      <c r="EM21" s="305" t="s">
        <v>26</v>
      </c>
      <c r="EN21" s="305" t="s">
        <v>27</v>
      </c>
      <c r="EO21" s="305" t="s">
        <v>253</v>
      </c>
      <c r="EP21" s="305" t="s">
        <v>17</v>
      </c>
      <c r="EQ21" s="305" t="s">
        <v>26</v>
      </c>
      <c r="ER21" s="305" t="s">
        <v>27</v>
      </c>
      <c r="ES21" s="305" t="s">
        <v>253</v>
      </c>
      <c r="ET21" s="305" t="s">
        <v>17</v>
      </c>
      <c r="EU21" s="305" t="s">
        <v>26</v>
      </c>
      <c r="EV21" s="305" t="s">
        <v>27</v>
      </c>
      <c r="EW21" s="305" t="s">
        <v>253</v>
      </c>
      <c r="EX21" s="305" t="s">
        <v>17</v>
      </c>
      <c r="EY21" s="305" t="s">
        <v>26</v>
      </c>
      <c r="EZ21" s="305" t="s">
        <v>27</v>
      </c>
      <c r="FA21" s="305" t="s">
        <v>253</v>
      </c>
      <c r="FB21" s="305" t="s">
        <v>17</v>
      </c>
      <c r="FC21" s="305" t="s">
        <v>26</v>
      </c>
      <c r="FD21" s="305" t="s">
        <v>27</v>
      </c>
      <c r="FE21" s="305" t="s">
        <v>253</v>
      </c>
      <c r="FF21" s="305" t="s">
        <v>17</v>
      </c>
      <c r="FG21" s="305" t="s">
        <v>26</v>
      </c>
      <c r="FH21" s="305" t="s">
        <v>27</v>
      </c>
      <c r="FI21" s="305" t="s">
        <v>253</v>
      </c>
      <c r="FJ21" s="305" t="s">
        <v>17</v>
      </c>
      <c r="FK21" s="305" t="s">
        <v>26</v>
      </c>
      <c r="FL21" s="305" t="s">
        <v>27</v>
      </c>
      <c r="FM21" s="305" t="s">
        <v>253</v>
      </c>
      <c r="FN21" s="305" t="s">
        <v>17</v>
      </c>
      <c r="FO21" s="305" t="s">
        <v>26</v>
      </c>
      <c r="FP21" s="305" t="s">
        <v>27</v>
      </c>
      <c r="FQ21" s="305" t="s">
        <v>253</v>
      </c>
      <c r="FR21" s="305" t="s">
        <v>17</v>
      </c>
      <c r="FS21" s="305" t="s">
        <v>26</v>
      </c>
      <c r="FT21" s="305" t="s">
        <v>27</v>
      </c>
      <c r="FU21" s="305" t="s">
        <v>253</v>
      </c>
      <c r="FV21" s="305" t="s">
        <v>17</v>
      </c>
      <c r="FW21" s="305" t="s">
        <v>26</v>
      </c>
      <c r="FX21" s="305" t="s">
        <v>27</v>
      </c>
      <c r="FY21" s="305" t="s">
        <v>253</v>
      </c>
      <c r="FZ21" s="305" t="s">
        <v>17</v>
      </c>
      <c r="GA21" s="305" t="s">
        <v>26</v>
      </c>
      <c r="GB21" s="305" t="s">
        <v>27</v>
      </c>
      <c r="GC21" s="305" t="s">
        <v>253</v>
      </c>
      <c r="GD21" s="305" t="s">
        <v>17</v>
      </c>
      <c r="GE21" s="305" t="s">
        <v>26</v>
      </c>
      <c r="GF21" s="305" t="s">
        <v>27</v>
      </c>
      <c r="GG21" s="305" t="s">
        <v>253</v>
      </c>
      <c r="GH21" s="305" t="s">
        <v>17</v>
      </c>
      <c r="GI21" s="305" t="s">
        <v>26</v>
      </c>
      <c r="GJ21" s="305" t="s">
        <v>27</v>
      </c>
      <c r="GK21" s="305" t="s">
        <v>253</v>
      </c>
      <c r="GL21" s="305" t="s">
        <v>17</v>
      </c>
      <c r="GM21" s="305" t="s">
        <v>26</v>
      </c>
      <c r="GN21" s="305" t="s">
        <v>27</v>
      </c>
      <c r="GO21" s="305" t="s">
        <v>253</v>
      </c>
      <c r="GP21" s="305" t="s">
        <v>17</v>
      </c>
      <c r="GQ21" s="305" t="s">
        <v>26</v>
      </c>
      <c r="GR21" s="305" t="s">
        <v>27</v>
      </c>
      <c r="GS21" s="305" t="s">
        <v>253</v>
      </c>
      <c r="GT21" s="305" t="s">
        <v>17</v>
      </c>
      <c r="GU21" s="305" t="s">
        <v>26</v>
      </c>
      <c r="GV21" s="305" t="s">
        <v>27</v>
      </c>
      <c r="GW21" s="305" t="s">
        <v>253</v>
      </c>
      <c r="GX21" s="305" t="s">
        <v>17</v>
      </c>
      <c r="GY21" s="305" t="s">
        <v>26</v>
      </c>
      <c r="GZ21" s="305" t="s">
        <v>27</v>
      </c>
      <c r="HA21" s="305" t="s">
        <v>253</v>
      </c>
      <c r="HB21" s="305" t="s">
        <v>17</v>
      </c>
      <c r="HC21" s="305" t="s">
        <v>26</v>
      </c>
      <c r="HD21" s="305" t="s">
        <v>27</v>
      </c>
      <c r="HE21" s="305" t="s">
        <v>253</v>
      </c>
      <c r="HF21" s="305" t="s">
        <v>17</v>
      </c>
      <c r="HG21" s="305" t="s">
        <v>26</v>
      </c>
      <c r="HH21" s="305" t="s">
        <v>27</v>
      </c>
      <c r="HI21" s="305" t="s">
        <v>253</v>
      </c>
      <c r="HJ21" s="305" t="s">
        <v>17</v>
      </c>
      <c r="HK21" s="305" t="s">
        <v>26</v>
      </c>
      <c r="HL21" s="305" t="s">
        <v>27</v>
      </c>
      <c r="HM21" s="305" t="s">
        <v>253</v>
      </c>
      <c r="HN21" s="305" t="s">
        <v>17</v>
      </c>
      <c r="HO21" s="305" t="s">
        <v>26</v>
      </c>
      <c r="HP21" s="305" t="s">
        <v>27</v>
      </c>
      <c r="HQ21" s="305" t="s">
        <v>253</v>
      </c>
      <c r="HR21" s="305" t="s">
        <v>17</v>
      </c>
      <c r="HS21" s="305" t="s">
        <v>26</v>
      </c>
      <c r="HT21" s="305" t="s">
        <v>27</v>
      </c>
      <c r="HU21" s="305" t="s">
        <v>253</v>
      </c>
      <c r="HV21" s="305" t="s">
        <v>17</v>
      </c>
      <c r="HW21" s="305" t="s">
        <v>26</v>
      </c>
      <c r="HX21" s="305" t="s">
        <v>27</v>
      </c>
      <c r="HY21" s="305" t="s">
        <v>253</v>
      </c>
      <c r="HZ21" s="305" t="s">
        <v>17</v>
      </c>
      <c r="IA21" s="305" t="s">
        <v>26</v>
      </c>
      <c r="IB21" s="305" t="s">
        <v>27</v>
      </c>
      <c r="IC21" s="305" t="s">
        <v>253</v>
      </c>
      <c r="ID21" s="305" t="s">
        <v>17</v>
      </c>
      <c r="IE21" s="305" t="s">
        <v>26</v>
      </c>
      <c r="IF21" s="305" t="s">
        <v>27</v>
      </c>
      <c r="IG21" s="305" t="s">
        <v>253</v>
      </c>
      <c r="IH21" s="305" t="s">
        <v>17</v>
      </c>
      <c r="II21" s="305" t="s">
        <v>26</v>
      </c>
      <c r="IJ21" s="305" t="s">
        <v>27</v>
      </c>
      <c r="IK21" s="305" t="s">
        <v>253</v>
      </c>
      <c r="IL21" s="305" t="s">
        <v>17</v>
      </c>
      <c r="IM21" s="305" t="s">
        <v>26</v>
      </c>
      <c r="IN21" s="305" t="s">
        <v>27</v>
      </c>
      <c r="IO21" s="305" t="s">
        <v>253</v>
      </c>
      <c r="IP21" s="305" t="s">
        <v>17</v>
      </c>
      <c r="IQ21" s="305" t="s">
        <v>26</v>
      </c>
      <c r="IR21" s="305" t="s">
        <v>27</v>
      </c>
      <c r="IS21" s="305" t="s">
        <v>253</v>
      </c>
      <c r="IT21" s="305" t="s">
        <v>17</v>
      </c>
      <c r="IU21" s="305" t="s">
        <v>26</v>
      </c>
      <c r="IV21" s="305" t="s">
        <v>27</v>
      </c>
      <c r="IW21" s="305" t="s">
        <v>253</v>
      </c>
      <c r="IX21" s="305" t="s">
        <v>17</v>
      </c>
      <c r="IY21" s="305" t="s">
        <v>26</v>
      </c>
      <c r="IZ21" s="305" t="s">
        <v>27</v>
      </c>
      <c r="JA21" s="305" t="s">
        <v>253</v>
      </c>
      <c r="JB21" s="305" t="s">
        <v>17</v>
      </c>
      <c r="JC21" s="305" t="s">
        <v>26</v>
      </c>
      <c r="JD21" s="305" t="s">
        <v>27</v>
      </c>
      <c r="JE21" s="305" t="s">
        <v>253</v>
      </c>
      <c r="JF21" s="305" t="s">
        <v>17</v>
      </c>
      <c r="JG21" s="305" t="s">
        <v>26</v>
      </c>
      <c r="JH21" s="305" t="s">
        <v>27</v>
      </c>
      <c r="JI21" s="305" t="s">
        <v>253</v>
      </c>
      <c r="JJ21" s="305" t="s">
        <v>17</v>
      </c>
      <c r="JK21" s="305" t="s">
        <v>26</v>
      </c>
      <c r="JL21" s="305" t="s">
        <v>27</v>
      </c>
      <c r="JM21" s="305" t="s">
        <v>253</v>
      </c>
      <c r="JN21" s="305" t="s">
        <v>17</v>
      </c>
      <c r="JO21" s="305" t="s">
        <v>26</v>
      </c>
      <c r="JP21" s="305" t="s">
        <v>27</v>
      </c>
      <c r="JQ21" s="305" t="s">
        <v>253</v>
      </c>
      <c r="JR21" s="305" t="s">
        <v>17</v>
      </c>
      <c r="JS21" s="305" t="s">
        <v>26</v>
      </c>
      <c r="JT21" s="305" t="s">
        <v>27</v>
      </c>
      <c r="JU21" s="305" t="s">
        <v>253</v>
      </c>
      <c r="JV21" s="305" t="s">
        <v>17</v>
      </c>
      <c r="JW21" s="305" t="s">
        <v>26</v>
      </c>
      <c r="JX21" s="305" t="s">
        <v>27</v>
      </c>
      <c r="JY21" s="305" t="s">
        <v>253</v>
      </c>
      <c r="JZ21" s="305" t="s">
        <v>17</v>
      </c>
      <c r="KA21" s="305" t="s">
        <v>26</v>
      </c>
      <c r="KB21" s="305" t="s">
        <v>27</v>
      </c>
      <c r="KC21" s="305" t="s">
        <v>253</v>
      </c>
      <c r="KD21" s="305" t="s">
        <v>17</v>
      </c>
      <c r="KE21" s="305" t="s">
        <v>26</v>
      </c>
      <c r="KF21" s="305" t="s">
        <v>27</v>
      </c>
      <c r="KG21" s="305" t="s">
        <v>253</v>
      </c>
      <c r="KH21" s="305" t="s">
        <v>17</v>
      </c>
      <c r="KI21" s="305" t="s">
        <v>26</v>
      </c>
      <c r="KJ21" s="305" t="s">
        <v>27</v>
      </c>
      <c r="KK21" s="305" t="s">
        <v>253</v>
      </c>
      <c r="KL21" s="305" t="s">
        <v>17</v>
      </c>
      <c r="KM21" s="305" t="s">
        <v>26</v>
      </c>
      <c r="KN21" s="305" t="s">
        <v>27</v>
      </c>
      <c r="KO21" s="305" t="s">
        <v>253</v>
      </c>
      <c r="KP21" s="305" t="s">
        <v>17</v>
      </c>
      <c r="KQ21" s="305" t="s">
        <v>26</v>
      </c>
      <c r="KR21" s="305" t="s">
        <v>27</v>
      </c>
      <c r="KS21" s="305" t="s">
        <v>253</v>
      </c>
      <c r="KT21" s="305" t="s">
        <v>17</v>
      </c>
    </row>
    <row r="22" spans="1:306" x14ac:dyDescent="0.25">
      <c r="A22" s="51">
        <v>1</v>
      </c>
      <c r="B22" s="174" t="s">
        <v>111</v>
      </c>
      <c r="C22" s="357"/>
      <c r="D22" s="357"/>
      <c r="E22" s="357"/>
      <c r="F22" s="358">
        <f>SUM(C22:E22)</f>
        <v>0</v>
      </c>
      <c r="G22" s="357">
        <v>39</v>
      </c>
      <c r="H22" s="357">
        <v>31</v>
      </c>
      <c r="I22" s="357"/>
      <c r="J22" s="358">
        <f>SUM(G22:I22)</f>
        <v>70</v>
      </c>
      <c r="K22" s="357"/>
      <c r="L22" s="357"/>
      <c r="M22" s="357"/>
      <c r="N22" s="358">
        <f>SUM(K22:M22)</f>
        <v>0</v>
      </c>
      <c r="O22" s="357">
        <f>C22+G22+K22</f>
        <v>39</v>
      </c>
      <c r="P22" s="357">
        <f>D22+H22+L22</f>
        <v>31</v>
      </c>
      <c r="Q22" s="357">
        <f>E22+I22+M22</f>
        <v>0</v>
      </c>
      <c r="R22" s="358">
        <f>SUM(O22:Q22)</f>
        <v>70</v>
      </c>
      <c r="S22" s="357"/>
      <c r="T22" s="357"/>
      <c r="U22" s="357"/>
      <c r="V22" s="358">
        <f t="shared" ref="V22:V29" si="18">SUM(S22:U22)</f>
        <v>0</v>
      </c>
      <c r="W22" s="357">
        <v>22</v>
      </c>
      <c r="X22" s="357">
        <v>26</v>
      </c>
      <c r="Y22" s="357"/>
      <c r="Z22" s="358">
        <f>SUM(W22:Y22)</f>
        <v>48</v>
      </c>
      <c r="AA22" s="357"/>
      <c r="AB22" s="357"/>
      <c r="AC22" s="357"/>
      <c r="AD22" s="358">
        <f>SUM(AA22:AC22)</f>
        <v>0</v>
      </c>
      <c r="AE22" s="357">
        <f t="shared" ref="AE22:AG29" si="19">S22+W22+AA22</f>
        <v>22</v>
      </c>
      <c r="AF22" s="357">
        <f t="shared" si="19"/>
        <v>26</v>
      </c>
      <c r="AG22" s="357">
        <f t="shared" si="19"/>
        <v>0</v>
      </c>
      <c r="AH22" s="358">
        <f>SUM(AE22:AG22)</f>
        <v>48</v>
      </c>
      <c r="AI22" s="357"/>
      <c r="AJ22" s="357"/>
      <c r="AK22" s="357"/>
      <c r="AL22" s="358">
        <f>SUM(AI22:AK22)</f>
        <v>0</v>
      </c>
      <c r="AM22" s="357">
        <v>23</v>
      </c>
      <c r="AN22" s="357">
        <v>20</v>
      </c>
      <c r="AO22" s="357"/>
      <c r="AP22" s="358">
        <f>SUM(AM22:AO22)</f>
        <v>43</v>
      </c>
      <c r="AQ22" s="357"/>
      <c r="AR22" s="357"/>
      <c r="AS22" s="357"/>
      <c r="AT22" s="358">
        <f t="shared" ref="AT22:AT29" si="20">SUM(AQ22:AS22)</f>
        <v>0</v>
      </c>
      <c r="AU22" s="357">
        <f>AI22+AM22+AQ22</f>
        <v>23</v>
      </c>
      <c r="AV22" s="357">
        <f t="shared" ref="AV22:AV29" si="21">AJ22+AN22+AR22</f>
        <v>20</v>
      </c>
      <c r="AW22" s="357">
        <f t="shared" ref="AW22:AW29" si="22">AK22+AO22+AS22</f>
        <v>0</v>
      </c>
      <c r="AX22" s="358">
        <f>SUM(AU22:AW22)</f>
        <v>43</v>
      </c>
      <c r="AY22" s="357"/>
      <c r="AZ22" s="357"/>
      <c r="BA22" s="357"/>
      <c r="BB22" s="358">
        <f>SUM(AY22:BA22)</f>
        <v>0</v>
      </c>
      <c r="BC22" s="357">
        <v>10</v>
      </c>
      <c r="BD22" s="357">
        <v>13</v>
      </c>
      <c r="BE22" s="357">
        <v>0</v>
      </c>
      <c r="BF22" s="358">
        <f t="shared" ref="BF22:BF29" si="23">SUM(BC22:BE22)</f>
        <v>23</v>
      </c>
      <c r="BG22" s="357"/>
      <c r="BH22" s="357"/>
      <c r="BI22" s="357"/>
      <c r="BJ22" s="358">
        <f>SUM(BG22:BI22)</f>
        <v>0</v>
      </c>
      <c r="BK22" s="357">
        <f t="shared" ref="BK22:BM29" si="24">AY22+BC22+BG22</f>
        <v>10</v>
      </c>
      <c r="BL22" s="357">
        <f t="shared" si="24"/>
        <v>13</v>
      </c>
      <c r="BM22" s="357">
        <f t="shared" si="24"/>
        <v>0</v>
      </c>
      <c r="BN22" s="358">
        <f>SUM(BK22:BM22)</f>
        <v>23</v>
      </c>
      <c r="BO22" s="357"/>
      <c r="BP22" s="357"/>
      <c r="BQ22" s="357"/>
      <c r="BR22" s="358">
        <f>SUM(BO22:BQ22)</f>
        <v>0</v>
      </c>
      <c r="BS22" s="357">
        <v>25</v>
      </c>
      <c r="BT22" s="357">
        <v>11</v>
      </c>
      <c r="BU22" s="357"/>
      <c r="BV22" s="358">
        <f>SUM(BS22:BU22)</f>
        <v>36</v>
      </c>
      <c r="BW22" s="357"/>
      <c r="BX22" s="357"/>
      <c r="BY22" s="357"/>
      <c r="BZ22" s="358">
        <f>SUM(BW22:BY22)</f>
        <v>0</v>
      </c>
      <c r="CA22" s="357">
        <f>BO22+BS22+BW22</f>
        <v>25</v>
      </c>
      <c r="CB22" s="357">
        <f t="shared" ref="CB22:CB29" si="25">BP22+BT22+BX22</f>
        <v>11</v>
      </c>
      <c r="CC22" s="357">
        <f t="shared" ref="CC22:CC29" si="26">BQ22+BU22+BY22</f>
        <v>0</v>
      </c>
      <c r="CD22" s="358">
        <f>SUM(CA22:CC22)</f>
        <v>36</v>
      </c>
      <c r="CE22" s="357"/>
      <c r="CF22" s="357"/>
      <c r="CG22" s="357"/>
      <c r="CH22" s="358">
        <f>SUM(CE22:CG22)</f>
        <v>0</v>
      </c>
      <c r="CI22" s="357"/>
      <c r="CJ22" s="357"/>
      <c r="CK22" s="357"/>
      <c r="CL22" s="358">
        <f>SUM(CI22:CK22)</f>
        <v>0</v>
      </c>
      <c r="CM22" s="357"/>
      <c r="CN22" s="357"/>
      <c r="CO22" s="357"/>
      <c r="CP22" s="358">
        <f>SUM(CM22:CO22)</f>
        <v>0</v>
      </c>
      <c r="CQ22" s="357">
        <f>CE22+CI22+CM22</f>
        <v>0</v>
      </c>
      <c r="CR22" s="357">
        <f t="shared" ref="CR22:CR29" si="27">CF22+CJ22+CN22</f>
        <v>0</v>
      </c>
      <c r="CS22" s="357">
        <f t="shared" ref="CS22:CS29" si="28">CG22+CK22+CO22</f>
        <v>0</v>
      </c>
      <c r="CT22" s="358">
        <f>SUM(CQ22:CS22)</f>
        <v>0</v>
      </c>
      <c r="CU22" s="357"/>
      <c r="CV22" s="357"/>
      <c r="CW22" s="357"/>
      <c r="CX22" s="358">
        <f>SUM(CU22:CW22)</f>
        <v>0</v>
      </c>
      <c r="CY22" s="357"/>
      <c r="CZ22" s="357"/>
      <c r="DA22" s="357"/>
      <c r="DB22" s="358">
        <f>SUM(CY22:DA22)</f>
        <v>0</v>
      </c>
      <c r="DC22" s="357"/>
      <c r="DD22" s="357"/>
      <c r="DE22" s="357"/>
      <c r="DF22" s="358">
        <f>SUM(DC22:DE22)</f>
        <v>0</v>
      </c>
      <c r="DG22" s="357">
        <f>CU22+CY22+DC22</f>
        <v>0</v>
      </c>
      <c r="DH22" s="357">
        <f t="shared" ref="DH22:DH29" si="29">CV22+CZ22+DD22</f>
        <v>0</v>
      </c>
      <c r="DI22" s="357">
        <f t="shared" ref="DI22:DI29" si="30">CW22+DA22+DE22</f>
        <v>0</v>
      </c>
      <c r="DJ22" s="358">
        <f>SUM(DG22:DI22)</f>
        <v>0</v>
      </c>
      <c r="DK22" s="357"/>
      <c r="DL22" s="357"/>
      <c r="DM22" s="357"/>
      <c r="DN22" s="358">
        <f>SUM(DK22:DM22)</f>
        <v>0</v>
      </c>
      <c r="DO22" s="357"/>
      <c r="DP22" s="357"/>
      <c r="DQ22" s="357"/>
      <c r="DR22" s="358">
        <f>SUM(DO22:DQ22)</f>
        <v>0</v>
      </c>
      <c r="DS22" s="357"/>
      <c r="DT22" s="357"/>
      <c r="DU22" s="357"/>
      <c r="DV22" s="358">
        <f>SUM(DS22:DU22)</f>
        <v>0</v>
      </c>
      <c r="DW22" s="357">
        <f>DK22+DO22+DS22</f>
        <v>0</v>
      </c>
      <c r="DX22" s="357">
        <f t="shared" ref="DX22:DX29" si="31">DL22+DP22+DT22</f>
        <v>0</v>
      </c>
      <c r="DY22" s="357">
        <f t="shared" ref="DY22:DY29" si="32">DM22+DQ22+DU22</f>
        <v>0</v>
      </c>
      <c r="DZ22" s="358">
        <f>SUM(DW22:DY22)</f>
        <v>0</v>
      </c>
      <c r="EA22" s="357"/>
      <c r="EB22" s="357"/>
      <c r="EC22" s="357"/>
      <c r="ED22" s="358">
        <f>SUM(EA22:EC22)</f>
        <v>0</v>
      </c>
      <c r="EE22" s="357"/>
      <c r="EF22" s="357"/>
      <c r="EG22" s="357"/>
      <c r="EH22" s="358">
        <f>SUM(EE22:EG22)</f>
        <v>0</v>
      </c>
      <c r="EI22" s="357"/>
      <c r="EJ22" s="357"/>
      <c r="EK22" s="357"/>
      <c r="EL22" s="358">
        <f>SUM(EI22:EK22)</f>
        <v>0</v>
      </c>
      <c r="EM22" s="357">
        <f>EA22+EE22+EI22</f>
        <v>0</v>
      </c>
      <c r="EN22" s="357">
        <f t="shared" ref="EN22:EO29" si="33">EB22+EF22+EJ22</f>
        <v>0</v>
      </c>
      <c r="EO22" s="357">
        <f t="shared" si="33"/>
        <v>0</v>
      </c>
      <c r="EP22" s="358">
        <f>SUM(EM22:EO22)</f>
        <v>0</v>
      </c>
      <c r="EQ22" s="357"/>
      <c r="ER22" s="357"/>
      <c r="ES22" s="357"/>
      <c r="ET22" s="358">
        <f>SUM(EQ22:ES22)</f>
        <v>0</v>
      </c>
      <c r="EU22" s="357"/>
      <c r="EV22" s="357"/>
      <c r="EW22" s="357"/>
      <c r="EX22" s="358">
        <f>SUM(EU22:EW22)</f>
        <v>0</v>
      </c>
      <c r="EY22" s="357"/>
      <c r="EZ22" s="357"/>
      <c r="FA22" s="357"/>
      <c r="FB22" s="358">
        <f>SUM(EY22:FA22)</f>
        <v>0</v>
      </c>
      <c r="FC22" s="357">
        <f>EQ22+EU22+EY22</f>
        <v>0</v>
      </c>
      <c r="FD22" s="357">
        <f t="shared" ref="FD22:FD29" si="34">ER22+EV22+EZ22</f>
        <v>0</v>
      </c>
      <c r="FE22" s="357">
        <f t="shared" ref="FE22:FE29" si="35">ES22+EW22+FA22</f>
        <v>0</v>
      </c>
      <c r="FF22" s="358">
        <f>SUM(FC22:FE22)</f>
        <v>0</v>
      </c>
      <c r="FG22" s="357"/>
      <c r="FH22" s="357"/>
      <c r="FI22" s="357"/>
      <c r="FJ22" s="358">
        <f>SUM(FG22:FI22)</f>
        <v>0</v>
      </c>
      <c r="FK22" s="357"/>
      <c r="FL22" s="357"/>
      <c r="FM22" s="357"/>
      <c r="FN22" s="358">
        <f>SUM(FK22:FM22)</f>
        <v>0</v>
      </c>
      <c r="FO22" s="357"/>
      <c r="FP22" s="357"/>
      <c r="FQ22" s="357"/>
      <c r="FR22" s="358">
        <f>SUM(FO22:FQ22)</f>
        <v>0</v>
      </c>
      <c r="FS22" s="357">
        <f>FG22+FK22+FO22</f>
        <v>0</v>
      </c>
      <c r="FT22" s="357">
        <f t="shared" ref="FT22:FT29" si="36">FH22+FL22+FP22</f>
        <v>0</v>
      </c>
      <c r="FU22" s="357">
        <f t="shared" ref="FU22:FU29" si="37">FI22+FM22+FQ22</f>
        <v>0</v>
      </c>
      <c r="FV22" s="358">
        <f>SUM(FS22:FU22)</f>
        <v>0</v>
      </c>
      <c r="FW22" s="357"/>
      <c r="FX22" s="357"/>
      <c r="FY22" s="357"/>
      <c r="FZ22" s="358">
        <f>SUM(FW22:FY22)</f>
        <v>0</v>
      </c>
      <c r="GA22" s="357"/>
      <c r="GB22" s="357"/>
      <c r="GC22" s="357"/>
      <c r="GD22" s="358">
        <f>SUM(GA22:GC22)</f>
        <v>0</v>
      </c>
      <c r="GE22" s="357"/>
      <c r="GF22" s="357"/>
      <c r="GG22" s="357"/>
      <c r="GH22" s="358">
        <f>SUM(GE22:GG22)</f>
        <v>0</v>
      </c>
      <c r="GI22" s="357">
        <f>FW22+GA22+GE22</f>
        <v>0</v>
      </c>
      <c r="GJ22" s="357">
        <f t="shared" ref="GJ22:GJ29" si="38">FX22+GB22+GF22</f>
        <v>0</v>
      </c>
      <c r="GK22" s="357">
        <f t="shared" ref="GK22:GK29" si="39">FY22+GC22+GG22</f>
        <v>0</v>
      </c>
      <c r="GL22" s="358">
        <f>SUM(GI22:GK22)</f>
        <v>0</v>
      </c>
      <c r="GM22" s="357">
        <f t="shared" ref="GM22:GP29" si="40">C22+S22+AI22</f>
        <v>0</v>
      </c>
      <c r="GN22" s="357">
        <f t="shared" si="40"/>
        <v>0</v>
      </c>
      <c r="GO22" s="357">
        <f t="shared" si="40"/>
        <v>0</v>
      </c>
      <c r="GP22" s="357">
        <f t="shared" si="40"/>
        <v>0</v>
      </c>
      <c r="GQ22" s="357">
        <f t="shared" ref="GQ22:GX22" si="41">G22+W22+AM22</f>
        <v>84</v>
      </c>
      <c r="GR22" s="357">
        <f t="shared" si="41"/>
        <v>77</v>
      </c>
      <c r="GS22" s="357">
        <f t="shared" si="41"/>
        <v>0</v>
      </c>
      <c r="GT22" s="357">
        <f t="shared" si="41"/>
        <v>161</v>
      </c>
      <c r="GU22" s="357">
        <f t="shared" si="41"/>
        <v>0</v>
      </c>
      <c r="GV22" s="357">
        <f t="shared" si="41"/>
        <v>0</v>
      </c>
      <c r="GW22" s="357">
        <f t="shared" si="41"/>
        <v>0</v>
      </c>
      <c r="GX22" s="357">
        <f t="shared" si="41"/>
        <v>0</v>
      </c>
      <c r="GY22" s="357">
        <f>GM22+GQ22+GU22</f>
        <v>84</v>
      </c>
      <c r="GZ22" s="357">
        <f t="shared" ref="GZ22:GZ29" si="42">GN22+GR22+GV22</f>
        <v>77</v>
      </c>
      <c r="HA22" s="357">
        <f t="shared" ref="HA22:HA29" si="43">GO22+GS22+GW22</f>
        <v>0</v>
      </c>
      <c r="HB22" s="358">
        <f>SUM(GY22:HA22)</f>
        <v>161</v>
      </c>
      <c r="HC22" s="357">
        <f t="shared" ref="HC22:HF29" si="44">AY22+BO22+CE22</f>
        <v>0</v>
      </c>
      <c r="HD22" s="357">
        <f t="shared" si="44"/>
        <v>0</v>
      </c>
      <c r="HE22" s="357">
        <f t="shared" si="44"/>
        <v>0</v>
      </c>
      <c r="HF22" s="357">
        <f t="shared" si="44"/>
        <v>0</v>
      </c>
      <c r="HG22" s="357">
        <f t="shared" ref="HG22:HN22" si="45">BC22+BS22+CI22</f>
        <v>35</v>
      </c>
      <c r="HH22" s="357">
        <f t="shared" si="45"/>
        <v>24</v>
      </c>
      <c r="HI22" s="357">
        <f t="shared" si="45"/>
        <v>0</v>
      </c>
      <c r="HJ22" s="357">
        <f t="shared" si="45"/>
        <v>59</v>
      </c>
      <c r="HK22" s="357">
        <f t="shared" si="45"/>
        <v>0</v>
      </c>
      <c r="HL22" s="357">
        <f t="shared" si="45"/>
        <v>0</v>
      </c>
      <c r="HM22" s="357">
        <f t="shared" si="45"/>
        <v>0</v>
      </c>
      <c r="HN22" s="357">
        <f t="shared" si="45"/>
        <v>0</v>
      </c>
      <c r="HO22" s="357">
        <f>HC22+HG22+HK22</f>
        <v>35</v>
      </c>
      <c r="HP22" s="357">
        <f t="shared" ref="HP22:HP29" si="46">HD22+HH22+HL22</f>
        <v>24</v>
      </c>
      <c r="HQ22" s="357">
        <f t="shared" ref="HQ22:HQ29" si="47">HE22+HI22+HM22</f>
        <v>0</v>
      </c>
      <c r="HR22" s="358">
        <f>SUM(HO22:HQ22)</f>
        <v>59</v>
      </c>
      <c r="HS22" s="357">
        <f>CU22+DK22+EA22</f>
        <v>0</v>
      </c>
      <c r="HT22" s="357">
        <f t="shared" ref="HT22:ID22" si="48">CV22+DL22+EB22</f>
        <v>0</v>
      </c>
      <c r="HU22" s="357">
        <f t="shared" si="48"/>
        <v>0</v>
      </c>
      <c r="HV22" s="357">
        <f t="shared" si="48"/>
        <v>0</v>
      </c>
      <c r="HW22" s="357">
        <f t="shared" si="48"/>
        <v>0</v>
      </c>
      <c r="HX22" s="357">
        <f t="shared" si="48"/>
        <v>0</v>
      </c>
      <c r="HY22" s="357">
        <f t="shared" si="48"/>
        <v>0</v>
      </c>
      <c r="HZ22" s="357">
        <f t="shared" si="48"/>
        <v>0</v>
      </c>
      <c r="IA22" s="357">
        <f t="shared" si="48"/>
        <v>0</v>
      </c>
      <c r="IB22" s="357">
        <f t="shared" si="48"/>
        <v>0</v>
      </c>
      <c r="IC22" s="357">
        <f t="shared" si="48"/>
        <v>0</v>
      </c>
      <c r="ID22" s="357">
        <f t="shared" si="48"/>
        <v>0</v>
      </c>
      <c r="IE22" s="357">
        <f>HS22+HW22+IA22</f>
        <v>0</v>
      </c>
      <c r="IF22" s="357">
        <f t="shared" ref="IF22:IF29" si="49">HT22+HX22+IB22</f>
        <v>0</v>
      </c>
      <c r="IG22" s="357">
        <f t="shared" ref="IG22:IG29" si="50">HU22+HY22+IC22</f>
        <v>0</v>
      </c>
      <c r="IH22" s="358">
        <f>SUM(IE22:IG22)</f>
        <v>0</v>
      </c>
      <c r="II22" s="357">
        <f>EQ22+FG22+FW22</f>
        <v>0</v>
      </c>
      <c r="IJ22" s="357">
        <f t="shared" ref="IJ22:IT22" si="51">ER22+FH22+FX22</f>
        <v>0</v>
      </c>
      <c r="IK22" s="357">
        <f t="shared" si="51"/>
        <v>0</v>
      </c>
      <c r="IL22" s="357">
        <f t="shared" si="51"/>
        <v>0</v>
      </c>
      <c r="IM22" s="357">
        <f t="shared" si="51"/>
        <v>0</v>
      </c>
      <c r="IN22" s="357">
        <f t="shared" si="51"/>
        <v>0</v>
      </c>
      <c r="IO22" s="357">
        <f t="shared" si="51"/>
        <v>0</v>
      </c>
      <c r="IP22" s="357">
        <f t="shared" si="51"/>
        <v>0</v>
      </c>
      <c r="IQ22" s="357">
        <f t="shared" si="51"/>
        <v>0</v>
      </c>
      <c r="IR22" s="357">
        <f t="shared" si="51"/>
        <v>0</v>
      </c>
      <c r="IS22" s="357">
        <f t="shared" si="51"/>
        <v>0</v>
      </c>
      <c r="IT22" s="357">
        <f t="shared" si="51"/>
        <v>0</v>
      </c>
      <c r="IU22" s="357">
        <f>II22+IM22+IQ22</f>
        <v>0</v>
      </c>
      <c r="IV22" s="357">
        <f t="shared" ref="IV22:IV29" si="52">IJ22+IN22+IR22</f>
        <v>0</v>
      </c>
      <c r="IW22" s="357">
        <f t="shared" ref="IW22:IW29" si="53">IK22+IO22+IS22</f>
        <v>0</v>
      </c>
      <c r="IX22" s="358">
        <f>SUM(IU22:IW22)</f>
        <v>0</v>
      </c>
      <c r="IY22" s="357">
        <f>GM22+HC22</f>
        <v>0</v>
      </c>
      <c r="IZ22" s="357">
        <f t="shared" ref="IZ22:JJ22" si="54">GN22+HD22</f>
        <v>0</v>
      </c>
      <c r="JA22" s="357">
        <f t="shared" si="54"/>
        <v>0</v>
      </c>
      <c r="JB22" s="357">
        <f t="shared" si="54"/>
        <v>0</v>
      </c>
      <c r="JC22" s="357">
        <f t="shared" si="54"/>
        <v>119</v>
      </c>
      <c r="JD22" s="357">
        <f t="shared" si="54"/>
        <v>101</v>
      </c>
      <c r="JE22" s="357">
        <f t="shared" si="54"/>
        <v>0</v>
      </c>
      <c r="JF22" s="357">
        <f t="shared" si="54"/>
        <v>220</v>
      </c>
      <c r="JG22" s="357">
        <f t="shared" si="54"/>
        <v>0</v>
      </c>
      <c r="JH22" s="357">
        <f t="shared" si="54"/>
        <v>0</v>
      </c>
      <c r="JI22" s="357">
        <f t="shared" si="54"/>
        <v>0</v>
      </c>
      <c r="JJ22" s="357">
        <f t="shared" si="54"/>
        <v>0</v>
      </c>
      <c r="JK22" s="357">
        <f>IY22+JC22+JG22</f>
        <v>119</v>
      </c>
      <c r="JL22" s="357">
        <f t="shared" ref="JL22:JL29" si="55">IZ22+JD22+JH22</f>
        <v>101</v>
      </c>
      <c r="JM22" s="357">
        <f t="shared" ref="JM22:JM29" si="56">JA22+JE22+JI22</f>
        <v>0</v>
      </c>
      <c r="JN22" s="358">
        <f>SUM(JK22:JM22)</f>
        <v>220</v>
      </c>
      <c r="JO22" s="357">
        <f>HS22+II22</f>
        <v>0</v>
      </c>
      <c r="JP22" s="357">
        <f t="shared" ref="JP22:JZ22" si="57">HT22+IJ22</f>
        <v>0</v>
      </c>
      <c r="JQ22" s="357">
        <f t="shared" si="57"/>
        <v>0</v>
      </c>
      <c r="JR22" s="357">
        <f t="shared" si="57"/>
        <v>0</v>
      </c>
      <c r="JS22" s="357">
        <f t="shared" si="57"/>
        <v>0</v>
      </c>
      <c r="JT22" s="357">
        <f t="shared" si="57"/>
        <v>0</v>
      </c>
      <c r="JU22" s="357">
        <f t="shared" si="57"/>
        <v>0</v>
      </c>
      <c r="JV22" s="357">
        <f t="shared" si="57"/>
        <v>0</v>
      </c>
      <c r="JW22" s="357">
        <f t="shared" si="57"/>
        <v>0</v>
      </c>
      <c r="JX22" s="357">
        <f t="shared" si="57"/>
        <v>0</v>
      </c>
      <c r="JY22" s="357">
        <f t="shared" si="57"/>
        <v>0</v>
      </c>
      <c r="JZ22" s="357">
        <f t="shared" si="57"/>
        <v>0</v>
      </c>
      <c r="KA22" s="357">
        <f>JO22+JS22+JW22</f>
        <v>0</v>
      </c>
      <c r="KB22" s="357">
        <f t="shared" ref="KB22:KB29" si="58">JP22+JT22+JX22</f>
        <v>0</v>
      </c>
      <c r="KC22" s="357">
        <f t="shared" ref="KC22:KC29" si="59">JQ22+JU22+JY22</f>
        <v>0</v>
      </c>
      <c r="KD22" s="358">
        <f>SUM(KA22:KC22)</f>
        <v>0</v>
      </c>
      <c r="KE22" s="357">
        <f t="shared" ref="KE22:KH29" si="60">C22+S22+AI22+AY22+BO22+CE22+CU22+DK22+EA22+EQ22+FG22+FW22</f>
        <v>0</v>
      </c>
      <c r="KF22" s="357">
        <f t="shared" si="60"/>
        <v>0</v>
      </c>
      <c r="KG22" s="357">
        <f t="shared" si="60"/>
        <v>0</v>
      </c>
      <c r="KH22" s="357">
        <f t="shared" si="60"/>
        <v>0</v>
      </c>
      <c r="KI22" s="357">
        <f t="shared" ref="KI22:KP22" si="61">G22+W22+AM22+BC22+BS22+CI22+CY22+DO22+EE22+EU22+FK22+GA22</f>
        <v>119</v>
      </c>
      <c r="KJ22" s="357">
        <f t="shared" si="61"/>
        <v>101</v>
      </c>
      <c r="KK22" s="357">
        <f t="shared" si="61"/>
        <v>0</v>
      </c>
      <c r="KL22" s="357">
        <f t="shared" si="61"/>
        <v>220</v>
      </c>
      <c r="KM22" s="357">
        <f t="shared" si="61"/>
        <v>0</v>
      </c>
      <c r="KN22" s="357">
        <f t="shared" si="61"/>
        <v>0</v>
      </c>
      <c r="KO22" s="357">
        <f t="shared" si="61"/>
        <v>0</v>
      </c>
      <c r="KP22" s="357">
        <f t="shared" si="61"/>
        <v>0</v>
      </c>
      <c r="KQ22" s="357">
        <f>KE22+KI22+KM22</f>
        <v>119</v>
      </c>
      <c r="KR22" s="357">
        <f t="shared" ref="KR22:KR29" si="62">KF22+KJ22+KN22</f>
        <v>101</v>
      </c>
      <c r="KS22" s="357">
        <f t="shared" ref="KS22:KS29" si="63">KG22+KK22+KO22</f>
        <v>0</v>
      </c>
      <c r="KT22" s="358">
        <f>SUM(KQ22:KS22)</f>
        <v>220</v>
      </c>
    </row>
    <row r="23" spans="1:306" x14ac:dyDescent="0.25">
      <c r="A23" s="46">
        <v>2</v>
      </c>
      <c r="B23" s="174" t="s">
        <v>112</v>
      </c>
      <c r="C23" s="357"/>
      <c r="D23" s="357"/>
      <c r="E23" s="357"/>
      <c r="F23" s="358">
        <f t="shared" ref="F23:F29" si="64">SUM(C23:E23)</f>
        <v>0</v>
      </c>
      <c r="G23" s="357">
        <v>0</v>
      </c>
      <c r="H23" s="357">
        <v>0</v>
      </c>
      <c r="I23" s="357"/>
      <c r="J23" s="358">
        <f t="shared" ref="J23:J29" si="65">SUM(G23:I23)</f>
        <v>0</v>
      </c>
      <c r="K23" s="357"/>
      <c r="L23" s="357"/>
      <c r="M23" s="357"/>
      <c r="N23" s="358">
        <f t="shared" ref="N23:N28" si="66">SUM(K23:M23)</f>
        <v>0</v>
      </c>
      <c r="O23" s="357">
        <f t="shared" ref="O23:O29" si="67">C23+G23+K23</f>
        <v>0</v>
      </c>
      <c r="P23" s="357">
        <f t="shared" ref="P23:P29" si="68">D23+H23+L23</f>
        <v>0</v>
      </c>
      <c r="Q23" s="357">
        <f t="shared" ref="Q23:Q29" si="69">E23+I23+M23</f>
        <v>0</v>
      </c>
      <c r="R23" s="358">
        <f t="shared" ref="R23:R29" si="70">SUM(O23:Q23)</f>
        <v>0</v>
      </c>
      <c r="S23" s="357"/>
      <c r="T23" s="357"/>
      <c r="U23" s="357"/>
      <c r="V23" s="358">
        <f t="shared" si="18"/>
        <v>0</v>
      </c>
      <c r="W23" s="357">
        <v>0</v>
      </c>
      <c r="X23" s="357">
        <v>0</v>
      </c>
      <c r="Y23" s="357"/>
      <c r="Z23" s="358">
        <f t="shared" ref="Z23:Z29" si="71">SUM(W23:Y23)</f>
        <v>0</v>
      </c>
      <c r="AA23" s="357"/>
      <c r="AB23" s="357"/>
      <c r="AC23" s="357"/>
      <c r="AD23" s="358">
        <f t="shared" ref="AD23:AD29" si="72">SUM(AA23:AC23)</f>
        <v>0</v>
      </c>
      <c r="AE23" s="357">
        <f t="shared" si="19"/>
        <v>0</v>
      </c>
      <c r="AF23" s="357">
        <f t="shared" si="19"/>
        <v>0</v>
      </c>
      <c r="AG23" s="357">
        <f t="shared" si="19"/>
        <v>0</v>
      </c>
      <c r="AH23" s="358">
        <f t="shared" ref="AH23:AH29" si="73">SUM(AE23:AG23)</f>
        <v>0</v>
      </c>
      <c r="AI23" s="357"/>
      <c r="AJ23" s="357"/>
      <c r="AK23" s="357"/>
      <c r="AL23" s="358">
        <f t="shared" ref="AL23:AL29" si="74">SUM(AI23:AK23)</f>
        <v>0</v>
      </c>
      <c r="AM23" s="357">
        <v>0</v>
      </c>
      <c r="AN23" s="357">
        <v>0</v>
      </c>
      <c r="AO23" s="357"/>
      <c r="AP23" s="358">
        <f t="shared" ref="AP23:AP29" si="75">SUM(AM23:AO23)</f>
        <v>0</v>
      </c>
      <c r="AQ23" s="357"/>
      <c r="AR23" s="357"/>
      <c r="AS23" s="357"/>
      <c r="AT23" s="358">
        <f t="shared" si="20"/>
        <v>0</v>
      </c>
      <c r="AU23" s="357">
        <f t="shared" ref="AU23:AU29" si="76">AI23+AM23+AQ23</f>
        <v>0</v>
      </c>
      <c r="AV23" s="357">
        <f t="shared" si="21"/>
        <v>0</v>
      </c>
      <c r="AW23" s="357">
        <f t="shared" si="22"/>
        <v>0</v>
      </c>
      <c r="AX23" s="358">
        <f t="shared" ref="AX23:AX29" si="77">SUM(AU23:AW23)</f>
        <v>0</v>
      </c>
      <c r="AY23" s="357"/>
      <c r="AZ23" s="357"/>
      <c r="BA23" s="357"/>
      <c r="BB23" s="358">
        <f t="shared" ref="BB23:BB29" si="78">SUM(AY23:BA23)</f>
        <v>0</v>
      </c>
      <c r="BC23" s="357">
        <v>0</v>
      </c>
      <c r="BD23" s="357">
        <v>0</v>
      </c>
      <c r="BE23" s="357">
        <v>0</v>
      </c>
      <c r="BF23" s="358">
        <f t="shared" si="23"/>
        <v>0</v>
      </c>
      <c r="BG23" s="357"/>
      <c r="BH23" s="357"/>
      <c r="BI23" s="357"/>
      <c r="BJ23" s="358">
        <f t="shared" ref="BJ23:BJ29" si="79">SUM(BG23:BI23)</f>
        <v>0</v>
      </c>
      <c r="BK23" s="357">
        <f t="shared" si="24"/>
        <v>0</v>
      </c>
      <c r="BL23" s="357">
        <f t="shared" si="24"/>
        <v>0</v>
      </c>
      <c r="BM23" s="357">
        <f t="shared" si="24"/>
        <v>0</v>
      </c>
      <c r="BN23" s="358">
        <f t="shared" ref="BN23:BN29" si="80">SUM(BK23:BM23)</f>
        <v>0</v>
      </c>
      <c r="BO23" s="357"/>
      <c r="BP23" s="357"/>
      <c r="BQ23" s="357"/>
      <c r="BR23" s="358">
        <f t="shared" ref="BR23:BR29" si="81">SUM(BO23:BQ23)</f>
        <v>0</v>
      </c>
      <c r="BS23" s="357">
        <v>0</v>
      </c>
      <c r="BT23" s="357">
        <v>0</v>
      </c>
      <c r="BU23" s="357"/>
      <c r="BV23" s="358">
        <f t="shared" ref="BV23:BV29" si="82">SUM(BS23:BU23)</f>
        <v>0</v>
      </c>
      <c r="BW23" s="357"/>
      <c r="BX23" s="357"/>
      <c r="BY23" s="357"/>
      <c r="BZ23" s="358">
        <f t="shared" ref="BZ23:BZ29" si="83">SUM(BW23:BY23)</f>
        <v>0</v>
      </c>
      <c r="CA23" s="357">
        <f t="shared" ref="CA23:CA29" si="84">BO23+BS23+BW23</f>
        <v>0</v>
      </c>
      <c r="CB23" s="357">
        <f t="shared" si="25"/>
        <v>0</v>
      </c>
      <c r="CC23" s="357">
        <f t="shared" si="26"/>
        <v>0</v>
      </c>
      <c r="CD23" s="358">
        <f t="shared" ref="CD23:CD29" si="85">SUM(CA23:CC23)</f>
        <v>0</v>
      </c>
      <c r="CE23" s="357"/>
      <c r="CF23" s="357"/>
      <c r="CG23" s="357"/>
      <c r="CH23" s="358">
        <f t="shared" ref="CH23:CH29" si="86">SUM(CE23:CG23)</f>
        <v>0</v>
      </c>
      <c r="CI23" s="357"/>
      <c r="CJ23" s="357"/>
      <c r="CK23" s="357"/>
      <c r="CL23" s="358">
        <f t="shared" ref="CL23:CL29" si="87">SUM(CI23:CK23)</f>
        <v>0</v>
      </c>
      <c r="CM23" s="357"/>
      <c r="CN23" s="357"/>
      <c r="CO23" s="357"/>
      <c r="CP23" s="358">
        <f t="shared" ref="CP23:CP29" si="88">SUM(CM23:CO23)</f>
        <v>0</v>
      </c>
      <c r="CQ23" s="357">
        <f t="shared" ref="CQ23:CQ29" si="89">CE23+CI23+CM23</f>
        <v>0</v>
      </c>
      <c r="CR23" s="357">
        <f t="shared" si="27"/>
        <v>0</v>
      </c>
      <c r="CS23" s="357">
        <f t="shared" si="28"/>
        <v>0</v>
      </c>
      <c r="CT23" s="358">
        <f t="shared" ref="CT23:CT29" si="90">SUM(CQ23:CS23)</f>
        <v>0</v>
      </c>
      <c r="CU23" s="357"/>
      <c r="CV23" s="357"/>
      <c r="CW23" s="357"/>
      <c r="CX23" s="358">
        <f t="shared" ref="CX23:CX29" si="91">SUM(CU23:CW23)</f>
        <v>0</v>
      </c>
      <c r="CY23" s="357"/>
      <c r="CZ23" s="357"/>
      <c r="DA23" s="357"/>
      <c r="DB23" s="358">
        <f t="shared" ref="DB23:DB29" si="92">SUM(CY23:DA23)</f>
        <v>0</v>
      </c>
      <c r="DC23" s="357"/>
      <c r="DD23" s="357"/>
      <c r="DE23" s="357"/>
      <c r="DF23" s="358">
        <f t="shared" ref="DF23:DF29" si="93">SUM(DC23:DE23)</f>
        <v>0</v>
      </c>
      <c r="DG23" s="357">
        <f t="shared" ref="DG23:DG29" si="94">CU23+CY23+DC23</f>
        <v>0</v>
      </c>
      <c r="DH23" s="357">
        <f t="shared" si="29"/>
        <v>0</v>
      </c>
      <c r="DI23" s="357">
        <f t="shared" si="30"/>
        <v>0</v>
      </c>
      <c r="DJ23" s="358">
        <f t="shared" ref="DJ23:DJ29" si="95">SUM(DG23:DI23)</f>
        <v>0</v>
      </c>
      <c r="DK23" s="357"/>
      <c r="DL23" s="357"/>
      <c r="DM23" s="357"/>
      <c r="DN23" s="358">
        <f t="shared" ref="DN23:DN29" si="96">SUM(DK23:DM23)</f>
        <v>0</v>
      </c>
      <c r="DO23" s="357"/>
      <c r="DP23" s="357"/>
      <c r="DQ23" s="357"/>
      <c r="DR23" s="358">
        <f t="shared" ref="DR23:DR29" si="97">SUM(DO23:DQ23)</f>
        <v>0</v>
      </c>
      <c r="DS23" s="357"/>
      <c r="DT23" s="357"/>
      <c r="DU23" s="357"/>
      <c r="DV23" s="358">
        <f t="shared" ref="DV23:DV29" si="98">SUM(DS23:DU23)</f>
        <v>0</v>
      </c>
      <c r="DW23" s="357">
        <f t="shared" ref="DW23:DW29" si="99">DK23+DO23+DS23</f>
        <v>0</v>
      </c>
      <c r="DX23" s="357">
        <f t="shared" si="31"/>
        <v>0</v>
      </c>
      <c r="DY23" s="357">
        <f t="shared" si="32"/>
        <v>0</v>
      </c>
      <c r="DZ23" s="358">
        <f t="shared" ref="DZ23:DZ29" si="100">SUM(DW23:DY23)</f>
        <v>0</v>
      </c>
      <c r="EA23" s="357"/>
      <c r="EB23" s="357"/>
      <c r="EC23" s="357"/>
      <c r="ED23" s="358">
        <f t="shared" ref="ED23:ED29" si="101">SUM(EA23:EC23)</f>
        <v>0</v>
      </c>
      <c r="EE23" s="357"/>
      <c r="EF23" s="357"/>
      <c r="EG23" s="357"/>
      <c r="EH23" s="358">
        <f t="shared" ref="EH23:EH29" si="102">SUM(EE23:EG23)</f>
        <v>0</v>
      </c>
      <c r="EI23" s="357"/>
      <c r="EJ23" s="357"/>
      <c r="EK23" s="357"/>
      <c r="EL23" s="358">
        <f t="shared" ref="EL23:EL29" si="103">SUM(EI23:EK23)</f>
        <v>0</v>
      </c>
      <c r="EM23" s="357">
        <f t="shared" ref="EM23:EM29" si="104">EA23+EE23+EI23</f>
        <v>0</v>
      </c>
      <c r="EN23" s="357">
        <f t="shared" si="33"/>
        <v>0</v>
      </c>
      <c r="EO23" s="357">
        <f t="shared" si="33"/>
        <v>0</v>
      </c>
      <c r="EP23" s="358">
        <f t="shared" ref="EP23:EP29" si="105">SUM(EM23:EO23)</f>
        <v>0</v>
      </c>
      <c r="EQ23" s="357"/>
      <c r="ER23" s="357"/>
      <c r="ES23" s="357"/>
      <c r="ET23" s="358">
        <f t="shared" ref="ET23:ET29" si="106">SUM(EQ23:ES23)</f>
        <v>0</v>
      </c>
      <c r="EU23" s="357"/>
      <c r="EV23" s="357"/>
      <c r="EW23" s="357"/>
      <c r="EX23" s="358">
        <f t="shared" ref="EX23:EX29" si="107">SUM(EU23:EW23)</f>
        <v>0</v>
      </c>
      <c r="EY23" s="357"/>
      <c r="EZ23" s="357"/>
      <c r="FA23" s="357"/>
      <c r="FB23" s="358">
        <f t="shared" ref="FB23:FB29" si="108">SUM(EY23:FA23)</f>
        <v>0</v>
      </c>
      <c r="FC23" s="357">
        <f t="shared" ref="FC23:FC29" si="109">EQ23+EU23+EY23</f>
        <v>0</v>
      </c>
      <c r="FD23" s="357">
        <f t="shared" si="34"/>
        <v>0</v>
      </c>
      <c r="FE23" s="357">
        <f t="shared" si="35"/>
        <v>0</v>
      </c>
      <c r="FF23" s="358">
        <f t="shared" ref="FF23:FF29" si="110">SUM(FC23:FE23)</f>
        <v>0</v>
      </c>
      <c r="FG23" s="357"/>
      <c r="FH23" s="357"/>
      <c r="FI23" s="357"/>
      <c r="FJ23" s="358">
        <f t="shared" ref="FJ23:FJ29" si="111">SUM(FG23:FI23)</f>
        <v>0</v>
      </c>
      <c r="FK23" s="357"/>
      <c r="FL23" s="357"/>
      <c r="FM23" s="357"/>
      <c r="FN23" s="358">
        <f t="shared" ref="FN23:FN29" si="112">SUM(FK23:FM23)</f>
        <v>0</v>
      </c>
      <c r="FO23" s="357"/>
      <c r="FP23" s="357"/>
      <c r="FQ23" s="357"/>
      <c r="FR23" s="358">
        <f t="shared" ref="FR23:FR29" si="113">SUM(FO23:FQ23)</f>
        <v>0</v>
      </c>
      <c r="FS23" s="357">
        <f t="shared" ref="FS23:FS29" si="114">FG23+FK23+FO23</f>
        <v>0</v>
      </c>
      <c r="FT23" s="357">
        <f t="shared" si="36"/>
        <v>0</v>
      </c>
      <c r="FU23" s="357">
        <f t="shared" si="37"/>
        <v>0</v>
      </c>
      <c r="FV23" s="358">
        <f t="shared" ref="FV23:FV29" si="115">SUM(FS23:FU23)</f>
        <v>0</v>
      </c>
      <c r="FW23" s="357"/>
      <c r="FX23" s="357"/>
      <c r="FY23" s="357"/>
      <c r="FZ23" s="358">
        <f t="shared" ref="FZ23:FZ29" si="116">SUM(FW23:FY23)</f>
        <v>0</v>
      </c>
      <c r="GA23" s="357"/>
      <c r="GB23" s="357"/>
      <c r="GC23" s="357"/>
      <c r="GD23" s="358">
        <f t="shared" ref="GD23:GD29" si="117">SUM(GA23:GC23)</f>
        <v>0</v>
      </c>
      <c r="GE23" s="357"/>
      <c r="GF23" s="357"/>
      <c r="GG23" s="357"/>
      <c r="GH23" s="358">
        <f t="shared" ref="GH23:GH29" si="118">SUM(GE23:GG23)</f>
        <v>0</v>
      </c>
      <c r="GI23" s="357">
        <f t="shared" ref="GI23:GI29" si="119">FW23+GA23+GE23</f>
        <v>0</v>
      </c>
      <c r="GJ23" s="357">
        <f t="shared" si="38"/>
        <v>0</v>
      </c>
      <c r="GK23" s="357">
        <f t="shared" si="39"/>
        <v>0</v>
      </c>
      <c r="GL23" s="358">
        <f t="shared" ref="GL23:GL29" si="120">SUM(GI23:GK23)</f>
        <v>0</v>
      </c>
      <c r="GM23" s="357">
        <f t="shared" si="40"/>
        <v>0</v>
      </c>
      <c r="GN23" s="357">
        <f t="shared" si="40"/>
        <v>0</v>
      </c>
      <c r="GO23" s="357">
        <f t="shared" si="40"/>
        <v>0</v>
      </c>
      <c r="GP23" s="357">
        <f t="shared" si="40"/>
        <v>0</v>
      </c>
      <c r="GQ23" s="357">
        <f t="shared" ref="GQ23:GQ30" si="121">G23+W23+AM23</f>
        <v>0</v>
      </c>
      <c r="GR23" s="357">
        <f t="shared" ref="GR23:GR30" si="122">H23+X23+AN23</f>
        <v>0</v>
      </c>
      <c r="GS23" s="357">
        <f t="shared" ref="GS23:GS30" si="123">I23+Y23+AO23</f>
        <v>0</v>
      </c>
      <c r="GT23" s="357">
        <f t="shared" ref="GT23:GT30" si="124">J23+Z23+AP23</f>
        <v>0</v>
      </c>
      <c r="GU23" s="357">
        <f t="shared" ref="GU23:GU30" si="125">K23+AA23+AQ23</f>
        <v>0</v>
      </c>
      <c r="GV23" s="357">
        <f t="shared" ref="GV23:GV30" si="126">L23+AB23+AR23</f>
        <v>0</v>
      </c>
      <c r="GW23" s="357">
        <f t="shared" ref="GW23:GW30" si="127">M23+AC23+AS23</f>
        <v>0</v>
      </c>
      <c r="GX23" s="357">
        <f t="shared" ref="GX23:GX30" si="128">N23+AD23+AT23</f>
        <v>0</v>
      </c>
      <c r="GY23" s="357">
        <f t="shared" ref="GY23:GY29" si="129">GM23+GQ23+GU23</f>
        <v>0</v>
      </c>
      <c r="GZ23" s="357">
        <f t="shared" si="42"/>
        <v>0</v>
      </c>
      <c r="HA23" s="357">
        <f t="shared" si="43"/>
        <v>0</v>
      </c>
      <c r="HB23" s="358">
        <f t="shared" ref="HB23:HB29" si="130">SUM(GY23:HA23)</f>
        <v>0</v>
      </c>
      <c r="HC23" s="357">
        <f t="shared" si="44"/>
        <v>0</v>
      </c>
      <c r="HD23" s="357">
        <f t="shared" si="44"/>
        <v>0</v>
      </c>
      <c r="HE23" s="357">
        <f t="shared" si="44"/>
        <v>0</v>
      </c>
      <c r="HF23" s="357">
        <f t="shared" si="44"/>
        <v>0</v>
      </c>
      <c r="HG23" s="357">
        <f t="shared" ref="HG23:HG30" si="131">BC23+BS23+CI23</f>
        <v>0</v>
      </c>
      <c r="HH23" s="357">
        <f t="shared" ref="HH23:HH30" si="132">BD23+BT23+CJ23</f>
        <v>0</v>
      </c>
      <c r="HI23" s="357">
        <f t="shared" ref="HI23:HI30" si="133">BE23+BU23+CK23</f>
        <v>0</v>
      </c>
      <c r="HJ23" s="357">
        <f t="shared" ref="HJ23:HJ30" si="134">BF23+BV23+CL23</f>
        <v>0</v>
      </c>
      <c r="HK23" s="357">
        <f t="shared" ref="HK23:HK30" si="135">BG23+BW23+CM23</f>
        <v>0</v>
      </c>
      <c r="HL23" s="357">
        <f t="shared" ref="HL23:HL30" si="136">BH23+BX23+CN23</f>
        <v>0</v>
      </c>
      <c r="HM23" s="357">
        <f t="shared" ref="HM23:HM30" si="137">BI23+BY23+CO23</f>
        <v>0</v>
      </c>
      <c r="HN23" s="357">
        <f t="shared" ref="HN23:HN30" si="138">BJ23+BZ23+CP23</f>
        <v>0</v>
      </c>
      <c r="HO23" s="357">
        <f t="shared" ref="HO23:HO29" si="139">HC23+HG23+HK23</f>
        <v>0</v>
      </c>
      <c r="HP23" s="357">
        <f t="shared" si="46"/>
        <v>0</v>
      </c>
      <c r="HQ23" s="357">
        <f t="shared" si="47"/>
        <v>0</v>
      </c>
      <c r="HR23" s="358">
        <f t="shared" ref="HR23:HR29" si="140">SUM(HO23:HQ23)</f>
        <v>0</v>
      </c>
      <c r="HS23" s="357">
        <f t="shared" ref="HS23:HS30" si="141">CU23+DK23+EA23</f>
        <v>0</v>
      </c>
      <c r="HT23" s="357">
        <f t="shared" ref="HT23:HT30" si="142">CV23+DL23+EB23</f>
        <v>0</v>
      </c>
      <c r="HU23" s="357">
        <f t="shared" ref="HU23:HU30" si="143">CW23+DM23+EC23</f>
        <v>0</v>
      </c>
      <c r="HV23" s="357">
        <f t="shared" ref="HV23:HV30" si="144">CX23+DN23+ED23</f>
        <v>0</v>
      </c>
      <c r="HW23" s="357">
        <f t="shared" ref="HW23:HW30" si="145">CY23+DO23+EE23</f>
        <v>0</v>
      </c>
      <c r="HX23" s="357">
        <f t="shared" ref="HX23:HX30" si="146">CZ23+DP23+EF23</f>
        <v>0</v>
      </c>
      <c r="HY23" s="357">
        <f t="shared" ref="HY23:HY30" si="147">DA23+DQ23+EG23</f>
        <v>0</v>
      </c>
      <c r="HZ23" s="357">
        <f t="shared" ref="HZ23:HZ30" si="148">DB23+DR23+EH23</f>
        <v>0</v>
      </c>
      <c r="IA23" s="357">
        <f t="shared" ref="IA23:IA30" si="149">DC23+DS23+EI23</f>
        <v>0</v>
      </c>
      <c r="IB23" s="357">
        <f t="shared" ref="IB23:IB30" si="150">DD23+DT23+EJ23</f>
        <v>0</v>
      </c>
      <c r="IC23" s="357">
        <f t="shared" ref="IC23:IC30" si="151">DE23+DU23+EK23</f>
        <v>0</v>
      </c>
      <c r="ID23" s="357">
        <f t="shared" ref="ID23:ID30" si="152">DF23+DV23+EL23</f>
        <v>0</v>
      </c>
      <c r="IE23" s="357">
        <f t="shared" ref="IE23:IE29" si="153">HS23+HW23+IA23</f>
        <v>0</v>
      </c>
      <c r="IF23" s="357">
        <f t="shared" si="49"/>
        <v>0</v>
      </c>
      <c r="IG23" s="357">
        <f t="shared" si="50"/>
        <v>0</v>
      </c>
      <c r="IH23" s="358">
        <f t="shared" ref="IH23:IH29" si="154">SUM(IE23:IG23)</f>
        <v>0</v>
      </c>
      <c r="II23" s="357">
        <f t="shared" ref="II23:II30" si="155">EQ23+FG23+FW23</f>
        <v>0</v>
      </c>
      <c r="IJ23" s="357">
        <f t="shared" ref="IJ23:IJ30" si="156">ER23+FH23+FX23</f>
        <v>0</v>
      </c>
      <c r="IK23" s="357">
        <f t="shared" ref="IK23:IK30" si="157">ES23+FI23+FY23</f>
        <v>0</v>
      </c>
      <c r="IL23" s="357">
        <f t="shared" ref="IL23:IL30" si="158">ET23+FJ23+FZ23</f>
        <v>0</v>
      </c>
      <c r="IM23" s="357">
        <f t="shared" ref="IM23:IM30" si="159">EU23+FK23+GA23</f>
        <v>0</v>
      </c>
      <c r="IN23" s="357">
        <f t="shared" ref="IN23:IN30" si="160">EV23+FL23+GB23</f>
        <v>0</v>
      </c>
      <c r="IO23" s="357">
        <f t="shared" ref="IO23:IO30" si="161">EW23+FM23+GC23</f>
        <v>0</v>
      </c>
      <c r="IP23" s="357">
        <f t="shared" ref="IP23:IP30" si="162">EX23+FN23+GD23</f>
        <v>0</v>
      </c>
      <c r="IQ23" s="357">
        <f t="shared" ref="IQ23:IQ30" si="163">EY23+FO23+GE23</f>
        <v>0</v>
      </c>
      <c r="IR23" s="357">
        <f t="shared" ref="IR23:IR30" si="164">EZ23+FP23+GF23</f>
        <v>0</v>
      </c>
      <c r="IS23" s="357">
        <f t="shared" ref="IS23:IS30" si="165">FA23+FQ23+GG23</f>
        <v>0</v>
      </c>
      <c r="IT23" s="357">
        <f t="shared" ref="IT23:IT30" si="166">FB23+FR23+GH23</f>
        <v>0</v>
      </c>
      <c r="IU23" s="357">
        <f t="shared" ref="IU23:IU29" si="167">II23+IM23+IQ23</f>
        <v>0</v>
      </c>
      <c r="IV23" s="357">
        <f t="shared" si="52"/>
        <v>0</v>
      </c>
      <c r="IW23" s="357">
        <f t="shared" si="53"/>
        <v>0</v>
      </c>
      <c r="IX23" s="358">
        <f t="shared" ref="IX23:IX29" si="168">SUM(IU23:IW23)</f>
        <v>0</v>
      </c>
      <c r="IY23" s="357">
        <f t="shared" ref="IY23:IY30" si="169">GM23+HC23</f>
        <v>0</v>
      </c>
      <c r="IZ23" s="357">
        <f t="shared" ref="IZ23:IZ30" si="170">GN23+HD23</f>
        <v>0</v>
      </c>
      <c r="JA23" s="357">
        <f t="shared" ref="JA23:JA30" si="171">GO23+HE23</f>
        <v>0</v>
      </c>
      <c r="JB23" s="357">
        <f t="shared" ref="JB23:JB30" si="172">GP23+HF23</f>
        <v>0</v>
      </c>
      <c r="JC23" s="357">
        <f t="shared" ref="JC23:JC30" si="173">GQ23+HG23</f>
        <v>0</v>
      </c>
      <c r="JD23" s="357">
        <f t="shared" ref="JD23:JD30" si="174">GR23+HH23</f>
        <v>0</v>
      </c>
      <c r="JE23" s="357">
        <f t="shared" ref="JE23:JE30" si="175">GS23+HI23</f>
        <v>0</v>
      </c>
      <c r="JF23" s="357">
        <f t="shared" ref="JF23:JF30" si="176">GT23+HJ23</f>
        <v>0</v>
      </c>
      <c r="JG23" s="357">
        <f t="shared" ref="JG23:JG30" si="177">GU23+HK23</f>
        <v>0</v>
      </c>
      <c r="JH23" s="357">
        <f t="shared" ref="JH23:JH30" si="178">GV23+HL23</f>
        <v>0</v>
      </c>
      <c r="JI23" s="357">
        <f t="shared" ref="JI23:JI30" si="179">GW23+HM23</f>
        <v>0</v>
      </c>
      <c r="JJ23" s="357">
        <f t="shared" ref="JJ23:JJ30" si="180">GX23+HN23</f>
        <v>0</v>
      </c>
      <c r="JK23" s="357">
        <f t="shared" ref="JK23:JK29" si="181">IY23+JC23+JG23</f>
        <v>0</v>
      </c>
      <c r="JL23" s="357">
        <f t="shared" si="55"/>
        <v>0</v>
      </c>
      <c r="JM23" s="357">
        <f t="shared" si="56"/>
        <v>0</v>
      </c>
      <c r="JN23" s="358">
        <f t="shared" ref="JN23:JN29" si="182">SUM(JK23:JM23)</f>
        <v>0</v>
      </c>
      <c r="JO23" s="357">
        <f t="shared" ref="JO23:JO30" si="183">HS23+II23</f>
        <v>0</v>
      </c>
      <c r="JP23" s="357">
        <f t="shared" ref="JP23:JP30" si="184">HT23+IJ23</f>
        <v>0</v>
      </c>
      <c r="JQ23" s="357">
        <f t="shared" ref="JQ23:JQ30" si="185">HU23+IK23</f>
        <v>0</v>
      </c>
      <c r="JR23" s="357">
        <f t="shared" ref="JR23:JR30" si="186">HV23+IL23</f>
        <v>0</v>
      </c>
      <c r="JS23" s="357">
        <f t="shared" ref="JS23:JS30" si="187">HW23+IM23</f>
        <v>0</v>
      </c>
      <c r="JT23" s="357">
        <f t="shared" ref="JT23:JT30" si="188">HX23+IN23</f>
        <v>0</v>
      </c>
      <c r="JU23" s="357">
        <f t="shared" ref="JU23:JU30" si="189">HY23+IO23</f>
        <v>0</v>
      </c>
      <c r="JV23" s="357">
        <f t="shared" ref="JV23:JV30" si="190">HZ23+IP23</f>
        <v>0</v>
      </c>
      <c r="JW23" s="357">
        <f t="shared" ref="JW23:JW30" si="191">IA23+IQ23</f>
        <v>0</v>
      </c>
      <c r="JX23" s="357">
        <f t="shared" ref="JX23:JX30" si="192">IB23+IR23</f>
        <v>0</v>
      </c>
      <c r="JY23" s="357">
        <f t="shared" ref="JY23:JY30" si="193">IC23+IS23</f>
        <v>0</v>
      </c>
      <c r="JZ23" s="357">
        <f t="shared" ref="JZ23:JZ30" si="194">ID23+IT23</f>
        <v>0</v>
      </c>
      <c r="KA23" s="357">
        <f t="shared" ref="KA23:KA29" si="195">JO23+JS23+JW23</f>
        <v>0</v>
      </c>
      <c r="KB23" s="357">
        <f t="shared" si="58"/>
        <v>0</v>
      </c>
      <c r="KC23" s="357">
        <f t="shared" si="59"/>
        <v>0</v>
      </c>
      <c r="KD23" s="358">
        <f t="shared" ref="KD23:KD29" si="196">SUM(KA23:KC23)</f>
        <v>0</v>
      </c>
      <c r="KE23" s="357">
        <f t="shared" si="60"/>
        <v>0</v>
      </c>
      <c r="KF23" s="357">
        <f t="shared" si="60"/>
        <v>0</v>
      </c>
      <c r="KG23" s="357">
        <f t="shared" si="60"/>
        <v>0</v>
      </c>
      <c r="KH23" s="357">
        <f t="shared" si="60"/>
        <v>0</v>
      </c>
      <c r="KI23" s="357">
        <f t="shared" ref="KI23:KI30" si="197">G23+W23+AM23+BC23+BS23+CI23+CY23+DO23+EE23+EU23+FK23+GA23</f>
        <v>0</v>
      </c>
      <c r="KJ23" s="357">
        <f t="shared" ref="KJ23:KJ30" si="198">H23+X23+AN23+BD23+BT23+CJ23+CZ23+DP23+EF23+EV23+FL23+GB23</f>
        <v>0</v>
      </c>
      <c r="KK23" s="357">
        <f t="shared" ref="KK23:KK30" si="199">I23+Y23+AO23+BE23+BU23+CK23+DA23+DQ23+EG23+EW23+FM23+GC23</f>
        <v>0</v>
      </c>
      <c r="KL23" s="357">
        <f t="shared" ref="KL23:KL30" si="200">J23+Z23+AP23+BF23+BV23+CL23+DB23+DR23+EH23+EX23+FN23+GD23</f>
        <v>0</v>
      </c>
      <c r="KM23" s="357">
        <f t="shared" ref="KM23:KM30" si="201">K23+AA23+AQ23+BG23+BW23+CM23+DC23+DS23+EI23+EY23+FO23+GE23</f>
        <v>0</v>
      </c>
      <c r="KN23" s="357">
        <f t="shared" ref="KN23:KN30" si="202">L23+AB23+AR23+BH23+BX23+CN23+DD23+DT23+EJ23+EZ23+FP23+GF23</f>
        <v>0</v>
      </c>
      <c r="KO23" s="357">
        <f t="shared" ref="KO23:KO30" si="203">M23+AC23+AS23+BI23+BY23+CO23+DE23+DU23+EK23+FA23+FQ23+GG23</f>
        <v>0</v>
      </c>
      <c r="KP23" s="357">
        <f t="shared" ref="KP23:KP30" si="204">N23+AD23+AT23+BJ23+BZ23+CP23+DF23+DV23+EL23+FB23+FR23+GH23</f>
        <v>0</v>
      </c>
      <c r="KQ23" s="357">
        <f t="shared" ref="KQ23:KQ29" si="205">KE23+KI23+KM23</f>
        <v>0</v>
      </c>
      <c r="KR23" s="357">
        <f t="shared" si="62"/>
        <v>0</v>
      </c>
      <c r="KS23" s="357">
        <f t="shared" si="63"/>
        <v>0</v>
      </c>
      <c r="KT23" s="358">
        <f t="shared" ref="KT23:KT29" si="206">SUM(KQ23:KS23)</f>
        <v>0</v>
      </c>
    </row>
    <row r="24" spans="1:306" x14ac:dyDescent="0.25">
      <c r="A24" s="46">
        <v>3</v>
      </c>
      <c r="B24" s="54" t="s">
        <v>107</v>
      </c>
      <c r="C24" s="357"/>
      <c r="D24" s="357"/>
      <c r="E24" s="357"/>
      <c r="F24" s="358">
        <f t="shared" si="64"/>
        <v>0</v>
      </c>
      <c r="G24" s="357">
        <v>2</v>
      </c>
      <c r="H24" s="357">
        <v>0</v>
      </c>
      <c r="I24" s="357"/>
      <c r="J24" s="358">
        <f t="shared" si="65"/>
        <v>2</v>
      </c>
      <c r="K24" s="357"/>
      <c r="L24" s="357"/>
      <c r="M24" s="357"/>
      <c r="N24" s="358">
        <f t="shared" si="66"/>
        <v>0</v>
      </c>
      <c r="O24" s="357">
        <f t="shared" si="67"/>
        <v>2</v>
      </c>
      <c r="P24" s="357">
        <f t="shared" si="68"/>
        <v>0</v>
      </c>
      <c r="Q24" s="357">
        <f t="shared" si="69"/>
        <v>0</v>
      </c>
      <c r="R24" s="358">
        <f t="shared" si="70"/>
        <v>2</v>
      </c>
      <c r="S24" s="357"/>
      <c r="T24" s="357"/>
      <c r="U24" s="357"/>
      <c r="V24" s="358">
        <f t="shared" si="18"/>
        <v>0</v>
      </c>
      <c r="W24" s="357">
        <v>3</v>
      </c>
      <c r="X24" s="357">
        <v>2</v>
      </c>
      <c r="Y24" s="357"/>
      <c r="Z24" s="358">
        <f t="shared" si="71"/>
        <v>5</v>
      </c>
      <c r="AA24" s="357"/>
      <c r="AB24" s="357"/>
      <c r="AC24" s="357"/>
      <c r="AD24" s="358">
        <f t="shared" si="72"/>
        <v>0</v>
      </c>
      <c r="AE24" s="357">
        <f t="shared" si="19"/>
        <v>3</v>
      </c>
      <c r="AF24" s="357">
        <f t="shared" si="19"/>
        <v>2</v>
      </c>
      <c r="AG24" s="357">
        <f t="shared" si="19"/>
        <v>0</v>
      </c>
      <c r="AH24" s="358">
        <f t="shared" si="73"/>
        <v>5</v>
      </c>
      <c r="AI24" s="357"/>
      <c r="AJ24" s="357"/>
      <c r="AK24" s="357"/>
      <c r="AL24" s="358">
        <f t="shared" si="74"/>
        <v>0</v>
      </c>
      <c r="AM24" s="357">
        <v>0</v>
      </c>
      <c r="AN24" s="357">
        <v>0</v>
      </c>
      <c r="AO24" s="357"/>
      <c r="AP24" s="358">
        <f t="shared" si="75"/>
        <v>0</v>
      </c>
      <c r="AQ24" s="357"/>
      <c r="AR24" s="357"/>
      <c r="AS24" s="357"/>
      <c r="AT24" s="358">
        <f t="shared" si="20"/>
        <v>0</v>
      </c>
      <c r="AU24" s="357">
        <f t="shared" si="76"/>
        <v>0</v>
      </c>
      <c r="AV24" s="357">
        <f t="shared" si="21"/>
        <v>0</v>
      </c>
      <c r="AW24" s="357">
        <f t="shared" si="22"/>
        <v>0</v>
      </c>
      <c r="AX24" s="358">
        <f t="shared" si="77"/>
        <v>0</v>
      </c>
      <c r="AY24" s="357"/>
      <c r="AZ24" s="357"/>
      <c r="BA24" s="357"/>
      <c r="BB24" s="358">
        <f t="shared" si="78"/>
        <v>0</v>
      </c>
      <c r="BC24" s="357">
        <v>1</v>
      </c>
      <c r="BD24" s="357">
        <v>0</v>
      </c>
      <c r="BE24" s="357">
        <v>0</v>
      </c>
      <c r="BF24" s="358">
        <f t="shared" si="23"/>
        <v>1</v>
      </c>
      <c r="BG24" s="357"/>
      <c r="BH24" s="357"/>
      <c r="BI24" s="357"/>
      <c r="BJ24" s="358">
        <f t="shared" si="79"/>
        <v>0</v>
      </c>
      <c r="BK24" s="357">
        <f t="shared" si="24"/>
        <v>1</v>
      </c>
      <c r="BL24" s="357">
        <f t="shared" si="24"/>
        <v>0</v>
      </c>
      <c r="BM24" s="357">
        <f t="shared" si="24"/>
        <v>0</v>
      </c>
      <c r="BN24" s="358">
        <f t="shared" si="80"/>
        <v>1</v>
      </c>
      <c r="BO24" s="357"/>
      <c r="BP24" s="357"/>
      <c r="BQ24" s="357"/>
      <c r="BR24" s="358">
        <f t="shared" si="81"/>
        <v>0</v>
      </c>
      <c r="BS24" s="357">
        <v>0</v>
      </c>
      <c r="BT24" s="357">
        <v>0</v>
      </c>
      <c r="BU24" s="357"/>
      <c r="BV24" s="358">
        <f t="shared" si="82"/>
        <v>0</v>
      </c>
      <c r="BW24" s="357"/>
      <c r="BX24" s="357"/>
      <c r="BY24" s="357"/>
      <c r="BZ24" s="358">
        <f t="shared" si="83"/>
        <v>0</v>
      </c>
      <c r="CA24" s="357">
        <f t="shared" si="84"/>
        <v>0</v>
      </c>
      <c r="CB24" s="357">
        <f t="shared" si="25"/>
        <v>0</v>
      </c>
      <c r="CC24" s="357">
        <f t="shared" si="26"/>
        <v>0</v>
      </c>
      <c r="CD24" s="358">
        <f t="shared" si="85"/>
        <v>0</v>
      </c>
      <c r="CE24" s="357"/>
      <c r="CF24" s="357"/>
      <c r="CG24" s="357"/>
      <c r="CH24" s="358">
        <f t="shared" si="86"/>
        <v>0</v>
      </c>
      <c r="CI24" s="357"/>
      <c r="CJ24" s="357"/>
      <c r="CK24" s="357"/>
      <c r="CL24" s="358">
        <f t="shared" si="87"/>
        <v>0</v>
      </c>
      <c r="CM24" s="357"/>
      <c r="CN24" s="357"/>
      <c r="CO24" s="357"/>
      <c r="CP24" s="358">
        <f t="shared" si="88"/>
        <v>0</v>
      </c>
      <c r="CQ24" s="357">
        <f t="shared" si="89"/>
        <v>0</v>
      </c>
      <c r="CR24" s="357">
        <f t="shared" si="27"/>
        <v>0</v>
      </c>
      <c r="CS24" s="357">
        <f t="shared" si="28"/>
        <v>0</v>
      </c>
      <c r="CT24" s="358">
        <f t="shared" si="90"/>
        <v>0</v>
      </c>
      <c r="CU24" s="357"/>
      <c r="CV24" s="357"/>
      <c r="CW24" s="357"/>
      <c r="CX24" s="358">
        <f t="shared" si="91"/>
        <v>0</v>
      </c>
      <c r="CY24" s="357"/>
      <c r="CZ24" s="357"/>
      <c r="DA24" s="357"/>
      <c r="DB24" s="358">
        <f t="shared" si="92"/>
        <v>0</v>
      </c>
      <c r="DC24" s="357"/>
      <c r="DD24" s="357"/>
      <c r="DE24" s="357"/>
      <c r="DF24" s="358">
        <f t="shared" si="93"/>
        <v>0</v>
      </c>
      <c r="DG24" s="357">
        <f t="shared" si="94"/>
        <v>0</v>
      </c>
      <c r="DH24" s="357">
        <f t="shared" si="29"/>
        <v>0</v>
      </c>
      <c r="DI24" s="357">
        <f t="shared" si="30"/>
        <v>0</v>
      </c>
      <c r="DJ24" s="358">
        <f t="shared" si="95"/>
        <v>0</v>
      </c>
      <c r="DK24" s="357"/>
      <c r="DL24" s="357"/>
      <c r="DM24" s="357"/>
      <c r="DN24" s="358">
        <f t="shared" si="96"/>
        <v>0</v>
      </c>
      <c r="DO24" s="357"/>
      <c r="DP24" s="357"/>
      <c r="DQ24" s="357"/>
      <c r="DR24" s="358">
        <f t="shared" si="97"/>
        <v>0</v>
      </c>
      <c r="DS24" s="357"/>
      <c r="DT24" s="357"/>
      <c r="DU24" s="357"/>
      <c r="DV24" s="358">
        <f t="shared" si="98"/>
        <v>0</v>
      </c>
      <c r="DW24" s="357">
        <f t="shared" si="99"/>
        <v>0</v>
      </c>
      <c r="DX24" s="357">
        <f t="shared" si="31"/>
        <v>0</v>
      </c>
      <c r="DY24" s="357">
        <f t="shared" si="32"/>
        <v>0</v>
      </c>
      <c r="DZ24" s="358">
        <f t="shared" si="100"/>
        <v>0</v>
      </c>
      <c r="EA24" s="357"/>
      <c r="EB24" s="357"/>
      <c r="EC24" s="357"/>
      <c r="ED24" s="358">
        <f t="shared" si="101"/>
        <v>0</v>
      </c>
      <c r="EE24" s="357"/>
      <c r="EF24" s="357"/>
      <c r="EG24" s="357"/>
      <c r="EH24" s="358">
        <f t="shared" si="102"/>
        <v>0</v>
      </c>
      <c r="EI24" s="357"/>
      <c r="EJ24" s="357"/>
      <c r="EK24" s="357"/>
      <c r="EL24" s="358">
        <f t="shared" si="103"/>
        <v>0</v>
      </c>
      <c r="EM24" s="357">
        <f t="shared" si="104"/>
        <v>0</v>
      </c>
      <c r="EN24" s="357">
        <f t="shared" si="33"/>
        <v>0</v>
      </c>
      <c r="EO24" s="357">
        <f t="shared" si="33"/>
        <v>0</v>
      </c>
      <c r="EP24" s="358">
        <f t="shared" si="105"/>
        <v>0</v>
      </c>
      <c r="EQ24" s="357"/>
      <c r="ER24" s="357"/>
      <c r="ES24" s="357"/>
      <c r="ET24" s="358">
        <f t="shared" si="106"/>
        <v>0</v>
      </c>
      <c r="EU24" s="357"/>
      <c r="EV24" s="357"/>
      <c r="EW24" s="357"/>
      <c r="EX24" s="358">
        <f t="shared" si="107"/>
        <v>0</v>
      </c>
      <c r="EY24" s="357"/>
      <c r="EZ24" s="357"/>
      <c r="FA24" s="357"/>
      <c r="FB24" s="358">
        <f t="shared" si="108"/>
        <v>0</v>
      </c>
      <c r="FC24" s="357">
        <f t="shared" si="109"/>
        <v>0</v>
      </c>
      <c r="FD24" s="357">
        <f t="shared" si="34"/>
        <v>0</v>
      </c>
      <c r="FE24" s="357">
        <f t="shared" si="35"/>
        <v>0</v>
      </c>
      <c r="FF24" s="358">
        <f t="shared" si="110"/>
        <v>0</v>
      </c>
      <c r="FG24" s="357"/>
      <c r="FH24" s="357"/>
      <c r="FI24" s="357"/>
      <c r="FJ24" s="358">
        <f t="shared" si="111"/>
        <v>0</v>
      </c>
      <c r="FK24" s="357"/>
      <c r="FL24" s="357"/>
      <c r="FM24" s="357"/>
      <c r="FN24" s="358">
        <f t="shared" si="112"/>
        <v>0</v>
      </c>
      <c r="FO24" s="357"/>
      <c r="FP24" s="357"/>
      <c r="FQ24" s="357"/>
      <c r="FR24" s="358">
        <f t="shared" si="113"/>
        <v>0</v>
      </c>
      <c r="FS24" s="357">
        <f t="shared" si="114"/>
        <v>0</v>
      </c>
      <c r="FT24" s="357">
        <f t="shared" si="36"/>
        <v>0</v>
      </c>
      <c r="FU24" s="357">
        <f t="shared" si="37"/>
        <v>0</v>
      </c>
      <c r="FV24" s="358">
        <f t="shared" si="115"/>
        <v>0</v>
      </c>
      <c r="FW24" s="357"/>
      <c r="FX24" s="357"/>
      <c r="FY24" s="357"/>
      <c r="FZ24" s="358">
        <f t="shared" si="116"/>
        <v>0</v>
      </c>
      <c r="GA24" s="357"/>
      <c r="GB24" s="357"/>
      <c r="GC24" s="357"/>
      <c r="GD24" s="358">
        <f t="shared" si="117"/>
        <v>0</v>
      </c>
      <c r="GE24" s="357"/>
      <c r="GF24" s="357"/>
      <c r="GG24" s="357"/>
      <c r="GH24" s="358">
        <f t="shared" si="118"/>
        <v>0</v>
      </c>
      <c r="GI24" s="357">
        <f t="shared" si="119"/>
        <v>0</v>
      </c>
      <c r="GJ24" s="357">
        <f t="shared" si="38"/>
        <v>0</v>
      </c>
      <c r="GK24" s="357">
        <f t="shared" si="39"/>
        <v>0</v>
      </c>
      <c r="GL24" s="358">
        <f t="shared" si="120"/>
        <v>0</v>
      </c>
      <c r="GM24" s="357">
        <f t="shared" si="40"/>
        <v>0</v>
      </c>
      <c r="GN24" s="357">
        <f t="shared" si="40"/>
        <v>0</v>
      </c>
      <c r="GO24" s="357">
        <f t="shared" si="40"/>
        <v>0</v>
      </c>
      <c r="GP24" s="357">
        <f t="shared" si="40"/>
        <v>0</v>
      </c>
      <c r="GQ24" s="357">
        <f t="shared" si="121"/>
        <v>5</v>
      </c>
      <c r="GR24" s="357">
        <f t="shared" si="122"/>
        <v>2</v>
      </c>
      <c r="GS24" s="357">
        <f t="shared" si="123"/>
        <v>0</v>
      </c>
      <c r="GT24" s="357">
        <f t="shared" si="124"/>
        <v>7</v>
      </c>
      <c r="GU24" s="357">
        <f t="shared" si="125"/>
        <v>0</v>
      </c>
      <c r="GV24" s="357">
        <f t="shared" si="126"/>
        <v>0</v>
      </c>
      <c r="GW24" s="357">
        <f t="shared" si="127"/>
        <v>0</v>
      </c>
      <c r="GX24" s="357">
        <f t="shared" si="128"/>
        <v>0</v>
      </c>
      <c r="GY24" s="357">
        <f t="shared" si="129"/>
        <v>5</v>
      </c>
      <c r="GZ24" s="357">
        <f t="shared" si="42"/>
        <v>2</v>
      </c>
      <c r="HA24" s="357">
        <f t="shared" si="43"/>
        <v>0</v>
      </c>
      <c r="HB24" s="358">
        <f t="shared" si="130"/>
        <v>7</v>
      </c>
      <c r="HC24" s="357">
        <f t="shared" si="44"/>
        <v>0</v>
      </c>
      <c r="HD24" s="357">
        <f t="shared" si="44"/>
        <v>0</v>
      </c>
      <c r="HE24" s="357">
        <f t="shared" si="44"/>
        <v>0</v>
      </c>
      <c r="HF24" s="357">
        <f t="shared" si="44"/>
        <v>0</v>
      </c>
      <c r="HG24" s="357">
        <f t="shared" si="131"/>
        <v>1</v>
      </c>
      <c r="HH24" s="357">
        <f t="shared" si="132"/>
        <v>0</v>
      </c>
      <c r="HI24" s="357">
        <f t="shared" si="133"/>
        <v>0</v>
      </c>
      <c r="HJ24" s="357">
        <f t="shared" si="134"/>
        <v>1</v>
      </c>
      <c r="HK24" s="357">
        <f t="shared" si="135"/>
        <v>0</v>
      </c>
      <c r="HL24" s="357">
        <f t="shared" si="136"/>
        <v>0</v>
      </c>
      <c r="HM24" s="357">
        <f t="shared" si="137"/>
        <v>0</v>
      </c>
      <c r="HN24" s="357">
        <f t="shared" si="138"/>
        <v>0</v>
      </c>
      <c r="HO24" s="357">
        <f t="shared" si="139"/>
        <v>1</v>
      </c>
      <c r="HP24" s="357">
        <f t="shared" si="46"/>
        <v>0</v>
      </c>
      <c r="HQ24" s="357">
        <f t="shared" si="47"/>
        <v>0</v>
      </c>
      <c r="HR24" s="358">
        <f t="shared" si="140"/>
        <v>1</v>
      </c>
      <c r="HS24" s="357">
        <f t="shared" si="141"/>
        <v>0</v>
      </c>
      <c r="HT24" s="357">
        <f t="shared" si="142"/>
        <v>0</v>
      </c>
      <c r="HU24" s="357">
        <f t="shared" si="143"/>
        <v>0</v>
      </c>
      <c r="HV24" s="357">
        <f t="shared" si="144"/>
        <v>0</v>
      </c>
      <c r="HW24" s="357">
        <f t="shared" si="145"/>
        <v>0</v>
      </c>
      <c r="HX24" s="357">
        <f t="shared" si="146"/>
        <v>0</v>
      </c>
      <c r="HY24" s="357">
        <f t="shared" si="147"/>
        <v>0</v>
      </c>
      <c r="HZ24" s="357">
        <f t="shared" si="148"/>
        <v>0</v>
      </c>
      <c r="IA24" s="357">
        <f t="shared" si="149"/>
        <v>0</v>
      </c>
      <c r="IB24" s="357">
        <f t="shared" si="150"/>
        <v>0</v>
      </c>
      <c r="IC24" s="357">
        <f t="shared" si="151"/>
        <v>0</v>
      </c>
      <c r="ID24" s="357">
        <f t="shared" si="152"/>
        <v>0</v>
      </c>
      <c r="IE24" s="357">
        <f t="shared" si="153"/>
        <v>0</v>
      </c>
      <c r="IF24" s="357">
        <f t="shared" si="49"/>
        <v>0</v>
      </c>
      <c r="IG24" s="357">
        <f t="shared" si="50"/>
        <v>0</v>
      </c>
      <c r="IH24" s="358">
        <f t="shared" si="154"/>
        <v>0</v>
      </c>
      <c r="II24" s="357">
        <f t="shared" si="155"/>
        <v>0</v>
      </c>
      <c r="IJ24" s="357">
        <f t="shared" si="156"/>
        <v>0</v>
      </c>
      <c r="IK24" s="357">
        <f t="shared" si="157"/>
        <v>0</v>
      </c>
      <c r="IL24" s="357">
        <f t="shared" si="158"/>
        <v>0</v>
      </c>
      <c r="IM24" s="357">
        <f t="shared" si="159"/>
        <v>0</v>
      </c>
      <c r="IN24" s="357">
        <f t="shared" si="160"/>
        <v>0</v>
      </c>
      <c r="IO24" s="357">
        <f t="shared" si="161"/>
        <v>0</v>
      </c>
      <c r="IP24" s="357">
        <f t="shared" si="162"/>
        <v>0</v>
      </c>
      <c r="IQ24" s="357">
        <f t="shared" si="163"/>
        <v>0</v>
      </c>
      <c r="IR24" s="357">
        <f t="shared" si="164"/>
        <v>0</v>
      </c>
      <c r="IS24" s="357">
        <f t="shared" si="165"/>
        <v>0</v>
      </c>
      <c r="IT24" s="357">
        <f t="shared" si="166"/>
        <v>0</v>
      </c>
      <c r="IU24" s="357">
        <f t="shared" si="167"/>
        <v>0</v>
      </c>
      <c r="IV24" s="357">
        <f t="shared" si="52"/>
        <v>0</v>
      </c>
      <c r="IW24" s="357">
        <f t="shared" si="53"/>
        <v>0</v>
      </c>
      <c r="IX24" s="358">
        <f t="shared" si="168"/>
        <v>0</v>
      </c>
      <c r="IY24" s="357">
        <f t="shared" si="169"/>
        <v>0</v>
      </c>
      <c r="IZ24" s="357">
        <f t="shared" si="170"/>
        <v>0</v>
      </c>
      <c r="JA24" s="357">
        <f t="shared" si="171"/>
        <v>0</v>
      </c>
      <c r="JB24" s="357">
        <f t="shared" si="172"/>
        <v>0</v>
      </c>
      <c r="JC24" s="357">
        <f t="shared" si="173"/>
        <v>6</v>
      </c>
      <c r="JD24" s="357">
        <f t="shared" si="174"/>
        <v>2</v>
      </c>
      <c r="JE24" s="357">
        <f t="shared" si="175"/>
        <v>0</v>
      </c>
      <c r="JF24" s="357">
        <f t="shared" si="176"/>
        <v>8</v>
      </c>
      <c r="JG24" s="357">
        <f t="shared" si="177"/>
        <v>0</v>
      </c>
      <c r="JH24" s="357">
        <f t="shared" si="178"/>
        <v>0</v>
      </c>
      <c r="JI24" s="357">
        <f t="shared" si="179"/>
        <v>0</v>
      </c>
      <c r="JJ24" s="357">
        <f t="shared" si="180"/>
        <v>0</v>
      </c>
      <c r="JK24" s="357">
        <f t="shared" si="181"/>
        <v>6</v>
      </c>
      <c r="JL24" s="357">
        <f t="shared" si="55"/>
        <v>2</v>
      </c>
      <c r="JM24" s="357">
        <f t="shared" si="56"/>
        <v>0</v>
      </c>
      <c r="JN24" s="358">
        <f t="shared" si="182"/>
        <v>8</v>
      </c>
      <c r="JO24" s="357">
        <f t="shared" si="183"/>
        <v>0</v>
      </c>
      <c r="JP24" s="357">
        <f t="shared" si="184"/>
        <v>0</v>
      </c>
      <c r="JQ24" s="357">
        <f t="shared" si="185"/>
        <v>0</v>
      </c>
      <c r="JR24" s="357">
        <f t="shared" si="186"/>
        <v>0</v>
      </c>
      <c r="JS24" s="357">
        <f t="shared" si="187"/>
        <v>0</v>
      </c>
      <c r="JT24" s="357">
        <f t="shared" si="188"/>
        <v>0</v>
      </c>
      <c r="JU24" s="357">
        <f t="shared" si="189"/>
        <v>0</v>
      </c>
      <c r="JV24" s="357">
        <f t="shared" si="190"/>
        <v>0</v>
      </c>
      <c r="JW24" s="357">
        <f t="shared" si="191"/>
        <v>0</v>
      </c>
      <c r="JX24" s="357">
        <f t="shared" si="192"/>
        <v>0</v>
      </c>
      <c r="JY24" s="357">
        <f t="shared" si="193"/>
        <v>0</v>
      </c>
      <c r="JZ24" s="357">
        <f t="shared" si="194"/>
        <v>0</v>
      </c>
      <c r="KA24" s="357">
        <f t="shared" si="195"/>
        <v>0</v>
      </c>
      <c r="KB24" s="357">
        <f t="shared" si="58"/>
        <v>0</v>
      </c>
      <c r="KC24" s="357">
        <f t="shared" si="59"/>
        <v>0</v>
      </c>
      <c r="KD24" s="358">
        <f t="shared" si="196"/>
        <v>0</v>
      </c>
      <c r="KE24" s="357">
        <f t="shared" si="60"/>
        <v>0</v>
      </c>
      <c r="KF24" s="357">
        <f t="shared" si="60"/>
        <v>0</v>
      </c>
      <c r="KG24" s="357">
        <f t="shared" si="60"/>
        <v>0</v>
      </c>
      <c r="KH24" s="357">
        <f t="shared" si="60"/>
        <v>0</v>
      </c>
      <c r="KI24" s="357">
        <f t="shared" si="197"/>
        <v>6</v>
      </c>
      <c r="KJ24" s="357">
        <f t="shared" si="198"/>
        <v>2</v>
      </c>
      <c r="KK24" s="357">
        <f t="shared" si="199"/>
        <v>0</v>
      </c>
      <c r="KL24" s="357">
        <f t="shared" si="200"/>
        <v>8</v>
      </c>
      <c r="KM24" s="357">
        <f t="shared" si="201"/>
        <v>0</v>
      </c>
      <c r="KN24" s="357">
        <f t="shared" si="202"/>
        <v>0</v>
      </c>
      <c r="KO24" s="357">
        <f t="shared" si="203"/>
        <v>0</v>
      </c>
      <c r="KP24" s="357">
        <f t="shared" si="204"/>
        <v>0</v>
      </c>
      <c r="KQ24" s="357">
        <f t="shared" si="205"/>
        <v>6</v>
      </c>
      <c r="KR24" s="357">
        <f t="shared" si="62"/>
        <v>2</v>
      </c>
      <c r="KS24" s="357">
        <f t="shared" si="63"/>
        <v>0</v>
      </c>
      <c r="KT24" s="358">
        <f t="shared" si="206"/>
        <v>8</v>
      </c>
    </row>
    <row r="25" spans="1:306" x14ac:dyDescent="0.25">
      <c r="A25" s="46">
        <v>4</v>
      </c>
      <c r="B25" s="174" t="s">
        <v>250</v>
      </c>
      <c r="C25" s="357"/>
      <c r="D25" s="357"/>
      <c r="E25" s="357"/>
      <c r="F25" s="358">
        <f t="shared" si="64"/>
        <v>0</v>
      </c>
      <c r="G25" s="357">
        <v>25</v>
      </c>
      <c r="H25" s="357">
        <v>14</v>
      </c>
      <c r="I25" s="357"/>
      <c r="J25" s="358">
        <f t="shared" si="65"/>
        <v>39</v>
      </c>
      <c r="K25" s="357"/>
      <c r="L25" s="357"/>
      <c r="M25" s="357"/>
      <c r="N25" s="358"/>
      <c r="O25" s="357">
        <f t="shared" si="67"/>
        <v>25</v>
      </c>
      <c r="P25" s="357">
        <f t="shared" si="68"/>
        <v>14</v>
      </c>
      <c r="Q25" s="357">
        <f t="shared" si="69"/>
        <v>0</v>
      </c>
      <c r="R25" s="358">
        <f t="shared" si="70"/>
        <v>39</v>
      </c>
      <c r="S25" s="357"/>
      <c r="T25" s="357"/>
      <c r="U25" s="357"/>
      <c r="V25" s="358">
        <f t="shared" si="18"/>
        <v>0</v>
      </c>
      <c r="W25" s="357"/>
      <c r="X25" s="357"/>
      <c r="Y25" s="357"/>
      <c r="Z25" s="358">
        <f t="shared" si="71"/>
        <v>0</v>
      </c>
      <c r="AA25" s="357"/>
      <c r="AB25" s="357"/>
      <c r="AC25" s="357"/>
      <c r="AD25" s="358">
        <f t="shared" si="72"/>
        <v>0</v>
      </c>
      <c r="AE25" s="357">
        <f t="shared" si="19"/>
        <v>0</v>
      </c>
      <c r="AF25" s="357">
        <f t="shared" si="19"/>
        <v>0</v>
      </c>
      <c r="AG25" s="357">
        <f t="shared" si="19"/>
        <v>0</v>
      </c>
      <c r="AH25" s="358">
        <f t="shared" si="73"/>
        <v>0</v>
      </c>
      <c r="AI25" s="357"/>
      <c r="AJ25" s="357"/>
      <c r="AK25" s="357"/>
      <c r="AL25" s="358">
        <f t="shared" si="74"/>
        <v>0</v>
      </c>
      <c r="AM25" s="357">
        <v>21</v>
      </c>
      <c r="AN25" s="357">
        <v>13</v>
      </c>
      <c r="AO25" s="357"/>
      <c r="AP25" s="358">
        <f t="shared" si="75"/>
        <v>34</v>
      </c>
      <c r="AQ25" s="357"/>
      <c r="AR25" s="357"/>
      <c r="AS25" s="357"/>
      <c r="AT25" s="358">
        <f t="shared" si="20"/>
        <v>0</v>
      </c>
      <c r="AU25" s="357">
        <f t="shared" si="76"/>
        <v>21</v>
      </c>
      <c r="AV25" s="357">
        <f t="shared" si="21"/>
        <v>13</v>
      </c>
      <c r="AW25" s="357">
        <f t="shared" si="22"/>
        <v>0</v>
      </c>
      <c r="AX25" s="358">
        <f t="shared" si="77"/>
        <v>34</v>
      </c>
      <c r="AY25" s="357"/>
      <c r="AZ25" s="357"/>
      <c r="BA25" s="357"/>
      <c r="BB25" s="358">
        <f t="shared" si="78"/>
        <v>0</v>
      </c>
      <c r="BC25" s="357">
        <v>16</v>
      </c>
      <c r="BD25" s="357">
        <v>6</v>
      </c>
      <c r="BE25" s="357">
        <v>0</v>
      </c>
      <c r="BF25" s="358">
        <f t="shared" si="23"/>
        <v>22</v>
      </c>
      <c r="BG25" s="357"/>
      <c r="BH25" s="357"/>
      <c r="BI25" s="357"/>
      <c r="BJ25" s="358">
        <f t="shared" si="79"/>
        <v>0</v>
      </c>
      <c r="BK25" s="357">
        <f t="shared" si="24"/>
        <v>16</v>
      </c>
      <c r="BL25" s="357">
        <f t="shared" si="24"/>
        <v>6</v>
      </c>
      <c r="BM25" s="357">
        <f t="shared" si="24"/>
        <v>0</v>
      </c>
      <c r="BN25" s="358">
        <f t="shared" si="80"/>
        <v>22</v>
      </c>
      <c r="BO25" s="357"/>
      <c r="BP25" s="357"/>
      <c r="BQ25" s="357"/>
      <c r="BR25" s="358">
        <f t="shared" si="81"/>
        <v>0</v>
      </c>
      <c r="BS25" s="357">
        <v>26</v>
      </c>
      <c r="BT25" s="357">
        <v>16</v>
      </c>
      <c r="BU25" s="357"/>
      <c r="BV25" s="358">
        <f t="shared" si="82"/>
        <v>42</v>
      </c>
      <c r="BW25" s="357"/>
      <c r="BX25" s="357"/>
      <c r="BY25" s="357"/>
      <c r="BZ25" s="358">
        <f t="shared" si="83"/>
        <v>0</v>
      </c>
      <c r="CA25" s="357">
        <f t="shared" si="84"/>
        <v>26</v>
      </c>
      <c r="CB25" s="357">
        <f t="shared" si="25"/>
        <v>16</v>
      </c>
      <c r="CC25" s="357">
        <f t="shared" si="26"/>
        <v>0</v>
      </c>
      <c r="CD25" s="358">
        <f t="shared" si="85"/>
        <v>42</v>
      </c>
      <c r="CE25" s="357"/>
      <c r="CF25" s="357"/>
      <c r="CG25" s="357"/>
      <c r="CH25" s="358">
        <f t="shared" si="86"/>
        <v>0</v>
      </c>
      <c r="CI25" s="357"/>
      <c r="CJ25" s="357"/>
      <c r="CK25" s="357"/>
      <c r="CL25" s="358">
        <f t="shared" si="87"/>
        <v>0</v>
      </c>
      <c r="CM25" s="357"/>
      <c r="CN25" s="357"/>
      <c r="CO25" s="357"/>
      <c r="CP25" s="358">
        <f t="shared" si="88"/>
        <v>0</v>
      </c>
      <c r="CQ25" s="357">
        <f t="shared" si="89"/>
        <v>0</v>
      </c>
      <c r="CR25" s="357">
        <f t="shared" si="27"/>
        <v>0</v>
      </c>
      <c r="CS25" s="357">
        <f t="shared" si="28"/>
        <v>0</v>
      </c>
      <c r="CT25" s="358">
        <f t="shared" si="90"/>
        <v>0</v>
      </c>
      <c r="CU25" s="357"/>
      <c r="CV25" s="357"/>
      <c r="CW25" s="357"/>
      <c r="CX25" s="358">
        <f t="shared" si="91"/>
        <v>0</v>
      </c>
      <c r="CY25" s="357"/>
      <c r="CZ25" s="357"/>
      <c r="DA25" s="357"/>
      <c r="DB25" s="358">
        <f t="shared" si="92"/>
        <v>0</v>
      </c>
      <c r="DC25" s="357"/>
      <c r="DD25" s="357"/>
      <c r="DE25" s="357"/>
      <c r="DF25" s="358">
        <f t="shared" si="93"/>
        <v>0</v>
      </c>
      <c r="DG25" s="357">
        <f t="shared" si="94"/>
        <v>0</v>
      </c>
      <c r="DH25" s="357">
        <f t="shared" si="29"/>
        <v>0</v>
      </c>
      <c r="DI25" s="357">
        <f t="shared" si="30"/>
        <v>0</v>
      </c>
      <c r="DJ25" s="358">
        <f t="shared" si="95"/>
        <v>0</v>
      </c>
      <c r="DK25" s="357"/>
      <c r="DL25" s="357"/>
      <c r="DM25" s="357"/>
      <c r="DN25" s="358">
        <f t="shared" si="96"/>
        <v>0</v>
      </c>
      <c r="DO25" s="357"/>
      <c r="DP25" s="357"/>
      <c r="DQ25" s="357"/>
      <c r="DR25" s="358">
        <f t="shared" si="97"/>
        <v>0</v>
      </c>
      <c r="DS25" s="357"/>
      <c r="DT25" s="357"/>
      <c r="DU25" s="357"/>
      <c r="DV25" s="358">
        <f t="shared" si="98"/>
        <v>0</v>
      </c>
      <c r="DW25" s="357">
        <f t="shared" si="99"/>
        <v>0</v>
      </c>
      <c r="DX25" s="357">
        <f t="shared" si="31"/>
        <v>0</v>
      </c>
      <c r="DY25" s="357">
        <f t="shared" si="32"/>
        <v>0</v>
      </c>
      <c r="DZ25" s="358">
        <f t="shared" si="100"/>
        <v>0</v>
      </c>
      <c r="EA25" s="357"/>
      <c r="EB25" s="357"/>
      <c r="EC25" s="357"/>
      <c r="ED25" s="358">
        <f t="shared" si="101"/>
        <v>0</v>
      </c>
      <c r="EE25" s="357"/>
      <c r="EF25" s="357"/>
      <c r="EG25" s="357"/>
      <c r="EH25" s="358">
        <f t="shared" si="102"/>
        <v>0</v>
      </c>
      <c r="EI25" s="357"/>
      <c r="EJ25" s="357"/>
      <c r="EK25" s="357"/>
      <c r="EL25" s="358">
        <f t="shared" si="103"/>
        <v>0</v>
      </c>
      <c r="EM25" s="357">
        <f t="shared" si="104"/>
        <v>0</v>
      </c>
      <c r="EN25" s="357">
        <f t="shared" si="33"/>
        <v>0</v>
      </c>
      <c r="EO25" s="357">
        <f t="shared" si="33"/>
        <v>0</v>
      </c>
      <c r="EP25" s="358">
        <f t="shared" si="105"/>
        <v>0</v>
      </c>
      <c r="EQ25" s="357"/>
      <c r="ER25" s="357"/>
      <c r="ES25" s="357"/>
      <c r="ET25" s="358">
        <f t="shared" si="106"/>
        <v>0</v>
      </c>
      <c r="EU25" s="357"/>
      <c r="EV25" s="357"/>
      <c r="EW25" s="357"/>
      <c r="EX25" s="358">
        <f t="shared" si="107"/>
        <v>0</v>
      </c>
      <c r="EY25" s="357"/>
      <c r="EZ25" s="357"/>
      <c r="FA25" s="357"/>
      <c r="FB25" s="358">
        <f t="shared" si="108"/>
        <v>0</v>
      </c>
      <c r="FC25" s="357">
        <f t="shared" si="109"/>
        <v>0</v>
      </c>
      <c r="FD25" s="357">
        <f t="shared" si="34"/>
        <v>0</v>
      </c>
      <c r="FE25" s="357">
        <f t="shared" si="35"/>
        <v>0</v>
      </c>
      <c r="FF25" s="358">
        <f t="shared" si="110"/>
        <v>0</v>
      </c>
      <c r="FG25" s="357"/>
      <c r="FH25" s="357"/>
      <c r="FI25" s="357"/>
      <c r="FJ25" s="358">
        <f t="shared" si="111"/>
        <v>0</v>
      </c>
      <c r="FK25" s="357"/>
      <c r="FL25" s="357"/>
      <c r="FM25" s="357"/>
      <c r="FN25" s="358">
        <f t="shared" si="112"/>
        <v>0</v>
      </c>
      <c r="FO25" s="357"/>
      <c r="FP25" s="357"/>
      <c r="FQ25" s="357"/>
      <c r="FR25" s="358">
        <f t="shared" si="113"/>
        <v>0</v>
      </c>
      <c r="FS25" s="357">
        <f t="shared" si="114"/>
        <v>0</v>
      </c>
      <c r="FT25" s="357">
        <f t="shared" si="36"/>
        <v>0</v>
      </c>
      <c r="FU25" s="357">
        <f t="shared" si="37"/>
        <v>0</v>
      </c>
      <c r="FV25" s="358">
        <f t="shared" si="115"/>
        <v>0</v>
      </c>
      <c r="FW25" s="357"/>
      <c r="FX25" s="357"/>
      <c r="FY25" s="357"/>
      <c r="FZ25" s="358">
        <f t="shared" si="116"/>
        <v>0</v>
      </c>
      <c r="GA25" s="357"/>
      <c r="GB25" s="357"/>
      <c r="GC25" s="357"/>
      <c r="GD25" s="358">
        <f t="shared" si="117"/>
        <v>0</v>
      </c>
      <c r="GE25" s="357"/>
      <c r="GF25" s="357"/>
      <c r="GG25" s="357"/>
      <c r="GH25" s="358">
        <f t="shared" si="118"/>
        <v>0</v>
      </c>
      <c r="GI25" s="357">
        <f t="shared" si="119"/>
        <v>0</v>
      </c>
      <c r="GJ25" s="357">
        <f t="shared" si="38"/>
        <v>0</v>
      </c>
      <c r="GK25" s="357">
        <f t="shared" si="39"/>
        <v>0</v>
      </c>
      <c r="GL25" s="358">
        <f t="shared" si="120"/>
        <v>0</v>
      </c>
      <c r="GM25" s="357">
        <f t="shared" si="40"/>
        <v>0</v>
      </c>
      <c r="GN25" s="357">
        <f t="shared" si="40"/>
        <v>0</v>
      </c>
      <c r="GO25" s="357">
        <f t="shared" si="40"/>
        <v>0</v>
      </c>
      <c r="GP25" s="357">
        <f t="shared" si="40"/>
        <v>0</v>
      </c>
      <c r="GQ25" s="357">
        <f t="shared" si="121"/>
        <v>46</v>
      </c>
      <c r="GR25" s="357">
        <f t="shared" si="122"/>
        <v>27</v>
      </c>
      <c r="GS25" s="357">
        <f t="shared" si="123"/>
        <v>0</v>
      </c>
      <c r="GT25" s="357">
        <f t="shared" si="124"/>
        <v>73</v>
      </c>
      <c r="GU25" s="357">
        <f t="shared" si="125"/>
        <v>0</v>
      </c>
      <c r="GV25" s="357">
        <f t="shared" si="126"/>
        <v>0</v>
      </c>
      <c r="GW25" s="357">
        <f t="shared" si="127"/>
        <v>0</v>
      </c>
      <c r="GX25" s="357">
        <f t="shared" si="128"/>
        <v>0</v>
      </c>
      <c r="GY25" s="357">
        <f t="shared" si="129"/>
        <v>46</v>
      </c>
      <c r="GZ25" s="357">
        <f t="shared" si="42"/>
        <v>27</v>
      </c>
      <c r="HA25" s="357">
        <f t="shared" si="43"/>
        <v>0</v>
      </c>
      <c r="HB25" s="358">
        <f t="shared" si="130"/>
        <v>73</v>
      </c>
      <c r="HC25" s="357">
        <f t="shared" si="44"/>
        <v>0</v>
      </c>
      <c r="HD25" s="357">
        <f t="shared" si="44"/>
        <v>0</v>
      </c>
      <c r="HE25" s="357">
        <f t="shared" si="44"/>
        <v>0</v>
      </c>
      <c r="HF25" s="357">
        <f t="shared" si="44"/>
        <v>0</v>
      </c>
      <c r="HG25" s="357">
        <f t="shared" si="131"/>
        <v>42</v>
      </c>
      <c r="HH25" s="357">
        <f t="shared" si="132"/>
        <v>22</v>
      </c>
      <c r="HI25" s="357">
        <f t="shared" si="133"/>
        <v>0</v>
      </c>
      <c r="HJ25" s="357">
        <f t="shared" si="134"/>
        <v>64</v>
      </c>
      <c r="HK25" s="357">
        <f t="shared" si="135"/>
        <v>0</v>
      </c>
      <c r="HL25" s="357">
        <f t="shared" si="136"/>
        <v>0</v>
      </c>
      <c r="HM25" s="357">
        <f t="shared" si="137"/>
        <v>0</v>
      </c>
      <c r="HN25" s="357">
        <f t="shared" si="138"/>
        <v>0</v>
      </c>
      <c r="HO25" s="357">
        <f t="shared" si="139"/>
        <v>42</v>
      </c>
      <c r="HP25" s="357">
        <f t="shared" si="46"/>
        <v>22</v>
      </c>
      <c r="HQ25" s="357">
        <f t="shared" si="47"/>
        <v>0</v>
      </c>
      <c r="HR25" s="358">
        <f t="shared" si="140"/>
        <v>64</v>
      </c>
      <c r="HS25" s="357">
        <f t="shared" si="141"/>
        <v>0</v>
      </c>
      <c r="HT25" s="357">
        <f t="shared" si="142"/>
        <v>0</v>
      </c>
      <c r="HU25" s="357">
        <f t="shared" si="143"/>
        <v>0</v>
      </c>
      <c r="HV25" s="357">
        <f t="shared" si="144"/>
        <v>0</v>
      </c>
      <c r="HW25" s="357">
        <f t="shared" si="145"/>
        <v>0</v>
      </c>
      <c r="HX25" s="357">
        <f t="shared" si="146"/>
        <v>0</v>
      </c>
      <c r="HY25" s="357">
        <f t="shared" si="147"/>
        <v>0</v>
      </c>
      <c r="HZ25" s="357">
        <f t="shared" si="148"/>
        <v>0</v>
      </c>
      <c r="IA25" s="357">
        <f t="shared" si="149"/>
        <v>0</v>
      </c>
      <c r="IB25" s="357">
        <f t="shared" si="150"/>
        <v>0</v>
      </c>
      <c r="IC25" s="357">
        <f t="shared" si="151"/>
        <v>0</v>
      </c>
      <c r="ID25" s="357">
        <f t="shared" si="152"/>
        <v>0</v>
      </c>
      <c r="IE25" s="357">
        <f t="shared" si="153"/>
        <v>0</v>
      </c>
      <c r="IF25" s="357">
        <f t="shared" si="49"/>
        <v>0</v>
      </c>
      <c r="IG25" s="357">
        <f t="shared" si="50"/>
        <v>0</v>
      </c>
      <c r="IH25" s="358">
        <f t="shared" si="154"/>
        <v>0</v>
      </c>
      <c r="II25" s="357">
        <f t="shared" si="155"/>
        <v>0</v>
      </c>
      <c r="IJ25" s="357">
        <f t="shared" si="156"/>
        <v>0</v>
      </c>
      <c r="IK25" s="357">
        <f t="shared" si="157"/>
        <v>0</v>
      </c>
      <c r="IL25" s="357">
        <f t="shared" si="158"/>
        <v>0</v>
      </c>
      <c r="IM25" s="357">
        <f t="shared" si="159"/>
        <v>0</v>
      </c>
      <c r="IN25" s="357">
        <f t="shared" si="160"/>
        <v>0</v>
      </c>
      <c r="IO25" s="357">
        <f t="shared" si="161"/>
        <v>0</v>
      </c>
      <c r="IP25" s="357">
        <f t="shared" si="162"/>
        <v>0</v>
      </c>
      <c r="IQ25" s="357">
        <f t="shared" si="163"/>
        <v>0</v>
      </c>
      <c r="IR25" s="357">
        <f t="shared" si="164"/>
        <v>0</v>
      </c>
      <c r="IS25" s="357">
        <f t="shared" si="165"/>
        <v>0</v>
      </c>
      <c r="IT25" s="357">
        <f t="shared" si="166"/>
        <v>0</v>
      </c>
      <c r="IU25" s="357">
        <f t="shared" si="167"/>
        <v>0</v>
      </c>
      <c r="IV25" s="357">
        <f t="shared" si="52"/>
        <v>0</v>
      </c>
      <c r="IW25" s="357">
        <f t="shared" si="53"/>
        <v>0</v>
      </c>
      <c r="IX25" s="358">
        <f t="shared" si="168"/>
        <v>0</v>
      </c>
      <c r="IY25" s="357">
        <f t="shared" si="169"/>
        <v>0</v>
      </c>
      <c r="IZ25" s="357">
        <f t="shared" si="170"/>
        <v>0</v>
      </c>
      <c r="JA25" s="357">
        <f t="shared" si="171"/>
        <v>0</v>
      </c>
      <c r="JB25" s="357">
        <f t="shared" si="172"/>
        <v>0</v>
      </c>
      <c r="JC25" s="357">
        <f t="shared" si="173"/>
        <v>88</v>
      </c>
      <c r="JD25" s="357">
        <f t="shared" si="174"/>
        <v>49</v>
      </c>
      <c r="JE25" s="357">
        <f t="shared" si="175"/>
        <v>0</v>
      </c>
      <c r="JF25" s="536">
        <f t="shared" si="176"/>
        <v>137</v>
      </c>
      <c r="JG25" s="357">
        <f t="shared" si="177"/>
        <v>0</v>
      </c>
      <c r="JH25" s="357">
        <f t="shared" si="178"/>
        <v>0</v>
      </c>
      <c r="JI25" s="357">
        <f t="shared" si="179"/>
        <v>0</v>
      </c>
      <c r="JJ25" s="357">
        <f t="shared" si="180"/>
        <v>0</v>
      </c>
      <c r="JK25" s="357">
        <f t="shared" si="181"/>
        <v>88</v>
      </c>
      <c r="JL25" s="357">
        <f t="shared" si="55"/>
        <v>49</v>
      </c>
      <c r="JM25" s="357">
        <f t="shared" si="56"/>
        <v>0</v>
      </c>
      <c r="JN25" s="541">
        <f t="shared" si="182"/>
        <v>137</v>
      </c>
      <c r="JO25" s="357">
        <f t="shared" si="183"/>
        <v>0</v>
      </c>
      <c r="JP25" s="357">
        <f t="shared" si="184"/>
        <v>0</v>
      </c>
      <c r="JQ25" s="357">
        <f t="shared" si="185"/>
        <v>0</v>
      </c>
      <c r="JR25" s="357">
        <f t="shared" si="186"/>
        <v>0</v>
      </c>
      <c r="JS25" s="357">
        <f t="shared" si="187"/>
        <v>0</v>
      </c>
      <c r="JT25" s="357">
        <f t="shared" si="188"/>
        <v>0</v>
      </c>
      <c r="JU25" s="357">
        <f t="shared" si="189"/>
        <v>0</v>
      </c>
      <c r="JV25" s="357">
        <f t="shared" si="190"/>
        <v>0</v>
      </c>
      <c r="JW25" s="357">
        <f t="shared" si="191"/>
        <v>0</v>
      </c>
      <c r="JX25" s="357">
        <f t="shared" si="192"/>
        <v>0</v>
      </c>
      <c r="JY25" s="357">
        <f t="shared" si="193"/>
        <v>0</v>
      </c>
      <c r="JZ25" s="357">
        <f t="shared" si="194"/>
        <v>0</v>
      </c>
      <c r="KA25" s="357">
        <f t="shared" si="195"/>
        <v>0</v>
      </c>
      <c r="KB25" s="357">
        <f t="shared" si="58"/>
        <v>0</v>
      </c>
      <c r="KC25" s="357">
        <f t="shared" si="59"/>
        <v>0</v>
      </c>
      <c r="KD25" s="358">
        <f t="shared" si="196"/>
        <v>0</v>
      </c>
      <c r="KE25" s="357">
        <f t="shared" si="60"/>
        <v>0</v>
      </c>
      <c r="KF25" s="357">
        <f t="shared" si="60"/>
        <v>0</v>
      </c>
      <c r="KG25" s="357">
        <f t="shared" si="60"/>
        <v>0</v>
      </c>
      <c r="KH25" s="357">
        <f t="shared" si="60"/>
        <v>0</v>
      </c>
      <c r="KI25" s="357">
        <f t="shared" si="197"/>
        <v>88</v>
      </c>
      <c r="KJ25" s="357">
        <f t="shared" si="198"/>
        <v>49</v>
      </c>
      <c r="KK25" s="357">
        <f t="shared" si="199"/>
        <v>0</v>
      </c>
      <c r="KL25" s="357">
        <f t="shared" si="200"/>
        <v>137</v>
      </c>
      <c r="KM25" s="357">
        <f t="shared" si="201"/>
        <v>0</v>
      </c>
      <c r="KN25" s="357">
        <f t="shared" si="202"/>
        <v>0</v>
      </c>
      <c r="KO25" s="357">
        <f t="shared" si="203"/>
        <v>0</v>
      </c>
      <c r="KP25" s="357">
        <f t="shared" si="204"/>
        <v>0</v>
      </c>
      <c r="KQ25" s="357">
        <f t="shared" si="205"/>
        <v>88</v>
      </c>
      <c r="KR25" s="357">
        <f t="shared" si="62"/>
        <v>49</v>
      </c>
      <c r="KS25" s="357">
        <f t="shared" si="63"/>
        <v>0</v>
      </c>
      <c r="KT25" s="541">
        <f t="shared" si="206"/>
        <v>137</v>
      </c>
    </row>
    <row r="26" spans="1:306" x14ac:dyDescent="0.25">
      <c r="A26" s="51">
        <v>5</v>
      </c>
      <c r="B26" s="49" t="s">
        <v>108</v>
      </c>
      <c r="C26" s="357"/>
      <c r="D26" s="357"/>
      <c r="E26" s="357"/>
      <c r="F26" s="358">
        <f t="shared" si="64"/>
        <v>0</v>
      </c>
      <c r="G26" s="357">
        <v>0</v>
      </c>
      <c r="H26" s="357">
        <v>0</v>
      </c>
      <c r="I26" s="357"/>
      <c r="J26" s="358">
        <f t="shared" si="65"/>
        <v>0</v>
      </c>
      <c r="K26" s="357"/>
      <c r="L26" s="357"/>
      <c r="M26" s="357"/>
      <c r="N26" s="358">
        <f t="shared" si="66"/>
        <v>0</v>
      </c>
      <c r="O26" s="357">
        <f t="shared" si="67"/>
        <v>0</v>
      </c>
      <c r="P26" s="357">
        <f t="shared" si="68"/>
        <v>0</v>
      </c>
      <c r="Q26" s="357">
        <f t="shared" si="69"/>
        <v>0</v>
      </c>
      <c r="R26" s="358">
        <f t="shared" si="70"/>
        <v>0</v>
      </c>
      <c r="S26" s="357"/>
      <c r="T26" s="357"/>
      <c r="U26" s="357"/>
      <c r="V26" s="358">
        <f t="shared" si="18"/>
        <v>0</v>
      </c>
      <c r="W26" s="357">
        <v>0</v>
      </c>
      <c r="X26" s="357">
        <v>0</v>
      </c>
      <c r="Y26" s="357"/>
      <c r="Z26" s="358">
        <f t="shared" si="71"/>
        <v>0</v>
      </c>
      <c r="AA26" s="357"/>
      <c r="AB26" s="357"/>
      <c r="AC26" s="357"/>
      <c r="AD26" s="358">
        <f t="shared" si="72"/>
        <v>0</v>
      </c>
      <c r="AE26" s="357">
        <f t="shared" si="19"/>
        <v>0</v>
      </c>
      <c r="AF26" s="357">
        <f t="shared" si="19"/>
        <v>0</v>
      </c>
      <c r="AG26" s="357">
        <f t="shared" si="19"/>
        <v>0</v>
      </c>
      <c r="AH26" s="358">
        <f t="shared" si="73"/>
        <v>0</v>
      </c>
      <c r="AI26" s="357"/>
      <c r="AJ26" s="357"/>
      <c r="AK26" s="357"/>
      <c r="AL26" s="358">
        <f t="shared" si="74"/>
        <v>0</v>
      </c>
      <c r="AM26" s="357">
        <v>0</v>
      </c>
      <c r="AN26" s="357">
        <v>0</v>
      </c>
      <c r="AO26" s="357"/>
      <c r="AP26" s="358">
        <f t="shared" si="75"/>
        <v>0</v>
      </c>
      <c r="AQ26" s="357"/>
      <c r="AR26" s="357"/>
      <c r="AS26" s="357"/>
      <c r="AT26" s="358">
        <f t="shared" si="20"/>
        <v>0</v>
      </c>
      <c r="AU26" s="357">
        <f t="shared" si="76"/>
        <v>0</v>
      </c>
      <c r="AV26" s="357">
        <f t="shared" si="21"/>
        <v>0</v>
      </c>
      <c r="AW26" s="357">
        <f t="shared" si="22"/>
        <v>0</v>
      </c>
      <c r="AX26" s="358">
        <f t="shared" si="77"/>
        <v>0</v>
      </c>
      <c r="AY26" s="357"/>
      <c r="AZ26" s="357"/>
      <c r="BA26" s="357"/>
      <c r="BB26" s="358">
        <f t="shared" si="78"/>
        <v>0</v>
      </c>
      <c r="BC26" s="357">
        <v>0</v>
      </c>
      <c r="BD26" s="357">
        <v>0</v>
      </c>
      <c r="BE26" s="357">
        <v>0</v>
      </c>
      <c r="BF26" s="358">
        <f t="shared" si="23"/>
        <v>0</v>
      </c>
      <c r="BG26" s="357"/>
      <c r="BH26" s="357"/>
      <c r="BI26" s="357"/>
      <c r="BJ26" s="358">
        <f t="shared" si="79"/>
        <v>0</v>
      </c>
      <c r="BK26" s="357">
        <f t="shared" si="24"/>
        <v>0</v>
      </c>
      <c r="BL26" s="357">
        <f t="shared" si="24"/>
        <v>0</v>
      </c>
      <c r="BM26" s="357">
        <f t="shared" si="24"/>
        <v>0</v>
      </c>
      <c r="BN26" s="358">
        <f t="shared" si="80"/>
        <v>0</v>
      </c>
      <c r="BO26" s="357"/>
      <c r="BP26" s="357"/>
      <c r="BQ26" s="357"/>
      <c r="BR26" s="358">
        <f t="shared" si="81"/>
        <v>0</v>
      </c>
      <c r="BS26" s="357">
        <v>0</v>
      </c>
      <c r="BT26" s="357">
        <v>0</v>
      </c>
      <c r="BU26" s="357"/>
      <c r="BV26" s="358">
        <f t="shared" si="82"/>
        <v>0</v>
      </c>
      <c r="BW26" s="357"/>
      <c r="BX26" s="357"/>
      <c r="BY26" s="357"/>
      <c r="BZ26" s="358">
        <f t="shared" si="83"/>
        <v>0</v>
      </c>
      <c r="CA26" s="357">
        <f t="shared" si="84"/>
        <v>0</v>
      </c>
      <c r="CB26" s="357">
        <f t="shared" si="25"/>
        <v>0</v>
      </c>
      <c r="CC26" s="357">
        <f t="shared" si="26"/>
        <v>0</v>
      </c>
      <c r="CD26" s="358">
        <f t="shared" si="85"/>
        <v>0</v>
      </c>
      <c r="CE26" s="357"/>
      <c r="CF26" s="357"/>
      <c r="CG26" s="357"/>
      <c r="CH26" s="358">
        <f t="shared" si="86"/>
        <v>0</v>
      </c>
      <c r="CI26" s="357"/>
      <c r="CJ26" s="357"/>
      <c r="CK26" s="357"/>
      <c r="CL26" s="358">
        <f t="shared" si="87"/>
        <v>0</v>
      </c>
      <c r="CM26" s="357"/>
      <c r="CN26" s="357"/>
      <c r="CO26" s="357"/>
      <c r="CP26" s="358">
        <f t="shared" si="88"/>
        <v>0</v>
      </c>
      <c r="CQ26" s="357">
        <f t="shared" si="89"/>
        <v>0</v>
      </c>
      <c r="CR26" s="357">
        <f t="shared" si="27"/>
        <v>0</v>
      </c>
      <c r="CS26" s="357">
        <f t="shared" si="28"/>
        <v>0</v>
      </c>
      <c r="CT26" s="358">
        <f t="shared" si="90"/>
        <v>0</v>
      </c>
      <c r="CU26" s="357"/>
      <c r="CV26" s="357"/>
      <c r="CW26" s="357"/>
      <c r="CX26" s="358">
        <f t="shared" si="91"/>
        <v>0</v>
      </c>
      <c r="CY26" s="357"/>
      <c r="CZ26" s="357"/>
      <c r="DA26" s="357"/>
      <c r="DB26" s="358">
        <f t="shared" si="92"/>
        <v>0</v>
      </c>
      <c r="DC26" s="357"/>
      <c r="DD26" s="357"/>
      <c r="DE26" s="357"/>
      <c r="DF26" s="358">
        <f t="shared" si="93"/>
        <v>0</v>
      </c>
      <c r="DG26" s="357">
        <f t="shared" si="94"/>
        <v>0</v>
      </c>
      <c r="DH26" s="357">
        <f t="shared" si="29"/>
        <v>0</v>
      </c>
      <c r="DI26" s="357">
        <f t="shared" si="30"/>
        <v>0</v>
      </c>
      <c r="DJ26" s="358">
        <f t="shared" si="95"/>
        <v>0</v>
      </c>
      <c r="DK26" s="357"/>
      <c r="DL26" s="357"/>
      <c r="DM26" s="357"/>
      <c r="DN26" s="358">
        <f t="shared" si="96"/>
        <v>0</v>
      </c>
      <c r="DO26" s="357"/>
      <c r="DP26" s="357"/>
      <c r="DQ26" s="357"/>
      <c r="DR26" s="358">
        <f t="shared" si="97"/>
        <v>0</v>
      </c>
      <c r="DS26" s="357"/>
      <c r="DT26" s="357"/>
      <c r="DU26" s="357"/>
      <c r="DV26" s="358">
        <f t="shared" si="98"/>
        <v>0</v>
      </c>
      <c r="DW26" s="357">
        <f t="shared" si="99"/>
        <v>0</v>
      </c>
      <c r="DX26" s="357">
        <f t="shared" si="31"/>
        <v>0</v>
      </c>
      <c r="DY26" s="357">
        <f t="shared" si="32"/>
        <v>0</v>
      </c>
      <c r="DZ26" s="358">
        <f t="shared" si="100"/>
        <v>0</v>
      </c>
      <c r="EA26" s="357"/>
      <c r="EB26" s="357"/>
      <c r="EC26" s="357"/>
      <c r="ED26" s="358">
        <f t="shared" si="101"/>
        <v>0</v>
      </c>
      <c r="EE26" s="357"/>
      <c r="EF26" s="357"/>
      <c r="EG26" s="357"/>
      <c r="EH26" s="358">
        <f t="shared" si="102"/>
        <v>0</v>
      </c>
      <c r="EI26" s="357"/>
      <c r="EJ26" s="357"/>
      <c r="EK26" s="357"/>
      <c r="EL26" s="358">
        <f t="shared" si="103"/>
        <v>0</v>
      </c>
      <c r="EM26" s="357">
        <f t="shared" si="104"/>
        <v>0</v>
      </c>
      <c r="EN26" s="357">
        <f t="shared" si="33"/>
        <v>0</v>
      </c>
      <c r="EO26" s="357">
        <f t="shared" si="33"/>
        <v>0</v>
      </c>
      <c r="EP26" s="358">
        <f t="shared" si="105"/>
        <v>0</v>
      </c>
      <c r="EQ26" s="357"/>
      <c r="ER26" s="357"/>
      <c r="ES26" s="357"/>
      <c r="ET26" s="358">
        <f t="shared" si="106"/>
        <v>0</v>
      </c>
      <c r="EU26" s="357"/>
      <c r="EV26" s="357"/>
      <c r="EW26" s="357"/>
      <c r="EX26" s="358">
        <f t="shared" si="107"/>
        <v>0</v>
      </c>
      <c r="EY26" s="357"/>
      <c r="EZ26" s="357"/>
      <c r="FA26" s="357"/>
      <c r="FB26" s="358">
        <f t="shared" si="108"/>
        <v>0</v>
      </c>
      <c r="FC26" s="357">
        <f t="shared" si="109"/>
        <v>0</v>
      </c>
      <c r="FD26" s="357">
        <f t="shared" si="34"/>
        <v>0</v>
      </c>
      <c r="FE26" s="357">
        <f t="shared" si="35"/>
        <v>0</v>
      </c>
      <c r="FF26" s="358">
        <f t="shared" si="110"/>
        <v>0</v>
      </c>
      <c r="FG26" s="357"/>
      <c r="FH26" s="357"/>
      <c r="FI26" s="357"/>
      <c r="FJ26" s="358">
        <f t="shared" si="111"/>
        <v>0</v>
      </c>
      <c r="FK26" s="357"/>
      <c r="FL26" s="357"/>
      <c r="FM26" s="357"/>
      <c r="FN26" s="358">
        <f t="shared" si="112"/>
        <v>0</v>
      </c>
      <c r="FO26" s="357"/>
      <c r="FP26" s="357"/>
      <c r="FQ26" s="357"/>
      <c r="FR26" s="358">
        <f t="shared" si="113"/>
        <v>0</v>
      </c>
      <c r="FS26" s="357">
        <f t="shared" si="114"/>
        <v>0</v>
      </c>
      <c r="FT26" s="357">
        <f t="shared" si="36"/>
        <v>0</v>
      </c>
      <c r="FU26" s="357">
        <f t="shared" si="37"/>
        <v>0</v>
      </c>
      <c r="FV26" s="358">
        <f t="shared" si="115"/>
        <v>0</v>
      </c>
      <c r="FW26" s="357"/>
      <c r="FX26" s="357"/>
      <c r="FY26" s="357"/>
      <c r="FZ26" s="358">
        <f t="shared" si="116"/>
        <v>0</v>
      </c>
      <c r="GA26" s="357"/>
      <c r="GB26" s="357"/>
      <c r="GC26" s="357"/>
      <c r="GD26" s="358">
        <f t="shared" si="117"/>
        <v>0</v>
      </c>
      <c r="GE26" s="357"/>
      <c r="GF26" s="357"/>
      <c r="GG26" s="357"/>
      <c r="GH26" s="358">
        <f t="shared" si="118"/>
        <v>0</v>
      </c>
      <c r="GI26" s="357">
        <f t="shared" si="119"/>
        <v>0</v>
      </c>
      <c r="GJ26" s="357">
        <f t="shared" si="38"/>
        <v>0</v>
      </c>
      <c r="GK26" s="357">
        <f t="shared" si="39"/>
        <v>0</v>
      </c>
      <c r="GL26" s="358">
        <f t="shared" si="120"/>
        <v>0</v>
      </c>
      <c r="GM26" s="357">
        <f t="shared" si="40"/>
        <v>0</v>
      </c>
      <c r="GN26" s="357">
        <f t="shared" si="40"/>
        <v>0</v>
      </c>
      <c r="GO26" s="357">
        <f t="shared" si="40"/>
        <v>0</v>
      </c>
      <c r="GP26" s="357">
        <f t="shared" si="40"/>
        <v>0</v>
      </c>
      <c r="GQ26" s="357">
        <f t="shared" si="121"/>
        <v>0</v>
      </c>
      <c r="GR26" s="357">
        <f t="shared" si="122"/>
        <v>0</v>
      </c>
      <c r="GS26" s="357">
        <f t="shared" si="123"/>
        <v>0</v>
      </c>
      <c r="GT26" s="357">
        <f t="shared" si="124"/>
        <v>0</v>
      </c>
      <c r="GU26" s="357">
        <f t="shared" si="125"/>
        <v>0</v>
      </c>
      <c r="GV26" s="357">
        <f t="shared" si="126"/>
        <v>0</v>
      </c>
      <c r="GW26" s="357">
        <f t="shared" si="127"/>
        <v>0</v>
      </c>
      <c r="GX26" s="357">
        <f t="shared" si="128"/>
        <v>0</v>
      </c>
      <c r="GY26" s="357">
        <f t="shared" si="129"/>
        <v>0</v>
      </c>
      <c r="GZ26" s="357">
        <f t="shared" si="42"/>
        <v>0</v>
      </c>
      <c r="HA26" s="357">
        <f t="shared" si="43"/>
        <v>0</v>
      </c>
      <c r="HB26" s="358">
        <f t="shared" si="130"/>
        <v>0</v>
      </c>
      <c r="HC26" s="357">
        <f t="shared" si="44"/>
        <v>0</v>
      </c>
      <c r="HD26" s="357">
        <f t="shared" si="44"/>
        <v>0</v>
      </c>
      <c r="HE26" s="357">
        <f t="shared" si="44"/>
        <v>0</v>
      </c>
      <c r="HF26" s="357">
        <f t="shared" si="44"/>
        <v>0</v>
      </c>
      <c r="HG26" s="357">
        <f t="shared" si="131"/>
        <v>0</v>
      </c>
      <c r="HH26" s="357">
        <f t="shared" si="132"/>
        <v>0</v>
      </c>
      <c r="HI26" s="357">
        <f t="shared" si="133"/>
        <v>0</v>
      </c>
      <c r="HJ26" s="357">
        <f t="shared" si="134"/>
        <v>0</v>
      </c>
      <c r="HK26" s="357">
        <f t="shared" si="135"/>
        <v>0</v>
      </c>
      <c r="HL26" s="357">
        <f t="shared" si="136"/>
        <v>0</v>
      </c>
      <c r="HM26" s="357">
        <f t="shared" si="137"/>
        <v>0</v>
      </c>
      <c r="HN26" s="357">
        <f t="shared" si="138"/>
        <v>0</v>
      </c>
      <c r="HO26" s="357">
        <f t="shared" si="139"/>
        <v>0</v>
      </c>
      <c r="HP26" s="357">
        <f t="shared" si="46"/>
        <v>0</v>
      </c>
      <c r="HQ26" s="357">
        <f t="shared" si="47"/>
        <v>0</v>
      </c>
      <c r="HR26" s="358">
        <f t="shared" si="140"/>
        <v>0</v>
      </c>
      <c r="HS26" s="357">
        <f t="shared" si="141"/>
        <v>0</v>
      </c>
      <c r="HT26" s="357">
        <f t="shared" si="142"/>
        <v>0</v>
      </c>
      <c r="HU26" s="357">
        <f t="shared" si="143"/>
        <v>0</v>
      </c>
      <c r="HV26" s="357">
        <f t="shared" si="144"/>
        <v>0</v>
      </c>
      <c r="HW26" s="357">
        <f t="shared" si="145"/>
        <v>0</v>
      </c>
      <c r="HX26" s="357">
        <f t="shared" si="146"/>
        <v>0</v>
      </c>
      <c r="HY26" s="357">
        <f t="shared" si="147"/>
        <v>0</v>
      </c>
      <c r="HZ26" s="357">
        <f t="shared" si="148"/>
        <v>0</v>
      </c>
      <c r="IA26" s="357">
        <f t="shared" si="149"/>
        <v>0</v>
      </c>
      <c r="IB26" s="357">
        <f t="shared" si="150"/>
        <v>0</v>
      </c>
      <c r="IC26" s="357">
        <f t="shared" si="151"/>
        <v>0</v>
      </c>
      <c r="ID26" s="357">
        <f t="shared" si="152"/>
        <v>0</v>
      </c>
      <c r="IE26" s="357">
        <f t="shared" si="153"/>
        <v>0</v>
      </c>
      <c r="IF26" s="357">
        <f t="shared" si="49"/>
        <v>0</v>
      </c>
      <c r="IG26" s="357">
        <f t="shared" si="50"/>
        <v>0</v>
      </c>
      <c r="IH26" s="358">
        <f t="shared" si="154"/>
        <v>0</v>
      </c>
      <c r="II26" s="357">
        <f t="shared" si="155"/>
        <v>0</v>
      </c>
      <c r="IJ26" s="357">
        <f t="shared" si="156"/>
        <v>0</v>
      </c>
      <c r="IK26" s="357">
        <f t="shared" si="157"/>
        <v>0</v>
      </c>
      <c r="IL26" s="357">
        <f t="shared" si="158"/>
        <v>0</v>
      </c>
      <c r="IM26" s="357">
        <f t="shared" si="159"/>
        <v>0</v>
      </c>
      <c r="IN26" s="357">
        <f t="shared" si="160"/>
        <v>0</v>
      </c>
      <c r="IO26" s="357">
        <f t="shared" si="161"/>
        <v>0</v>
      </c>
      <c r="IP26" s="357">
        <f t="shared" si="162"/>
        <v>0</v>
      </c>
      <c r="IQ26" s="357">
        <f t="shared" si="163"/>
        <v>0</v>
      </c>
      <c r="IR26" s="357">
        <f t="shared" si="164"/>
        <v>0</v>
      </c>
      <c r="IS26" s="357">
        <f t="shared" si="165"/>
        <v>0</v>
      </c>
      <c r="IT26" s="357">
        <f t="shared" si="166"/>
        <v>0</v>
      </c>
      <c r="IU26" s="357">
        <f t="shared" si="167"/>
        <v>0</v>
      </c>
      <c r="IV26" s="357">
        <f t="shared" si="52"/>
        <v>0</v>
      </c>
      <c r="IW26" s="357">
        <f t="shared" si="53"/>
        <v>0</v>
      </c>
      <c r="IX26" s="358">
        <f t="shared" si="168"/>
        <v>0</v>
      </c>
      <c r="IY26" s="357">
        <f t="shared" si="169"/>
        <v>0</v>
      </c>
      <c r="IZ26" s="357">
        <f t="shared" si="170"/>
        <v>0</v>
      </c>
      <c r="JA26" s="357">
        <f t="shared" si="171"/>
        <v>0</v>
      </c>
      <c r="JB26" s="357">
        <f t="shared" si="172"/>
        <v>0</v>
      </c>
      <c r="JC26" s="357">
        <f t="shared" si="173"/>
        <v>0</v>
      </c>
      <c r="JD26" s="357">
        <f t="shared" si="174"/>
        <v>0</v>
      </c>
      <c r="JE26" s="357">
        <f t="shared" si="175"/>
        <v>0</v>
      </c>
      <c r="JF26" s="357">
        <f t="shared" si="176"/>
        <v>0</v>
      </c>
      <c r="JG26" s="357">
        <f t="shared" si="177"/>
        <v>0</v>
      </c>
      <c r="JH26" s="357">
        <f t="shared" si="178"/>
        <v>0</v>
      </c>
      <c r="JI26" s="357">
        <f t="shared" si="179"/>
        <v>0</v>
      </c>
      <c r="JJ26" s="357">
        <f t="shared" si="180"/>
        <v>0</v>
      </c>
      <c r="JK26" s="357">
        <f t="shared" si="181"/>
        <v>0</v>
      </c>
      <c r="JL26" s="357">
        <f t="shared" si="55"/>
        <v>0</v>
      </c>
      <c r="JM26" s="357">
        <f t="shared" si="56"/>
        <v>0</v>
      </c>
      <c r="JN26" s="358">
        <f t="shared" si="182"/>
        <v>0</v>
      </c>
      <c r="JO26" s="357">
        <f t="shared" si="183"/>
        <v>0</v>
      </c>
      <c r="JP26" s="357">
        <f t="shared" si="184"/>
        <v>0</v>
      </c>
      <c r="JQ26" s="357">
        <f t="shared" si="185"/>
        <v>0</v>
      </c>
      <c r="JR26" s="357">
        <f t="shared" si="186"/>
        <v>0</v>
      </c>
      <c r="JS26" s="357">
        <f t="shared" si="187"/>
        <v>0</v>
      </c>
      <c r="JT26" s="357">
        <f t="shared" si="188"/>
        <v>0</v>
      </c>
      <c r="JU26" s="357">
        <f t="shared" si="189"/>
        <v>0</v>
      </c>
      <c r="JV26" s="357">
        <f t="shared" si="190"/>
        <v>0</v>
      </c>
      <c r="JW26" s="357">
        <f t="shared" si="191"/>
        <v>0</v>
      </c>
      <c r="JX26" s="357">
        <f t="shared" si="192"/>
        <v>0</v>
      </c>
      <c r="JY26" s="357">
        <f t="shared" si="193"/>
        <v>0</v>
      </c>
      <c r="JZ26" s="357">
        <f t="shared" si="194"/>
        <v>0</v>
      </c>
      <c r="KA26" s="357">
        <f t="shared" si="195"/>
        <v>0</v>
      </c>
      <c r="KB26" s="357">
        <f t="shared" si="58"/>
        <v>0</v>
      </c>
      <c r="KC26" s="357">
        <f t="shared" si="59"/>
        <v>0</v>
      </c>
      <c r="KD26" s="358">
        <f t="shared" si="196"/>
        <v>0</v>
      </c>
      <c r="KE26" s="357">
        <f t="shared" si="60"/>
        <v>0</v>
      </c>
      <c r="KF26" s="357">
        <f t="shared" si="60"/>
        <v>0</v>
      </c>
      <c r="KG26" s="357">
        <f t="shared" si="60"/>
        <v>0</v>
      </c>
      <c r="KH26" s="357">
        <f t="shared" si="60"/>
        <v>0</v>
      </c>
      <c r="KI26" s="357">
        <f t="shared" si="197"/>
        <v>0</v>
      </c>
      <c r="KJ26" s="357">
        <f t="shared" si="198"/>
        <v>0</v>
      </c>
      <c r="KK26" s="357">
        <f t="shared" si="199"/>
        <v>0</v>
      </c>
      <c r="KL26" s="357">
        <f t="shared" si="200"/>
        <v>0</v>
      </c>
      <c r="KM26" s="357">
        <f t="shared" si="201"/>
        <v>0</v>
      </c>
      <c r="KN26" s="357">
        <f t="shared" si="202"/>
        <v>0</v>
      </c>
      <c r="KO26" s="357">
        <f t="shared" si="203"/>
        <v>0</v>
      </c>
      <c r="KP26" s="357">
        <f t="shared" si="204"/>
        <v>0</v>
      </c>
      <c r="KQ26" s="357">
        <f t="shared" si="205"/>
        <v>0</v>
      </c>
      <c r="KR26" s="357">
        <f t="shared" si="62"/>
        <v>0</v>
      </c>
      <c r="KS26" s="357">
        <f t="shared" si="63"/>
        <v>0</v>
      </c>
      <c r="KT26" s="358">
        <f t="shared" si="206"/>
        <v>0</v>
      </c>
    </row>
    <row r="27" spans="1:306" x14ac:dyDescent="0.25">
      <c r="A27" s="46">
        <v>6</v>
      </c>
      <c r="B27" s="49" t="s">
        <v>109</v>
      </c>
      <c r="C27" s="357"/>
      <c r="D27" s="357"/>
      <c r="E27" s="357"/>
      <c r="F27" s="358">
        <f t="shared" si="64"/>
        <v>0</v>
      </c>
      <c r="G27" s="357">
        <v>3</v>
      </c>
      <c r="H27" s="357">
        <v>14</v>
      </c>
      <c r="I27" s="357"/>
      <c r="J27" s="358">
        <f t="shared" si="65"/>
        <v>17</v>
      </c>
      <c r="K27" s="357"/>
      <c r="L27" s="357"/>
      <c r="M27" s="357"/>
      <c r="N27" s="358">
        <f t="shared" si="66"/>
        <v>0</v>
      </c>
      <c r="O27" s="357">
        <f t="shared" si="67"/>
        <v>3</v>
      </c>
      <c r="P27" s="357">
        <f t="shared" si="68"/>
        <v>14</v>
      </c>
      <c r="Q27" s="357">
        <f t="shared" si="69"/>
        <v>0</v>
      </c>
      <c r="R27" s="358">
        <f t="shared" si="70"/>
        <v>17</v>
      </c>
      <c r="S27" s="357"/>
      <c r="T27" s="357"/>
      <c r="U27" s="357"/>
      <c r="V27" s="358">
        <f t="shared" si="18"/>
        <v>0</v>
      </c>
      <c r="W27" s="357">
        <v>4</v>
      </c>
      <c r="X27" s="357">
        <v>10</v>
      </c>
      <c r="Y27" s="357"/>
      <c r="Z27" s="358">
        <f t="shared" si="71"/>
        <v>14</v>
      </c>
      <c r="AA27" s="357"/>
      <c r="AB27" s="357"/>
      <c r="AC27" s="357"/>
      <c r="AD27" s="358">
        <f t="shared" si="72"/>
        <v>0</v>
      </c>
      <c r="AE27" s="357">
        <f t="shared" si="19"/>
        <v>4</v>
      </c>
      <c r="AF27" s="357">
        <f t="shared" si="19"/>
        <v>10</v>
      </c>
      <c r="AG27" s="357">
        <f t="shared" si="19"/>
        <v>0</v>
      </c>
      <c r="AH27" s="358">
        <f t="shared" si="73"/>
        <v>14</v>
      </c>
      <c r="AI27" s="357"/>
      <c r="AJ27" s="357"/>
      <c r="AK27" s="357"/>
      <c r="AL27" s="358">
        <f t="shared" si="74"/>
        <v>0</v>
      </c>
      <c r="AM27" s="357">
        <v>0</v>
      </c>
      <c r="AN27" s="357">
        <v>0</v>
      </c>
      <c r="AO27" s="357"/>
      <c r="AP27" s="358">
        <f t="shared" si="75"/>
        <v>0</v>
      </c>
      <c r="AQ27" s="357"/>
      <c r="AR27" s="357"/>
      <c r="AS27" s="357"/>
      <c r="AT27" s="358">
        <f t="shared" si="20"/>
        <v>0</v>
      </c>
      <c r="AU27" s="357">
        <f t="shared" si="76"/>
        <v>0</v>
      </c>
      <c r="AV27" s="357">
        <f t="shared" si="21"/>
        <v>0</v>
      </c>
      <c r="AW27" s="357">
        <f t="shared" si="22"/>
        <v>0</v>
      </c>
      <c r="AX27" s="358">
        <f t="shared" si="77"/>
        <v>0</v>
      </c>
      <c r="AY27" s="357"/>
      <c r="AZ27" s="357"/>
      <c r="BA27" s="357"/>
      <c r="BB27" s="358">
        <f t="shared" si="78"/>
        <v>0</v>
      </c>
      <c r="BC27" s="357">
        <v>0</v>
      </c>
      <c r="BD27" s="357">
        <v>0</v>
      </c>
      <c r="BE27" s="357">
        <v>0</v>
      </c>
      <c r="BF27" s="358">
        <f t="shared" si="23"/>
        <v>0</v>
      </c>
      <c r="BG27" s="357"/>
      <c r="BH27" s="357"/>
      <c r="BI27" s="357"/>
      <c r="BJ27" s="358">
        <f t="shared" si="79"/>
        <v>0</v>
      </c>
      <c r="BK27" s="357">
        <f t="shared" si="24"/>
        <v>0</v>
      </c>
      <c r="BL27" s="357">
        <f t="shared" si="24"/>
        <v>0</v>
      </c>
      <c r="BM27" s="357">
        <f t="shared" si="24"/>
        <v>0</v>
      </c>
      <c r="BN27" s="358">
        <f t="shared" si="80"/>
        <v>0</v>
      </c>
      <c r="BO27" s="357"/>
      <c r="BP27" s="357"/>
      <c r="BQ27" s="357"/>
      <c r="BR27" s="358">
        <f t="shared" si="81"/>
        <v>0</v>
      </c>
      <c r="BS27" s="357">
        <v>0</v>
      </c>
      <c r="BT27" s="357">
        <v>0</v>
      </c>
      <c r="BU27" s="357"/>
      <c r="BV27" s="358">
        <f t="shared" si="82"/>
        <v>0</v>
      </c>
      <c r="BW27" s="357"/>
      <c r="BX27" s="357"/>
      <c r="BY27" s="357"/>
      <c r="BZ27" s="358">
        <f t="shared" si="83"/>
        <v>0</v>
      </c>
      <c r="CA27" s="357">
        <f t="shared" si="84"/>
        <v>0</v>
      </c>
      <c r="CB27" s="357">
        <f t="shared" si="25"/>
        <v>0</v>
      </c>
      <c r="CC27" s="357">
        <f t="shared" si="26"/>
        <v>0</v>
      </c>
      <c r="CD27" s="358">
        <f t="shared" si="85"/>
        <v>0</v>
      </c>
      <c r="CE27" s="357"/>
      <c r="CF27" s="357"/>
      <c r="CG27" s="357"/>
      <c r="CH27" s="358">
        <f t="shared" si="86"/>
        <v>0</v>
      </c>
      <c r="CI27" s="357"/>
      <c r="CJ27" s="357"/>
      <c r="CK27" s="357"/>
      <c r="CL27" s="358">
        <f t="shared" si="87"/>
        <v>0</v>
      </c>
      <c r="CM27" s="357"/>
      <c r="CN27" s="357"/>
      <c r="CO27" s="357"/>
      <c r="CP27" s="358">
        <f t="shared" si="88"/>
        <v>0</v>
      </c>
      <c r="CQ27" s="357">
        <f t="shared" si="89"/>
        <v>0</v>
      </c>
      <c r="CR27" s="357">
        <f t="shared" si="27"/>
        <v>0</v>
      </c>
      <c r="CS27" s="357">
        <f t="shared" si="28"/>
        <v>0</v>
      </c>
      <c r="CT27" s="358">
        <f t="shared" si="90"/>
        <v>0</v>
      </c>
      <c r="CU27" s="357"/>
      <c r="CV27" s="357"/>
      <c r="CW27" s="357"/>
      <c r="CX27" s="358">
        <f t="shared" si="91"/>
        <v>0</v>
      </c>
      <c r="CY27" s="357"/>
      <c r="CZ27" s="357"/>
      <c r="DA27" s="357"/>
      <c r="DB27" s="358">
        <f t="shared" si="92"/>
        <v>0</v>
      </c>
      <c r="DC27" s="357"/>
      <c r="DD27" s="357"/>
      <c r="DE27" s="357"/>
      <c r="DF27" s="358">
        <f t="shared" si="93"/>
        <v>0</v>
      </c>
      <c r="DG27" s="357">
        <f t="shared" si="94"/>
        <v>0</v>
      </c>
      <c r="DH27" s="357">
        <f t="shared" si="29"/>
        <v>0</v>
      </c>
      <c r="DI27" s="357">
        <f t="shared" si="30"/>
        <v>0</v>
      </c>
      <c r="DJ27" s="358">
        <f t="shared" si="95"/>
        <v>0</v>
      </c>
      <c r="DK27" s="357"/>
      <c r="DL27" s="357"/>
      <c r="DM27" s="357"/>
      <c r="DN27" s="358">
        <f t="shared" si="96"/>
        <v>0</v>
      </c>
      <c r="DO27" s="357"/>
      <c r="DP27" s="357"/>
      <c r="DQ27" s="357"/>
      <c r="DR27" s="358">
        <f t="shared" si="97"/>
        <v>0</v>
      </c>
      <c r="DS27" s="357"/>
      <c r="DT27" s="357"/>
      <c r="DU27" s="357"/>
      <c r="DV27" s="358">
        <f t="shared" si="98"/>
        <v>0</v>
      </c>
      <c r="DW27" s="357">
        <f t="shared" si="99"/>
        <v>0</v>
      </c>
      <c r="DX27" s="357">
        <f t="shared" si="31"/>
        <v>0</v>
      </c>
      <c r="DY27" s="357">
        <f t="shared" si="32"/>
        <v>0</v>
      </c>
      <c r="DZ27" s="358">
        <f t="shared" si="100"/>
        <v>0</v>
      </c>
      <c r="EA27" s="357"/>
      <c r="EB27" s="357"/>
      <c r="EC27" s="357"/>
      <c r="ED27" s="358">
        <f t="shared" si="101"/>
        <v>0</v>
      </c>
      <c r="EE27" s="357"/>
      <c r="EF27" s="357"/>
      <c r="EG27" s="357"/>
      <c r="EH27" s="358">
        <f t="shared" si="102"/>
        <v>0</v>
      </c>
      <c r="EI27" s="357"/>
      <c r="EJ27" s="357"/>
      <c r="EK27" s="357"/>
      <c r="EL27" s="358">
        <f t="shared" si="103"/>
        <v>0</v>
      </c>
      <c r="EM27" s="357">
        <f t="shared" si="104"/>
        <v>0</v>
      </c>
      <c r="EN27" s="357">
        <f t="shared" si="33"/>
        <v>0</v>
      </c>
      <c r="EO27" s="357">
        <f t="shared" si="33"/>
        <v>0</v>
      </c>
      <c r="EP27" s="358">
        <f t="shared" si="105"/>
        <v>0</v>
      </c>
      <c r="EQ27" s="357"/>
      <c r="ER27" s="357"/>
      <c r="ES27" s="357"/>
      <c r="ET27" s="358">
        <f t="shared" si="106"/>
        <v>0</v>
      </c>
      <c r="EU27" s="357"/>
      <c r="EV27" s="357"/>
      <c r="EW27" s="357"/>
      <c r="EX27" s="358">
        <f t="shared" si="107"/>
        <v>0</v>
      </c>
      <c r="EY27" s="357"/>
      <c r="EZ27" s="357"/>
      <c r="FA27" s="357"/>
      <c r="FB27" s="358">
        <f t="shared" si="108"/>
        <v>0</v>
      </c>
      <c r="FC27" s="357">
        <f t="shared" si="109"/>
        <v>0</v>
      </c>
      <c r="FD27" s="357">
        <f t="shared" si="34"/>
        <v>0</v>
      </c>
      <c r="FE27" s="357">
        <f t="shared" si="35"/>
        <v>0</v>
      </c>
      <c r="FF27" s="358">
        <f t="shared" si="110"/>
        <v>0</v>
      </c>
      <c r="FG27" s="357"/>
      <c r="FH27" s="357"/>
      <c r="FI27" s="357"/>
      <c r="FJ27" s="358">
        <f t="shared" si="111"/>
        <v>0</v>
      </c>
      <c r="FK27" s="357"/>
      <c r="FL27" s="357"/>
      <c r="FM27" s="357"/>
      <c r="FN27" s="358">
        <f t="shared" si="112"/>
        <v>0</v>
      </c>
      <c r="FO27" s="357"/>
      <c r="FP27" s="357"/>
      <c r="FQ27" s="357"/>
      <c r="FR27" s="358">
        <f t="shared" si="113"/>
        <v>0</v>
      </c>
      <c r="FS27" s="357">
        <f t="shared" si="114"/>
        <v>0</v>
      </c>
      <c r="FT27" s="357">
        <f t="shared" si="36"/>
        <v>0</v>
      </c>
      <c r="FU27" s="357">
        <f t="shared" si="37"/>
        <v>0</v>
      </c>
      <c r="FV27" s="358">
        <f t="shared" si="115"/>
        <v>0</v>
      </c>
      <c r="FW27" s="357"/>
      <c r="FX27" s="357"/>
      <c r="FY27" s="357"/>
      <c r="FZ27" s="358">
        <f t="shared" si="116"/>
        <v>0</v>
      </c>
      <c r="GA27" s="357"/>
      <c r="GB27" s="357"/>
      <c r="GC27" s="357"/>
      <c r="GD27" s="358">
        <f t="shared" si="117"/>
        <v>0</v>
      </c>
      <c r="GE27" s="357"/>
      <c r="GF27" s="357"/>
      <c r="GG27" s="357"/>
      <c r="GH27" s="358">
        <f t="shared" si="118"/>
        <v>0</v>
      </c>
      <c r="GI27" s="357">
        <f t="shared" si="119"/>
        <v>0</v>
      </c>
      <c r="GJ27" s="357">
        <f t="shared" si="38"/>
        <v>0</v>
      </c>
      <c r="GK27" s="357">
        <f t="shared" si="39"/>
        <v>0</v>
      </c>
      <c r="GL27" s="358">
        <f t="shared" si="120"/>
        <v>0</v>
      </c>
      <c r="GM27" s="357">
        <f t="shared" si="40"/>
        <v>0</v>
      </c>
      <c r="GN27" s="357">
        <f t="shared" si="40"/>
        <v>0</v>
      </c>
      <c r="GO27" s="357">
        <f t="shared" si="40"/>
        <v>0</v>
      </c>
      <c r="GP27" s="357">
        <f t="shared" si="40"/>
        <v>0</v>
      </c>
      <c r="GQ27" s="357">
        <f t="shared" si="121"/>
        <v>7</v>
      </c>
      <c r="GR27" s="357">
        <f t="shared" si="122"/>
        <v>24</v>
      </c>
      <c r="GS27" s="357">
        <f t="shared" si="123"/>
        <v>0</v>
      </c>
      <c r="GT27" s="357">
        <f t="shared" si="124"/>
        <v>31</v>
      </c>
      <c r="GU27" s="357">
        <f t="shared" si="125"/>
        <v>0</v>
      </c>
      <c r="GV27" s="357">
        <f t="shared" si="126"/>
        <v>0</v>
      </c>
      <c r="GW27" s="357">
        <f t="shared" si="127"/>
        <v>0</v>
      </c>
      <c r="GX27" s="357">
        <f t="shared" si="128"/>
        <v>0</v>
      </c>
      <c r="GY27" s="357">
        <f t="shared" si="129"/>
        <v>7</v>
      </c>
      <c r="GZ27" s="357">
        <f t="shared" si="42"/>
        <v>24</v>
      </c>
      <c r="HA27" s="357">
        <f t="shared" si="43"/>
        <v>0</v>
      </c>
      <c r="HB27" s="358">
        <f t="shared" si="130"/>
        <v>31</v>
      </c>
      <c r="HC27" s="357">
        <f t="shared" si="44"/>
        <v>0</v>
      </c>
      <c r="HD27" s="357">
        <f t="shared" si="44"/>
        <v>0</v>
      </c>
      <c r="HE27" s="357">
        <f t="shared" si="44"/>
        <v>0</v>
      </c>
      <c r="HF27" s="357">
        <f t="shared" si="44"/>
        <v>0</v>
      </c>
      <c r="HG27" s="357">
        <f t="shared" si="131"/>
        <v>0</v>
      </c>
      <c r="HH27" s="357">
        <f t="shared" si="132"/>
        <v>0</v>
      </c>
      <c r="HI27" s="357">
        <f t="shared" si="133"/>
        <v>0</v>
      </c>
      <c r="HJ27" s="357">
        <f t="shared" si="134"/>
        <v>0</v>
      </c>
      <c r="HK27" s="357">
        <f t="shared" si="135"/>
        <v>0</v>
      </c>
      <c r="HL27" s="357">
        <f t="shared" si="136"/>
        <v>0</v>
      </c>
      <c r="HM27" s="357">
        <f t="shared" si="137"/>
        <v>0</v>
      </c>
      <c r="HN27" s="357">
        <f t="shared" si="138"/>
        <v>0</v>
      </c>
      <c r="HO27" s="357">
        <f t="shared" si="139"/>
        <v>0</v>
      </c>
      <c r="HP27" s="357">
        <f t="shared" si="46"/>
        <v>0</v>
      </c>
      <c r="HQ27" s="357">
        <f t="shared" si="47"/>
        <v>0</v>
      </c>
      <c r="HR27" s="358">
        <f t="shared" si="140"/>
        <v>0</v>
      </c>
      <c r="HS27" s="357">
        <f t="shared" si="141"/>
        <v>0</v>
      </c>
      <c r="HT27" s="357">
        <f t="shared" si="142"/>
        <v>0</v>
      </c>
      <c r="HU27" s="357">
        <f t="shared" si="143"/>
        <v>0</v>
      </c>
      <c r="HV27" s="357">
        <f t="shared" si="144"/>
        <v>0</v>
      </c>
      <c r="HW27" s="357">
        <f t="shared" si="145"/>
        <v>0</v>
      </c>
      <c r="HX27" s="357">
        <f t="shared" si="146"/>
        <v>0</v>
      </c>
      <c r="HY27" s="357">
        <f t="shared" si="147"/>
        <v>0</v>
      </c>
      <c r="HZ27" s="357">
        <f t="shared" si="148"/>
        <v>0</v>
      </c>
      <c r="IA27" s="357">
        <f t="shared" si="149"/>
        <v>0</v>
      </c>
      <c r="IB27" s="357">
        <f t="shared" si="150"/>
        <v>0</v>
      </c>
      <c r="IC27" s="357">
        <f t="shared" si="151"/>
        <v>0</v>
      </c>
      <c r="ID27" s="357">
        <f t="shared" si="152"/>
        <v>0</v>
      </c>
      <c r="IE27" s="357">
        <f t="shared" si="153"/>
        <v>0</v>
      </c>
      <c r="IF27" s="357">
        <f t="shared" si="49"/>
        <v>0</v>
      </c>
      <c r="IG27" s="357">
        <f t="shared" si="50"/>
        <v>0</v>
      </c>
      <c r="IH27" s="358">
        <f t="shared" si="154"/>
        <v>0</v>
      </c>
      <c r="II27" s="357">
        <f t="shared" si="155"/>
        <v>0</v>
      </c>
      <c r="IJ27" s="357">
        <f t="shared" si="156"/>
        <v>0</v>
      </c>
      <c r="IK27" s="357">
        <f t="shared" si="157"/>
        <v>0</v>
      </c>
      <c r="IL27" s="357">
        <f t="shared" si="158"/>
        <v>0</v>
      </c>
      <c r="IM27" s="357">
        <f t="shared" si="159"/>
        <v>0</v>
      </c>
      <c r="IN27" s="357">
        <f t="shared" si="160"/>
        <v>0</v>
      </c>
      <c r="IO27" s="357">
        <f t="shared" si="161"/>
        <v>0</v>
      </c>
      <c r="IP27" s="357">
        <f t="shared" si="162"/>
        <v>0</v>
      </c>
      <c r="IQ27" s="357">
        <f t="shared" si="163"/>
        <v>0</v>
      </c>
      <c r="IR27" s="357">
        <f t="shared" si="164"/>
        <v>0</v>
      </c>
      <c r="IS27" s="357">
        <f t="shared" si="165"/>
        <v>0</v>
      </c>
      <c r="IT27" s="357">
        <f t="shared" si="166"/>
        <v>0</v>
      </c>
      <c r="IU27" s="357">
        <f t="shared" si="167"/>
        <v>0</v>
      </c>
      <c r="IV27" s="357">
        <f t="shared" si="52"/>
        <v>0</v>
      </c>
      <c r="IW27" s="357">
        <f t="shared" si="53"/>
        <v>0</v>
      </c>
      <c r="IX27" s="358">
        <f t="shared" si="168"/>
        <v>0</v>
      </c>
      <c r="IY27" s="357">
        <f t="shared" si="169"/>
        <v>0</v>
      </c>
      <c r="IZ27" s="357">
        <f t="shared" si="170"/>
        <v>0</v>
      </c>
      <c r="JA27" s="357">
        <f t="shared" si="171"/>
        <v>0</v>
      </c>
      <c r="JB27" s="357">
        <f t="shared" si="172"/>
        <v>0</v>
      </c>
      <c r="JC27" s="357">
        <f t="shared" si="173"/>
        <v>7</v>
      </c>
      <c r="JD27" s="357">
        <f t="shared" si="174"/>
        <v>24</v>
      </c>
      <c r="JE27" s="357">
        <f t="shared" si="175"/>
        <v>0</v>
      </c>
      <c r="JF27" s="357">
        <f t="shared" si="176"/>
        <v>31</v>
      </c>
      <c r="JG27" s="357">
        <f t="shared" si="177"/>
        <v>0</v>
      </c>
      <c r="JH27" s="357">
        <f t="shared" si="178"/>
        <v>0</v>
      </c>
      <c r="JI27" s="357">
        <f t="shared" si="179"/>
        <v>0</v>
      </c>
      <c r="JJ27" s="357">
        <f t="shared" si="180"/>
        <v>0</v>
      </c>
      <c r="JK27" s="357">
        <f t="shared" si="181"/>
        <v>7</v>
      </c>
      <c r="JL27" s="357">
        <f t="shared" si="55"/>
        <v>24</v>
      </c>
      <c r="JM27" s="357">
        <f t="shared" si="56"/>
        <v>0</v>
      </c>
      <c r="JN27" s="358">
        <f t="shared" si="182"/>
        <v>31</v>
      </c>
      <c r="JO27" s="357">
        <f t="shared" si="183"/>
        <v>0</v>
      </c>
      <c r="JP27" s="357">
        <f t="shared" si="184"/>
        <v>0</v>
      </c>
      <c r="JQ27" s="357">
        <f t="shared" si="185"/>
        <v>0</v>
      </c>
      <c r="JR27" s="357">
        <f t="shared" si="186"/>
        <v>0</v>
      </c>
      <c r="JS27" s="357">
        <f t="shared" si="187"/>
        <v>0</v>
      </c>
      <c r="JT27" s="357">
        <f t="shared" si="188"/>
        <v>0</v>
      </c>
      <c r="JU27" s="357">
        <f t="shared" si="189"/>
        <v>0</v>
      </c>
      <c r="JV27" s="357">
        <f t="shared" si="190"/>
        <v>0</v>
      </c>
      <c r="JW27" s="357">
        <f t="shared" si="191"/>
        <v>0</v>
      </c>
      <c r="JX27" s="357">
        <f t="shared" si="192"/>
        <v>0</v>
      </c>
      <c r="JY27" s="357">
        <f t="shared" si="193"/>
        <v>0</v>
      </c>
      <c r="JZ27" s="357">
        <f t="shared" si="194"/>
        <v>0</v>
      </c>
      <c r="KA27" s="357">
        <f t="shared" si="195"/>
        <v>0</v>
      </c>
      <c r="KB27" s="357">
        <f t="shared" si="58"/>
        <v>0</v>
      </c>
      <c r="KC27" s="357">
        <f t="shared" si="59"/>
        <v>0</v>
      </c>
      <c r="KD27" s="358">
        <f t="shared" si="196"/>
        <v>0</v>
      </c>
      <c r="KE27" s="357">
        <f t="shared" si="60"/>
        <v>0</v>
      </c>
      <c r="KF27" s="357">
        <f t="shared" si="60"/>
        <v>0</v>
      </c>
      <c r="KG27" s="357">
        <f t="shared" si="60"/>
        <v>0</v>
      </c>
      <c r="KH27" s="357">
        <f t="shared" si="60"/>
        <v>0</v>
      </c>
      <c r="KI27" s="357">
        <f t="shared" si="197"/>
        <v>7</v>
      </c>
      <c r="KJ27" s="357">
        <f t="shared" si="198"/>
        <v>24</v>
      </c>
      <c r="KK27" s="357">
        <f t="shared" si="199"/>
        <v>0</v>
      </c>
      <c r="KL27" s="357">
        <f t="shared" si="200"/>
        <v>31</v>
      </c>
      <c r="KM27" s="357">
        <f t="shared" si="201"/>
        <v>0</v>
      </c>
      <c r="KN27" s="357">
        <f t="shared" si="202"/>
        <v>0</v>
      </c>
      <c r="KO27" s="357">
        <f t="shared" si="203"/>
        <v>0</v>
      </c>
      <c r="KP27" s="357">
        <f t="shared" si="204"/>
        <v>0</v>
      </c>
      <c r="KQ27" s="357">
        <f t="shared" si="205"/>
        <v>7</v>
      </c>
      <c r="KR27" s="357">
        <f t="shared" si="62"/>
        <v>24</v>
      </c>
      <c r="KS27" s="357">
        <f t="shared" si="63"/>
        <v>0</v>
      </c>
      <c r="KT27" s="358">
        <f t="shared" si="206"/>
        <v>31</v>
      </c>
    </row>
    <row r="28" spans="1:306" x14ac:dyDescent="0.25">
      <c r="A28" s="46">
        <v>7</v>
      </c>
      <c r="B28" s="49" t="s">
        <v>119</v>
      </c>
      <c r="C28" s="357"/>
      <c r="D28" s="357"/>
      <c r="E28" s="357"/>
      <c r="F28" s="358">
        <f t="shared" si="64"/>
        <v>0</v>
      </c>
      <c r="G28" s="357">
        <v>0</v>
      </c>
      <c r="H28" s="357">
        <v>0</v>
      </c>
      <c r="I28" s="357"/>
      <c r="J28" s="358">
        <f t="shared" si="65"/>
        <v>0</v>
      </c>
      <c r="K28" s="357"/>
      <c r="L28" s="357"/>
      <c r="M28" s="357"/>
      <c r="N28" s="358">
        <f t="shared" si="66"/>
        <v>0</v>
      </c>
      <c r="O28" s="357">
        <f t="shared" si="67"/>
        <v>0</v>
      </c>
      <c r="P28" s="357">
        <f t="shared" si="68"/>
        <v>0</v>
      </c>
      <c r="Q28" s="357">
        <f t="shared" si="69"/>
        <v>0</v>
      </c>
      <c r="R28" s="358">
        <f t="shared" si="70"/>
        <v>0</v>
      </c>
      <c r="S28" s="357"/>
      <c r="T28" s="357"/>
      <c r="U28" s="357"/>
      <c r="V28" s="358">
        <f t="shared" si="18"/>
        <v>0</v>
      </c>
      <c r="W28" s="357">
        <v>0</v>
      </c>
      <c r="X28" s="357">
        <v>0</v>
      </c>
      <c r="Y28" s="357"/>
      <c r="Z28" s="358">
        <f t="shared" si="71"/>
        <v>0</v>
      </c>
      <c r="AA28" s="357"/>
      <c r="AB28" s="357"/>
      <c r="AC28" s="357"/>
      <c r="AD28" s="358">
        <f t="shared" si="72"/>
        <v>0</v>
      </c>
      <c r="AE28" s="357">
        <f t="shared" si="19"/>
        <v>0</v>
      </c>
      <c r="AF28" s="357">
        <f t="shared" si="19"/>
        <v>0</v>
      </c>
      <c r="AG28" s="357">
        <f t="shared" si="19"/>
        <v>0</v>
      </c>
      <c r="AH28" s="358">
        <f t="shared" si="73"/>
        <v>0</v>
      </c>
      <c r="AI28" s="357"/>
      <c r="AJ28" s="357"/>
      <c r="AK28" s="357"/>
      <c r="AL28" s="358">
        <f t="shared" si="74"/>
        <v>0</v>
      </c>
      <c r="AM28" s="357">
        <v>0</v>
      </c>
      <c r="AN28" s="357">
        <v>0</v>
      </c>
      <c r="AO28" s="357"/>
      <c r="AP28" s="358">
        <f t="shared" si="75"/>
        <v>0</v>
      </c>
      <c r="AQ28" s="357"/>
      <c r="AR28" s="357"/>
      <c r="AS28" s="357"/>
      <c r="AT28" s="358">
        <f t="shared" si="20"/>
        <v>0</v>
      </c>
      <c r="AU28" s="357">
        <f t="shared" si="76"/>
        <v>0</v>
      </c>
      <c r="AV28" s="357">
        <f t="shared" si="21"/>
        <v>0</v>
      </c>
      <c r="AW28" s="357">
        <f t="shared" si="22"/>
        <v>0</v>
      </c>
      <c r="AX28" s="358">
        <f t="shared" si="77"/>
        <v>0</v>
      </c>
      <c r="AY28" s="357"/>
      <c r="AZ28" s="357"/>
      <c r="BA28" s="357"/>
      <c r="BB28" s="358">
        <f t="shared" si="78"/>
        <v>0</v>
      </c>
      <c r="BC28" s="357">
        <v>0</v>
      </c>
      <c r="BD28" s="357">
        <v>0</v>
      </c>
      <c r="BE28" s="357">
        <v>0</v>
      </c>
      <c r="BF28" s="358">
        <f t="shared" si="23"/>
        <v>0</v>
      </c>
      <c r="BG28" s="357"/>
      <c r="BH28" s="357"/>
      <c r="BI28" s="357"/>
      <c r="BJ28" s="358">
        <f t="shared" si="79"/>
        <v>0</v>
      </c>
      <c r="BK28" s="357">
        <f t="shared" si="24"/>
        <v>0</v>
      </c>
      <c r="BL28" s="357">
        <f t="shared" si="24"/>
        <v>0</v>
      </c>
      <c r="BM28" s="357">
        <f t="shared" si="24"/>
        <v>0</v>
      </c>
      <c r="BN28" s="358">
        <f t="shared" si="80"/>
        <v>0</v>
      </c>
      <c r="BO28" s="357"/>
      <c r="BP28" s="357"/>
      <c r="BQ28" s="357"/>
      <c r="BR28" s="358">
        <f t="shared" si="81"/>
        <v>0</v>
      </c>
      <c r="BS28" s="357">
        <v>0</v>
      </c>
      <c r="BT28" s="357">
        <v>0</v>
      </c>
      <c r="BU28" s="357"/>
      <c r="BV28" s="358">
        <f t="shared" si="82"/>
        <v>0</v>
      </c>
      <c r="BW28" s="357"/>
      <c r="BX28" s="357"/>
      <c r="BY28" s="357"/>
      <c r="BZ28" s="358">
        <f t="shared" si="83"/>
        <v>0</v>
      </c>
      <c r="CA28" s="357">
        <f t="shared" si="84"/>
        <v>0</v>
      </c>
      <c r="CB28" s="357">
        <f t="shared" si="25"/>
        <v>0</v>
      </c>
      <c r="CC28" s="357">
        <f t="shared" si="26"/>
        <v>0</v>
      </c>
      <c r="CD28" s="358">
        <f t="shared" si="85"/>
        <v>0</v>
      </c>
      <c r="CE28" s="357"/>
      <c r="CF28" s="357"/>
      <c r="CG28" s="357"/>
      <c r="CH28" s="358">
        <f t="shared" si="86"/>
        <v>0</v>
      </c>
      <c r="CI28" s="357"/>
      <c r="CJ28" s="357"/>
      <c r="CK28" s="357"/>
      <c r="CL28" s="358">
        <f t="shared" si="87"/>
        <v>0</v>
      </c>
      <c r="CM28" s="357"/>
      <c r="CN28" s="357"/>
      <c r="CO28" s="357"/>
      <c r="CP28" s="358">
        <f t="shared" si="88"/>
        <v>0</v>
      </c>
      <c r="CQ28" s="357">
        <f t="shared" si="89"/>
        <v>0</v>
      </c>
      <c r="CR28" s="357">
        <f t="shared" si="27"/>
        <v>0</v>
      </c>
      <c r="CS28" s="357">
        <f t="shared" si="28"/>
        <v>0</v>
      </c>
      <c r="CT28" s="358">
        <f t="shared" si="90"/>
        <v>0</v>
      </c>
      <c r="CU28" s="357"/>
      <c r="CV28" s="357"/>
      <c r="CW28" s="357"/>
      <c r="CX28" s="358">
        <f t="shared" si="91"/>
        <v>0</v>
      </c>
      <c r="CY28" s="357"/>
      <c r="CZ28" s="357"/>
      <c r="DA28" s="357"/>
      <c r="DB28" s="358">
        <f t="shared" si="92"/>
        <v>0</v>
      </c>
      <c r="DC28" s="357"/>
      <c r="DD28" s="357"/>
      <c r="DE28" s="357"/>
      <c r="DF28" s="358">
        <f t="shared" si="93"/>
        <v>0</v>
      </c>
      <c r="DG28" s="357">
        <f t="shared" si="94"/>
        <v>0</v>
      </c>
      <c r="DH28" s="357">
        <f t="shared" si="29"/>
        <v>0</v>
      </c>
      <c r="DI28" s="357">
        <f t="shared" si="30"/>
        <v>0</v>
      </c>
      <c r="DJ28" s="358">
        <f t="shared" si="95"/>
        <v>0</v>
      </c>
      <c r="DK28" s="357"/>
      <c r="DL28" s="357"/>
      <c r="DM28" s="357"/>
      <c r="DN28" s="358">
        <f t="shared" si="96"/>
        <v>0</v>
      </c>
      <c r="DO28" s="357"/>
      <c r="DP28" s="357"/>
      <c r="DQ28" s="357"/>
      <c r="DR28" s="358">
        <f t="shared" si="97"/>
        <v>0</v>
      </c>
      <c r="DS28" s="357"/>
      <c r="DT28" s="357"/>
      <c r="DU28" s="357"/>
      <c r="DV28" s="358">
        <f t="shared" si="98"/>
        <v>0</v>
      </c>
      <c r="DW28" s="357">
        <f t="shared" si="99"/>
        <v>0</v>
      </c>
      <c r="DX28" s="357">
        <f t="shared" si="31"/>
        <v>0</v>
      </c>
      <c r="DY28" s="357">
        <f t="shared" si="32"/>
        <v>0</v>
      </c>
      <c r="DZ28" s="358">
        <f t="shared" si="100"/>
        <v>0</v>
      </c>
      <c r="EA28" s="357"/>
      <c r="EB28" s="357"/>
      <c r="EC28" s="357"/>
      <c r="ED28" s="358">
        <f t="shared" si="101"/>
        <v>0</v>
      </c>
      <c r="EE28" s="357"/>
      <c r="EF28" s="357"/>
      <c r="EG28" s="357"/>
      <c r="EH28" s="358">
        <f t="shared" si="102"/>
        <v>0</v>
      </c>
      <c r="EI28" s="357"/>
      <c r="EJ28" s="357"/>
      <c r="EK28" s="357"/>
      <c r="EL28" s="358">
        <f t="shared" si="103"/>
        <v>0</v>
      </c>
      <c r="EM28" s="357">
        <f t="shared" si="104"/>
        <v>0</v>
      </c>
      <c r="EN28" s="357">
        <f t="shared" si="33"/>
        <v>0</v>
      </c>
      <c r="EO28" s="357">
        <f t="shared" si="33"/>
        <v>0</v>
      </c>
      <c r="EP28" s="358">
        <f t="shared" si="105"/>
        <v>0</v>
      </c>
      <c r="EQ28" s="357"/>
      <c r="ER28" s="357"/>
      <c r="ES28" s="357"/>
      <c r="ET28" s="358">
        <f t="shared" si="106"/>
        <v>0</v>
      </c>
      <c r="EU28" s="357"/>
      <c r="EV28" s="357"/>
      <c r="EW28" s="357"/>
      <c r="EX28" s="358">
        <f t="shared" si="107"/>
        <v>0</v>
      </c>
      <c r="EY28" s="357"/>
      <c r="EZ28" s="357"/>
      <c r="FA28" s="357"/>
      <c r="FB28" s="358">
        <f t="shared" si="108"/>
        <v>0</v>
      </c>
      <c r="FC28" s="357">
        <f t="shared" si="109"/>
        <v>0</v>
      </c>
      <c r="FD28" s="357">
        <f t="shared" si="34"/>
        <v>0</v>
      </c>
      <c r="FE28" s="357">
        <f t="shared" si="35"/>
        <v>0</v>
      </c>
      <c r="FF28" s="358">
        <f t="shared" si="110"/>
        <v>0</v>
      </c>
      <c r="FG28" s="357"/>
      <c r="FH28" s="357"/>
      <c r="FI28" s="357"/>
      <c r="FJ28" s="358">
        <f t="shared" si="111"/>
        <v>0</v>
      </c>
      <c r="FK28" s="357"/>
      <c r="FL28" s="357"/>
      <c r="FM28" s="357"/>
      <c r="FN28" s="358">
        <f t="shared" si="112"/>
        <v>0</v>
      </c>
      <c r="FO28" s="357"/>
      <c r="FP28" s="357"/>
      <c r="FQ28" s="357"/>
      <c r="FR28" s="358">
        <f t="shared" si="113"/>
        <v>0</v>
      </c>
      <c r="FS28" s="357">
        <f t="shared" si="114"/>
        <v>0</v>
      </c>
      <c r="FT28" s="357">
        <f t="shared" si="36"/>
        <v>0</v>
      </c>
      <c r="FU28" s="357">
        <f t="shared" si="37"/>
        <v>0</v>
      </c>
      <c r="FV28" s="358">
        <f t="shared" si="115"/>
        <v>0</v>
      </c>
      <c r="FW28" s="357"/>
      <c r="FX28" s="357"/>
      <c r="FY28" s="357"/>
      <c r="FZ28" s="358">
        <f t="shared" si="116"/>
        <v>0</v>
      </c>
      <c r="GA28" s="357"/>
      <c r="GB28" s="357"/>
      <c r="GC28" s="357"/>
      <c r="GD28" s="358">
        <f t="shared" si="117"/>
        <v>0</v>
      </c>
      <c r="GE28" s="357"/>
      <c r="GF28" s="357"/>
      <c r="GG28" s="357"/>
      <c r="GH28" s="358">
        <f t="shared" si="118"/>
        <v>0</v>
      </c>
      <c r="GI28" s="357">
        <f t="shared" si="119"/>
        <v>0</v>
      </c>
      <c r="GJ28" s="357">
        <f t="shared" si="38"/>
        <v>0</v>
      </c>
      <c r="GK28" s="357">
        <f t="shared" si="39"/>
        <v>0</v>
      </c>
      <c r="GL28" s="358">
        <f t="shared" si="120"/>
        <v>0</v>
      </c>
      <c r="GM28" s="357">
        <f t="shared" si="40"/>
        <v>0</v>
      </c>
      <c r="GN28" s="357">
        <f t="shared" si="40"/>
        <v>0</v>
      </c>
      <c r="GO28" s="357">
        <f t="shared" si="40"/>
        <v>0</v>
      </c>
      <c r="GP28" s="357">
        <f t="shared" si="40"/>
        <v>0</v>
      </c>
      <c r="GQ28" s="357">
        <f t="shared" si="121"/>
        <v>0</v>
      </c>
      <c r="GR28" s="357">
        <f t="shared" si="122"/>
        <v>0</v>
      </c>
      <c r="GS28" s="357">
        <f t="shared" si="123"/>
        <v>0</v>
      </c>
      <c r="GT28" s="357">
        <f t="shared" si="124"/>
        <v>0</v>
      </c>
      <c r="GU28" s="357">
        <f t="shared" si="125"/>
        <v>0</v>
      </c>
      <c r="GV28" s="357">
        <f t="shared" si="126"/>
        <v>0</v>
      </c>
      <c r="GW28" s="357">
        <f t="shared" si="127"/>
        <v>0</v>
      </c>
      <c r="GX28" s="357">
        <f t="shared" si="128"/>
        <v>0</v>
      </c>
      <c r="GY28" s="357">
        <f t="shared" si="129"/>
        <v>0</v>
      </c>
      <c r="GZ28" s="357">
        <f t="shared" si="42"/>
        <v>0</v>
      </c>
      <c r="HA28" s="357">
        <f t="shared" si="43"/>
        <v>0</v>
      </c>
      <c r="HB28" s="358">
        <f t="shared" si="130"/>
        <v>0</v>
      </c>
      <c r="HC28" s="357">
        <f t="shared" si="44"/>
        <v>0</v>
      </c>
      <c r="HD28" s="357">
        <f t="shared" si="44"/>
        <v>0</v>
      </c>
      <c r="HE28" s="357">
        <f t="shared" si="44"/>
        <v>0</v>
      </c>
      <c r="HF28" s="357">
        <f t="shared" si="44"/>
        <v>0</v>
      </c>
      <c r="HG28" s="357">
        <f t="shared" si="131"/>
        <v>0</v>
      </c>
      <c r="HH28" s="357">
        <f t="shared" si="132"/>
        <v>0</v>
      </c>
      <c r="HI28" s="357">
        <f t="shared" si="133"/>
        <v>0</v>
      </c>
      <c r="HJ28" s="357">
        <f t="shared" si="134"/>
        <v>0</v>
      </c>
      <c r="HK28" s="357">
        <f t="shared" si="135"/>
        <v>0</v>
      </c>
      <c r="HL28" s="357">
        <f t="shared" si="136"/>
        <v>0</v>
      </c>
      <c r="HM28" s="357">
        <f t="shared" si="137"/>
        <v>0</v>
      </c>
      <c r="HN28" s="357">
        <f t="shared" si="138"/>
        <v>0</v>
      </c>
      <c r="HO28" s="357">
        <f t="shared" si="139"/>
        <v>0</v>
      </c>
      <c r="HP28" s="357">
        <f t="shared" si="46"/>
        <v>0</v>
      </c>
      <c r="HQ28" s="357">
        <f t="shared" si="47"/>
        <v>0</v>
      </c>
      <c r="HR28" s="358">
        <f t="shared" si="140"/>
        <v>0</v>
      </c>
      <c r="HS28" s="357">
        <f t="shared" si="141"/>
        <v>0</v>
      </c>
      <c r="HT28" s="357">
        <f t="shared" si="142"/>
        <v>0</v>
      </c>
      <c r="HU28" s="357">
        <f t="shared" si="143"/>
        <v>0</v>
      </c>
      <c r="HV28" s="357">
        <f t="shared" si="144"/>
        <v>0</v>
      </c>
      <c r="HW28" s="357">
        <f t="shared" si="145"/>
        <v>0</v>
      </c>
      <c r="HX28" s="357">
        <f t="shared" si="146"/>
        <v>0</v>
      </c>
      <c r="HY28" s="357">
        <f t="shared" si="147"/>
        <v>0</v>
      </c>
      <c r="HZ28" s="357">
        <f t="shared" si="148"/>
        <v>0</v>
      </c>
      <c r="IA28" s="357">
        <f t="shared" si="149"/>
        <v>0</v>
      </c>
      <c r="IB28" s="357">
        <f t="shared" si="150"/>
        <v>0</v>
      </c>
      <c r="IC28" s="357">
        <f t="shared" si="151"/>
        <v>0</v>
      </c>
      <c r="ID28" s="357">
        <f t="shared" si="152"/>
        <v>0</v>
      </c>
      <c r="IE28" s="357">
        <f t="shared" si="153"/>
        <v>0</v>
      </c>
      <c r="IF28" s="357">
        <f t="shared" si="49"/>
        <v>0</v>
      </c>
      <c r="IG28" s="357">
        <f t="shared" si="50"/>
        <v>0</v>
      </c>
      <c r="IH28" s="358">
        <f t="shared" si="154"/>
        <v>0</v>
      </c>
      <c r="II28" s="357">
        <f t="shared" si="155"/>
        <v>0</v>
      </c>
      <c r="IJ28" s="357">
        <f t="shared" si="156"/>
        <v>0</v>
      </c>
      <c r="IK28" s="357">
        <f t="shared" si="157"/>
        <v>0</v>
      </c>
      <c r="IL28" s="357">
        <f t="shared" si="158"/>
        <v>0</v>
      </c>
      <c r="IM28" s="357">
        <f t="shared" si="159"/>
        <v>0</v>
      </c>
      <c r="IN28" s="357">
        <f t="shared" si="160"/>
        <v>0</v>
      </c>
      <c r="IO28" s="357">
        <f t="shared" si="161"/>
        <v>0</v>
      </c>
      <c r="IP28" s="357">
        <f t="shared" si="162"/>
        <v>0</v>
      </c>
      <c r="IQ28" s="357">
        <f t="shared" si="163"/>
        <v>0</v>
      </c>
      <c r="IR28" s="357">
        <f t="shared" si="164"/>
        <v>0</v>
      </c>
      <c r="IS28" s="357">
        <f t="shared" si="165"/>
        <v>0</v>
      </c>
      <c r="IT28" s="357">
        <f t="shared" si="166"/>
        <v>0</v>
      </c>
      <c r="IU28" s="357">
        <f t="shared" si="167"/>
        <v>0</v>
      </c>
      <c r="IV28" s="357">
        <f t="shared" si="52"/>
        <v>0</v>
      </c>
      <c r="IW28" s="357">
        <f t="shared" si="53"/>
        <v>0</v>
      </c>
      <c r="IX28" s="358">
        <f t="shared" si="168"/>
        <v>0</v>
      </c>
      <c r="IY28" s="357">
        <f t="shared" si="169"/>
        <v>0</v>
      </c>
      <c r="IZ28" s="357">
        <f t="shared" si="170"/>
        <v>0</v>
      </c>
      <c r="JA28" s="357">
        <f t="shared" si="171"/>
        <v>0</v>
      </c>
      <c r="JB28" s="357">
        <f t="shared" si="172"/>
        <v>0</v>
      </c>
      <c r="JC28" s="357">
        <f t="shared" si="173"/>
        <v>0</v>
      </c>
      <c r="JD28" s="357">
        <f t="shared" si="174"/>
        <v>0</v>
      </c>
      <c r="JE28" s="357">
        <f t="shared" si="175"/>
        <v>0</v>
      </c>
      <c r="JF28" s="357">
        <f t="shared" si="176"/>
        <v>0</v>
      </c>
      <c r="JG28" s="357">
        <f t="shared" si="177"/>
        <v>0</v>
      </c>
      <c r="JH28" s="357">
        <f t="shared" si="178"/>
        <v>0</v>
      </c>
      <c r="JI28" s="357">
        <f t="shared" si="179"/>
        <v>0</v>
      </c>
      <c r="JJ28" s="357">
        <f t="shared" si="180"/>
        <v>0</v>
      </c>
      <c r="JK28" s="357">
        <f t="shared" si="181"/>
        <v>0</v>
      </c>
      <c r="JL28" s="357">
        <f t="shared" si="55"/>
        <v>0</v>
      </c>
      <c r="JM28" s="357">
        <f t="shared" si="56"/>
        <v>0</v>
      </c>
      <c r="JN28" s="358">
        <f t="shared" si="182"/>
        <v>0</v>
      </c>
      <c r="JO28" s="357">
        <f t="shared" si="183"/>
        <v>0</v>
      </c>
      <c r="JP28" s="357">
        <f t="shared" si="184"/>
        <v>0</v>
      </c>
      <c r="JQ28" s="357">
        <f t="shared" si="185"/>
        <v>0</v>
      </c>
      <c r="JR28" s="357">
        <f t="shared" si="186"/>
        <v>0</v>
      </c>
      <c r="JS28" s="357">
        <f t="shared" si="187"/>
        <v>0</v>
      </c>
      <c r="JT28" s="357">
        <f t="shared" si="188"/>
        <v>0</v>
      </c>
      <c r="JU28" s="357">
        <f t="shared" si="189"/>
        <v>0</v>
      </c>
      <c r="JV28" s="357">
        <f t="shared" si="190"/>
        <v>0</v>
      </c>
      <c r="JW28" s="357">
        <f t="shared" si="191"/>
        <v>0</v>
      </c>
      <c r="JX28" s="357">
        <f t="shared" si="192"/>
        <v>0</v>
      </c>
      <c r="JY28" s="357">
        <f t="shared" si="193"/>
        <v>0</v>
      </c>
      <c r="JZ28" s="357">
        <f t="shared" si="194"/>
        <v>0</v>
      </c>
      <c r="KA28" s="357">
        <f t="shared" si="195"/>
        <v>0</v>
      </c>
      <c r="KB28" s="357">
        <f t="shared" si="58"/>
        <v>0</v>
      </c>
      <c r="KC28" s="357">
        <f t="shared" si="59"/>
        <v>0</v>
      </c>
      <c r="KD28" s="358">
        <f t="shared" si="196"/>
        <v>0</v>
      </c>
      <c r="KE28" s="357">
        <f t="shared" si="60"/>
        <v>0</v>
      </c>
      <c r="KF28" s="357">
        <f t="shared" si="60"/>
        <v>0</v>
      </c>
      <c r="KG28" s="357">
        <f t="shared" si="60"/>
        <v>0</v>
      </c>
      <c r="KH28" s="357">
        <f t="shared" si="60"/>
        <v>0</v>
      </c>
      <c r="KI28" s="357">
        <f t="shared" si="197"/>
        <v>0</v>
      </c>
      <c r="KJ28" s="357">
        <f t="shared" si="198"/>
        <v>0</v>
      </c>
      <c r="KK28" s="357">
        <f t="shared" si="199"/>
        <v>0</v>
      </c>
      <c r="KL28" s="357">
        <f t="shared" si="200"/>
        <v>0</v>
      </c>
      <c r="KM28" s="357">
        <f t="shared" si="201"/>
        <v>0</v>
      </c>
      <c r="KN28" s="357">
        <f t="shared" si="202"/>
        <v>0</v>
      </c>
      <c r="KO28" s="357">
        <f t="shared" si="203"/>
        <v>0</v>
      </c>
      <c r="KP28" s="357">
        <f t="shared" si="204"/>
        <v>0</v>
      </c>
      <c r="KQ28" s="357">
        <f t="shared" si="205"/>
        <v>0</v>
      </c>
      <c r="KR28" s="357">
        <f t="shared" si="62"/>
        <v>0</v>
      </c>
      <c r="KS28" s="357">
        <f t="shared" si="63"/>
        <v>0</v>
      </c>
      <c r="KT28" s="358">
        <f t="shared" si="206"/>
        <v>0</v>
      </c>
    </row>
    <row r="29" spans="1:306" x14ac:dyDescent="0.25">
      <c r="A29" s="46">
        <v>8</v>
      </c>
      <c r="B29" s="54" t="s">
        <v>120</v>
      </c>
      <c r="C29" s="357"/>
      <c r="D29" s="357"/>
      <c r="E29" s="357"/>
      <c r="F29" s="358">
        <f t="shared" si="64"/>
        <v>0</v>
      </c>
      <c r="G29" s="357">
        <v>0</v>
      </c>
      <c r="H29" s="357">
        <v>0</v>
      </c>
      <c r="I29" s="357"/>
      <c r="J29" s="358">
        <f t="shared" si="65"/>
        <v>0</v>
      </c>
      <c r="K29" s="357"/>
      <c r="L29" s="357"/>
      <c r="M29" s="357"/>
      <c r="N29" s="358"/>
      <c r="O29" s="357">
        <f t="shared" si="67"/>
        <v>0</v>
      </c>
      <c r="P29" s="357">
        <f t="shared" si="68"/>
        <v>0</v>
      </c>
      <c r="Q29" s="357">
        <f t="shared" si="69"/>
        <v>0</v>
      </c>
      <c r="R29" s="358">
        <f t="shared" si="70"/>
        <v>0</v>
      </c>
      <c r="S29" s="357"/>
      <c r="T29" s="357"/>
      <c r="U29" s="357"/>
      <c r="V29" s="358">
        <f t="shared" si="18"/>
        <v>0</v>
      </c>
      <c r="W29" s="357">
        <v>0</v>
      </c>
      <c r="X29" s="357">
        <v>0</v>
      </c>
      <c r="Y29" s="357"/>
      <c r="Z29" s="358">
        <f t="shared" si="71"/>
        <v>0</v>
      </c>
      <c r="AA29" s="357"/>
      <c r="AB29" s="357"/>
      <c r="AC29" s="357"/>
      <c r="AD29" s="358">
        <f t="shared" si="72"/>
        <v>0</v>
      </c>
      <c r="AE29" s="357">
        <f t="shared" si="19"/>
        <v>0</v>
      </c>
      <c r="AF29" s="357">
        <f t="shared" si="19"/>
        <v>0</v>
      </c>
      <c r="AG29" s="357">
        <f t="shared" si="19"/>
        <v>0</v>
      </c>
      <c r="AH29" s="358">
        <f t="shared" si="73"/>
        <v>0</v>
      </c>
      <c r="AI29" s="357"/>
      <c r="AJ29" s="357"/>
      <c r="AK29" s="357"/>
      <c r="AL29" s="358">
        <f t="shared" si="74"/>
        <v>0</v>
      </c>
      <c r="AM29" s="357">
        <v>0</v>
      </c>
      <c r="AN29" s="357">
        <v>0</v>
      </c>
      <c r="AO29" s="357"/>
      <c r="AP29" s="358">
        <f t="shared" si="75"/>
        <v>0</v>
      </c>
      <c r="AQ29" s="357"/>
      <c r="AR29" s="357"/>
      <c r="AS29" s="357"/>
      <c r="AT29" s="358">
        <f t="shared" si="20"/>
        <v>0</v>
      </c>
      <c r="AU29" s="357">
        <f t="shared" si="76"/>
        <v>0</v>
      </c>
      <c r="AV29" s="357">
        <f t="shared" si="21"/>
        <v>0</v>
      </c>
      <c r="AW29" s="357">
        <f t="shared" si="22"/>
        <v>0</v>
      </c>
      <c r="AX29" s="358">
        <f t="shared" si="77"/>
        <v>0</v>
      </c>
      <c r="AY29" s="357"/>
      <c r="AZ29" s="357"/>
      <c r="BA29" s="357"/>
      <c r="BB29" s="358">
        <f t="shared" si="78"/>
        <v>0</v>
      </c>
      <c r="BC29" s="357">
        <v>0</v>
      </c>
      <c r="BD29" s="357">
        <v>0</v>
      </c>
      <c r="BE29" s="357">
        <v>0</v>
      </c>
      <c r="BF29" s="358">
        <f t="shared" si="23"/>
        <v>0</v>
      </c>
      <c r="BG29" s="357"/>
      <c r="BH29" s="357"/>
      <c r="BI29" s="357"/>
      <c r="BJ29" s="358">
        <f t="shared" si="79"/>
        <v>0</v>
      </c>
      <c r="BK29" s="357">
        <f t="shared" si="24"/>
        <v>0</v>
      </c>
      <c r="BL29" s="357">
        <f t="shared" si="24"/>
        <v>0</v>
      </c>
      <c r="BM29" s="357">
        <f t="shared" si="24"/>
        <v>0</v>
      </c>
      <c r="BN29" s="358">
        <f t="shared" si="80"/>
        <v>0</v>
      </c>
      <c r="BO29" s="357"/>
      <c r="BP29" s="357"/>
      <c r="BQ29" s="357"/>
      <c r="BR29" s="358">
        <f t="shared" si="81"/>
        <v>0</v>
      </c>
      <c r="BS29" s="357">
        <v>0</v>
      </c>
      <c r="BT29" s="357">
        <v>0</v>
      </c>
      <c r="BU29" s="357"/>
      <c r="BV29" s="358">
        <f t="shared" si="82"/>
        <v>0</v>
      </c>
      <c r="BW29" s="357"/>
      <c r="BX29" s="357"/>
      <c r="BY29" s="357"/>
      <c r="BZ29" s="358">
        <f t="shared" si="83"/>
        <v>0</v>
      </c>
      <c r="CA29" s="357">
        <f t="shared" si="84"/>
        <v>0</v>
      </c>
      <c r="CB29" s="357">
        <f t="shared" si="25"/>
        <v>0</v>
      </c>
      <c r="CC29" s="357">
        <f t="shared" si="26"/>
        <v>0</v>
      </c>
      <c r="CD29" s="358">
        <f t="shared" si="85"/>
        <v>0</v>
      </c>
      <c r="CE29" s="357"/>
      <c r="CF29" s="357"/>
      <c r="CG29" s="357"/>
      <c r="CH29" s="358">
        <f t="shared" si="86"/>
        <v>0</v>
      </c>
      <c r="CI29" s="357"/>
      <c r="CJ29" s="357"/>
      <c r="CK29" s="357"/>
      <c r="CL29" s="358">
        <f t="shared" si="87"/>
        <v>0</v>
      </c>
      <c r="CM29" s="357"/>
      <c r="CN29" s="357"/>
      <c r="CO29" s="357"/>
      <c r="CP29" s="358">
        <f t="shared" si="88"/>
        <v>0</v>
      </c>
      <c r="CQ29" s="357">
        <f t="shared" si="89"/>
        <v>0</v>
      </c>
      <c r="CR29" s="357">
        <f t="shared" si="27"/>
        <v>0</v>
      </c>
      <c r="CS29" s="357">
        <f t="shared" si="28"/>
        <v>0</v>
      </c>
      <c r="CT29" s="358">
        <f t="shared" si="90"/>
        <v>0</v>
      </c>
      <c r="CU29" s="357"/>
      <c r="CV29" s="357"/>
      <c r="CW29" s="357"/>
      <c r="CX29" s="358">
        <f t="shared" si="91"/>
        <v>0</v>
      </c>
      <c r="CY29" s="357"/>
      <c r="CZ29" s="357"/>
      <c r="DA29" s="357"/>
      <c r="DB29" s="358">
        <f t="shared" si="92"/>
        <v>0</v>
      </c>
      <c r="DC29" s="357"/>
      <c r="DD29" s="357"/>
      <c r="DE29" s="357"/>
      <c r="DF29" s="358">
        <f t="shared" si="93"/>
        <v>0</v>
      </c>
      <c r="DG29" s="357">
        <f t="shared" si="94"/>
        <v>0</v>
      </c>
      <c r="DH29" s="357">
        <f t="shared" si="29"/>
        <v>0</v>
      </c>
      <c r="DI29" s="357">
        <f t="shared" si="30"/>
        <v>0</v>
      </c>
      <c r="DJ29" s="358">
        <f t="shared" si="95"/>
        <v>0</v>
      </c>
      <c r="DK29" s="357"/>
      <c r="DL29" s="357"/>
      <c r="DM29" s="357"/>
      <c r="DN29" s="358">
        <f t="shared" si="96"/>
        <v>0</v>
      </c>
      <c r="DO29" s="357"/>
      <c r="DP29" s="357"/>
      <c r="DQ29" s="357"/>
      <c r="DR29" s="358">
        <f t="shared" si="97"/>
        <v>0</v>
      </c>
      <c r="DS29" s="357"/>
      <c r="DT29" s="357"/>
      <c r="DU29" s="357"/>
      <c r="DV29" s="358">
        <f t="shared" si="98"/>
        <v>0</v>
      </c>
      <c r="DW29" s="357">
        <f t="shared" si="99"/>
        <v>0</v>
      </c>
      <c r="DX29" s="357">
        <f t="shared" si="31"/>
        <v>0</v>
      </c>
      <c r="DY29" s="357">
        <f t="shared" si="32"/>
        <v>0</v>
      </c>
      <c r="DZ29" s="358">
        <f t="shared" si="100"/>
        <v>0</v>
      </c>
      <c r="EA29" s="357"/>
      <c r="EB29" s="357"/>
      <c r="EC29" s="357"/>
      <c r="ED29" s="358">
        <f t="shared" si="101"/>
        <v>0</v>
      </c>
      <c r="EE29" s="357"/>
      <c r="EF29" s="357"/>
      <c r="EG29" s="357"/>
      <c r="EH29" s="358">
        <f t="shared" si="102"/>
        <v>0</v>
      </c>
      <c r="EI29" s="357"/>
      <c r="EJ29" s="357"/>
      <c r="EK29" s="357"/>
      <c r="EL29" s="358">
        <f t="shared" si="103"/>
        <v>0</v>
      </c>
      <c r="EM29" s="357">
        <f t="shared" si="104"/>
        <v>0</v>
      </c>
      <c r="EN29" s="357">
        <f t="shared" si="33"/>
        <v>0</v>
      </c>
      <c r="EO29" s="357">
        <f t="shared" si="33"/>
        <v>0</v>
      </c>
      <c r="EP29" s="358">
        <f t="shared" si="105"/>
        <v>0</v>
      </c>
      <c r="EQ29" s="357"/>
      <c r="ER29" s="357"/>
      <c r="ES29" s="357"/>
      <c r="ET29" s="358">
        <f t="shared" si="106"/>
        <v>0</v>
      </c>
      <c r="EU29" s="357"/>
      <c r="EV29" s="357"/>
      <c r="EW29" s="357"/>
      <c r="EX29" s="358">
        <f t="shared" si="107"/>
        <v>0</v>
      </c>
      <c r="EY29" s="357"/>
      <c r="EZ29" s="357"/>
      <c r="FA29" s="357"/>
      <c r="FB29" s="358">
        <f t="shared" si="108"/>
        <v>0</v>
      </c>
      <c r="FC29" s="357">
        <f t="shared" si="109"/>
        <v>0</v>
      </c>
      <c r="FD29" s="357">
        <f t="shared" si="34"/>
        <v>0</v>
      </c>
      <c r="FE29" s="357">
        <f t="shared" si="35"/>
        <v>0</v>
      </c>
      <c r="FF29" s="358">
        <f t="shared" si="110"/>
        <v>0</v>
      </c>
      <c r="FG29" s="357"/>
      <c r="FH29" s="357"/>
      <c r="FI29" s="357"/>
      <c r="FJ29" s="358">
        <f t="shared" si="111"/>
        <v>0</v>
      </c>
      <c r="FK29" s="357"/>
      <c r="FL29" s="357"/>
      <c r="FM29" s="357"/>
      <c r="FN29" s="358">
        <f t="shared" si="112"/>
        <v>0</v>
      </c>
      <c r="FO29" s="357"/>
      <c r="FP29" s="357"/>
      <c r="FQ29" s="357"/>
      <c r="FR29" s="358">
        <f t="shared" si="113"/>
        <v>0</v>
      </c>
      <c r="FS29" s="357">
        <f t="shared" si="114"/>
        <v>0</v>
      </c>
      <c r="FT29" s="357">
        <f t="shared" si="36"/>
        <v>0</v>
      </c>
      <c r="FU29" s="357">
        <f t="shared" si="37"/>
        <v>0</v>
      </c>
      <c r="FV29" s="358">
        <f t="shared" si="115"/>
        <v>0</v>
      </c>
      <c r="FW29" s="357"/>
      <c r="FX29" s="357"/>
      <c r="FY29" s="357"/>
      <c r="FZ29" s="358">
        <f t="shared" si="116"/>
        <v>0</v>
      </c>
      <c r="GA29" s="357"/>
      <c r="GB29" s="357"/>
      <c r="GC29" s="357"/>
      <c r="GD29" s="358">
        <f t="shared" si="117"/>
        <v>0</v>
      </c>
      <c r="GE29" s="357"/>
      <c r="GF29" s="357"/>
      <c r="GG29" s="357"/>
      <c r="GH29" s="358">
        <f t="shared" si="118"/>
        <v>0</v>
      </c>
      <c r="GI29" s="357">
        <f t="shared" si="119"/>
        <v>0</v>
      </c>
      <c r="GJ29" s="357">
        <f t="shared" si="38"/>
        <v>0</v>
      </c>
      <c r="GK29" s="357">
        <f t="shared" si="39"/>
        <v>0</v>
      </c>
      <c r="GL29" s="358">
        <f t="shared" si="120"/>
        <v>0</v>
      </c>
      <c r="GM29" s="357">
        <f t="shared" si="40"/>
        <v>0</v>
      </c>
      <c r="GN29" s="357">
        <f t="shared" si="40"/>
        <v>0</v>
      </c>
      <c r="GO29" s="357">
        <f t="shared" si="40"/>
        <v>0</v>
      </c>
      <c r="GP29" s="357">
        <f t="shared" si="40"/>
        <v>0</v>
      </c>
      <c r="GQ29" s="357">
        <f t="shared" si="121"/>
        <v>0</v>
      </c>
      <c r="GR29" s="357">
        <f t="shared" si="122"/>
        <v>0</v>
      </c>
      <c r="GS29" s="357">
        <f t="shared" si="123"/>
        <v>0</v>
      </c>
      <c r="GT29" s="357">
        <f t="shared" si="124"/>
        <v>0</v>
      </c>
      <c r="GU29" s="357">
        <f t="shared" si="125"/>
        <v>0</v>
      </c>
      <c r="GV29" s="357">
        <f t="shared" si="126"/>
        <v>0</v>
      </c>
      <c r="GW29" s="357">
        <f t="shared" si="127"/>
        <v>0</v>
      </c>
      <c r="GX29" s="357">
        <f t="shared" si="128"/>
        <v>0</v>
      </c>
      <c r="GY29" s="357">
        <f t="shared" si="129"/>
        <v>0</v>
      </c>
      <c r="GZ29" s="357">
        <f t="shared" si="42"/>
        <v>0</v>
      </c>
      <c r="HA29" s="357">
        <f t="shared" si="43"/>
        <v>0</v>
      </c>
      <c r="HB29" s="358">
        <f t="shared" si="130"/>
        <v>0</v>
      </c>
      <c r="HC29" s="357">
        <f t="shared" si="44"/>
        <v>0</v>
      </c>
      <c r="HD29" s="357">
        <f t="shared" si="44"/>
        <v>0</v>
      </c>
      <c r="HE29" s="357">
        <f t="shared" si="44"/>
        <v>0</v>
      </c>
      <c r="HF29" s="357">
        <f t="shared" si="44"/>
        <v>0</v>
      </c>
      <c r="HG29" s="357">
        <f t="shared" si="131"/>
        <v>0</v>
      </c>
      <c r="HH29" s="357">
        <f t="shared" si="132"/>
        <v>0</v>
      </c>
      <c r="HI29" s="357">
        <f t="shared" si="133"/>
        <v>0</v>
      </c>
      <c r="HJ29" s="357">
        <f t="shared" si="134"/>
        <v>0</v>
      </c>
      <c r="HK29" s="357">
        <f t="shared" si="135"/>
        <v>0</v>
      </c>
      <c r="HL29" s="357">
        <f t="shared" si="136"/>
        <v>0</v>
      </c>
      <c r="HM29" s="357">
        <f t="shared" si="137"/>
        <v>0</v>
      </c>
      <c r="HN29" s="357">
        <f t="shared" si="138"/>
        <v>0</v>
      </c>
      <c r="HO29" s="357">
        <f t="shared" si="139"/>
        <v>0</v>
      </c>
      <c r="HP29" s="357">
        <f t="shared" si="46"/>
        <v>0</v>
      </c>
      <c r="HQ29" s="357">
        <f t="shared" si="47"/>
        <v>0</v>
      </c>
      <c r="HR29" s="358">
        <f t="shared" si="140"/>
        <v>0</v>
      </c>
      <c r="HS29" s="357">
        <f t="shared" si="141"/>
        <v>0</v>
      </c>
      <c r="HT29" s="357">
        <f t="shared" si="142"/>
        <v>0</v>
      </c>
      <c r="HU29" s="357">
        <f t="shared" si="143"/>
        <v>0</v>
      </c>
      <c r="HV29" s="357">
        <f t="shared" si="144"/>
        <v>0</v>
      </c>
      <c r="HW29" s="357">
        <f t="shared" si="145"/>
        <v>0</v>
      </c>
      <c r="HX29" s="357">
        <f t="shared" si="146"/>
        <v>0</v>
      </c>
      <c r="HY29" s="357">
        <f t="shared" si="147"/>
        <v>0</v>
      </c>
      <c r="HZ29" s="357">
        <f t="shared" si="148"/>
        <v>0</v>
      </c>
      <c r="IA29" s="357">
        <f t="shared" si="149"/>
        <v>0</v>
      </c>
      <c r="IB29" s="357">
        <f t="shared" si="150"/>
        <v>0</v>
      </c>
      <c r="IC29" s="357">
        <f t="shared" si="151"/>
        <v>0</v>
      </c>
      <c r="ID29" s="357">
        <f t="shared" si="152"/>
        <v>0</v>
      </c>
      <c r="IE29" s="357">
        <f t="shared" si="153"/>
        <v>0</v>
      </c>
      <c r="IF29" s="357">
        <f t="shared" si="49"/>
        <v>0</v>
      </c>
      <c r="IG29" s="357">
        <f t="shared" si="50"/>
        <v>0</v>
      </c>
      <c r="IH29" s="358">
        <f t="shared" si="154"/>
        <v>0</v>
      </c>
      <c r="II29" s="357">
        <f t="shared" si="155"/>
        <v>0</v>
      </c>
      <c r="IJ29" s="357">
        <f t="shared" si="156"/>
        <v>0</v>
      </c>
      <c r="IK29" s="357">
        <f t="shared" si="157"/>
        <v>0</v>
      </c>
      <c r="IL29" s="357">
        <f t="shared" si="158"/>
        <v>0</v>
      </c>
      <c r="IM29" s="357">
        <f t="shared" si="159"/>
        <v>0</v>
      </c>
      <c r="IN29" s="357">
        <f t="shared" si="160"/>
        <v>0</v>
      </c>
      <c r="IO29" s="357">
        <f t="shared" si="161"/>
        <v>0</v>
      </c>
      <c r="IP29" s="357">
        <f t="shared" si="162"/>
        <v>0</v>
      </c>
      <c r="IQ29" s="357">
        <f t="shared" si="163"/>
        <v>0</v>
      </c>
      <c r="IR29" s="357">
        <f t="shared" si="164"/>
        <v>0</v>
      </c>
      <c r="IS29" s="357">
        <f t="shared" si="165"/>
        <v>0</v>
      </c>
      <c r="IT29" s="357">
        <f t="shared" si="166"/>
        <v>0</v>
      </c>
      <c r="IU29" s="357">
        <f t="shared" si="167"/>
        <v>0</v>
      </c>
      <c r="IV29" s="357">
        <f t="shared" si="52"/>
        <v>0</v>
      </c>
      <c r="IW29" s="357">
        <f t="shared" si="53"/>
        <v>0</v>
      </c>
      <c r="IX29" s="358">
        <f t="shared" si="168"/>
        <v>0</v>
      </c>
      <c r="IY29" s="357">
        <f t="shared" si="169"/>
        <v>0</v>
      </c>
      <c r="IZ29" s="357">
        <f t="shared" si="170"/>
        <v>0</v>
      </c>
      <c r="JA29" s="357">
        <f t="shared" si="171"/>
        <v>0</v>
      </c>
      <c r="JB29" s="357">
        <f t="shared" si="172"/>
        <v>0</v>
      </c>
      <c r="JC29" s="357">
        <f t="shared" si="173"/>
        <v>0</v>
      </c>
      <c r="JD29" s="357">
        <f t="shared" si="174"/>
        <v>0</v>
      </c>
      <c r="JE29" s="357">
        <f t="shared" si="175"/>
        <v>0</v>
      </c>
      <c r="JF29" s="357">
        <f t="shared" si="176"/>
        <v>0</v>
      </c>
      <c r="JG29" s="357">
        <f t="shared" si="177"/>
        <v>0</v>
      </c>
      <c r="JH29" s="357">
        <f t="shared" si="178"/>
        <v>0</v>
      </c>
      <c r="JI29" s="357">
        <f t="shared" si="179"/>
        <v>0</v>
      </c>
      <c r="JJ29" s="357">
        <f t="shared" si="180"/>
        <v>0</v>
      </c>
      <c r="JK29" s="357">
        <f t="shared" si="181"/>
        <v>0</v>
      </c>
      <c r="JL29" s="357">
        <f t="shared" si="55"/>
        <v>0</v>
      </c>
      <c r="JM29" s="357">
        <f t="shared" si="56"/>
        <v>0</v>
      </c>
      <c r="JN29" s="358">
        <f t="shared" si="182"/>
        <v>0</v>
      </c>
      <c r="JO29" s="357">
        <f t="shared" si="183"/>
        <v>0</v>
      </c>
      <c r="JP29" s="357">
        <f t="shared" si="184"/>
        <v>0</v>
      </c>
      <c r="JQ29" s="357">
        <f t="shared" si="185"/>
        <v>0</v>
      </c>
      <c r="JR29" s="357">
        <f t="shared" si="186"/>
        <v>0</v>
      </c>
      <c r="JS29" s="357">
        <f t="shared" si="187"/>
        <v>0</v>
      </c>
      <c r="JT29" s="357">
        <f t="shared" si="188"/>
        <v>0</v>
      </c>
      <c r="JU29" s="357">
        <f t="shared" si="189"/>
        <v>0</v>
      </c>
      <c r="JV29" s="357">
        <f t="shared" si="190"/>
        <v>0</v>
      </c>
      <c r="JW29" s="357">
        <f t="shared" si="191"/>
        <v>0</v>
      </c>
      <c r="JX29" s="357">
        <f t="shared" si="192"/>
        <v>0</v>
      </c>
      <c r="JY29" s="357">
        <f t="shared" si="193"/>
        <v>0</v>
      </c>
      <c r="JZ29" s="357">
        <f t="shared" si="194"/>
        <v>0</v>
      </c>
      <c r="KA29" s="357">
        <f t="shared" si="195"/>
        <v>0</v>
      </c>
      <c r="KB29" s="357">
        <f t="shared" si="58"/>
        <v>0</v>
      </c>
      <c r="KC29" s="357">
        <f t="shared" si="59"/>
        <v>0</v>
      </c>
      <c r="KD29" s="358">
        <f t="shared" si="196"/>
        <v>0</v>
      </c>
      <c r="KE29" s="357">
        <f t="shared" si="60"/>
        <v>0</v>
      </c>
      <c r="KF29" s="357">
        <f t="shared" si="60"/>
        <v>0</v>
      </c>
      <c r="KG29" s="357">
        <f t="shared" si="60"/>
        <v>0</v>
      </c>
      <c r="KH29" s="357">
        <f t="shared" si="60"/>
        <v>0</v>
      </c>
      <c r="KI29" s="357">
        <f t="shared" si="197"/>
        <v>0</v>
      </c>
      <c r="KJ29" s="357">
        <f t="shared" si="198"/>
        <v>0</v>
      </c>
      <c r="KK29" s="357">
        <f t="shared" si="199"/>
        <v>0</v>
      </c>
      <c r="KL29" s="357">
        <f t="shared" si="200"/>
        <v>0</v>
      </c>
      <c r="KM29" s="357">
        <f t="shared" si="201"/>
        <v>0</v>
      </c>
      <c r="KN29" s="357">
        <f t="shared" si="202"/>
        <v>0</v>
      </c>
      <c r="KO29" s="357">
        <f t="shared" si="203"/>
        <v>0</v>
      </c>
      <c r="KP29" s="357">
        <f t="shared" si="204"/>
        <v>0</v>
      </c>
      <c r="KQ29" s="357">
        <f t="shared" si="205"/>
        <v>0</v>
      </c>
      <c r="KR29" s="357">
        <f t="shared" si="62"/>
        <v>0</v>
      </c>
      <c r="KS29" s="357">
        <f t="shared" si="63"/>
        <v>0</v>
      </c>
      <c r="KT29" s="358">
        <f t="shared" si="206"/>
        <v>0</v>
      </c>
    </row>
    <row r="30" spans="1:306" s="1" customFormat="1" x14ac:dyDescent="0.25">
      <c r="A30" s="54"/>
      <c r="B30" s="344" t="s">
        <v>2</v>
      </c>
      <c r="C30" s="358">
        <f>SUM(C22:C29)</f>
        <v>0</v>
      </c>
      <c r="D30" s="358">
        <f t="shared" ref="D30:BN30" si="207">SUM(D22:D29)</f>
        <v>0</v>
      </c>
      <c r="E30" s="358">
        <f t="shared" si="207"/>
        <v>0</v>
      </c>
      <c r="F30" s="358">
        <f t="shared" si="207"/>
        <v>0</v>
      </c>
      <c r="G30" s="358">
        <f t="shared" si="207"/>
        <v>69</v>
      </c>
      <c r="H30" s="358">
        <f t="shared" si="207"/>
        <v>59</v>
      </c>
      <c r="I30" s="358">
        <f t="shared" si="207"/>
        <v>0</v>
      </c>
      <c r="J30" s="358">
        <f t="shared" si="207"/>
        <v>128</v>
      </c>
      <c r="K30" s="358">
        <f t="shared" si="207"/>
        <v>0</v>
      </c>
      <c r="L30" s="358">
        <f t="shared" si="207"/>
        <v>0</v>
      </c>
      <c r="M30" s="358">
        <f t="shared" si="207"/>
        <v>0</v>
      </c>
      <c r="N30" s="358">
        <f t="shared" si="207"/>
        <v>0</v>
      </c>
      <c r="O30" s="358">
        <f t="shared" si="207"/>
        <v>69</v>
      </c>
      <c r="P30" s="358">
        <f t="shared" si="207"/>
        <v>59</v>
      </c>
      <c r="Q30" s="358">
        <f t="shared" si="207"/>
        <v>0</v>
      </c>
      <c r="R30" s="358">
        <f t="shared" si="207"/>
        <v>128</v>
      </c>
      <c r="S30" s="358">
        <f>SUM(S22:S29)</f>
        <v>0</v>
      </c>
      <c r="T30" s="358">
        <f>SUM(T22:T29)</f>
        <v>0</v>
      </c>
      <c r="U30" s="358">
        <f>SUM(U22:U29)</f>
        <v>0</v>
      </c>
      <c r="V30" s="358">
        <f>SUM(V22:V29)</f>
        <v>0</v>
      </c>
      <c r="W30" s="358">
        <f t="shared" si="207"/>
        <v>29</v>
      </c>
      <c r="X30" s="358">
        <f t="shared" si="207"/>
        <v>38</v>
      </c>
      <c r="Y30" s="358">
        <f t="shared" si="207"/>
        <v>0</v>
      </c>
      <c r="Z30" s="358">
        <f t="shared" si="207"/>
        <v>67</v>
      </c>
      <c r="AA30" s="358">
        <f t="shared" si="207"/>
        <v>0</v>
      </c>
      <c r="AB30" s="358">
        <f t="shared" si="207"/>
        <v>0</v>
      </c>
      <c r="AC30" s="358">
        <f t="shared" si="207"/>
        <v>0</v>
      </c>
      <c r="AD30" s="358">
        <f t="shared" si="207"/>
        <v>0</v>
      </c>
      <c r="AE30" s="358">
        <f t="shared" si="207"/>
        <v>29</v>
      </c>
      <c r="AF30" s="358">
        <f t="shared" si="207"/>
        <v>38</v>
      </c>
      <c r="AG30" s="358">
        <f t="shared" si="207"/>
        <v>0</v>
      </c>
      <c r="AH30" s="358">
        <f t="shared" si="207"/>
        <v>67</v>
      </c>
      <c r="AI30" s="358">
        <f t="shared" si="207"/>
        <v>0</v>
      </c>
      <c r="AJ30" s="358">
        <f t="shared" si="207"/>
        <v>0</v>
      </c>
      <c r="AK30" s="358">
        <f t="shared" si="207"/>
        <v>0</v>
      </c>
      <c r="AL30" s="358">
        <f t="shared" si="207"/>
        <v>0</v>
      </c>
      <c r="AM30" s="358">
        <f t="shared" si="207"/>
        <v>44</v>
      </c>
      <c r="AN30" s="358">
        <f t="shared" si="207"/>
        <v>33</v>
      </c>
      <c r="AO30" s="358">
        <f t="shared" si="207"/>
        <v>0</v>
      </c>
      <c r="AP30" s="358">
        <f t="shared" si="207"/>
        <v>77</v>
      </c>
      <c r="AQ30" s="358">
        <f t="shared" si="207"/>
        <v>0</v>
      </c>
      <c r="AR30" s="358">
        <f t="shared" si="207"/>
        <v>0</v>
      </c>
      <c r="AS30" s="358">
        <f t="shared" si="207"/>
        <v>0</v>
      </c>
      <c r="AT30" s="358">
        <f t="shared" si="207"/>
        <v>0</v>
      </c>
      <c r="AU30" s="358">
        <f t="shared" si="207"/>
        <v>44</v>
      </c>
      <c r="AV30" s="358">
        <f t="shared" si="207"/>
        <v>33</v>
      </c>
      <c r="AW30" s="358">
        <f t="shared" si="207"/>
        <v>0</v>
      </c>
      <c r="AX30" s="358">
        <f t="shared" si="207"/>
        <v>77</v>
      </c>
      <c r="AY30" s="358">
        <f>SUM(AY22:AY29)</f>
        <v>0</v>
      </c>
      <c r="AZ30" s="358">
        <f>SUM(AZ22:AZ29)</f>
        <v>0</v>
      </c>
      <c r="BA30" s="358">
        <f>SUM(BA22:BA29)</f>
        <v>0</v>
      </c>
      <c r="BB30" s="358">
        <f>SUM(BB22:BB29)</f>
        <v>0</v>
      </c>
      <c r="BC30" s="358">
        <f t="shared" si="207"/>
        <v>27</v>
      </c>
      <c r="BD30" s="358">
        <f t="shared" si="207"/>
        <v>19</v>
      </c>
      <c r="BE30" s="358">
        <f t="shared" si="207"/>
        <v>0</v>
      </c>
      <c r="BF30" s="358">
        <f t="shared" si="207"/>
        <v>46</v>
      </c>
      <c r="BG30" s="358">
        <f t="shared" si="207"/>
        <v>0</v>
      </c>
      <c r="BH30" s="358">
        <f t="shared" si="207"/>
        <v>0</v>
      </c>
      <c r="BI30" s="358">
        <f t="shared" si="207"/>
        <v>0</v>
      </c>
      <c r="BJ30" s="358">
        <f t="shared" si="207"/>
        <v>0</v>
      </c>
      <c r="BK30" s="358">
        <f t="shared" si="207"/>
        <v>27</v>
      </c>
      <c r="BL30" s="358">
        <f t="shared" si="207"/>
        <v>19</v>
      </c>
      <c r="BM30" s="358">
        <f t="shared" si="207"/>
        <v>0</v>
      </c>
      <c r="BN30" s="358">
        <f t="shared" si="207"/>
        <v>46</v>
      </c>
      <c r="BO30" s="358">
        <f t="shared" ref="BO30:CD30" si="208">SUM(BO22:BO29)</f>
        <v>0</v>
      </c>
      <c r="BP30" s="358">
        <f t="shared" si="208"/>
        <v>0</v>
      </c>
      <c r="BQ30" s="358">
        <f t="shared" si="208"/>
        <v>0</v>
      </c>
      <c r="BR30" s="358">
        <f t="shared" si="208"/>
        <v>0</v>
      </c>
      <c r="BS30" s="358">
        <f t="shared" si="208"/>
        <v>51</v>
      </c>
      <c r="BT30" s="358">
        <f t="shared" si="208"/>
        <v>27</v>
      </c>
      <c r="BU30" s="358">
        <f t="shared" si="208"/>
        <v>0</v>
      </c>
      <c r="BV30" s="358">
        <f t="shared" si="208"/>
        <v>78</v>
      </c>
      <c r="BW30" s="358">
        <f t="shared" si="208"/>
        <v>0</v>
      </c>
      <c r="BX30" s="358">
        <f t="shared" si="208"/>
        <v>0</v>
      </c>
      <c r="BY30" s="358">
        <f t="shared" si="208"/>
        <v>0</v>
      </c>
      <c r="BZ30" s="358">
        <f t="shared" si="208"/>
        <v>0</v>
      </c>
      <c r="CA30" s="358">
        <f t="shared" si="208"/>
        <v>51</v>
      </c>
      <c r="CB30" s="358">
        <f t="shared" si="208"/>
        <v>27</v>
      </c>
      <c r="CC30" s="358">
        <f t="shared" si="208"/>
        <v>0</v>
      </c>
      <c r="CD30" s="358">
        <f t="shared" si="208"/>
        <v>78</v>
      </c>
      <c r="CE30" s="358">
        <f t="shared" ref="CE30:CT30" si="209">SUM(CE22:CE29)</f>
        <v>0</v>
      </c>
      <c r="CF30" s="358">
        <f t="shared" si="209"/>
        <v>0</v>
      </c>
      <c r="CG30" s="358">
        <f t="shared" si="209"/>
        <v>0</v>
      </c>
      <c r="CH30" s="358">
        <f t="shared" si="209"/>
        <v>0</v>
      </c>
      <c r="CI30" s="358">
        <f t="shared" si="209"/>
        <v>0</v>
      </c>
      <c r="CJ30" s="358">
        <f t="shared" si="209"/>
        <v>0</v>
      </c>
      <c r="CK30" s="358">
        <f t="shared" si="209"/>
        <v>0</v>
      </c>
      <c r="CL30" s="358">
        <f t="shared" si="209"/>
        <v>0</v>
      </c>
      <c r="CM30" s="358">
        <f t="shared" si="209"/>
        <v>0</v>
      </c>
      <c r="CN30" s="358">
        <f t="shared" si="209"/>
        <v>0</v>
      </c>
      <c r="CO30" s="358">
        <f t="shared" si="209"/>
        <v>0</v>
      </c>
      <c r="CP30" s="358">
        <f t="shared" si="209"/>
        <v>0</v>
      </c>
      <c r="CQ30" s="358">
        <f t="shared" si="209"/>
        <v>0</v>
      </c>
      <c r="CR30" s="358">
        <f t="shared" si="209"/>
        <v>0</v>
      </c>
      <c r="CS30" s="358">
        <f t="shared" si="209"/>
        <v>0</v>
      </c>
      <c r="CT30" s="358">
        <f t="shared" si="209"/>
        <v>0</v>
      </c>
      <c r="CU30" s="358">
        <f t="shared" ref="CU30:DJ30" si="210">SUM(CU22:CU29)</f>
        <v>0</v>
      </c>
      <c r="CV30" s="358">
        <f t="shared" si="210"/>
        <v>0</v>
      </c>
      <c r="CW30" s="358">
        <f t="shared" si="210"/>
        <v>0</v>
      </c>
      <c r="CX30" s="358">
        <f t="shared" si="210"/>
        <v>0</v>
      </c>
      <c r="CY30" s="358">
        <f t="shared" si="210"/>
        <v>0</v>
      </c>
      <c r="CZ30" s="358">
        <f t="shared" si="210"/>
        <v>0</v>
      </c>
      <c r="DA30" s="358">
        <f t="shared" si="210"/>
        <v>0</v>
      </c>
      <c r="DB30" s="358">
        <f t="shared" si="210"/>
        <v>0</v>
      </c>
      <c r="DC30" s="358">
        <f t="shared" si="210"/>
        <v>0</v>
      </c>
      <c r="DD30" s="358">
        <f t="shared" si="210"/>
        <v>0</v>
      </c>
      <c r="DE30" s="358">
        <f t="shared" si="210"/>
        <v>0</v>
      </c>
      <c r="DF30" s="358">
        <f t="shared" si="210"/>
        <v>0</v>
      </c>
      <c r="DG30" s="358">
        <f t="shared" si="210"/>
        <v>0</v>
      </c>
      <c r="DH30" s="358">
        <f t="shared" si="210"/>
        <v>0</v>
      </c>
      <c r="DI30" s="358">
        <f t="shared" si="210"/>
        <v>0</v>
      </c>
      <c r="DJ30" s="358">
        <f t="shared" si="210"/>
        <v>0</v>
      </c>
      <c r="DK30" s="358">
        <f t="shared" ref="DK30:EP30" si="211">SUM(DK22:DK29)</f>
        <v>0</v>
      </c>
      <c r="DL30" s="358">
        <f t="shared" si="211"/>
        <v>0</v>
      </c>
      <c r="DM30" s="358">
        <f t="shared" si="211"/>
        <v>0</v>
      </c>
      <c r="DN30" s="358">
        <f t="shared" si="211"/>
        <v>0</v>
      </c>
      <c r="DO30" s="358">
        <f t="shared" si="211"/>
        <v>0</v>
      </c>
      <c r="DP30" s="358">
        <f t="shared" si="211"/>
        <v>0</v>
      </c>
      <c r="DQ30" s="358">
        <f t="shared" si="211"/>
        <v>0</v>
      </c>
      <c r="DR30" s="358">
        <f t="shared" si="211"/>
        <v>0</v>
      </c>
      <c r="DS30" s="358">
        <f t="shared" si="211"/>
        <v>0</v>
      </c>
      <c r="DT30" s="358">
        <f t="shared" si="211"/>
        <v>0</v>
      </c>
      <c r="DU30" s="358">
        <f t="shared" si="211"/>
        <v>0</v>
      </c>
      <c r="DV30" s="358">
        <f t="shared" si="211"/>
        <v>0</v>
      </c>
      <c r="DW30" s="358">
        <f t="shared" si="211"/>
        <v>0</v>
      </c>
      <c r="DX30" s="358">
        <f t="shared" si="211"/>
        <v>0</v>
      </c>
      <c r="DY30" s="358">
        <f t="shared" si="211"/>
        <v>0</v>
      </c>
      <c r="DZ30" s="358">
        <f t="shared" si="211"/>
        <v>0</v>
      </c>
      <c r="EA30" s="358">
        <f t="shared" si="211"/>
        <v>0</v>
      </c>
      <c r="EB30" s="358">
        <f t="shared" si="211"/>
        <v>0</v>
      </c>
      <c r="EC30" s="358">
        <f t="shared" si="211"/>
        <v>0</v>
      </c>
      <c r="ED30" s="358">
        <f t="shared" si="211"/>
        <v>0</v>
      </c>
      <c r="EE30" s="358">
        <f t="shared" si="211"/>
        <v>0</v>
      </c>
      <c r="EF30" s="358">
        <f t="shared" si="211"/>
        <v>0</v>
      </c>
      <c r="EG30" s="358">
        <f t="shared" si="211"/>
        <v>0</v>
      </c>
      <c r="EH30" s="358">
        <f t="shared" si="211"/>
        <v>0</v>
      </c>
      <c r="EI30" s="358">
        <f t="shared" si="211"/>
        <v>0</v>
      </c>
      <c r="EJ30" s="358">
        <f t="shared" si="211"/>
        <v>0</v>
      </c>
      <c r="EK30" s="358">
        <f t="shared" si="211"/>
        <v>0</v>
      </c>
      <c r="EL30" s="358">
        <f t="shared" si="211"/>
        <v>0</v>
      </c>
      <c r="EM30" s="358">
        <f t="shared" si="211"/>
        <v>0</v>
      </c>
      <c r="EN30" s="358">
        <f t="shared" si="211"/>
        <v>0</v>
      </c>
      <c r="EO30" s="358">
        <f t="shared" si="211"/>
        <v>0</v>
      </c>
      <c r="EP30" s="358">
        <f t="shared" si="211"/>
        <v>0</v>
      </c>
      <c r="EQ30" s="358">
        <f t="shared" ref="EQ30:FF30" si="212">SUM(EQ22:EQ29)</f>
        <v>0</v>
      </c>
      <c r="ER30" s="358">
        <f t="shared" si="212"/>
        <v>0</v>
      </c>
      <c r="ES30" s="358">
        <f t="shared" si="212"/>
        <v>0</v>
      </c>
      <c r="ET30" s="358">
        <f t="shared" si="212"/>
        <v>0</v>
      </c>
      <c r="EU30" s="358">
        <f t="shared" si="212"/>
        <v>0</v>
      </c>
      <c r="EV30" s="358">
        <f t="shared" si="212"/>
        <v>0</v>
      </c>
      <c r="EW30" s="358">
        <f t="shared" si="212"/>
        <v>0</v>
      </c>
      <c r="EX30" s="358">
        <f t="shared" si="212"/>
        <v>0</v>
      </c>
      <c r="EY30" s="358">
        <f t="shared" si="212"/>
        <v>0</v>
      </c>
      <c r="EZ30" s="358">
        <f t="shared" si="212"/>
        <v>0</v>
      </c>
      <c r="FA30" s="358">
        <f t="shared" si="212"/>
        <v>0</v>
      </c>
      <c r="FB30" s="358">
        <f t="shared" si="212"/>
        <v>0</v>
      </c>
      <c r="FC30" s="358">
        <f t="shared" si="212"/>
        <v>0</v>
      </c>
      <c r="FD30" s="358">
        <f t="shared" si="212"/>
        <v>0</v>
      </c>
      <c r="FE30" s="358">
        <f t="shared" si="212"/>
        <v>0</v>
      </c>
      <c r="FF30" s="358">
        <f t="shared" si="212"/>
        <v>0</v>
      </c>
      <c r="FG30" s="358">
        <f t="shared" ref="FG30:FV30" si="213">SUM(FG22:FG29)</f>
        <v>0</v>
      </c>
      <c r="FH30" s="358">
        <f t="shared" si="213"/>
        <v>0</v>
      </c>
      <c r="FI30" s="358">
        <f t="shared" si="213"/>
        <v>0</v>
      </c>
      <c r="FJ30" s="358">
        <f t="shared" si="213"/>
        <v>0</v>
      </c>
      <c r="FK30" s="358">
        <f t="shared" si="213"/>
        <v>0</v>
      </c>
      <c r="FL30" s="358">
        <f t="shared" si="213"/>
        <v>0</v>
      </c>
      <c r="FM30" s="358">
        <f t="shared" si="213"/>
        <v>0</v>
      </c>
      <c r="FN30" s="358">
        <f t="shared" si="213"/>
        <v>0</v>
      </c>
      <c r="FO30" s="358">
        <f t="shared" si="213"/>
        <v>0</v>
      </c>
      <c r="FP30" s="358">
        <f t="shared" si="213"/>
        <v>0</v>
      </c>
      <c r="FQ30" s="358">
        <f t="shared" si="213"/>
        <v>0</v>
      </c>
      <c r="FR30" s="358">
        <f t="shared" si="213"/>
        <v>0</v>
      </c>
      <c r="FS30" s="358">
        <f t="shared" si="213"/>
        <v>0</v>
      </c>
      <c r="FT30" s="358">
        <f t="shared" si="213"/>
        <v>0</v>
      </c>
      <c r="FU30" s="358">
        <f t="shared" si="213"/>
        <v>0</v>
      </c>
      <c r="FV30" s="358">
        <f t="shared" si="213"/>
        <v>0</v>
      </c>
      <c r="FW30" s="358">
        <f t="shared" ref="FW30:GL30" si="214">SUM(FW22:FW29)</f>
        <v>0</v>
      </c>
      <c r="FX30" s="358">
        <f t="shared" si="214"/>
        <v>0</v>
      </c>
      <c r="FY30" s="358">
        <f t="shared" si="214"/>
        <v>0</v>
      </c>
      <c r="FZ30" s="358">
        <f t="shared" si="214"/>
        <v>0</v>
      </c>
      <c r="GA30" s="358">
        <f t="shared" si="214"/>
        <v>0</v>
      </c>
      <c r="GB30" s="358">
        <f t="shared" si="214"/>
        <v>0</v>
      </c>
      <c r="GC30" s="358">
        <f t="shared" si="214"/>
        <v>0</v>
      </c>
      <c r="GD30" s="358">
        <f t="shared" si="214"/>
        <v>0</v>
      </c>
      <c r="GE30" s="358">
        <f t="shared" si="214"/>
        <v>0</v>
      </c>
      <c r="GF30" s="358">
        <f t="shared" si="214"/>
        <v>0</v>
      </c>
      <c r="GG30" s="358">
        <f t="shared" si="214"/>
        <v>0</v>
      </c>
      <c r="GH30" s="358">
        <f t="shared" si="214"/>
        <v>0</v>
      </c>
      <c r="GI30" s="358">
        <f t="shared" si="214"/>
        <v>0</v>
      </c>
      <c r="GJ30" s="358">
        <f t="shared" si="214"/>
        <v>0</v>
      </c>
      <c r="GK30" s="358">
        <f t="shared" si="214"/>
        <v>0</v>
      </c>
      <c r="GL30" s="358">
        <f t="shared" si="214"/>
        <v>0</v>
      </c>
      <c r="GM30" s="358">
        <f>C30+S30+AI30</f>
        <v>0</v>
      </c>
      <c r="GN30" s="358">
        <f>D30+T30+AJ30</f>
        <v>0</v>
      </c>
      <c r="GO30" s="358">
        <f>E30+U30+AK30</f>
        <v>0</v>
      </c>
      <c r="GP30" s="358">
        <f>F30+V30+AL30</f>
        <v>0</v>
      </c>
      <c r="GQ30" s="358">
        <f t="shared" si="121"/>
        <v>142</v>
      </c>
      <c r="GR30" s="358">
        <f t="shared" si="122"/>
        <v>130</v>
      </c>
      <c r="GS30" s="358">
        <f t="shared" si="123"/>
        <v>0</v>
      </c>
      <c r="GT30" s="358">
        <f t="shared" si="124"/>
        <v>272</v>
      </c>
      <c r="GU30" s="358">
        <f t="shared" si="125"/>
        <v>0</v>
      </c>
      <c r="GV30" s="358">
        <f t="shared" si="126"/>
        <v>0</v>
      </c>
      <c r="GW30" s="358">
        <f t="shared" si="127"/>
        <v>0</v>
      </c>
      <c r="GX30" s="358">
        <f t="shared" si="128"/>
        <v>0</v>
      </c>
      <c r="GY30" s="358">
        <f>SUM(GY22:GY29)</f>
        <v>142</v>
      </c>
      <c r="GZ30" s="358">
        <f>SUM(GZ22:GZ29)</f>
        <v>130</v>
      </c>
      <c r="HA30" s="358">
        <f>SUM(HA22:HA29)</f>
        <v>0</v>
      </c>
      <c r="HB30" s="358">
        <f>SUM(HB22:HB29)</f>
        <v>272</v>
      </c>
      <c r="HC30" s="358">
        <f>AY30+BO30+CE30</f>
        <v>0</v>
      </c>
      <c r="HD30" s="358">
        <f>AZ30+BP30+CF30</f>
        <v>0</v>
      </c>
      <c r="HE30" s="358">
        <f>BA30+BQ30+CG30</f>
        <v>0</v>
      </c>
      <c r="HF30" s="358">
        <f>BB30+BR30+CH30</f>
        <v>0</v>
      </c>
      <c r="HG30" s="358">
        <f t="shared" si="131"/>
        <v>78</v>
      </c>
      <c r="HH30" s="358">
        <f t="shared" si="132"/>
        <v>46</v>
      </c>
      <c r="HI30" s="358">
        <f t="shared" si="133"/>
        <v>0</v>
      </c>
      <c r="HJ30" s="358">
        <f t="shared" si="134"/>
        <v>124</v>
      </c>
      <c r="HK30" s="358">
        <f t="shared" si="135"/>
        <v>0</v>
      </c>
      <c r="HL30" s="358">
        <f t="shared" si="136"/>
        <v>0</v>
      </c>
      <c r="HM30" s="358">
        <f t="shared" si="137"/>
        <v>0</v>
      </c>
      <c r="HN30" s="358">
        <f t="shared" si="138"/>
        <v>0</v>
      </c>
      <c r="HO30" s="358">
        <f>SUM(HO22:HO29)</f>
        <v>78</v>
      </c>
      <c r="HP30" s="358">
        <f>SUM(HP22:HP29)</f>
        <v>46</v>
      </c>
      <c r="HQ30" s="358">
        <f>SUM(HQ22:HQ29)</f>
        <v>0</v>
      </c>
      <c r="HR30" s="358">
        <f>SUM(HR22:HR29)</f>
        <v>124</v>
      </c>
      <c r="HS30" s="358">
        <f t="shared" si="141"/>
        <v>0</v>
      </c>
      <c r="HT30" s="358">
        <f t="shared" si="142"/>
        <v>0</v>
      </c>
      <c r="HU30" s="358">
        <f t="shared" si="143"/>
        <v>0</v>
      </c>
      <c r="HV30" s="358">
        <f t="shared" si="144"/>
        <v>0</v>
      </c>
      <c r="HW30" s="358">
        <f t="shared" si="145"/>
        <v>0</v>
      </c>
      <c r="HX30" s="358">
        <f t="shared" si="146"/>
        <v>0</v>
      </c>
      <c r="HY30" s="358">
        <f t="shared" si="147"/>
        <v>0</v>
      </c>
      <c r="HZ30" s="358">
        <f t="shared" si="148"/>
        <v>0</v>
      </c>
      <c r="IA30" s="358">
        <f t="shared" si="149"/>
        <v>0</v>
      </c>
      <c r="IB30" s="358">
        <f t="shared" si="150"/>
        <v>0</v>
      </c>
      <c r="IC30" s="358">
        <f t="shared" si="151"/>
        <v>0</v>
      </c>
      <c r="ID30" s="358">
        <f t="shared" si="152"/>
        <v>0</v>
      </c>
      <c r="IE30" s="358">
        <f>SUM(IE22:IE29)</f>
        <v>0</v>
      </c>
      <c r="IF30" s="358">
        <f>SUM(IF22:IF29)</f>
        <v>0</v>
      </c>
      <c r="IG30" s="358">
        <f>SUM(IG22:IG29)</f>
        <v>0</v>
      </c>
      <c r="IH30" s="358">
        <f>SUM(IH22:IH29)</f>
        <v>0</v>
      </c>
      <c r="II30" s="358">
        <f t="shared" si="155"/>
        <v>0</v>
      </c>
      <c r="IJ30" s="358">
        <f t="shared" si="156"/>
        <v>0</v>
      </c>
      <c r="IK30" s="358">
        <f t="shared" si="157"/>
        <v>0</v>
      </c>
      <c r="IL30" s="358">
        <f t="shared" si="158"/>
        <v>0</v>
      </c>
      <c r="IM30" s="358">
        <f t="shared" si="159"/>
        <v>0</v>
      </c>
      <c r="IN30" s="358">
        <f t="shared" si="160"/>
        <v>0</v>
      </c>
      <c r="IO30" s="358">
        <f t="shared" si="161"/>
        <v>0</v>
      </c>
      <c r="IP30" s="358">
        <f t="shared" si="162"/>
        <v>0</v>
      </c>
      <c r="IQ30" s="358">
        <f t="shared" si="163"/>
        <v>0</v>
      </c>
      <c r="IR30" s="358">
        <f t="shared" si="164"/>
        <v>0</v>
      </c>
      <c r="IS30" s="358">
        <f t="shared" si="165"/>
        <v>0</v>
      </c>
      <c r="IT30" s="358">
        <f t="shared" si="166"/>
        <v>0</v>
      </c>
      <c r="IU30" s="358">
        <f>SUM(IU22:IU29)</f>
        <v>0</v>
      </c>
      <c r="IV30" s="358">
        <f>SUM(IV22:IV29)</f>
        <v>0</v>
      </c>
      <c r="IW30" s="358">
        <f>SUM(IW22:IW29)</f>
        <v>0</v>
      </c>
      <c r="IX30" s="358">
        <f>SUM(IX22:IX29)</f>
        <v>0</v>
      </c>
      <c r="IY30" s="358">
        <f t="shared" si="169"/>
        <v>0</v>
      </c>
      <c r="IZ30" s="358">
        <f t="shared" si="170"/>
        <v>0</v>
      </c>
      <c r="JA30" s="358">
        <f t="shared" si="171"/>
        <v>0</v>
      </c>
      <c r="JB30" s="358">
        <f t="shared" si="172"/>
        <v>0</v>
      </c>
      <c r="JC30" s="358">
        <f t="shared" si="173"/>
        <v>220</v>
      </c>
      <c r="JD30" s="358">
        <f t="shared" si="174"/>
        <v>176</v>
      </c>
      <c r="JE30" s="358">
        <f t="shared" si="175"/>
        <v>0</v>
      </c>
      <c r="JF30" s="358">
        <f t="shared" si="176"/>
        <v>396</v>
      </c>
      <c r="JG30" s="358">
        <f t="shared" si="177"/>
        <v>0</v>
      </c>
      <c r="JH30" s="358">
        <f t="shared" si="178"/>
        <v>0</v>
      </c>
      <c r="JI30" s="358">
        <f t="shared" si="179"/>
        <v>0</v>
      </c>
      <c r="JJ30" s="358">
        <f t="shared" si="180"/>
        <v>0</v>
      </c>
      <c r="JK30" s="358">
        <f>SUM(JK22:JK29)</f>
        <v>220</v>
      </c>
      <c r="JL30" s="358">
        <f>SUM(JL22:JL29)</f>
        <v>176</v>
      </c>
      <c r="JM30" s="358">
        <f>SUM(JM22:JM29)</f>
        <v>0</v>
      </c>
      <c r="JN30" s="358">
        <f>SUM(JN22:JN29)</f>
        <v>396</v>
      </c>
      <c r="JO30" s="358">
        <f t="shared" si="183"/>
        <v>0</v>
      </c>
      <c r="JP30" s="358">
        <f t="shared" si="184"/>
        <v>0</v>
      </c>
      <c r="JQ30" s="358">
        <f t="shared" si="185"/>
        <v>0</v>
      </c>
      <c r="JR30" s="358">
        <f t="shared" si="186"/>
        <v>0</v>
      </c>
      <c r="JS30" s="358">
        <f t="shared" si="187"/>
        <v>0</v>
      </c>
      <c r="JT30" s="358">
        <f t="shared" si="188"/>
        <v>0</v>
      </c>
      <c r="JU30" s="358">
        <f t="shared" si="189"/>
        <v>0</v>
      </c>
      <c r="JV30" s="358">
        <f t="shared" si="190"/>
        <v>0</v>
      </c>
      <c r="JW30" s="358">
        <f t="shared" si="191"/>
        <v>0</v>
      </c>
      <c r="JX30" s="358">
        <f t="shared" si="192"/>
        <v>0</v>
      </c>
      <c r="JY30" s="358">
        <f t="shared" si="193"/>
        <v>0</v>
      </c>
      <c r="JZ30" s="358">
        <f t="shared" si="194"/>
        <v>0</v>
      </c>
      <c r="KA30" s="358">
        <f>SUM(KA22:KA29)</f>
        <v>0</v>
      </c>
      <c r="KB30" s="358">
        <f>SUM(KB22:KB29)</f>
        <v>0</v>
      </c>
      <c r="KC30" s="358">
        <f>SUM(KC22:KC29)</f>
        <v>0</v>
      </c>
      <c r="KD30" s="358">
        <f>SUM(KD22:KD29)</f>
        <v>0</v>
      </c>
      <c r="KE30" s="357">
        <f>C30+S30+AI30+AY30+BO30+CE30+CU30+DK30+EA30+EQ30+FG30+FW30</f>
        <v>0</v>
      </c>
      <c r="KF30" s="357">
        <f>D30+T30+AJ30+AZ30+BP30+CF30+CV30+DL30+EB30+ER30+FH30+FX30</f>
        <v>0</v>
      </c>
      <c r="KG30" s="357">
        <f>E30+U30+AK30+BA30+BQ30+CG30+CW30+DM30+EC30+ES30+FI30+FY30</f>
        <v>0</v>
      </c>
      <c r="KH30" s="357">
        <f>F30+V30+AL30+BB30+BR30+CH30+CX30+DN30+ED30+ET30+FJ30+FZ30</f>
        <v>0</v>
      </c>
      <c r="KI30" s="357">
        <f t="shared" si="197"/>
        <v>220</v>
      </c>
      <c r="KJ30" s="357">
        <f t="shared" si="198"/>
        <v>176</v>
      </c>
      <c r="KK30" s="357">
        <f t="shared" si="199"/>
        <v>0</v>
      </c>
      <c r="KL30" s="357">
        <f t="shared" si="200"/>
        <v>396</v>
      </c>
      <c r="KM30" s="357">
        <f t="shared" si="201"/>
        <v>0</v>
      </c>
      <c r="KN30" s="357">
        <f t="shared" si="202"/>
        <v>0</v>
      </c>
      <c r="KO30" s="357">
        <f t="shared" si="203"/>
        <v>0</v>
      </c>
      <c r="KP30" s="357">
        <f t="shared" si="204"/>
        <v>0</v>
      </c>
      <c r="KQ30" s="358">
        <f>SUM(KQ22:KQ29)</f>
        <v>220</v>
      </c>
      <c r="KR30" s="358">
        <f>SUM(KR22:KR29)</f>
        <v>176</v>
      </c>
      <c r="KS30" s="358">
        <f>SUM(KS22:KS29)</f>
        <v>0</v>
      </c>
      <c r="KT30" s="358">
        <f>SUM(KT22:KT29)</f>
        <v>396</v>
      </c>
    </row>
    <row r="32" spans="1:306" x14ac:dyDescent="0.25">
      <c r="A32" s="50" t="s">
        <v>110</v>
      </c>
    </row>
    <row r="33" spans="1:306" ht="15" customHeight="1" x14ac:dyDescent="0.25">
      <c r="A33" s="966" t="s">
        <v>19</v>
      </c>
      <c r="B33" s="966" t="s">
        <v>118</v>
      </c>
      <c r="C33" s="961" t="s">
        <v>18</v>
      </c>
      <c r="D33" s="962"/>
      <c r="E33" s="962"/>
      <c r="F33" s="962"/>
      <c r="G33" s="962"/>
      <c r="H33" s="962"/>
      <c r="I33" s="962"/>
      <c r="J33" s="962"/>
      <c r="K33" s="962"/>
      <c r="L33" s="962"/>
      <c r="M33" s="962"/>
      <c r="N33" s="962"/>
      <c r="O33" s="962"/>
      <c r="P33" s="962"/>
      <c r="Q33" s="962"/>
      <c r="R33" s="963"/>
      <c r="S33" s="958" t="s">
        <v>31</v>
      </c>
      <c r="T33" s="959"/>
      <c r="U33" s="959"/>
      <c r="V33" s="959"/>
      <c r="W33" s="959"/>
      <c r="X33" s="959"/>
      <c r="Y33" s="959"/>
      <c r="Z33" s="959"/>
      <c r="AA33" s="959"/>
      <c r="AB33" s="959"/>
      <c r="AC33" s="959"/>
      <c r="AD33" s="959"/>
      <c r="AE33" s="959"/>
      <c r="AF33" s="959"/>
      <c r="AG33" s="959"/>
      <c r="AH33" s="960"/>
      <c r="AI33" s="970" t="s">
        <v>32</v>
      </c>
      <c r="AJ33" s="971"/>
      <c r="AK33" s="971"/>
      <c r="AL33" s="971"/>
      <c r="AM33" s="971"/>
      <c r="AN33" s="971"/>
      <c r="AO33" s="971"/>
      <c r="AP33" s="971"/>
      <c r="AQ33" s="971"/>
      <c r="AR33" s="971"/>
      <c r="AS33" s="971"/>
      <c r="AT33" s="971"/>
      <c r="AU33" s="971"/>
      <c r="AV33" s="971"/>
      <c r="AW33" s="971"/>
      <c r="AX33" s="972"/>
      <c r="AY33" s="958" t="s">
        <v>33</v>
      </c>
      <c r="AZ33" s="959"/>
      <c r="BA33" s="959"/>
      <c r="BB33" s="959"/>
      <c r="BC33" s="959"/>
      <c r="BD33" s="959"/>
      <c r="BE33" s="959"/>
      <c r="BF33" s="959"/>
      <c r="BG33" s="959"/>
      <c r="BH33" s="959"/>
      <c r="BI33" s="959"/>
      <c r="BJ33" s="959"/>
      <c r="BK33" s="959"/>
      <c r="BL33" s="959"/>
      <c r="BM33" s="959"/>
      <c r="BN33" s="960"/>
      <c r="BO33" s="970" t="s">
        <v>34</v>
      </c>
      <c r="BP33" s="971"/>
      <c r="BQ33" s="971"/>
      <c r="BR33" s="971"/>
      <c r="BS33" s="971"/>
      <c r="BT33" s="971"/>
      <c r="BU33" s="971"/>
      <c r="BV33" s="971"/>
      <c r="BW33" s="971"/>
      <c r="BX33" s="971"/>
      <c r="BY33" s="971"/>
      <c r="BZ33" s="971"/>
      <c r="CA33" s="971"/>
      <c r="CB33" s="971"/>
      <c r="CC33" s="971"/>
      <c r="CD33" s="972"/>
      <c r="CE33" s="958" t="s">
        <v>284</v>
      </c>
      <c r="CF33" s="959"/>
      <c r="CG33" s="959"/>
      <c r="CH33" s="959"/>
      <c r="CI33" s="959"/>
      <c r="CJ33" s="959"/>
      <c r="CK33" s="959"/>
      <c r="CL33" s="959"/>
      <c r="CM33" s="959"/>
      <c r="CN33" s="959"/>
      <c r="CO33" s="959"/>
      <c r="CP33" s="959"/>
      <c r="CQ33" s="959"/>
      <c r="CR33" s="959"/>
      <c r="CS33" s="959"/>
      <c r="CT33" s="960"/>
      <c r="CU33" s="961" t="s">
        <v>285</v>
      </c>
      <c r="CV33" s="962"/>
      <c r="CW33" s="962"/>
      <c r="CX33" s="962"/>
      <c r="CY33" s="962"/>
      <c r="CZ33" s="962"/>
      <c r="DA33" s="962"/>
      <c r="DB33" s="962"/>
      <c r="DC33" s="962"/>
      <c r="DD33" s="962"/>
      <c r="DE33" s="962"/>
      <c r="DF33" s="962"/>
      <c r="DG33" s="962"/>
      <c r="DH33" s="962"/>
      <c r="DI33" s="962"/>
      <c r="DJ33" s="963"/>
      <c r="DK33" s="958" t="s">
        <v>288</v>
      </c>
      <c r="DL33" s="959"/>
      <c r="DM33" s="959"/>
      <c r="DN33" s="959"/>
      <c r="DO33" s="959"/>
      <c r="DP33" s="959"/>
      <c r="DQ33" s="959"/>
      <c r="DR33" s="959"/>
      <c r="DS33" s="959"/>
      <c r="DT33" s="959"/>
      <c r="DU33" s="959"/>
      <c r="DV33" s="959"/>
      <c r="DW33" s="959"/>
      <c r="DX33" s="959"/>
      <c r="DY33" s="959"/>
      <c r="DZ33" s="960"/>
      <c r="EA33" s="961" t="s">
        <v>289</v>
      </c>
      <c r="EB33" s="962"/>
      <c r="EC33" s="962"/>
      <c r="ED33" s="962"/>
      <c r="EE33" s="962"/>
      <c r="EF33" s="962"/>
      <c r="EG33" s="962"/>
      <c r="EH33" s="962"/>
      <c r="EI33" s="962"/>
      <c r="EJ33" s="962"/>
      <c r="EK33" s="962"/>
      <c r="EL33" s="962"/>
      <c r="EM33" s="962"/>
      <c r="EN33" s="962"/>
      <c r="EO33" s="962"/>
      <c r="EP33" s="963"/>
      <c r="EQ33" s="958" t="s">
        <v>290</v>
      </c>
      <c r="ER33" s="959"/>
      <c r="ES33" s="959"/>
      <c r="ET33" s="959"/>
      <c r="EU33" s="959"/>
      <c r="EV33" s="959"/>
      <c r="EW33" s="959"/>
      <c r="EX33" s="959"/>
      <c r="EY33" s="959"/>
      <c r="EZ33" s="959"/>
      <c r="FA33" s="959"/>
      <c r="FB33" s="959"/>
      <c r="FC33" s="959"/>
      <c r="FD33" s="959"/>
      <c r="FE33" s="959"/>
      <c r="FF33" s="960"/>
      <c r="FG33" s="961" t="s">
        <v>291</v>
      </c>
      <c r="FH33" s="962"/>
      <c r="FI33" s="962"/>
      <c r="FJ33" s="962"/>
      <c r="FK33" s="962"/>
      <c r="FL33" s="962"/>
      <c r="FM33" s="962"/>
      <c r="FN33" s="962"/>
      <c r="FO33" s="962"/>
      <c r="FP33" s="962"/>
      <c r="FQ33" s="962"/>
      <c r="FR33" s="962"/>
      <c r="FS33" s="962"/>
      <c r="FT33" s="962"/>
      <c r="FU33" s="962"/>
      <c r="FV33" s="963"/>
      <c r="FW33" s="958" t="s">
        <v>292</v>
      </c>
      <c r="FX33" s="959"/>
      <c r="FY33" s="959"/>
      <c r="FZ33" s="959"/>
      <c r="GA33" s="959"/>
      <c r="GB33" s="959"/>
      <c r="GC33" s="959"/>
      <c r="GD33" s="959"/>
      <c r="GE33" s="959"/>
      <c r="GF33" s="959"/>
      <c r="GG33" s="959"/>
      <c r="GH33" s="959"/>
      <c r="GI33" s="959"/>
      <c r="GJ33" s="959"/>
      <c r="GK33" s="959"/>
      <c r="GL33" s="960"/>
      <c r="GM33" s="951" t="s">
        <v>300</v>
      </c>
      <c r="GN33" s="952"/>
      <c r="GO33" s="952"/>
      <c r="GP33" s="952"/>
      <c r="GQ33" s="952"/>
      <c r="GR33" s="952"/>
      <c r="GS33" s="952"/>
      <c r="GT33" s="952"/>
      <c r="GU33" s="952"/>
      <c r="GV33" s="952"/>
      <c r="GW33" s="952"/>
      <c r="GX33" s="952"/>
      <c r="GY33" s="952"/>
      <c r="GZ33" s="952"/>
      <c r="HA33" s="952"/>
      <c r="HB33" s="953"/>
      <c r="HC33" s="951" t="s">
        <v>301</v>
      </c>
      <c r="HD33" s="952"/>
      <c r="HE33" s="952"/>
      <c r="HF33" s="952"/>
      <c r="HG33" s="952"/>
      <c r="HH33" s="952"/>
      <c r="HI33" s="952"/>
      <c r="HJ33" s="952"/>
      <c r="HK33" s="952"/>
      <c r="HL33" s="952"/>
      <c r="HM33" s="952"/>
      <c r="HN33" s="952"/>
      <c r="HO33" s="952"/>
      <c r="HP33" s="952"/>
      <c r="HQ33" s="952"/>
      <c r="HR33" s="953"/>
      <c r="HS33" s="951" t="s">
        <v>302</v>
      </c>
      <c r="HT33" s="952"/>
      <c r="HU33" s="952"/>
      <c r="HV33" s="952"/>
      <c r="HW33" s="952"/>
      <c r="HX33" s="952"/>
      <c r="HY33" s="952"/>
      <c r="HZ33" s="952"/>
      <c r="IA33" s="952"/>
      <c r="IB33" s="952"/>
      <c r="IC33" s="952"/>
      <c r="ID33" s="952"/>
      <c r="IE33" s="952"/>
      <c r="IF33" s="952"/>
      <c r="IG33" s="952"/>
      <c r="IH33" s="953"/>
      <c r="II33" s="951" t="s">
        <v>303</v>
      </c>
      <c r="IJ33" s="952"/>
      <c r="IK33" s="952"/>
      <c r="IL33" s="952"/>
      <c r="IM33" s="952"/>
      <c r="IN33" s="952"/>
      <c r="IO33" s="952"/>
      <c r="IP33" s="952"/>
      <c r="IQ33" s="952"/>
      <c r="IR33" s="952"/>
      <c r="IS33" s="952"/>
      <c r="IT33" s="952"/>
      <c r="IU33" s="952"/>
      <c r="IV33" s="952"/>
      <c r="IW33" s="952"/>
      <c r="IX33" s="953"/>
      <c r="IY33" s="951" t="s">
        <v>299</v>
      </c>
      <c r="IZ33" s="952"/>
      <c r="JA33" s="952"/>
      <c r="JB33" s="952"/>
      <c r="JC33" s="952"/>
      <c r="JD33" s="952"/>
      <c r="JE33" s="952"/>
      <c r="JF33" s="952"/>
      <c r="JG33" s="952"/>
      <c r="JH33" s="952"/>
      <c r="JI33" s="952"/>
      <c r="JJ33" s="952"/>
      <c r="JK33" s="952"/>
      <c r="JL33" s="952"/>
      <c r="JM33" s="952"/>
      <c r="JN33" s="953"/>
      <c r="JO33" s="951" t="s">
        <v>304</v>
      </c>
      <c r="JP33" s="952"/>
      <c r="JQ33" s="952"/>
      <c r="JR33" s="952"/>
      <c r="JS33" s="952"/>
      <c r="JT33" s="952"/>
      <c r="JU33" s="952"/>
      <c r="JV33" s="952"/>
      <c r="JW33" s="952"/>
      <c r="JX33" s="952"/>
      <c r="JY33" s="952"/>
      <c r="JZ33" s="952"/>
      <c r="KA33" s="952"/>
      <c r="KB33" s="952"/>
      <c r="KC33" s="952"/>
      <c r="KD33" s="953"/>
      <c r="KE33" s="951" t="s">
        <v>573</v>
      </c>
      <c r="KF33" s="952"/>
      <c r="KG33" s="952"/>
      <c r="KH33" s="952"/>
      <c r="KI33" s="952"/>
      <c r="KJ33" s="952"/>
      <c r="KK33" s="952"/>
      <c r="KL33" s="952"/>
      <c r="KM33" s="952"/>
      <c r="KN33" s="952"/>
      <c r="KO33" s="952"/>
      <c r="KP33" s="952"/>
      <c r="KQ33" s="952"/>
      <c r="KR33" s="952"/>
      <c r="KS33" s="952"/>
      <c r="KT33" s="953"/>
    </row>
    <row r="34" spans="1:306" x14ac:dyDescent="0.25">
      <c r="A34" s="966"/>
      <c r="B34" s="966"/>
      <c r="C34" s="954" t="s">
        <v>28</v>
      </c>
      <c r="D34" s="954"/>
      <c r="E34" s="954"/>
      <c r="F34" s="954"/>
      <c r="G34" s="955" t="s">
        <v>29</v>
      </c>
      <c r="H34" s="955"/>
      <c r="I34" s="955"/>
      <c r="J34" s="955"/>
      <c r="K34" s="956" t="s">
        <v>30</v>
      </c>
      <c r="L34" s="956"/>
      <c r="M34" s="956"/>
      <c r="N34" s="956"/>
      <c r="O34" s="957" t="s">
        <v>17</v>
      </c>
      <c r="P34" s="957"/>
      <c r="Q34" s="957"/>
      <c r="R34" s="957"/>
      <c r="S34" s="954" t="s">
        <v>28</v>
      </c>
      <c r="T34" s="954"/>
      <c r="U34" s="954"/>
      <c r="V34" s="954"/>
      <c r="W34" s="955" t="s">
        <v>29</v>
      </c>
      <c r="X34" s="955"/>
      <c r="Y34" s="955"/>
      <c r="Z34" s="955"/>
      <c r="AA34" s="956" t="s">
        <v>30</v>
      </c>
      <c r="AB34" s="956"/>
      <c r="AC34" s="956"/>
      <c r="AD34" s="956"/>
      <c r="AE34" s="957" t="s">
        <v>17</v>
      </c>
      <c r="AF34" s="957"/>
      <c r="AG34" s="957"/>
      <c r="AH34" s="957"/>
      <c r="AI34" s="954" t="s">
        <v>28</v>
      </c>
      <c r="AJ34" s="954"/>
      <c r="AK34" s="954"/>
      <c r="AL34" s="954"/>
      <c r="AM34" s="955" t="s">
        <v>29</v>
      </c>
      <c r="AN34" s="955"/>
      <c r="AO34" s="955"/>
      <c r="AP34" s="955"/>
      <c r="AQ34" s="956" t="s">
        <v>30</v>
      </c>
      <c r="AR34" s="956"/>
      <c r="AS34" s="956"/>
      <c r="AT34" s="956"/>
      <c r="AU34" s="957" t="s">
        <v>17</v>
      </c>
      <c r="AV34" s="957"/>
      <c r="AW34" s="957"/>
      <c r="AX34" s="957"/>
      <c r="AY34" s="954" t="s">
        <v>28</v>
      </c>
      <c r="AZ34" s="954"/>
      <c r="BA34" s="954"/>
      <c r="BB34" s="954"/>
      <c r="BC34" s="955" t="s">
        <v>29</v>
      </c>
      <c r="BD34" s="955"/>
      <c r="BE34" s="955"/>
      <c r="BF34" s="955"/>
      <c r="BG34" s="956" t="s">
        <v>30</v>
      </c>
      <c r="BH34" s="956"/>
      <c r="BI34" s="956"/>
      <c r="BJ34" s="956"/>
      <c r="BK34" s="957" t="s">
        <v>17</v>
      </c>
      <c r="BL34" s="957"/>
      <c r="BM34" s="957"/>
      <c r="BN34" s="957"/>
      <c r="BO34" s="954" t="s">
        <v>28</v>
      </c>
      <c r="BP34" s="954"/>
      <c r="BQ34" s="954"/>
      <c r="BR34" s="954"/>
      <c r="BS34" s="955" t="s">
        <v>29</v>
      </c>
      <c r="BT34" s="955"/>
      <c r="BU34" s="955"/>
      <c r="BV34" s="955"/>
      <c r="BW34" s="956" t="s">
        <v>30</v>
      </c>
      <c r="BX34" s="956"/>
      <c r="BY34" s="956"/>
      <c r="BZ34" s="956"/>
      <c r="CA34" s="957" t="s">
        <v>17</v>
      </c>
      <c r="CB34" s="957"/>
      <c r="CC34" s="957"/>
      <c r="CD34" s="957"/>
      <c r="CE34" s="954" t="s">
        <v>28</v>
      </c>
      <c r="CF34" s="954"/>
      <c r="CG34" s="954"/>
      <c r="CH34" s="954"/>
      <c r="CI34" s="955" t="s">
        <v>29</v>
      </c>
      <c r="CJ34" s="955"/>
      <c r="CK34" s="955"/>
      <c r="CL34" s="955"/>
      <c r="CM34" s="956" t="s">
        <v>30</v>
      </c>
      <c r="CN34" s="956"/>
      <c r="CO34" s="956"/>
      <c r="CP34" s="956"/>
      <c r="CQ34" s="957" t="s">
        <v>17</v>
      </c>
      <c r="CR34" s="957"/>
      <c r="CS34" s="957"/>
      <c r="CT34" s="957"/>
      <c r="CU34" s="954" t="s">
        <v>28</v>
      </c>
      <c r="CV34" s="954"/>
      <c r="CW34" s="954"/>
      <c r="CX34" s="954"/>
      <c r="CY34" s="955" t="s">
        <v>29</v>
      </c>
      <c r="CZ34" s="955"/>
      <c r="DA34" s="955"/>
      <c r="DB34" s="955"/>
      <c r="DC34" s="956" t="s">
        <v>30</v>
      </c>
      <c r="DD34" s="956"/>
      <c r="DE34" s="956"/>
      <c r="DF34" s="956"/>
      <c r="DG34" s="957" t="s">
        <v>17</v>
      </c>
      <c r="DH34" s="957"/>
      <c r="DI34" s="957"/>
      <c r="DJ34" s="957"/>
      <c r="DK34" s="954" t="s">
        <v>28</v>
      </c>
      <c r="DL34" s="954"/>
      <c r="DM34" s="954"/>
      <c r="DN34" s="954"/>
      <c r="DO34" s="955" t="s">
        <v>29</v>
      </c>
      <c r="DP34" s="955"/>
      <c r="DQ34" s="955"/>
      <c r="DR34" s="955"/>
      <c r="DS34" s="956" t="s">
        <v>30</v>
      </c>
      <c r="DT34" s="956"/>
      <c r="DU34" s="956"/>
      <c r="DV34" s="956"/>
      <c r="DW34" s="957" t="s">
        <v>17</v>
      </c>
      <c r="DX34" s="957"/>
      <c r="DY34" s="957"/>
      <c r="DZ34" s="957"/>
      <c r="EA34" s="954" t="s">
        <v>28</v>
      </c>
      <c r="EB34" s="954"/>
      <c r="EC34" s="954"/>
      <c r="ED34" s="954"/>
      <c r="EE34" s="955" t="s">
        <v>29</v>
      </c>
      <c r="EF34" s="955"/>
      <c r="EG34" s="955"/>
      <c r="EH34" s="955"/>
      <c r="EI34" s="956" t="s">
        <v>30</v>
      </c>
      <c r="EJ34" s="956"/>
      <c r="EK34" s="956"/>
      <c r="EL34" s="956"/>
      <c r="EM34" s="957" t="s">
        <v>17</v>
      </c>
      <c r="EN34" s="957"/>
      <c r="EO34" s="957"/>
      <c r="EP34" s="957"/>
      <c r="EQ34" s="954" t="s">
        <v>28</v>
      </c>
      <c r="ER34" s="954"/>
      <c r="ES34" s="954"/>
      <c r="ET34" s="954"/>
      <c r="EU34" s="955" t="s">
        <v>29</v>
      </c>
      <c r="EV34" s="955"/>
      <c r="EW34" s="955"/>
      <c r="EX34" s="955"/>
      <c r="EY34" s="956" t="s">
        <v>30</v>
      </c>
      <c r="EZ34" s="956"/>
      <c r="FA34" s="956"/>
      <c r="FB34" s="956"/>
      <c r="FC34" s="957" t="s">
        <v>17</v>
      </c>
      <c r="FD34" s="957"/>
      <c r="FE34" s="957"/>
      <c r="FF34" s="957"/>
      <c r="FG34" s="954" t="s">
        <v>28</v>
      </c>
      <c r="FH34" s="954"/>
      <c r="FI34" s="954"/>
      <c r="FJ34" s="954"/>
      <c r="FK34" s="955" t="s">
        <v>29</v>
      </c>
      <c r="FL34" s="955"/>
      <c r="FM34" s="955"/>
      <c r="FN34" s="955"/>
      <c r="FO34" s="956" t="s">
        <v>30</v>
      </c>
      <c r="FP34" s="956"/>
      <c r="FQ34" s="956"/>
      <c r="FR34" s="956"/>
      <c r="FS34" s="957" t="s">
        <v>17</v>
      </c>
      <c r="FT34" s="957"/>
      <c r="FU34" s="957"/>
      <c r="FV34" s="957"/>
      <c r="FW34" s="954" t="s">
        <v>28</v>
      </c>
      <c r="FX34" s="954"/>
      <c r="FY34" s="954"/>
      <c r="FZ34" s="954"/>
      <c r="GA34" s="955" t="s">
        <v>29</v>
      </c>
      <c r="GB34" s="955"/>
      <c r="GC34" s="955"/>
      <c r="GD34" s="955"/>
      <c r="GE34" s="956" t="s">
        <v>30</v>
      </c>
      <c r="GF34" s="956"/>
      <c r="GG34" s="956"/>
      <c r="GH34" s="956"/>
      <c r="GI34" s="957" t="s">
        <v>17</v>
      </c>
      <c r="GJ34" s="957"/>
      <c r="GK34" s="957"/>
      <c r="GL34" s="957"/>
      <c r="GM34" s="954" t="s">
        <v>28</v>
      </c>
      <c r="GN34" s="954"/>
      <c r="GO34" s="954"/>
      <c r="GP34" s="954"/>
      <c r="GQ34" s="955" t="s">
        <v>29</v>
      </c>
      <c r="GR34" s="955"/>
      <c r="GS34" s="955"/>
      <c r="GT34" s="955"/>
      <c r="GU34" s="956" t="s">
        <v>30</v>
      </c>
      <c r="GV34" s="956"/>
      <c r="GW34" s="956"/>
      <c r="GX34" s="956"/>
      <c r="GY34" s="957" t="s">
        <v>17</v>
      </c>
      <c r="GZ34" s="957"/>
      <c r="HA34" s="957"/>
      <c r="HB34" s="957"/>
      <c r="HC34" s="954" t="s">
        <v>28</v>
      </c>
      <c r="HD34" s="954"/>
      <c r="HE34" s="954"/>
      <c r="HF34" s="954"/>
      <c r="HG34" s="955" t="s">
        <v>29</v>
      </c>
      <c r="HH34" s="955"/>
      <c r="HI34" s="955"/>
      <c r="HJ34" s="955"/>
      <c r="HK34" s="956" t="s">
        <v>30</v>
      </c>
      <c r="HL34" s="956"/>
      <c r="HM34" s="956"/>
      <c r="HN34" s="956"/>
      <c r="HO34" s="957" t="s">
        <v>17</v>
      </c>
      <c r="HP34" s="957"/>
      <c r="HQ34" s="957"/>
      <c r="HR34" s="957"/>
      <c r="HS34" s="954" t="s">
        <v>28</v>
      </c>
      <c r="HT34" s="954"/>
      <c r="HU34" s="954"/>
      <c r="HV34" s="954"/>
      <c r="HW34" s="955" t="s">
        <v>29</v>
      </c>
      <c r="HX34" s="955"/>
      <c r="HY34" s="955"/>
      <c r="HZ34" s="955"/>
      <c r="IA34" s="956" t="s">
        <v>30</v>
      </c>
      <c r="IB34" s="956"/>
      <c r="IC34" s="956"/>
      <c r="ID34" s="956"/>
      <c r="IE34" s="957" t="s">
        <v>17</v>
      </c>
      <c r="IF34" s="957"/>
      <c r="IG34" s="957"/>
      <c r="IH34" s="957"/>
      <c r="II34" s="954" t="s">
        <v>28</v>
      </c>
      <c r="IJ34" s="954"/>
      <c r="IK34" s="954"/>
      <c r="IL34" s="954"/>
      <c r="IM34" s="955" t="s">
        <v>29</v>
      </c>
      <c r="IN34" s="955"/>
      <c r="IO34" s="955"/>
      <c r="IP34" s="955"/>
      <c r="IQ34" s="956" t="s">
        <v>30</v>
      </c>
      <c r="IR34" s="956"/>
      <c r="IS34" s="956"/>
      <c r="IT34" s="956"/>
      <c r="IU34" s="957" t="s">
        <v>17</v>
      </c>
      <c r="IV34" s="957"/>
      <c r="IW34" s="957"/>
      <c r="IX34" s="957"/>
      <c r="IY34" s="954" t="s">
        <v>28</v>
      </c>
      <c r="IZ34" s="954"/>
      <c r="JA34" s="954"/>
      <c r="JB34" s="954"/>
      <c r="JC34" s="955" t="s">
        <v>29</v>
      </c>
      <c r="JD34" s="955"/>
      <c r="JE34" s="955"/>
      <c r="JF34" s="955"/>
      <c r="JG34" s="956" t="s">
        <v>30</v>
      </c>
      <c r="JH34" s="956"/>
      <c r="JI34" s="956"/>
      <c r="JJ34" s="956"/>
      <c r="JK34" s="957" t="s">
        <v>17</v>
      </c>
      <c r="JL34" s="957"/>
      <c r="JM34" s="957"/>
      <c r="JN34" s="957"/>
      <c r="JO34" s="954" t="s">
        <v>28</v>
      </c>
      <c r="JP34" s="954"/>
      <c r="JQ34" s="954"/>
      <c r="JR34" s="954"/>
      <c r="JS34" s="955" t="s">
        <v>29</v>
      </c>
      <c r="JT34" s="955"/>
      <c r="JU34" s="955"/>
      <c r="JV34" s="955"/>
      <c r="JW34" s="956" t="s">
        <v>30</v>
      </c>
      <c r="JX34" s="956"/>
      <c r="JY34" s="956"/>
      <c r="JZ34" s="956"/>
      <c r="KA34" s="957" t="s">
        <v>17</v>
      </c>
      <c r="KB34" s="957"/>
      <c r="KC34" s="957"/>
      <c r="KD34" s="957"/>
      <c r="KE34" s="954" t="s">
        <v>28</v>
      </c>
      <c r="KF34" s="954"/>
      <c r="KG34" s="954"/>
      <c r="KH34" s="954"/>
      <c r="KI34" s="955" t="s">
        <v>29</v>
      </c>
      <c r="KJ34" s="955"/>
      <c r="KK34" s="955"/>
      <c r="KL34" s="955"/>
      <c r="KM34" s="956" t="s">
        <v>30</v>
      </c>
      <c r="KN34" s="956"/>
      <c r="KO34" s="956"/>
      <c r="KP34" s="956"/>
      <c r="KQ34" s="957" t="s">
        <v>17</v>
      </c>
      <c r="KR34" s="957"/>
      <c r="KS34" s="957"/>
      <c r="KT34" s="957"/>
    </row>
    <row r="35" spans="1:306" s="1" customFormat="1" x14ac:dyDescent="0.25">
      <c r="A35" s="966"/>
      <c r="B35" s="966"/>
      <c r="C35" s="305" t="s">
        <v>26</v>
      </c>
      <c r="D35" s="359" t="s">
        <v>27</v>
      </c>
      <c r="E35" s="305" t="s">
        <v>253</v>
      </c>
      <c r="F35" s="305" t="s">
        <v>17</v>
      </c>
      <c r="G35" s="305" t="s">
        <v>26</v>
      </c>
      <c r="H35" s="359" t="s">
        <v>27</v>
      </c>
      <c r="I35" s="305" t="s">
        <v>253</v>
      </c>
      <c r="J35" s="305" t="s">
        <v>17</v>
      </c>
      <c r="K35" s="305" t="s">
        <v>26</v>
      </c>
      <c r="L35" s="359" t="s">
        <v>27</v>
      </c>
      <c r="M35" s="305" t="s">
        <v>253</v>
      </c>
      <c r="N35" s="305" t="s">
        <v>17</v>
      </c>
      <c r="O35" s="305" t="s">
        <v>26</v>
      </c>
      <c r="P35" s="359" t="s">
        <v>27</v>
      </c>
      <c r="Q35" s="305" t="s">
        <v>253</v>
      </c>
      <c r="R35" s="305" t="s">
        <v>17</v>
      </c>
      <c r="S35" s="305" t="s">
        <v>26</v>
      </c>
      <c r="T35" s="359" t="s">
        <v>27</v>
      </c>
      <c r="U35" s="305" t="s">
        <v>253</v>
      </c>
      <c r="V35" s="305" t="s">
        <v>17</v>
      </c>
      <c r="W35" s="305" t="s">
        <v>26</v>
      </c>
      <c r="X35" s="359" t="s">
        <v>27</v>
      </c>
      <c r="Y35" s="305" t="s">
        <v>253</v>
      </c>
      <c r="Z35" s="305" t="s">
        <v>17</v>
      </c>
      <c r="AA35" s="305" t="s">
        <v>26</v>
      </c>
      <c r="AB35" s="359" t="s">
        <v>27</v>
      </c>
      <c r="AC35" s="305" t="s">
        <v>253</v>
      </c>
      <c r="AD35" s="305" t="s">
        <v>17</v>
      </c>
      <c r="AE35" s="305" t="s">
        <v>26</v>
      </c>
      <c r="AF35" s="359" t="s">
        <v>27</v>
      </c>
      <c r="AG35" s="305" t="s">
        <v>253</v>
      </c>
      <c r="AH35" s="305" t="s">
        <v>17</v>
      </c>
      <c r="AI35" s="305" t="s">
        <v>26</v>
      </c>
      <c r="AJ35" s="359" t="s">
        <v>27</v>
      </c>
      <c r="AK35" s="305" t="s">
        <v>253</v>
      </c>
      <c r="AL35" s="305" t="s">
        <v>17</v>
      </c>
      <c r="AM35" s="305" t="s">
        <v>26</v>
      </c>
      <c r="AN35" s="359" t="s">
        <v>27</v>
      </c>
      <c r="AO35" s="305" t="s">
        <v>253</v>
      </c>
      <c r="AP35" s="305" t="s">
        <v>17</v>
      </c>
      <c r="AQ35" s="305" t="s">
        <v>26</v>
      </c>
      <c r="AR35" s="359" t="s">
        <v>27</v>
      </c>
      <c r="AS35" s="305" t="s">
        <v>253</v>
      </c>
      <c r="AT35" s="305" t="s">
        <v>17</v>
      </c>
      <c r="AU35" s="305" t="s">
        <v>26</v>
      </c>
      <c r="AV35" s="359" t="s">
        <v>27</v>
      </c>
      <c r="AW35" s="305" t="s">
        <v>253</v>
      </c>
      <c r="AX35" s="305" t="s">
        <v>17</v>
      </c>
      <c r="AY35" s="305" t="s">
        <v>26</v>
      </c>
      <c r="AZ35" s="359" t="s">
        <v>27</v>
      </c>
      <c r="BA35" s="305" t="s">
        <v>253</v>
      </c>
      <c r="BB35" s="305" t="s">
        <v>17</v>
      </c>
      <c r="BC35" s="305" t="s">
        <v>26</v>
      </c>
      <c r="BD35" s="359" t="s">
        <v>27</v>
      </c>
      <c r="BE35" s="305" t="s">
        <v>253</v>
      </c>
      <c r="BF35" s="305" t="s">
        <v>17</v>
      </c>
      <c r="BG35" s="305" t="s">
        <v>26</v>
      </c>
      <c r="BH35" s="359" t="s">
        <v>27</v>
      </c>
      <c r="BI35" s="305" t="s">
        <v>253</v>
      </c>
      <c r="BJ35" s="305" t="s">
        <v>17</v>
      </c>
      <c r="BK35" s="305" t="s">
        <v>26</v>
      </c>
      <c r="BL35" s="359" t="s">
        <v>27</v>
      </c>
      <c r="BM35" s="305" t="s">
        <v>253</v>
      </c>
      <c r="BN35" s="305" t="s">
        <v>17</v>
      </c>
      <c r="BO35" s="305" t="s">
        <v>26</v>
      </c>
      <c r="BP35" s="359" t="s">
        <v>27</v>
      </c>
      <c r="BQ35" s="305" t="s">
        <v>253</v>
      </c>
      <c r="BR35" s="305" t="s">
        <v>17</v>
      </c>
      <c r="BS35" s="305" t="s">
        <v>26</v>
      </c>
      <c r="BT35" s="359" t="s">
        <v>27</v>
      </c>
      <c r="BU35" s="305" t="s">
        <v>253</v>
      </c>
      <c r="BV35" s="305" t="s">
        <v>17</v>
      </c>
      <c r="BW35" s="305" t="s">
        <v>26</v>
      </c>
      <c r="BX35" s="359" t="s">
        <v>27</v>
      </c>
      <c r="BY35" s="305" t="s">
        <v>253</v>
      </c>
      <c r="BZ35" s="305" t="s">
        <v>17</v>
      </c>
      <c r="CA35" s="305" t="s">
        <v>26</v>
      </c>
      <c r="CB35" s="359" t="s">
        <v>27</v>
      </c>
      <c r="CC35" s="305" t="s">
        <v>253</v>
      </c>
      <c r="CD35" s="305" t="s">
        <v>17</v>
      </c>
      <c r="CE35" s="305" t="s">
        <v>26</v>
      </c>
      <c r="CF35" s="359" t="s">
        <v>27</v>
      </c>
      <c r="CG35" s="305" t="s">
        <v>253</v>
      </c>
      <c r="CH35" s="305" t="s">
        <v>17</v>
      </c>
      <c r="CI35" s="305" t="s">
        <v>26</v>
      </c>
      <c r="CJ35" s="359" t="s">
        <v>27</v>
      </c>
      <c r="CK35" s="305" t="s">
        <v>253</v>
      </c>
      <c r="CL35" s="305" t="s">
        <v>17</v>
      </c>
      <c r="CM35" s="305" t="s">
        <v>26</v>
      </c>
      <c r="CN35" s="359" t="s">
        <v>27</v>
      </c>
      <c r="CO35" s="305" t="s">
        <v>253</v>
      </c>
      <c r="CP35" s="305" t="s">
        <v>17</v>
      </c>
      <c r="CQ35" s="305" t="s">
        <v>26</v>
      </c>
      <c r="CR35" s="359" t="s">
        <v>27</v>
      </c>
      <c r="CS35" s="305" t="s">
        <v>253</v>
      </c>
      <c r="CT35" s="305" t="s">
        <v>17</v>
      </c>
      <c r="CU35" s="305" t="s">
        <v>26</v>
      </c>
      <c r="CV35" s="359" t="s">
        <v>27</v>
      </c>
      <c r="CW35" s="305" t="s">
        <v>253</v>
      </c>
      <c r="CX35" s="305" t="s">
        <v>17</v>
      </c>
      <c r="CY35" s="305" t="s">
        <v>26</v>
      </c>
      <c r="CZ35" s="359" t="s">
        <v>27</v>
      </c>
      <c r="DA35" s="305" t="s">
        <v>253</v>
      </c>
      <c r="DB35" s="305" t="s">
        <v>17</v>
      </c>
      <c r="DC35" s="305" t="s">
        <v>26</v>
      </c>
      <c r="DD35" s="359" t="s">
        <v>27</v>
      </c>
      <c r="DE35" s="305" t="s">
        <v>253</v>
      </c>
      <c r="DF35" s="305" t="s">
        <v>17</v>
      </c>
      <c r="DG35" s="305" t="s">
        <v>26</v>
      </c>
      <c r="DH35" s="359" t="s">
        <v>27</v>
      </c>
      <c r="DI35" s="305" t="s">
        <v>253</v>
      </c>
      <c r="DJ35" s="305" t="s">
        <v>17</v>
      </c>
      <c r="DK35" s="305" t="s">
        <v>26</v>
      </c>
      <c r="DL35" s="359" t="s">
        <v>27</v>
      </c>
      <c r="DM35" s="305" t="s">
        <v>253</v>
      </c>
      <c r="DN35" s="305" t="s">
        <v>17</v>
      </c>
      <c r="DO35" s="305" t="s">
        <v>26</v>
      </c>
      <c r="DP35" s="359" t="s">
        <v>27</v>
      </c>
      <c r="DQ35" s="305" t="s">
        <v>253</v>
      </c>
      <c r="DR35" s="305" t="s">
        <v>17</v>
      </c>
      <c r="DS35" s="305" t="s">
        <v>26</v>
      </c>
      <c r="DT35" s="359" t="s">
        <v>27</v>
      </c>
      <c r="DU35" s="305" t="s">
        <v>253</v>
      </c>
      <c r="DV35" s="305" t="s">
        <v>17</v>
      </c>
      <c r="DW35" s="305" t="s">
        <v>26</v>
      </c>
      <c r="DX35" s="359" t="s">
        <v>27</v>
      </c>
      <c r="DY35" s="305" t="s">
        <v>253</v>
      </c>
      <c r="DZ35" s="305" t="s">
        <v>17</v>
      </c>
      <c r="EA35" s="305" t="s">
        <v>26</v>
      </c>
      <c r="EB35" s="359" t="s">
        <v>27</v>
      </c>
      <c r="EC35" s="305" t="s">
        <v>253</v>
      </c>
      <c r="ED35" s="305" t="s">
        <v>17</v>
      </c>
      <c r="EE35" s="305" t="s">
        <v>26</v>
      </c>
      <c r="EF35" s="359" t="s">
        <v>27</v>
      </c>
      <c r="EG35" s="305" t="s">
        <v>253</v>
      </c>
      <c r="EH35" s="305" t="s">
        <v>17</v>
      </c>
      <c r="EI35" s="305" t="s">
        <v>26</v>
      </c>
      <c r="EJ35" s="359" t="s">
        <v>27</v>
      </c>
      <c r="EK35" s="305" t="s">
        <v>253</v>
      </c>
      <c r="EL35" s="305" t="s">
        <v>17</v>
      </c>
      <c r="EM35" s="305" t="s">
        <v>26</v>
      </c>
      <c r="EN35" s="359" t="s">
        <v>27</v>
      </c>
      <c r="EO35" s="305" t="s">
        <v>253</v>
      </c>
      <c r="EP35" s="305" t="s">
        <v>17</v>
      </c>
      <c r="EQ35" s="305" t="s">
        <v>26</v>
      </c>
      <c r="ER35" s="359" t="s">
        <v>27</v>
      </c>
      <c r="ES35" s="305" t="s">
        <v>253</v>
      </c>
      <c r="ET35" s="305" t="s">
        <v>17</v>
      </c>
      <c r="EU35" s="305" t="s">
        <v>26</v>
      </c>
      <c r="EV35" s="359" t="s">
        <v>27</v>
      </c>
      <c r="EW35" s="305" t="s">
        <v>253</v>
      </c>
      <c r="EX35" s="305" t="s">
        <v>17</v>
      </c>
      <c r="EY35" s="305" t="s">
        <v>26</v>
      </c>
      <c r="EZ35" s="359" t="s">
        <v>27</v>
      </c>
      <c r="FA35" s="305" t="s">
        <v>253</v>
      </c>
      <c r="FB35" s="305" t="s">
        <v>17</v>
      </c>
      <c r="FC35" s="305" t="s">
        <v>26</v>
      </c>
      <c r="FD35" s="359" t="s">
        <v>27</v>
      </c>
      <c r="FE35" s="305" t="s">
        <v>253</v>
      </c>
      <c r="FF35" s="305" t="s">
        <v>17</v>
      </c>
      <c r="FG35" s="305" t="s">
        <v>26</v>
      </c>
      <c r="FH35" s="359" t="s">
        <v>27</v>
      </c>
      <c r="FI35" s="305" t="s">
        <v>253</v>
      </c>
      <c r="FJ35" s="305" t="s">
        <v>17</v>
      </c>
      <c r="FK35" s="305" t="s">
        <v>26</v>
      </c>
      <c r="FL35" s="359" t="s">
        <v>27</v>
      </c>
      <c r="FM35" s="305" t="s">
        <v>253</v>
      </c>
      <c r="FN35" s="305" t="s">
        <v>17</v>
      </c>
      <c r="FO35" s="305" t="s">
        <v>26</v>
      </c>
      <c r="FP35" s="359" t="s">
        <v>27</v>
      </c>
      <c r="FQ35" s="305" t="s">
        <v>253</v>
      </c>
      <c r="FR35" s="305" t="s">
        <v>17</v>
      </c>
      <c r="FS35" s="305" t="s">
        <v>26</v>
      </c>
      <c r="FT35" s="359" t="s">
        <v>27</v>
      </c>
      <c r="FU35" s="305" t="s">
        <v>253</v>
      </c>
      <c r="FV35" s="305" t="s">
        <v>17</v>
      </c>
      <c r="FW35" s="305" t="s">
        <v>26</v>
      </c>
      <c r="FX35" s="359" t="s">
        <v>27</v>
      </c>
      <c r="FY35" s="305" t="s">
        <v>253</v>
      </c>
      <c r="FZ35" s="305" t="s">
        <v>17</v>
      </c>
      <c r="GA35" s="305" t="s">
        <v>26</v>
      </c>
      <c r="GB35" s="359" t="s">
        <v>27</v>
      </c>
      <c r="GC35" s="305" t="s">
        <v>253</v>
      </c>
      <c r="GD35" s="305" t="s">
        <v>17</v>
      </c>
      <c r="GE35" s="305" t="s">
        <v>26</v>
      </c>
      <c r="GF35" s="359" t="s">
        <v>27</v>
      </c>
      <c r="GG35" s="305" t="s">
        <v>253</v>
      </c>
      <c r="GH35" s="305" t="s">
        <v>17</v>
      </c>
      <c r="GI35" s="305" t="s">
        <v>26</v>
      </c>
      <c r="GJ35" s="359" t="s">
        <v>27</v>
      </c>
      <c r="GK35" s="305" t="s">
        <v>253</v>
      </c>
      <c r="GL35" s="305" t="s">
        <v>17</v>
      </c>
      <c r="GM35" s="305" t="s">
        <v>26</v>
      </c>
      <c r="GN35" s="305" t="s">
        <v>27</v>
      </c>
      <c r="GO35" s="305" t="s">
        <v>253</v>
      </c>
      <c r="GP35" s="305" t="s">
        <v>17</v>
      </c>
      <c r="GQ35" s="305" t="s">
        <v>26</v>
      </c>
      <c r="GR35" s="305" t="s">
        <v>27</v>
      </c>
      <c r="GS35" s="305" t="s">
        <v>253</v>
      </c>
      <c r="GT35" s="305" t="s">
        <v>17</v>
      </c>
      <c r="GU35" s="305" t="s">
        <v>26</v>
      </c>
      <c r="GV35" s="305" t="s">
        <v>27</v>
      </c>
      <c r="GW35" s="305" t="s">
        <v>253</v>
      </c>
      <c r="GX35" s="305" t="s">
        <v>17</v>
      </c>
      <c r="GY35" s="305" t="s">
        <v>26</v>
      </c>
      <c r="GZ35" s="305" t="s">
        <v>27</v>
      </c>
      <c r="HA35" s="305" t="s">
        <v>253</v>
      </c>
      <c r="HB35" s="305" t="s">
        <v>17</v>
      </c>
      <c r="HC35" s="305" t="s">
        <v>26</v>
      </c>
      <c r="HD35" s="305" t="s">
        <v>27</v>
      </c>
      <c r="HE35" s="305" t="s">
        <v>253</v>
      </c>
      <c r="HF35" s="305" t="s">
        <v>17</v>
      </c>
      <c r="HG35" s="305" t="s">
        <v>26</v>
      </c>
      <c r="HH35" s="305" t="s">
        <v>27</v>
      </c>
      <c r="HI35" s="305" t="s">
        <v>253</v>
      </c>
      <c r="HJ35" s="305" t="s">
        <v>17</v>
      </c>
      <c r="HK35" s="305" t="s">
        <v>26</v>
      </c>
      <c r="HL35" s="305" t="s">
        <v>27</v>
      </c>
      <c r="HM35" s="305" t="s">
        <v>253</v>
      </c>
      <c r="HN35" s="305" t="s">
        <v>17</v>
      </c>
      <c r="HO35" s="305" t="s">
        <v>26</v>
      </c>
      <c r="HP35" s="305" t="s">
        <v>27</v>
      </c>
      <c r="HQ35" s="305" t="s">
        <v>253</v>
      </c>
      <c r="HR35" s="305" t="s">
        <v>17</v>
      </c>
      <c r="HS35" s="305" t="s">
        <v>26</v>
      </c>
      <c r="HT35" s="305" t="s">
        <v>27</v>
      </c>
      <c r="HU35" s="305" t="s">
        <v>253</v>
      </c>
      <c r="HV35" s="305" t="s">
        <v>17</v>
      </c>
      <c r="HW35" s="305" t="s">
        <v>26</v>
      </c>
      <c r="HX35" s="305" t="s">
        <v>27</v>
      </c>
      <c r="HY35" s="305" t="s">
        <v>253</v>
      </c>
      <c r="HZ35" s="305" t="s">
        <v>17</v>
      </c>
      <c r="IA35" s="305" t="s">
        <v>26</v>
      </c>
      <c r="IB35" s="305" t="s">
        <v>27</v>
      </c>
      <c r="IC35" s="305" t="s">
        <v>253</v>
      </c>
      <c r="ID35" s="305" t="s">
        <v>17</v>
      </c>
      <c r="IE35" s="305" t="s">
        <v>26</v>
      </c>
      <c r="IF35" s="305" t="s">
        <v>27</v>
      </c>
      <c r="IG35" s="305" t="s">
        <v>253</v>
      </c>
      <c r="IH35" s="305" t="s">
        <v>17</v>
      </c>
      <c r="II35" s="305" t="s">
        <v>26</v>
      </c>
      <c r="IJ35" s="305" t="s">
        <v>27</v>
      </c>
      <c r="IK35" s="305" t="s">
        <v>253</v>
      </c>
      <c r="IL35" s="305" t="s">
        <v>17</v>
      </c>
      <c r="IM35" s="305" t="s">
        <v>26</v>
      </c>
      <c r="IN35" s="305" t="s">
        <v>27</v>
      </c>
      <c r="IO35" s="305" t="s">
        <v>253</v>
      </c>
      <c r="IP35" s="305" t="s">
        <v>17</v>
      </c>
      <c r="IQ35" s="305" t="s">
        <v>26</v>
      </c>
      <c r="IR35" s="305" t="s">
        <v>27</v>
      </c>
      <c r="IS35" s="305" t="s">
        <v>253</v>
      </c>
      <c r="IT35" s="305" t="s">
        <v>17</v>
      </c>
      <c r="IU35" s="305" t="s">
        <v>26</v>
      </c>
      <c r="IV35" s="305" t="s">
        <v>27</v>
      </c>
      <c r="IW35" s="305" t="s">
        <v>253</v>
      </c>
      <c r="IX35" s="305" t="s">
        <v>17</v>
      </c>
      <c r="IY35" s="305" t="s">
        <v>26</v>
      </c>
      <c r="IZ35" s="305" t="s">
        <v>27</v>
      </c>
      <c r="JA35" s="305" t="s">
        <v>253</v>
      </c>
      <c r="JB35" s="305" t="s">
        <v>17</v>
      </c>
      <c r="JC35" s="305" t="s">
        <v>26</v>
      </c>
      <c r="JD35" s="305" t="s">
        <v>27</v>
      </c>
      <c r="JE35" s="305" t="s">
        <v>253</v>
      </c>
      <c r="JF35" s="305" t="s">
        <v>17</v>
      </c>
      <c r="JG35" s="305" t="s">
        <v>26</v>
      </c>
      <c r="JH35" s="305" t="s">
        <v>27</v>
      </c>
      <c r="JI35" s="305" t="s">
        <v>253</v>
      </c>
      <c r="JJ35" s="305" t="s">
        <v>17</v>
      </c>
      <c r="JK35" s="305" t="s">
        <v>26</v>
      </c>
      <c r="JL35" s="305" t="s">
        <v>27</v>
      </c>
      <c r="JM35" s="305" t="s">
        <v>253</v>
      </c>
      <c r="JN35" s="305" t="s">
        <v>17</v>
      </c>
      <c r="JO35" s="305" t="s">
        <v>26</v>
      </c>
      <c r="JP35" s="305" t="s">
        <v>27</v>
      </c>
      <c r="JQ35" s="305" t="s">
        <v>253</v>
      </c>
      <c r="JR35" s="305" t="s">
        <v>17</v>
      </c>
      <c r="JS35" s="305" t="s">
        <v>26</v>
      </c>
      <c r="JT35" s="305" t="s">
        <v>27</v>
      </c>
      <c r="JU35" s="305" t="s">
        <v>253</v>
      </c>
      <c r="JV35" s="305" t="s">
        <v>17</v>
      </c>
      <c r="JW35" s="305" t="s">
        <v>26</v>
      </c>
      <c r="JX35" s="305" t="s">
        <v>27</v>
      </c>
      <c r="JY35" s="305" t="s">
        <v>253</v>
      </c>
      <c r="JZ35" s="305" t="s">
        <v>17</v>
      </c>
      <c r="KA35" s="305" t="s">
        <v>26</v>
      </c>
      <c r="KB35" s="305" t="s">
        <v>27</v>
      </c>
      <c r="KC35" s="305" t="s">
        <v>253</v>
      </c>
      <c r="KD35" s="305" t="s">
        <v>17</v>
      </c>
      <c r="KE35" s="305" t="s">
        <v>26</v>
      </c>
      <c r="KF35" s="305" t="s">
        <v>27</v>
      </c>
      <c r="KG35" s="305" t="s">
        <v>253</v>
      </c>
      <c r="KH35" s="305" t="s">
        <v>17</v>
      </c>
      <c r="KI35" s="305" t="s">
        <v>26</v>
      </c>
      <c r="KJ35" s="305" t="s">
        <v>27</v>
      </c>
      <c r="KK35" s="305" t="s">
        <v>253</v>
      </c>
      <c r="KL35" s="305" t="s">
        <v>17</v>
      </c>
      <c r="KM35" s="305" t="s">
        <v>26</v>
      </c>
      <c r="KN35" s="305" t="s">
        <v>27</v>
      </c>
      <c r="KO35" s="305" t="s">
        <v>253</v>
      </c>
      <c r="KP35" s="305" t="s">
        <v>17</v>
      </c>
      <c r="KQ35" s="305" t="s">
        <v>26</v>
      </c>
      <c r="KR35" s="305" t="s">
        <v>27</v>
      </c>
      <c r="KS35" s="305" t="s">
        <v>253</v>
      </c>
      <c r="KT35" s="305" t="s">
        <v>17</v>
      </c>
    </row>
    <row r="36" spans="1:306" x14ac:dyDescent="0.25">
      <c r="A36" s="51">
        <v>1</v>
      </c>
      <c r="B36" s="174" t="s">
        <v>251</v>
      </c>
      <c r="C36" s="357"/>
      <c r="D36" s="357"/>
      <c r="E36" s="357"/>
      <c r="F36" s="357">
        <f t="shared" ref="F36:F41" si="215">SUM(C36:E36)</f>
        <v>0</v>
      </c>
      <c r="G36" s="357">
        <v>0</v>
      </c>
      <c r="H36" s="357">
        <v>0</v>
      </c>
      <c r="I36" s="357"/>
      <c r="J36" s="357">
        <f t="shared" ref="J36:J41" si="216">SUM(G36:I36)</f>
        <v>0</v>
      </c>
      <c r="K36" s="357"/>
      <c r="L36" s="357"/>
      <c r="M36" s="357"/>
      <c r="N36" s="357">
        <f t="shared" ref="N36:N41" si="217">SUM(K36:M36)</f>
        <v>0</v>
      </c>
      <c r="O36" s="357">
        <f t="shared" ref="O36:Q41" si="218">C36+G36+K36</f>
        <v>0</v>
      </c>
      <c r="P36" s="357">
        <f t="shared" si="218"/>
        <v>0</v>
      </c>
      <c r="Q36" s="357">
        <f t="shared" si="218"/>
        <v>0</v>
      </c>
      <c r="R36" s="357">
        <f t="shared" ref="R36:R41" si="219">SUM(O36:Q36)</f>
        <v>0</v>
      </c>
      <c r="S36" s="357"/>
      <c r="T36" s="357"/>
      <c r="U36" s="357"/>
      <c r="V36" s="357"/>
      <c r="W36" s="357">
        <v>0</v>
      </c>
      <c r="X36" s="357">
        <v>0</v>
      </c>
      <c r="Y36" s="357"/>
      <c r="Z36" s="357">
        <f t="shared" ref="Z36:Z41" si="220">SUM(W36:Y36)</f>
        <v>0</v>
      </c>
      <c r="AA36" s="357"/>
      <c r="AB36" s="357"/>
      <c r="AC36" s="357"/>
      <c r="AD36" s="357">
        <f t="shared" ref="AD36:AD41" si="221">SUM(AA36:AC36)</f>
        <v>0</v>
      </c>
      <c r="AE36" s="357">
        <f t="shared" ref="AE36:AG41" si="222">S36+W36+AA36</f>
        <v>0</v>
      </c>
      <c r="AF36" s="357">
        <f t="shared" si="222"/>
        <v>0</v>
      </c>
      <c r="AG36" s="357">
        <f t="shared" si="222"/>
        <v>0</v>
      </c>
      <c r="AH36" s="357">
        <f t="shared" ref="AH36:AH41" si="223">SUM(AE36:AG36)</f>
        <v>0</v>
      </c>
      <c r="AI36" s="357"/>
      <c r="AJ36" s="357"/>
      <c r="AK36" s="357"/>
      <c r="AL36" s="357">
        <f t="shared" ref="AL36:AL41" si="224">SUM(AI36:AK36)</f>
        <v>0</v>
      </c>
      <c r="AM36" s="357">
        <v>0</v>
      </c>
      <c r="AN36" s="357">
        <v>0</v>
      </c>
      <c r="AO36" s="357"/>
      <c r="AP36" s="357">
        <f t="shared" ref="AP36:AP41" si="225">SUM(AM36:AO36)</f>
        <v>0</v>
      </c>
      <c r="AQ36" s="357"/>
      <c r="AR36" s="357"/>
      <c r="AS36" s="357"/>
      <c r="AT36" s="357">
        <f t="shared" ref="AT36:AT41" si="226">SUM(AQ36:AS36)</f>
        <v>0</v>
      </c>
      <c r="AU36" s="357">
        <f t="shared" ref="AU36:AU41" si="227">AI36+AM36+AQ36</f>
        <v>0</v>
      </c>
      <c r="AV36" s="357">
        <f t="shared" ref="AV36:AV41" si="228">AJ36+AN36+AR36</f>
        <v>0</v>
      </c>
      <c r="AW36" s="357">
        <f t="shared" ref="AW36:AW41" si="229">AK36+AO36+AS36</f>
        <v>0</v>
      </c>
      <c r="AX36" s="357">
        <f t="shared" ref="AX36:AX41" si="230">SUM(AU36:AW36)</f>
        <v>0</v>
      </c>
      <c r="AY36" s="357"/>
      <c r="AZ36" s="357"/>
      <c r="BA36" s="357"/>
      <c r="BB36" s="357">
        <f t="shared" ref="BB36:BB41" si="231">SUM(AY36:BA36)</f>
        <v>0</v>
      </c>
      <c r="BC36" s="357">
        <v>0</v>
      </c>
      <c r="BD36" s="357">
        <v>0</v>
      </c>
      <c r="BE36" s="357">
        <v>0</v>
      </c>
      <c r="BF36" s="357">
        <f t="shared" ref="BF36:BF41" si="232">SUM(BC36:BE36)</f>
        <v>0</v>
      </c>
      <c r="BG36" s="357"/>
      <c r="BH36" s="357"/>
      <c r="BI36" s="357"/>
      <c r="BJ36" s="357">
        <f t="shared" ref="BJ36:BJ41" si="233">SUM(BG36:BI36)</f>
        <v>0</v>
      </c>
      <c r="BK36" s="357">
        <f t="shared" ref="BK36:BK41" si="234">AY36+BC36+BG36</f>
        <v>0</v>
      </c>
      <c r="BL36" s="357">
        <f t="shared" ref="BL36:BL41" si="235">AZ36+BD36+BH36</f>
        <v>0</v>
      </c>
      <c r="BM36" s="357">
        <f t="shared" ref="BM36:BM41" si="236">BA36+BE36+BI36</f>
        <v>0</v>
      </c>
      <c r="BN36" s="357">
        <f t="shared" ref="BN36:BN41" si="237">SUM(BK36:BM36)</f>
        <v>0</v>
      </c>
      <c r="BO36" s="357"/>
      <c r="BP36" s="357"/>
      <c r="BQ36" s="357"/>
      <c r="BR36" s="357">
        <f t="shared" ref="BR36:BR41" si="238">SUM(BO36:BQ36)</f>
        <v>0</v>
      </c>
      <c r="BS36" s="357">
        <v>0</v>
      </c>
      <c r="BT36" s="357">
        <v>2</v>
      </c>
      <c r="BU36" s="357"/>
      <c r="BV36" s="357">
        <f t="shared" ref="BV36:BV41" si="239">SUM(BS36:BU36)</f>
        <v>2</v>
      </c>
      <c r="BW36" s="357"/>
      <c r="BX36" s="357"/>
      <c r="BY36" s="357"/>
      <c r="BZ36" s="357">
        <f t="shared" ref="BZ36:BZ41" si="240">SUM(BW36:BY36)</f>
        <v>0</v>
      </c>
      <c r="CA36" s="357">
        <f t="shared" ref="CA36:CA41" si="241">BO36+BS36+BW36</f>
        <v>0</v>
      </c>
      <c r="CB36" s="357">
        <f t="shared" ref="CB36:CB41" si="242">BP36+BT36+BX36</f>
        <v>2</v>
      </c>
      <c r="CC36" s="357">
        <f t="shared" ref="CC36:CC41" si="243">BQ36+BU36+BY36</f>
        <v>0</v>
      </c>
      <c r="CD36" s="357">
        <f t="shared" ref="CD36:CD41" si="244">SUM(CA36:CC36)</f>
        <v>2</v>
      </c>
      <c r="CE36" s="357"/>
      <c r="CF36" s="536"/>
      <c r="CG36" s="357"/>
      <c r="CH36" s="357">
        <f t="shared" ref="CH36:CH41" si="245">SUM(CE36:CG36)</f>
        <v>0</v>
      </c>
      <c r="CI36" s="357"/>
      <c r="CJ36" s="357"/>
      <c r="CK36" s="357"/>
      <c r="CL36" s="357">
        <f t="shared" ref="CL36:CL41" si="246">SUM(CI36:CK36)</f>
        <v>0</v>
      </c>
      <c r="CM36" s="357"/>
      <c r="CN36" s="357"/>
      <c r="CO36" s="357"/>
      <c r="CP36" s="357">
        <f t="shared" ref="CP36:CP41" si="247">SUM(CM36:CO36)</f>
        <v>0</v>
      </c>
      <c r="CQ36" s="357">
        <f t="shared" ref="CQ36:CQ41" si="248">CE36+CI36+CM36</f>
        <v>0</v>
      </c>
      <c r="CR36" s="357">
        <f t="shared" ref="CR36:CR41" si="249">CF36+CJ36+CN36</f>
        <v>0</v>
      </c>
      <c r="CS36" s="357">
        <f t="shared" ref="CS36:CS41" si="250">CG36+CK36+CO36</f>
        <v>0</v>
      </c>
      <c r="CT36" s="357">
        <f t="shared" ref="CT36:CT41" si="251">SUM(CQ36:CS36)</f>
        <v>0</v>
      </c>
      <c r="CU36" s="357"/>
      <c r="CV36" s="357"/>
      <c r="CW36" s="357"/>
      <c r="CX36" s="358">
        <f t="shared" ref="CX36:CX41" si="252">SUM(CU36:CW36)</f>
        <v>0</v>
      </c>
      <c r="CY36" s="357"/>
      <c r="CZ36" s="357"/>
      <c r="DA36" s="357"/>
      <c r="DB36" s="357">
        <f t="shared" ref="DB36:DB41" si="253">SUM(CY36:DA36)</f>
        <v>0</v>
      </c>
      <c r="DC36" s="357"/>
      <c r="DD36" s="357"/>
      <c r="DE36" s="357"/>
      <c r="DF36" s="357">
        <f t="shared" ref="DF36:DF41" si="254">SUM(DC36:DE36)</f>
        <v>0</v>
      </c>
      <c r="DG36" s="357">
        <f t="shared" ref="DG36:DG41" si="255">CU36+CY36+DC36</f>
        <v>0</v>
      </c>
      <c r="DH36" s="357">
        <f t="shared" ref="DH36:DH41" si="256">CV36+CZ36+DD36</f>
        <v>0</v>
      </c>
      <c r="DI36" s="357">
        <f t="shared" ref="DI36:DI41" si="257">CW36+DA36+DE36</f>
        <v>0</v>
      </c>
      <c r="DJ36" s="357">
        <f t="shared" ref="DJ36:DJ41" si="258">SUM(DG36:DI36)</f>
        <v>0</v>
      </c>
      <c r="DK36" s="357"/>
      <c r="DL36" s="357"/>
      <c r="DM36" s="357"/>
      <c r="DN36" s="358">
        <f t="shared" ref="DN36:DN41" si="259">SUM(DK36:DM36)</f>
        <v>0</v>
      </c>
      <c r="DO36" s="357"/>
      <c r="DP36" s="357"/>
      <c r="DQ36" s="357"/>
      <c r="DR36" s="357">
        <f t="shared" ref="DR36:DR41" si="260">SUM(DO36:DQ36)</f>
        <v>0</v>
      </c>
      <c r="DS36" s="357"/>
      <c r="DT36" s="357"/>
      <c r="DU36" s="357"/>
      <c r="DV36" s="357">
        <f t="shared" ref="DV36:DV41" si="261">SUM(DS36:DU36)</f>
        <v>0</v>
      </c>
      <c r="DW36" s="357">
        <f t="shared" ref="DW36:DW41" si="262">DK36+DO36+DS36</f>
        <v>0</v>
      </c>
      <c r="DX36" s="357">
        <f t="shared" ref="DX36:DX41" si="263">DL36+DP36+DT36</f>
        <v>0</v>
      </c>
      <c r="DY36" s="357">
        <f t="shared" ref="DY36:DY41" si="264">DM36+DQ36+DU36</f>
        <v>0</v>
      </c>
      <c r="DZ36" s="357">
        <f t="shared" ref="DZ36:DZ41" si="265">SUM(DW36:DY36)</f>
        <v>0</v>
      </c>
      <c r="EA36" s="357"/>
      <c r="EB36" s="357"/>
      <c r="EC36" s="357"/>
      <c r="ED36" s="358">
        <f t="shared" ref="ED36:ED41" si="266">SUM(EA36:EC36)</f>
        <v>0</v>
      </c>
      <c r="EE36" s="357"/>
      <c r="EF36" s="357"/>
      <c r="EG36" s="357"/>
      <c r="EH36" s="357">
        <f t="shared" ref="EH36:EH41" si="267">SUM(EE36:EG36)</f>
        <v>0</v>
      </c>
      <c r="EI36" s="357"/>
      <c r="EJ36" s="357"/>
      <c r="EK36" s="357"/>
      <c r="EL36" s="357">
        <f t="shared" ref="EL36:EL41" si="268">SUM(EI36:EK36)</f>
        <v>0</v>
      </c>
      <c r="EM36" s="357">
        <f t="shared" ref="EM36:EM41" si="269">EA36+EE36+EI36</f>
        <v>0</v>
      </c>
      <c r="EN36" s="357">
        <f t="shared" ref="EN36:EO41" si="270">EB36+EF36+EJ36</f>
        <v>0</v>
      </c>
      <c r="EO36" s="357">
        <f t="shared" si="270"/>
        <v>0</v>
      </c>
      <c r="EP36" s="357">
        <f t="shared" ref="EP36:EP41" si="271">SUM(EM36:EO36)</f>
        <v>0</v>
      </c>
      <c r="EQ36" s="357"/>
      <c r="ER36" s="357"/>
      <c r="ES36" s="357"/>
      <c r="ET36" s="358">
        <f t="shared" ref="ET36:ET41" si="272">SUM(EQ36:ES36)</f>
        <v>0</v>
      </c>
      <c r="EU36" s="357"/>
      <c r="EV36" s="357"/>
      <c r="EW36" s="357"/>
      <c r="EX36" s="357">
        <f t="shared" ref="EX36:EX41" si="273">SUM(EU36:EW36)</f>
        <v>0</v>
      </c>
      <c r="EY36" s="357"/>
      <c r="EZ36" s="357"/>
      <c r="FA36" s="357"/>
      <c r="FB36" s="357">
        <f t="shared" ref="FB36:FB41" si="274">SUM(EY36:FA36)</f>
        <v>0</v>
      </c>
      <c r="FC36" s="357">
        <f t="shared" ref="FC36:FC41" si="275">EQ36+EU36+EY36</f>
        <v>0</v>
      </c>
      <c r="FD36" s="357">
        <f t="shared" ref="FD36:FD41" si="276">ER36+EV36+EZ36</f>
        <v>0</v>
      </c>
      <c r="FE36" s="357">
        <f t="shared" ref="FE36:FE41" si="277">ES36+EW36+FA36</f>
        <v>0</v>
      </c>
      <c r="FF36" s="357">
        <f t="shared" ref="FF36:FF41" si="278">SUM(FC36:FE36)</f>
        <v>0</v>
      </c>
      <c r="FG36" s="357"/>
      <c r="FH36" s="357"/>
      <c r="FI36" s="357"/>
      <c r="FJ36" s="358">
        <f t="shared" ref="FJ36:FJ41" si="279">SUM(FG36:FI36)</f>
        <v>0</v>
      </c>
      <c r="FK36" s="357"/>
      <c r="FL36" s="357"/>
      <c r="FM36" s="357"/>
      <c r="FN36" s="357">
        <f t="shared" ref="FN36:FN41" si="280">SUM(FK36:FM36)</f>
        <v>0</v>
      </c>
      <c r="FO36" s="357"/>
      <c r="FP36" s="357"/>
      <c r="FQ36" s="357"/>
      <c r="FR36" s="357">
        <f t="shared" ref="FR36:FR41" si="281">SUM(FO36:FQ36)</f>
        <v>0</v>
      </c>
      <c r="FS36" s="357">
        <f t="shared" ref="FS36:FS41" si="282">FG36+FK36+FO36</f>
        <v>0</v>
      </c>
      <c r="FT36" s="357">
        <f t="shared" ref="FT36:FT41" si="283">FH36+FL36+FP36</f>
        <v>0</v>
      </c>
      <c r="FU36" s="357">
        <f t="shared" ref="FU36:FU41" si="284">FI36+FM36+FQ36</f>
        <v>0</v>
      </c>
      <c r="FV36" s="357">
        <f t="shared" ref="FV36:FV41" si="285">SUM(FS36:FU36)</f>
        <v>0</v>
      </c>
      <c r="FW36" s="357"/>
      <c r="FX36" s="357"/>
      <c r="FY36" s="357"/>
      <c r="FZ36" s="358">
        <f t="shared" ref="FZ36:FZ41" si="286">SUM(FW36:FY36)</f>
        <v>0</v>
      </c>
      <c r="GA36" s="357"/>
      <c r="GB36" s="357"/>
      <c r="GC36" s="357"/>
      <c r="GD36" s="357">
        <f t="shared" ref="GD36:GD41" si="287">SUM(GA36:GC36)</f>
        <v>0</v>
      </c>
      <c r="GE36" s="357"/>
      <c r="GF36" s="357"/>
      <c r="GG36" s="357"/>
      <c r="GH36" s="357">
        <f t="shared" ref="GH36:GH41" si="288">SUM(GE36:GG36)</f>
        <v>0</v>
      </c>
      <c r="GI36" s="357">
        <f t="shared" ref="GI36:GI41" si="289">FW36+GA36+GE36</f>
        <v>0</v>
      </c>
      <c r="GJ36" s="357">
        <f t="shared" ref="GJ36:GJ41" si="290">FX36+GB36+GF36</f>
        <v>0</v>
      </c>
      <c r="GK36" s="357">
        <f t="shared" ref="GK36:GK41" si="291">FY36+GC36+GG36</f>
        <v>0</v>
      </c>
      <c r="GL36" s="357">
        <f t="shared" ref="GL36:GL41" si="292">SUM(GI36:GK36)</f>
        <v>0</v>
      </c>
      <c r="GM36" s="357">
        <f>C36+S36+AI36</f>
        <v>0</v>
      </c>
      <c r="GN36" s="357">
        <f t="shared" ref="GN36:GN42" si="293">D36+T36+AJ36</f>
        <v>0</v>
      </c>
      <c r="GO36" s="357">
        <f t="shared" ref="GO36:GO42" si="294">E36+U36+AK36</f>
        <v>0</v>
      </c>
      <c r="GP36" s="357">
        <f t="shared" ref="GP36:GP42" si="295">F36+V36+AL36</f>
        <v>0</v>
      </c>
      <c r="GQ36" s="357">
        <f t="shared" ref="GQ36:GQ42" si="296">G36+W36+AM36</f>
        <v>0</v>
      </c>
      <c r="GR36" s="357">
        <f t="shared" ref="GR36:GR42" si="297">H36+X36+AN36</f>
        <v>0</v>
      </c>
      <c r="GS36" s="357">
        <f t="shared" ref="GS36:GS42" si="298">I36+Y36+AO36</f>
        <v>0</v>
      </c>
      <c r="GT36" s="357">
        <f t="shared" ref="GT36:GT42" si="299">J36+Z36+AP36</f>
        <v>0</v>
      </c>
      <c r="GU36" s="357">
        <f t="shared" ref="GU36:GU42" si="300">K36+AA36+AQ36</f>
        <v>0</v>
      </c>
      <c r="GV36" s="357">
        <f t="shared" ref="GV36:GV42" si="301">L36+AB36+AR36</f>
        <v>0</v>
      </c>
      <c r="GW36" s="357">
        <f t="shared" ref="GW36:GW42" si="302">M36+AC36+AS36</f>
        <v>0</v>
      </c>
      <c r="GX36" s="357">
        <f t="shared" ref="GX36:GX42" si="303">N36+AD36+AT36</f>
        <v>0</v>
      </c>
      <c r="GY36" s="357">
        <f>GM36+GQ36+GU36</f>
        <v>0</v>
      </c>
      <c r="GZ36" s="357">
        <f t="shared" ref="GZ36:GZ42" si="304">GN36+GR36+GV36</f>
        <v>0</v>
      </c>
      <c r="HA36" s="357">
        <f t="shared" ref="HA36:HA42" si="305">GO36+GS36+GW36</f>
        <v>0</v>
      </c>
      <c r="HB36" s="358">
        <f>SUM(GY36:HA36)</f>
        <v>0</v>
      </c>
      <c r="HC36" s="357">
        <f>AY36+BO36+CE36</f>
        <v>0</v>
      </c>
      <c r="HD36" s="357">
        <f t="shared" ref="HD36:HD42" si="306">AZ36+BP36+CF36</f>
        <v>0</v>
      </c>
      <c r="HE36" s="357">
        <f t="shared" ref="HE36:HE42" si="307">BA36+BQ36+CG36</f>
        <v>0</v>
      </c>
      <c r="HF36" s="357">
        <f t="shared" ref="HF36:HF42" si="308">BB36+BR36+CH36</f>
        <v>0</v>
      </c>
      <c r="HG36" s="357">
        <f t="shared" ref="HG36:HG42" si="309">BC36+BS36+CI36</f>
        <v>0</v>
      </c>
      <c r="HH36" s="357">
        <f t="shared" ref="HH36:HH42" si="310">BD36+BT36+CJ36</f>
        <v>2</v>
      </c>
      <c r="HI36" s="357">
        <f t="shared" ref="HI36:HI42" si="311">BE36+BU36+CK36</f>
        <v>0</v>
      </c>
      <c r="HJ36" s="357">
        <f t="shared" ref="HJ36:HJ42" si="312">BF36+BV36+CL36</f>
        <v>2</v>
      </c>
      <c r="HK36" s="357">
        <f t="shared" ref="HK36:HK42" si="313">BG36+BW36+CM36</f>
        <v>0</v>
      </c>
      <c r="HL36" s="357">
        <f t="shared" ref="HL36:HL42" si="314">BH36+BX36+CN36</f>
        <v>0</v>
      </c>
      <c r="HM36" s="357">
        <f t="shared" ref="HM36:HM42" si="315">BI36+BY36+CO36</f>
        <v>0</v>
      </c>
      <c r="HN36" s="357">
        <f t="shared" ref="HN36:HN42" si="316">BJ36+BZ36+CP36</f>
        <v>0</v>
      </c>
      <c r="HO36" s="357">
        <f>HC36+HG36+HK36</f>
        <v>0</v>
      </c>
      <c r="HP36" s="357">
        <f t="shared" ref="HP36:HP42" si="317">HD36+HH36+HL36</f>
        <v>2</v>
      </c>
      <c r="HQ36" s="357">
        <f t="shared" ref="HQ36:HQ42" si="318">HE36+HI36+HM36</f>
        <v>0</v>
      </c>
      <c r="HR36" s="358">
        <f>SUM(HO36:HQ36)</f>
        <v>2</v>
      </c>
      <c r="HS36" s="357">
        <f>CU36+DK36+EA36</f>
        <v>0</v>
      </c>
      <c r="HT36" s="357">
        <f t="shared" ref="HT36:HT42" si="319">CV36+DL36+EB36</f>
        <v>0</v>
      </c>
      <c r="HU36" s="357">
        <f t="shared" ref="HU36:HU42" si="320">CW36+DM36+EC36</f>
        <v>0</v>
      </c>
      <c r="HV36" s="357">
        <f t="shared" ref="HV36:HV42" si="321">CX36+DN36+ED36</f>
        <v>0</v>
      </c>
      <c r="HW36" s="357">
        <f t="shared" ref="HW36:HW42" si="322">CY36+DO36+EE36</f>
        <v>0</v>
      </c>
      <c r="HX36" s="357">
        <f t="shared" ref="HX36:HX42" si="323">CZ36+DP36+EF36</f>
        <v>0</v>
      </c>
      <c r="HY36" s="357">
        <f t="shared" ref="HY36:HY42" si="324">DA36+DQ36+EG36</f>
        <v>0</v>
      </c>
      <c r="HZ36" s="357">
        <f t="shared" ref="HZ36:HZ42" si="325">DB36+DR36+EH36</f>
        <v>0</v>
      </c>
      <c r="IA36" s="357">
        <f t="shared" ref="IA36:IA42" si="326">DC36+DS36+EI36</f>
        <v>0</v>
      </c>
      <c r="IB36" s="357">
        <f t="shared" ref="IB36:IB42" si="327">DD36+DT36+EJ36</f>
        <v>0</v>
      </c>
      <c r="IC36" s="357">
        <f t="shared" ref="IC36:IC42" si="328">DE36+DU36+EK36</f>
        <v>0</v>
      </c>
      <c r="ID36" s="357">
        <f t="shared" ref="ID36:ID42" si="329">DF36+DV36+EL36</f>
        <v>0</v>
      </c>
      <c r="IE36" s="357">
        <f>HS36+HW36+IA36</f>
        <v>0</v>
      </c>
      <c r="IF36" s="357">
        <f t="shared" ref="IF36:IF42" si="330">HT36+HX36+IB36</f>
        <v>0</v>
      </c>
      <c r="IG36" s="357">
        <f t="shared" ref="IG36:IG42" si="331">HU36+HY36+IC36</f>
        <v>0</v>
      </c>
      <c r="IH36" s="358">
        <f>SUM(IE36:IG36)</f>
        <v>0</v>
      </c>
      <c r="II36" s="357">
        <f>EQ36+FG36+FW36</f>
        <v>0</v>
      </c>
      <c r="IJ36" s="357">
        <f t="shared" ref="IJ36:IJ42" si="332">ER36+FH36+FX36</f>
        <v>0</v>
      </c>
      <c r="IK36" s="357">
        <f t="shared" ref="IK36:IK42" si="333">ES36+FI36+FY36</f>
        <v>0</v>
      </c>
      <c r="IL36" s="357">
        <f t="shared" ref="IL36:IL42" si="334">ET36+FJ36+FZ36</f>
        <v>0</v>
      </c>
      <c r="IM36" s="357">
        <f t="shared" ref="IM36:IM42" si="335">EU36+FK36+GA36</f>
        <v>0</v>
      </c>
      <c r="IN36" s="357">
        <f t="shared" ref="IN36:IN42" si="336">EV36+FL36+GB36</f>
        <v>0</v>
      </c>
      <c r="IO36" s="357">
        <f t="shared" ref="IO36:IO42" si="337">EW36+FM36+GC36</f>
        <v>0</v>
      </c>
      <c r="IP36" s="357">
        <f t="shared" ref="IP36:IP42" si="338">EX36+FN36+GD36</f>
        <v>0</v>
      </c>
      <c r="IQ36" s="357">
        <f t="shared" ref="IQ36:IQ42" si="339">EY36+FO36+GE36</f>
        <v>0</v>
      </c>
      <c r="IR36" s="357">
        <f t="shared" ref="IR36:IR42" si="340">EZ36+FP36+GF36</f>
        <v>0</v>
      </c>
      <c r="IS36" s="357">
        <f t="shared" ref="IS36:IS42" si="341">FA36+FQ36+GG36</f>
        <v>0</v>
      </c>
      <c r="IT36" s="357">
        <f t="shared" ref="IT36:IT42" si="342">FB36+FR36+GH36</f>
        <v>0</v>
      </c>
      <c r="IU36" s="357">
        <f>II36+IM36+IQ36</f>
        <v>0</v>
      </c>
      <c r="IV36" s="357">
        <f t="shared" ref="IV36:IV42" si="343">IJ36+IN36+IR36</f>
        <v>0</v>
      </c>
      <c r="IW36" s="357">
        <f t="shared" ref="IW36:IW42" si="344">IK36+IO36+IS36</f>
        <v>0</v>
      </c>
      <c r="IX36" s="358">
        <f>SUM(IU36:IW36)</f>
        <v>0</v>
      </c>
      <c r="IY36" s="357">
        <f>GM36+HC36</f>
        <v>0</v>
      </c>
      <c r="IZ36" s="357">
        <f t="shared" ref="IZ36:IZ42" si="345">GN36+HD36</f>
        <v>0</v>
      </c>
      <c r="JA36" s="357">
        <f t="shared" ref="JA36:JA42" si="346">GO36+HE36</f>
        <v>0</v>
      </c>
      <c r="JB36" s="536">
        <f t="shared" ref="JB36:JB42" si="347">GP36+HF36</f>
        <v>0</v>
      </c>
      <c r="JC36" s="357">
        <f t="shared" ref="JC36:JC42" si="348">GQ36+HG36</f>
        <v>0</v>
      </c>
      <c r="JD36" s="357">
        <f t="shared" ref="JD36:JD42" si="349">GR36+HH36</f>
        <v>2</v>
      </c>
      <c r="JE36" s="357">
        <f t="shared" ref="JE36:JE42" si="350">GS36+HI36</f>
        <v>0</v>
      </c>
      <c r="JF36" s="357">
        <f t="shared" ref="JF36:JF42" si="351">GT36+HJ36</f>
        <v>2</v>
      </c>
      <c r="JG36" s="357">
        <f t="shared" ref="JG36:JG42" si="352">GU36+HK36</f>
        <v>0</v>
      </c>
      <c r="JH36" s="357">
        <f t="shared" ref="JH36:JH42" si="353">GV36+HL36</f>
        <v>0</v>
      </c>
      <c r="JI36" s="357">
        <f t="shared" ref="JI36:JI42" si="354">GW36+HM36</f>
        <v>0</v>
      </c>
      <c r="JJ36" s="357">
        <f t="shared" ref="JJ36:JJ42" si="355">GX36+HN36</f>
        <v>0</v>
      </c>
      <c r="JK36" s="357">
        <f>IY36+JC36+JG36</f>
        <v>0</v>
      </c>
      <c r="JL36" s="357">
        <f t="shared" ref="JL36:JL42" si="356">IZ36+JD36+JH36</f>
        <v>2</v>
      </c>
      <c r="JM36" s="357">
        <f t="shared" ref="JM36:JM42" si="357">JA36+JE36+JI36</f>
        <v>0</v>
      </c>
      <c r="JN36" s="541">
        <f>SUM(JK36:JM36)</f>
        <v>2</v>
      </c>
      <c r="JO36" s="357">
        <f>HS36+II36</f>
        <v>0</v>
      </c>
      <c r="JP36" s="357">
        <f t="shared" ref="JP36:JP42" si="358">HT36+IJ36</f>
        <v>0</v>
      </c>
      <c r="JQ36" s="357">
        <f t="shared" ref="JQ36:JQ42" si="359">HU36+IK36</f>
        <v>0</v>
      </c>
      <c r="JR36" s="357">
        <f t="shared" ref="JR36:JR42" si="360">HV36+IL36</f>
        <v>0</v>
      </c>
      <c r="JS36" s="357">
        <f t="shared" ref="JS36:JS42" si="361">HW36+IM36</f>
        <v>0</v>
      </c>
      <c r="JT36" s="357">
        <f t="shared" ref="JT36:JT42" si="362">HX36+IN36</f>
        <v>0</v>
      </c>
      <c r="JU36" s="357">
        <f t="shared" ref="JU36:JU42" si="363">HY36+IO36</f>
        <v>0</v>
      </c>
      <c r="JV36" s="357">
        <f t="shared" ref="JV36:JV42" si="364">HZ36+IP36</f>
        <v>0</v>
      </c>
      <c r="JW36" s="357">
        <f t="shared" ref="JW36:JW42" si="365">IA36+IQ36</f>
        <v>0</v>
      </c>
      <c r="JX36" s="357">
        <f t="shared" ref="JX36:JX42" si="366">IB36+IR36</f>
        <v>0</v>
      </c>
      <c r="JY36" s="357">
        <f t="shared" ref="JY36:JY42" si="367">IC36+IS36</f>
        <v>0</v>
      </c>
      <c r="JZ36" s="357">
        <f t="shared" ref="JZ36:JZ42" si="368">ID36+IT36</f>
        <v>0</v>
      </c>
      <c r="KA36" s="357">
        <f>JO36+JS36+JW36</f>
        <v>0</v>
      </c>
      <c r="KB36" s="357">
        <f t="shared" ref="KB36:KB42" si="369">JP36+JT36+JX36</f>
        <v>0</v>
      </c>
      <c r="KC36" s="357">
        <f t="shared" ref="KC36:KC42" si="370">JQ36+JU36+JY36</f>
        <v>0</v>
      </c>
      <c r="KD36" s="358">
        <f>SUM(KA36:KC36)</f>
        <v>0</v>
      </c>
      <c r="KE36" s="357">
        <f>C36+S36+AI36+AY36+BO36+CE36+CU36+DK36+EA36+EQ36+FG36+FW36</f>
        <v>0</v>
      </c>
      <c r="KF36" s="357">
        <f t="shared" ref="KF36:KF42" si="371">D36+T36+AJ36+AZ36+BP36+CF36+CV36+DL36+EB36+ER36+FH36+FX36</f>
        <v>0</v>
      </c>
      <c r="KG36" s="357">
        <f t="shared" ref="KG36:KG42" si="372">E36+U36+AK36+BA36+BQ36+CG36+CW36+DM36+EC36+ES36+FI36+FY36</f>
        <v>0</v>
      </c>
      <c r="KH36" s="357">
        <f t="shared" ref="KH36:KH42" si="373">F36+V36+AL36+BB36+BR36+CH36+CX36+DN36+ED36+ET36+FJ36+FZ36</f>
        <v>0</v>
      </c>
      <c r="KI36" s="357">
        <f t="shared" ref="KI36:KI42" si="374">G36+W36+AM36+BC36+BS36+CI36+CY36+DO36+EE36+EU36+FK36+GA36</f>
        <v>0</v>
      </c>
      <c r="KJ36" s="357">
        <f t="shared" ref="KJ36:KJ42" si="375">H36+X36+AN36+BD36+BT36+CJ36+CZ36+DP36+EF36+EV36+FL36+GB36</f>
        <v>2</v>
      </c>
      <c r="KK36" s="357">
        <f t="shared" ref="KK36:KK42" si="376">I36+Y36+AO36+BE36+BU36+CK36+DA36+DQ36+EG36+EW36+FM36+GC36</f>
        <v>0</v>
      </c>
      <c r="KL36" s="357">
        <f t="shared" ref="KL36:KL42" si="377">J36+Z36+AP36+BF36+BV36+CL36+DB36+DR36+EH36+EX36+FN36+GD36</f>
        <v>2</v>
      </c>
      <c r="KM36" s="357">
        <f t="shared" ref="KM36:KM42" si="378">K36+AA36+AQ36+BG36+BW36+CM36+DC36+DS36+EI36+EY36+FO36+GE36</f>
        <v>0</v>
      </c>
      <c r="KN36" s="357">
        <f t="shared" ref="KN36:KN42" si="379">L36+AB36+AR36+BH36+BX36+CN36+DD36+DT36+EJ36+EZ36+FP36+GF36</f>
        <v>0</v>
      </c>
      <c r="KO36" s="357">
        <f t="shared" ref="KO36:KO42" si="380">M36+AC36+AS36+BI36+BY36+CO36+DE36+DU36+EK36+FA36+FQ36+GG36</f>
        <v>0</v>
      </c>
      <c r="KP36" s="357">
        <f t="shared" ref="KP36:KP42" si="381">N36+AD36+AT36+BJ36+BZ36+CP36+DF36+DV36+EL36+FB36+FR36+GH36</f>
        <v>0</v>
      </c>
      <c r="KQ36" s="357">
        <f>KE36+KI36+KM36</f>
        <v>0</v>
      </c>
      <c r="KR36" s="357">
        <f t="shared" ref="KR36:KR42" si="382">KF36+KJ36+KN36</f>
        <v>2</v>
      </c>
      <c r="KS36" s="357">
        <f t="shared" ref="KS36:KS42" si="383">KG36+KK36+KO36</f>
        <v>0</v>
      </c>
      <c r="KT36" s="541">
        <f>SUM(KQ36:KS36)</f>
        <v>2</v>
      </c>
    </row>
    <row r="37" spans="1:306" x14ac:dyDescent="0.25">
      <c r="A37" s="51">
        <v>2</v>
      </c>
      <c r="B37" s="174" t="s">
        <v>113</v>
      </c>
      <c r="C37" s="357"/>
      <c r="D37" s="357"/>
      <c r="E37" s="357"/>
      <c r="F37" s="357">
        <f t="shared" si="215"/>
        <v>0</v>
      </c>
      <c r="G37" s="357">
        <v>5</v>
      </c>
      <c r="H37" s="357">
        <v>1</v>
      </c>
      <c r="I37" s="357"/>
      <c r="J37" s="357">
        <f t="shared" si="216"/>
        <v>6</v>
      </c>
      <c r="K37" s="357"/>
      <c r="L37" s="357"/>
      <c r="M37" s="357"/>
      <c r="N37" s="357">
        <f t="shared" si="217"/>
        <v>0</v>
      </c>
      <c r="O37" s="357">
        <f t="shared" si="218"/>
        <v>5</v>
      </c>
      <c r="P37" s="357">
        <f t="shared" si="218"/>
        <v>1</v>
      </c>
      <c r="Q37" s="357">
        <f t="shared" si="218"/>
        <v>0</v>
      </c>
      <c r="R37" s="357">
        <f t="shared" si="219"/>
        <v>6</v>
      </c>
      <c r="S37" s="357"/>
      <c r="T37" s="357"/>
      <c r="U37" s="357"/>
      <c r="V37" s="357"/>
      <c r="W37" s="357">
        <v>2</v>
      </c>
      <c r="X37" s="357">
        <v>1</v>
      </c>
      <c r="Y37" s="357"/>
      <c r="Z37" s="357">
        <f t="shared" si="220"/>
        <v>3</v>
      </c>
      <c r="AA37" s="357"/>
      <c r="AB37" s="357"/>
      <c r="AC37" s="357"/>
      <c r="AD37" s="357">
        <f t="shared" si="221"/>
        <v>0</v>
      </c>
      <c r="AE37" s="357">
        <f t="shared" si="222"/>
        <v>2</v>
      </c>
      <c r="AF37" s="357">
        <f t="shared" si="222"/>
        <v>1</v>
      </c>
      <c r="AG37" s="357">
        <f t="shared" si="222"/>
        <v>0</v>
      </c>
      <c r="AH37" s="357">
        <f t="shared" si="223"/>
        <v>3</v>
      </c>
      <c r="AI37" s="357"/>
      <c r="AJ37" s="357"/>
      <c r="AK37" s="357"/>
      <c r="AL37" s="357">
        <f t="shared" si="224"/>
        <v>0</v>
      </c>
      <c r="AM37" s="357">
        <v>3</v>
      </c>
      <c r="AN37" s="357">
        <v>1</v>
      </c>
      <c r="AO37" s="357"/>
      <c r="AP37" s="357">
        <f t="shared" si="225"/>
        <v>4</v>
      </c>
      <c r="AQ37" s="357"/>
      <c r="AR37" s="357"/>
      <c r="AS37" s="357"/>
      <c r="AT37" s="357">
        <f t="shared" si="226"/>
        <v>0</v>
      </c>
      <c r="AU37" s="357">
        <f t="shared" si="227"/>
        <v>3</v>
      </c>
      <c r="AV37" s="357">
        <f t="shared" si="228"/>
        <v>1</v>
      </c>
      <c r="AW37" s="357">
        <f t="shared" si="229"/>
        <v>0</v>
      </c>
      <c r="AX37" s="357">
        <f t="shared" si="230"/>
        <v>4</v>
      </c>
      <c r="AY37" s="357"/>
      <c r="AZ37" s="357"/>
      <c r="BA37" s="357">
        <v>0</v>
      </c>
      <c r="BB37" s="357">
        <f t="shared" si="231"/>
        <v>0</v>
      </c>
      <c r="BC37" s="357">
        <v>1</v>
      </c>
      <c r="BD37" s="357">
        <v>0</v>
      </c>
      <c r="BE37" s="357">
        <v>0</v>
      </c>
      <c r="BF37" s="357">
        <f t="shared" si="232"/>
        <v>1</v>
      </c>
      <c r="BG37" s="357"/>
      <c r="BH37" s="357"/>
      <c r="BI37" s="357"/>
      <c r="BJ37" s="357">
        <f t="shared" si="233"/>
        <v>0</v>
      </c>
      <c r="BK37" s="357">
        <f t="shared" si="234"/>
        <v>1</v>
      </c>
      <c r="BL37" s="357">
        <f t="shared" si="235"/>
        <v>0</v>
      </c>
      <c r="BM37" s="357">
        <f t="shared" si="236"/>
        <v>0</v>
      </c>
      <c r="BN37" s="357">
        <f t="shared" si="237"/>
        <v>1</v>
      </c>
      <c r="BO37" s="357"/>
      <c r="BP37" s="357"/>
      <c r="BQ37" s="357"/>
      <c r="BR37" s="357">
        <f t="shared" si="238"/>
        <v>0</v>
      </c>
      <c r="BS37" s="357">
        <v>1</v>
      </c>
      <c r="BT37" s="357">
        <v>5</v>
      </c>
      <c r="BU37" s="357"/>
      <c r="BV37" s="357">
        <f t="shared" si="239"/>
        <v>6</v>
      </c>
      <c r="BW37" s="357"/>
      <c r="BX37" s="357"/>
      <c r="BY37" s="357"/>
      <c r="BZ37" s="357">
        <f t="shared" si="240"/>
        <v>0</v>
      </c>
      <c r="CA37" s="357">
        <f t="shared" si="241"/>
        <v>1</v>
      </c>
      <c r="CB37" s="357">
        <f t="shared" si="242"/>
        <v>5</v>
      </c>
      <c r="CC37" s="357">
        <f t="shared" si="243"/>
        <v>0</v>
      </c>
      <c r="CD37" s="357">
        <f t="shared" si="244"/>
        <v>6</v>
      </c>
      <c r="CE37" s="357"/>
      <c r="CF37" s="357"/>
      <c r="CG37" s="357"/>
      <c r="CH37" s="357">
        <f t="shared" si="245"/>
        <v>0</v>
      </c>
      <c r="CI37" s="357"/>
      <c r="CJ37" s="357"/>
      <c r="CK37" s="357"/>
      <c r="CL37" s="357">
        <f t="shared" si="246"/>
        <v>0</v>
      </c>
      <c r="CM37" s="357"/>
      <c r="CN37" s="357"/>
      <c r="CO37" s="357"/>
      <c r="CP37" s="357">
        <f t="shared" si="247"/>
        <v>0</v>
      </c>
      <c r="CQ37" s="357">
        <f t="shared" si="248"/>
        <v>0</v>
      </c>
      <c r="CR37" s="357">
        <f t="shared" si="249"/>
        <v>0</v>
      </c>
      <c r="CS37" s="357">
        <f t="shared" si="250"/>
        <v>0</v>
      </c>
      <c r="CT37" s="357">
        <f t="shared" si="251"/>
        <v>0</v>
      </c>
      <c r="CU37" s="357"/>
      <c r="CV37" s="357"/>
      <c r="CW37" s="357"/>
      <c r="CX37" s="358">
        <f t="shared" si="252"/>
        <v>0</v>
      </c>
      <c r="CY37" s="357"/>
      <c r="CZ37" s="357"/>
      <c r="DA37" s="357"/>
      <c r="DB37" s="357">
        <f t="shared" si="253"/>
        <v>0</v>
      </c>
      <c r="DC37" s="357"/>
      <c r="DD37" s="357"/>
      <c r="DE37" s="357"/>
      <c r="DF37" s="357">
        <f t="shared" si="254"/>
        <v>0</v>
      </c>
      <c r="DG37" s="357">
        <f t="shared" si="255"/>
        <v>0</v>
      </c>
      <c r="DH37" s="357">
        <f t="shared" si="256"/>
        <v>0</v>
      </c>
      <c r="DI37" s="357">
        <f t="shared" si="257"/>
        <v>0</v>
      </c>
      <c r="DJ37" s="357">
        <f t="shared" si="258"/>
        <v>0</v>
      </c>
      <c r="DK37" s="357"/>
      <c r="DL37" s="357"/>
      <c r="DM37" s="357"/>
      <c r="DN37" s="358">
        <f t="shared" si="259"/>
        <v>0</v>
      </c>
      <c r="DO37" s="357"/>
      <c r="DP37" s="357"/>
      <c r="DQ37" s="357"/>
      <c r="DR37" s="357">
        <f t="shared" si="260"/>
        <v>0</v>
      </c>
      <c r="DS37" s="357"/>
      <c r="DT37" s="357"/>
      <c r="DU37" s="357"/>
      <c r="DV37" s="357">
        <f t="shared" si="261"/>
        <v>0</v>
      </c>
      <c r="DW37" s="357">
        <f t="shared" si="262"/>
        <v>0</v>
      </c>
      <c r="DX37" s="357">
        <f t="shared" si="263"/>
        <v>0</v>
      </c>
      <c r="DY37" s="357">
        <f t="shared" si="264"/>
        <v>0</v>
      </c>
      <c r="DZ37" s="357">
        <f t="shared" si="265"/>
        <v>0</v>
      </c>
      <c r="EA37" s="357"/>
      <c r="EB37" s="357"/>
      <c r="EC37" s="357"/>
      <c r="ED37" s="358">
        <f t="shared" si="266"/>
        <v>0</v>
      </c>
      <c r="EE37" s="357"/>
      <c r="EF37" s="357"/>
      <c r="EG37" s="357"/>
      <c r="EH37" s="357">
        <f t="shared" si="267"/>
        <v>0</v>
      </c>
      <c r="EI37" s="357"/>
      <c r="EJ37" s="357"/>
      <c r="EK37" s="357"/>
      <c r="EL37" s="357">
        <f t="shared" si="268"/>
        <v>0</v>
      </c>
      <c r="EM37" s="357">
        <f t="shared" si="269"/>
        <v>0</v>
      </c>
      <c r="EN37" s="357">
        <f t="shared" si="270"/>
        <v>0</v>
      </c>
      <c r="EO37" s="357">
        <f t="shared" si="270"/>
        <v>0</v>
      </c>
      <c r="EP37" s="357">
        <f t="shared" si="271"/>
        <v>0</v>
      </c>
      <c r="EQ37" s="357"/>
      <c r="ER37" s="357"/>
      <c r="ES37" s="357"/>
      <c r="ET37" s="358">
        <f t="shared" si="272"/>
        <v>0</v>
      </c>
      <c r="EU37" s="357"/>
      <c r="EV37" s="357"/>
      <c r="EW37" s="357"/>
      <c r="EX37" s="357">
        <f t="shared" si="273"/>
        <v>0</v>
      </c>
      <c r="EY37" s="357"/>
      <c r="EZ37" s="357"/>
      <c r="FA37" s="357"/>
      <c r="FB37" s="357">
        <f t="shared" si="274"/>
        <v>0</v>
      </c>
      <c r="FC37" s="357">
        <f t="shared" si="275"/>
        <v>0</v>
      </c>
      <c r="FD37" s="357">
        <f t="shared" si="276"/>
        <v>0</v>
      </c>
      <c r="FE37" s="357">
        <f t="shared" si="277"/>
        <v>0</v>
      </c>
      <c r="FF37" s="357">
        <f t="shared" si="278"/>
        <v>0</v>
      </c>
      <c r="FG37" s="357"/>
      <c r="FH37" s="357"/>
      <c r="FI37" s="357"/>
      <c r="FJ37" s="358">
        <f t="shared" si="279"/>
        <v>0</v>
      </c>
      <c r="FK37" s="357"/>
      <c r="FL37" s="357"/>
      <c r="FM37" s="357"/>
      <c r="FN37" s="357">
        <f t="shared" si="280"/>
        <v>0</v>
      </c>
      <c r="FO37" s="357"/>
      <c r="FP37" s="357"/>
      <c r="FQ37" s="357"/>
      <c r="FR37" s="357">
        <f t="shared" si="281"/>
        <v>0</v>
      </c>
      <c r="FS37" s="357">
        <f t="shared" si="282"/>
        <v>0</v>
      </c>
      <c r="FT37" s="357">
        <f t="shared" si="283"/>
        <v>0</v>
      </c>
      <c r="FU37" s="357">
        <f t="shared" si="284"/>
        <v>0</v>
      </c>
      <c r="FV37" s="357">
        <f t="shared" si="285"/>
        <v>0</v>
      </c>
      <c r="FW37" s="357"/>
      <c r="FX37" s="357"/>
      <c r="FY37" s="357"/>
      <c r="FZ37" s="358">
        <f t="shared" si="286"/>
        <v>0</v>
      </c>
      <c r="GA37" s="357"/>
      <c r="GB37" s="357"/>
      <c r="GC37" s="357"/>
      <c r="GD37" s="357">
        <f t="shared" si="287"/>
        <v>0</v>
      </c>
      <c r="GE37" s="357"/>
      <c r="GF37" s="357"/>
      <c r="GG37" s="357"/>
      <c r="GH37" s="357">
        <f t="shared" si="288"/>
        <v>0</v>
      </c>
      <c r="GI37" s="357">
        <f t="shared" si="289"/>
        <v>0</v>
      </c>
      <c r="GJ37" s="357">
        <f t="shared" si="290"/>
        <v>0</v>
      </c>
      <c r="GK37" s="357">
        <f t="shared" si="291"/>
        <v>0</v>
      </c>
      <c r="GL37" s="357">
        <f t="shared" si="292"/>
        <v>0</v>
      </c>
      <c r="GM37" s="357">
        <f t="shared" ref="GM37:GM42" si="384">C37+S37+AI37</f>
        <v>0</v>
      </c>
      <c r="GN37" s="357">
        <f t="shared" si="293"/>
        <v>0</v>
      </c>
      <c r="GO37" s="357">
        <f t="shared" si="294"/>
        <v>0</v>
      </c>
      <c r="GP37" s="357">
        <f t="shared" si="295"/>
        <v>0</v>
      </c>
      <c r="GQ37" s="357">
        <f t="shared" si="296"/>
        <v>10</v>
      </c>
      <c r="GR37" s="357">
        <f t="shared" si="297"/>
        <v>3</v>
      </c>
      <c r="GS37" s="357">
        <f t="shared" si="298"/>
        <v>0</v>
      </c>
      <c r="GT37" s="357">
        <f t="shared" si="299"/>
        <v>13</v>
      </c>
      <c r="GU37" s="357">
        <f t="shared" si="300"/>
        <v>0</v>
      </c>
      <c r="GV37" s="357">
        <f t="shared" si="301"/>
        <v>0</v>
      </c>
      <c r="GW37" s="357">
        <f t="shared" si="302"/>
        <v>0</v>
      </c>
      <c r="GX37" s="357">
        <f t="shared" si="303"/>
        <v>0</v>
      </c>
      <c r="GY37" s="357">
        <f t="shared" ref="GY37:GY42" si="385">GM37+GQ37+GU37</f>
        <v>10</v>
      </c>
      <c r="GZ37" s="357">
        <f t="shared" si="304"/>
        <v>3</v>
      </c>
      <c r="HA37" s="357">
        <f t="shared" si="305"/>
        <v>0</v>
      </c>
      <c r="HB37" s="358">
        <f t="shared" ref="HB37:HB42" si="386">SUM(GY37:HA37)</f>
        <v>13</v>
      </c>
      <c r="HC37" s="357">
        <f t="shared" ref="HC37:HC42" si="387">AY37+BO37+CE37</f>
        <v>0</v>
      </c>
      <c r="HD37" s="357">
        <f t="shared" si="306"/>
        <v>0</v>
      </c>
      <c r="HE37" s="357">
        <f t="shared" si="307"/>
        <v>0</v>
      </c>
      <c r="HF37" s="357">
        <f t="shared" si="308"/>
        <v>0</v>
      </c>
      <c r="HG37" s="357">
        <f t="shared" si="309"/>
        <v>2</v>
      </c>
      <c r="HH37" s="357">
        <f t="shared" si="310"/>
        <v>5</v>
      </c>
      <c r="HI37" s="357">
        <f t="shared" si="311"/>
        <v>0</v>
      </c>
      <c r="HJ37" s="357">
        <f t="shared" si="312"/>
        <v>7</v>
      </c>
      <c r="HK37" s="357">
        <f t="shared" si="313"/>
        <v>0</v>
      </c>
      <c r="HL37" s="357">
        <f t="shared" si="314"/>
        <v>0</v>
      </c>
      <c r="HM37" s="357">
        <f t="shared" si="315"/>
        <v>0</v>
      </c>
      <c r="HN37" s="357">
        <f t="shared" si="316"/>
        <v>0</v>
      </c>
      <c r="HO37" s="357">
        <f t="shared" ref="HO37:HO42" si="388">HC37+HG37+HK37</f>
        <v>2</v>
      </c>
      <c r="HP37" s="357">
        <f t="shared" si="317"/>
        <v>5</v>
      </c>
      <c r="HQ37" s="357">
        <f t="shared" si="318"/>
        <v>0</v>
      </c>
      <c r="HR37" s="358">
        <f t="shared" ref="HR37:HR42" si="389">SUM(HO37:HQ37)</f>
        <v>7</v>
      </c>
      <c r="HS37" s="357">
        <f t="shared" ref="HS37:HS42" si="390">CU37+DK37+EA37</f>
        <v>0</v>
      </c>
      <c r="HT37" s="357">
        <f t="shared" si="319"/>
        <v>0</v>
      </c>
      <c r="HU37" s="357">
        <f t="shared" si="320"/>
        <v>0</v>
      </c>
      <c r="HV37" s="357">
        <f t="shared" si="321"/>
        <v>0</v>
      </c>
      <c r="HW37" s="357">
        <f t="shared" si="322"/>
        <v>0</v>
      </c>
      <c r="HX37" s="357">
        <f t="shared" si="323"/>
        <v>0</v>
      </c>
      <c r="HY37" s="357">
        <f t="shared" si="324"/>
        <v>0</v>
      </c>
      <c r="HZ37" s="357">
        <f t="shared" si="325"/>
        <v>0</v>
      </c>
      <c r="IA37" s="357">
        <f t="shared" si="326"/>
        <v>0</v>
      </c>
      <c r="IB37" s="357">
        <f t="shared" si="327"/>
        <v>0</v>
      </c>
      <c r="IC37" s="357">
        <f t="shared" si="328"/>
        <v>0</v>
      </c>
      <c r="ID37" s="357">
        <f t="shared" si="329"/>
        <v>0</v>
      </c>
      <c r="IE37" s="357">
        <f t="shared" ref="IE37:IE42" si="391">HS37+HW37+IA37</f>
        <v>0</v>
      </c>
      <c r="IF37" s="357">
        <f t="shared" si="330"/>
        <v>0</v>
      </c>
      <c r="IG37" s="357">
        <f t="shared" si="331"/>
        <v>0</v>
      </c>
      <c r="IH37" s="358">
        <f t="shared" ref="IH37:IH42" si="392">SUM(IE37:IG37)</f>
        <v>0</v>
      </c>
      <c r="II37" s="357">
        <f t="shared" ref="II37:II42" si="393">EQ37+FG37+FW37</f>
        <v>0</v>
      </c>
      <c r="IJ37" s="357">
        <f t="shared" si="332"/>
        <v>0</v>
      </c>
      <c r="IK37" s="357">
        <f t="shared" si="333"/>
        <v>0</v>
      </c>
      <c r="IL37" s="357">
        <f t="shared" si="334"/>
        <v>0</v>
      </c>
      <c r="IM37" s="357">
        <f t="shared" si="335"/>
        <v>0</v>
      </c>
      <c r="IN37" s="357">
        <f t="shared" si="336"/>
        <v>0</v>
      </c>
      <c r="IO37" s="357">
        <f t="shared" si="337"/>
        <v>0</v>
      </c>
      <c r="IP37" s="357">
        <f t="shared" si="338"/>
        <v>0</v>
      </c>
      <c r="IQ37" s="357">
        <f t="shared" si="339"/>
        <v>0</v>
      </c>
      <c r="IR37" s="357">
        <f t="shared" si="340"/>
        <v>0</v>
      </c>
      <c r="IS37" s="357">
        <f t="shared" si="341"/>
        <v>0</v>
      </c>
      <c r="IT37" s="357">
        <f t="shared" si="342"/>
        <v>0</v>
      </c>
      <c r="IU37" s="357">
        <f t="shared" ref="IU37:IU42" si="394">II37+IM37+IQ37</f>
        <v>0</v>
      </c>
      <c r="IV37" s="357">
        <f t="shared" si="343"/>
        <v>0</v>
      </c>
      <c r="IW37" s="357">
        <f t="shared" si="344"/>
        <v>0</v>
      </c>
      <c r="IX37" s="358">
        <f t="shared" ref="IX37:IX42" si="395">SUM(IU37:IW37)</f>
        <v>0</v>
      </c>
      <c r="IY37" s="357">
        <f t="shared" ref="IY37:IY42" si="396">GM37+HC37</f>
        <v>0</v>
      </c>
      <c r="IZ37" s="357">
        <f t="shared" si="345"/>
        <v>0</v>
      </c>
      <c r="JA37" s="357">
        <f t="shared" si="346"/>
        <v>0</v>
      </c>
      <c r="JB37" s="357">
        <f t="shared" si="347"/>
        <v>0</v>
      </c>
      <c r="JC37" s="357">
        <f t="shared" si="348"/>
        <v>12</v>
      </c>
      <c r="JD37" s="357">
        <f t="shared" si="349"/>
        <v>8</v>
      </c>
      <c r="JE37" s="357">
        <f t="shared" si="350"/>
        <v>0</v>
      </c>
      <c r="JF37" s="357">
        <f t="shared" si="351"/>
        <v>20</v>
      </c>
      <c r="JG37" s="357">
        <f t="shared" si="352"/>
        <v>0</v>
      </c>
      <c r="JH37" s="357">
        <f t="shared" si="353"/>
        <v>0</v>
      </c>
      <c r="JI37" s="357">
        <f t="shared" si="354"/>
        <v>0</v>
      </c>
      <c r="JJ37" s="357">
        <f t="shared" si="355"/>
        <v>0</v>
      </c>
      <c r="JK37" s="357">
        <f t="shared" ref="JK37:JK42" si="397">IY37+JC37+JG37</f>
        <v>12</v>
      </c>
      <c r="JL37" s="357">
        <f t="shared" si="356"/>
        <v>8</v>
      </c>
      <c r="JM37" s="357">
        <f t="shared" si="357"/>
        <v>0</v>
      </c>
      <c r="JN37" s="358">
        <f t="shared" ref="JN37:JN42" si="398">SUM(JK37:JM37)</f>
        <v>20</v>
      </c>
      <c r="JO37" s="357">
        <f t="shared" ref="JO37:JO42" si="399">HS37+II37</f>
        <v>0</v>
      </c>
      <c r="JP37" s="357">
        <f t="shared" si="358"/>
        <v>0</v>
      </c>
      <c r="JQ37" s="357">
        <f t="shared" si="359"/>
        <v>0</v>
      </c>
      <c r="JR37" s="357">
        <f t="shared" si="360"/>
        <v>0</v>
      </c>
      <c r="JS37" s="357">
        <f t="shared" si="361"/>
        <v>0</v>
      </c>
      <c r="JT37" s="357">
        <f t="shared" si="362"/>
        <v>0</v>
      </c>
      <c r="JU37" s="357">
        <f t="shared" si="363"/>
        <v>0</v>
      </c>
      <c r="JV37" s="357">
        <f t="shared" si="364"/>
        <v>0</v>
      </c>
      <c r="JW37" s="357">
        <f t="shared" si="365"/>
        <v>0</v>
      </c>
      <c r="JX37" s="357">
        <f t="shared" si="366"/>
        <v>0</v>
      </c>
      <c r="JY37" s="357">
        <f t="shared" si="367"/>
        <v>0</v>
      </c>
      <c r="JZ37" s="357">
        <f t="shared" si="368"/>
        <v>0</v>
      </c>
      <c r="KA37" s="357">
        <f t="shared" ref="KA37:KA42" si="400">JO37+JS37+JW37</f>
        <v>0</v>
      </c>
      <c r="KB37" s="357">
        <f t="shared" si="369"/>
        <v>0</v>
      </c>
      <c r="KC37" s="357">
        <f t="shared" si="370"/>
        <v>0</v>
      </c>
      <c r="KD37" s="358">
        <f t="shared" ref="KD37:KD42" si="401">SUM(KA37:KC37)</f>
        <v>0</v>
      </c>
      <c r="KE37" s="357">
        <f t="shared" ref="KE37:KE42" si="402">C37+S37+AI37+AY37+BO37+CE37+CU37+DK37+EA37+EQ37+FG37+FW37</f>
        <v>0</v>
      </c>
      <c r="KF37" s="357">
        <f t="shared" si="371"/>
        <v>0</v>
      </c>
      <c r="KG37" s="357">
        <f t="shared" si="372"/>
        <v>0</v>
      </c>
      <c r="KH37" s="357">
        <f t="shared" si="373"/>
        <v>0</v>
      </c>
      <c r="KI37" s="357">
        <f t="shared" si="374"/>
        <v>12</v>
      </c>
      <c r="KJ37" s="357">
        <f t="shared" si="375"/>
        <v>8</v>
      </c>
      <c r="KK37" s="357">
        <f t="shared" si="376"/>
        <v>0</v>
      </c>
      <c r="KL37" s="357">
        <f t="shared" si="377"/>
        <v>20</v>
      </c>
      <c r="KM37" s="357">
        <f t="shared" si="378"/>
        <v>0</v>
      </c>
      <c r="KN37" s="357">
        <f t="shared" si="379"/>
        <v>0</v>
      </c>
      <c r="KO37" s="357">
        <f t="shared" si="380"/>
        <v>0</v>
      </c>
      <c r="KP37" s="357">
        <f t="shared" si="381"/>
        <v>0</v>
      </c>
      <c r="KQ37" s="357">
        <f t="shared" ref="KQ37:KQ42" si="403">KE37+KI37+KM37</f>
        <v>12</v>
      </c>
      <c r="KR37" s="357">
        <f t="shared" si="382"/>
        <v>8</v>
      </c>
      <c r="KS37" s="357">
        <f t="shared" si="383"/>
        <v>0</v>
      </c>
      <c r="KT37" s="358">
        <f t="shared" ref="KT37:KT42" si="404">SUM(KQ37:KS37)</f>
        <v>20</v>
      </c>
    </row>
    <row r="38" spans="1:306" x14ac:dyDescent="0.25">
      <c r="A38" s="51">
        <v>3</v>
      </c>
      <c r="B38" s="174" t="s">
        <v>114</v>
      </c>
      <c r="C38" s="357"/>
      <c r="D38" s="357"/>
      <c r="E38" s="357"/>
      <c r="F38" s="357">
        <f t="shared" si="215"/>
        <v>0</v>
      </c>
      <c r="G38" s="357">
        <v>0</v>
      </c>
      <c r="H38" s="357">
        <v>0</v>
      </c>
      <c r="I38" s="357"/>
      <c r="J38" s="357">
        <f t="shared" si="216"/>
        <v>0</v>
      </c>
      <c r="K38" s="357"/>
      <c r="L38" s="357"/>
      <c r="M38" s="357"/>
      <c r="N38" s="357">
        <f t="shared" si="217"/>
        <v>0</v>
      </c>
      <c r="O38" s="357">
        <f t="shared" si="218"/>
        <v>0</v>
      </c>
      <c r="P38" s="357">
        <f t="shared" si="218"/>
        <v>0</v>
      </c>
      <c r="Q38" s="357">
        <f t="shared" si="218"/>
        <v>0</v>
      </c>
      <c r="R38" s="357">
        <f t="shared" si="219"/>
        <v>0</v>
      </c>
      <c r="S38" s="357"/>
      <c r="T38" s="357"/>
      <c r="U38" s="357"/>
      <c r="V38" s="357"/>
      <c r="W38" s="357">
        <v>0</v>
      </c>
      <c r="X38" s="357">
        <v>0</v>
      </c>
      <c r="Y38" s="357"/>
      <c r="Z38" s="357">
        <f t="shared" si="220"/>
        <v>0</v>
      </c>
      <c r="AA38" s="357"/>
      <c r="AB38" s="357"/>
      <c r="AC38" s="357"/>
      <c r="AD38" s="357">
        <f t="shared" si="221"/>
        <v>0</v>
      </c>
      <c r="AE38" s="357">
        <f t="shared" si="222"/>
        <v>0</v>
      </c>
      <c r="AF38" s="357">
        <f t="shared" si="222"/>
        <v>0</v>
      </c>
      <c r="AG38" s="357">
        <f t="shared" si="222"/>
        <v>0</v>
      </c>
      <c r="AH38" s="357">
        <f t="shared" si="223"/>
        <v>0</v>
      </c>
      <c r="AI38" s="357"/>
      <c r="AJ38" s="357"/>
      <c r="AK38" s="357"/>
      <c r="AL38" s="357">
        <f t="shared" si="224"/>
        <v>0</v>
      </c>
      <c r="AM38" s="357">
        <v>0</v>
      </c>
      <c r="AN38" s="357">
        <v>0</v>
      </c>
      <c r="AO38" s="357"/>
      <c r="AP38" s="357">
        <f t="shared" si="225"/>
        <v>0</v>
      </c>
      <c r="AQ38" s="357"/>
      <c r="AR38" s="357"/>
      <c r="AS38" s="357"/>
      <c r="AT38" s="357">
        <f t="shared" si="226"/>
        <v>0</v>
      </c>
      <c r="AU38" s="357">
        <f t="shared" si="227"/>
        <v>0</v>
      </c>
      <c r="AV38" s="357">
        <f t="shared" si="228"/>
        <v>0</v>
      </c>
      <c r="AW38" s="357">
        <f t="shared" si="229"/>
        <v>0</v>
      </c>
      <c r="AX38" s="357">
        <f t="shared" si="230"/>
        <v>0</v>
      </c>
      <c r="AY38" s="357"/>
      <c r="AZ38" s="357"/>
      <c r="BA38" s="357"/>
      <c r="BB38" s="357">
        <f t="shared" si="231"/>
        <v>0</v>
      </c>
      <c r="BC38" s="357">
        <v>0</v>
      </c>
      <c r="BD38" s="357">
        <v>0</v>
      </c>
      <c r="BE38" s="357">
        <v>0</v>
      </c>
      <c r="BF38" s="357">
        <f t="shared" si="232"/>
        <v>0</v>
      </c>
      <c r="BG38" s="357"/>
      <c r="BH38" s="357"/>
      <c r="BI38" s="357"/>
      <c r="BJ38" s="357">
        <f t="shared" si="233"/>
        <v>0</v>
      </c>
      <c r="BK38" s="357">
        <f t="shared" si="234"/>
        <v>0</v>
      </c>
      <c r="BL38" s="357">
        <f t="shared" si="235"/>
        <v>0</v>
      </c>
      <c r="BM38" s="357">
        <f t="shared" si="236"/>
        <v>0</v>
      </c>
      <c r="BN38" s="357">
        <f t="shared" si="237"/>
        <v>0</v>
      </c>
      <c r="BO38" s="357"/>
      <c r="BP38" s="357"/>
      <c r="BQ38" s="357"/>
      <c r="BR38" s="357">
        <f t="shared" si="238"/>
        <v>0</v>
      </c>
      <c r="BS38" s="357">
        <v>0</v>
      </c>
      <c r="BT38" s="357">
        <v>0</v>
      </c>
      <c r="BU38" s="357"/>
      <c r="BV38" s="357">
        <f t="shared" si="239"/>
        <v>0</v>
      </c>
      <c r="BW38" s="357"/>
      <c r="BX38" s="357"/>
      <c r="BY38" s="357"/>
      <c r="BZ38" s="357">
        <f t="shared" si="240"/>
        <v>0</v>
      </c>
      <c r="CA38" s="357">
        <f t="shared" si="241"/>
        <v>0</v>
      </c>
      <c r="CB38" s="357">
        <f t="shared" si="242"/>
        <v>0</v>
      </c>
      <c r="CC38" s="357">
        <f t="shared" si="243"/>
        <v>0</v>
      </c>
      <c r="CD38" s="357">
        <f t="shared" si="244"/>
        <v>0</v>
      </c>
      <c r="CE38" s="357"/>
      <c r="CF38" s="357"/>
      <c r="CG38" s="357"/>
      <c r="CH38" s="357">
        <f t="shared" si="245"/>
        <v>0</v>
      </c>
      <c r="CI38" s="357"/>
      <c r="CJ38" s="357"/>
      <c r="CK38" s="357"/>
      <c r="CL38" s="357">
        <f t="shared" si="246"/>
        <v>0</v>
      </c>
      <c r="CM38" s="357"/>
      <c r="CN38" s="357"/>
      <c r="CO38" s="357"/>
      <c r="CP38" s="357">
        <f t="shared" si="247"/>
        <v>0</v>
      </c>
      <c r="CQ38" s="357">
        <f t="shared" si="248"/>
        <v>0</v>
      </c>
      <c r="CR38" s="357">
        <f t="shared" si="249"/>
        <v>0</v>
      </c>
      <c r="CS38" s="357">
        <f t="shared" si="250"/>
        <v>0</v>
      </c>
      <c r="CT38" s="357">
        <f t="shared" si="251"/>
        <v>0</v>
      </c>
      <c r="CU38" s="357"/>
      <c r="CV38" s="357"/>
      <c r="CW38" s="357"/>
      <c r="CX38" s="358">
        <f t="shared" si="252"/>
        <v>0</v>
      </c>
      <c r="CY38" s="357"/>
      <c r="CZ38" s="357"/>
      <c r="DA38" s="357"/>
      <c r="DB38" s="357">
        <f t="shared" si="253"/>
        <v>0</v>
      </c>
      <c r="DC38" s="357"/>
      <c r="DD38" s="357"/>
      <c r="DE38" s="357"/>
      <c r="DF38" s="357">
        <f t="shared" si="254"/>
        <v>0</v>
      </c>
      <c r="DG38" s="357">
        <f t="shared" si="255"/>
        <v>0</v>
      </c>
      <c r="DH38" s="357">
        <f t="shared" si="256"/>
        <v>0</v>
      </c>
      <c r="DI38" s="357">
        <f t="shared" si="257"/>
        <v>0</v>
      </c>
      <c r="DJ38" s="357">
        <f t="shared" si="258"/>
        <v>0</v>
      </c>
      <c r="DK38" s="357"/>
      <c r="DL38" s="357"/>
      <c r="DM38" s="357"/>
      <c r="DN38" s="358">
        <f t="shared" si="259"/>
        <v>0</v>
      </c>
      <c r="DO38" s="357"/>
      <c r="DP38" s="357"/>
      <c r="DQ38" s="357"/>
      <c r="DR38" s="357">
        <f t="shared" si="260"/>
        <v>0</v>
      </c>
      <c r="DS38" s="357"/>
      <c r="DT38" s="357"/>
      <c r="DU38" s="357"/>
      <c r="DV38" s="357">
        <f t="shared" si="261"/>
        <v>0</v>
      </c>
      <c r="DW38" s="357">
        <f t="shared" si="262"/>
        <v>0</v>
      </c>
      <c r="DX38" s="357">
        <f t="shared" si="263"/>
        <v>0</v>
      </c>
      <c r="DY38" s="357">
        <f t="shared" si="264"/>
        <v>0</v>
      </c>
      <c r="DZ38" s="357">
        <f t="shared" si="265"/>
        <v>0</v>
      </c>
      <c r="EA38" s="357"/>
      <c r="EB38" s="357"/>
      <c r="EC38" s="357"/>
      <c r="ED38" s="358">
        <f t="shared" si="266"/>
        <v>0</v>
      </c>
      <c r="EE38" s="357"/>
      <c r="EF38" s="357"/>
      <c r="EG38" s="357"/>
      <c r="EH38" s="357">
        <f t="shared" si="267"/>
        <v>0</v>
      </c>
      <c r="EI38" s="357"/>
      <c r="EJ38" s="357"/>
      <c r="EK38" s="357"/>
      <c r="EL38" s="357">
        <f t="shared" si="268"/>
        <v>0</v>
      </c>
      <c r="EM38" s="357">
        <f t="shared" si="269"/>
        <v>0</v>
      </c>
      <c r="EN38" s="357">
        <f t="shared" si="270"/>
        <v>0</v>
      </c>
      <c r="EO38" s="357">
        <f t="shared" si="270"/>
        <v>0</v>
      </c>
      <c r="EP38" s="357">
        <f t="shared" si="271"/>
        <v>0</v>
      </c>
      <c r="EQ38" s="357"/>
      <c r="ER38" s="357"/>
      <c r="ES38" s="357"/>
      <c r="ET38" s="358">
        <f t="shared" si="272"/>
        <v>0</v>
      </c>
      <c r="EU38" s="357"/>
      <c r="EV38" s="357"/>
      <c r="EW38" s="357"/>
      <c r="EX38" s="357">
        <f t="shared" si="273"/>
        <v>0</v>
      </c>
      <c r="EY38" s="357"/>
      <c r="EZ38" s="357"/>
      <c r="FA38" s="357"/>
      <c r="FB38" s="357">
        <f t="shared" si="274"/>
        <v>0</v>
      </c>
      <c r="FC38" s="357">
        <f t="shared" si="275"/>
        <v>0</v>
      </c>
      <c r="FD38" s="357">
        <f t="shared" si="276"/>
        <v>0</v>
      </c>
      <c r="FE38" s="357">
        <f t="shared" si="277"/>
        <v>0</v>
      </c>
      <c r="FF38" s="357">
        <f t="shared" si="278"/>
        <v>0</v>
      </c>
      <c r="FG38" s="357"/>
      <c r="FH38" s="357"/>
      <c r="FI38" s="357"/>
      <c r="FJ38" s="358">
        <f t="shared" si="279"/>
        <v>0</v>
      </c>
      <c r="FK38" s="357"/>
      <c r="FL38" s="357"/>
      <c r="FM38" s="357"/>
      <c r="FN38" s="357">
        <f t="shared" si="280"/>
        <v>0</v>
      </c>
      <c r="FO38" s="357"/>
      <c r="FP38" s="357"/>
      <c r="FQ38" s="357"/>
      <c r="FR38" s="357">
        <f t="shared" si="281"/>
        <v>0</v>
      </c>
      <c r="FS38" s="357">
        <f t="shared" si="282"/>
        <v>0</v>
      </c>
      <c r="FT38" s="357">
        <f t="shared" si="283"/>
        <v>0</v>
      </c>
      <c r="FU38" s="357">
        <f t="shared" si="284"/>
        <v>0</v>
      </c>
      <c r="FV38" s="357">
        <f t="shared" si="285"/>
        <v>0</v>
      </c>
      <c r="FW38" s="357"/>
      <c r="FX38" s="357"/>
      <c r="FY38" s="357"/>
      <c r="FZ38" s="358">
        <f t="shared" si="286"/>
        <v>0</v>
      </c>
      <c r="GA38" s="357"/>
      <c r="GB38" s="357"/>
      <c r="GC38" s="357"/>
      <c r="GD38" s="357">
        <f t="shared" si="287"/>
        <v>0</v>
      </c>
      <c r="GE38" s="357"/>
      <c r="GF38" s="357"/>
      <c r="GG38" s="357"/>
      <c r="GH38" s="357">
        <f t="shared" si="288"/>
        <v>0</v>
      </c>
      <c r="GI38" s="357">
        <f t="shared" si="289"/>
        <v>0</v>
      </c>
      <c r="GJ38" s="357">
        <f t="shared" si="290"/>
        <v>0</v>
      </c>
      <c r="GK38" s="357">
        <f t="shared" si="291"/>
        <v>0</v>
      </c>
      <c r="GL38" s="357">
        <f t="shared" si="292"/>
        <v>0</v>
      </c>
      <c r="GM38" s="357">
        <f t="shared" si="384"/>
        <v>0</v>
      </c>
      <c r="GN38" s="357">
        <f t="shared" si="293"/>
        <v>0</v>
      </c>
      <c r="GO38" s="357">
        <f t="shared" si="294"/>
        <v>0</v>
      </c>
      <c r="GP38" s="357">
        <f t="shared" si="295"/>
        <v>0</v>
      </c>
      <c r="GQ38" s="357">
        <f t="shared" si="296"/>
        <v>0</v>
      </c>
      <c r="GR38" s="357">
        <f t="shared" si="297"/>
        <v>0</v>
      </c>
      <c r="GS38" s="357">
        <f t="shared" si="298"/>
        <v>0</v>
      </c>
      <c r="GT38" s="357">
        <f t="shared" si="299"/>
        <v>0</v>
      </c>
      <c r="GU38" s="357">
        <f t="shared" si="300"/>
        <v>0</v>
      </c>
      <c r="GV38" s="357">
        <f t="shared" si="301"/>
        <v>0</v>
      </c>
      <c r="GW38" s="357">
        <f t="shared" si="302"/>
        <v>0</v>
      </c>
      <c r="GX38" s="357">
        <f t="shared" si="303"/>
        <v>0</v>
      </c>
      <c r="GY38" s="357">
        <f t="shared" si="385"/>
        <v>0</v>
      </c>
      <c r="GZ38" s="357">
        <f t="shared" si="304"/>
        <v>0</v>
      </c>
      <c r="HA38" s="357">
        <f t="shared" si="305"/>
        <v>0</v>
      </c>
      <c r="HB38" s="358">
        <f t="shared" si="386"/>
        <v>0</v>
      </c>
      <c r="HC38" s="357">
        <f t="shared" si="387"/>
        <v>0</v>
      </c>
      <c r="HD38" s="357">
        <f t="shared" si="306"/>
        <v>0</v>
      </c>
      <c r="HE38" s="357">
        <f t="shared" si="307"/>
        <v>0</v>
      </c>
      <c r="HF38" s="357">
        <f t="shared" si="308"/>
        <v>0</v>
      </c>
      <c r="HG38" s="357">
        <f t="shared" si="309"/>
        <v>0</v>
      </c>
      <c r="HH38" s="357">
        <f t="shared" si="310"/>
        <v>0</v>
      </c>
      <c r="HI38" s="357">
        <f t="shared" si="311"/>
        <v>0</v>
      </c>
      <c r="HJ38" s="357">
        <f t="shared" si="312"/>
        <v>0</v>
      </c>
      <c r="HK38" s="357">
        <f t="shared" si="313"/>
        <v>0</v>
      </c>
      <c r="HL38" s="357">
        <f t="shared" si="314"/>
        <v>0</v>
      </c>
      <c r="HM38" s="357">
        <f t="shared" si="315"/>
        <v>0</v>
      </c>
      <c r="HN38" s="357">
        <f t="shared" si="316"/>
        <v>0</v>
      </c>
      <c r="HO38" s="357">
        <f t="shared" si="388"/>
        <v>0</v>
      </c>
      <c r="HP38" s="357">
        <f t="shared" si="317"/>
        <v>0</v>
      </c>
      <c r="HQ38" s="357">
        <f t="shared" si="318"/>
        <v>0</v>
      </c>
      <c r="HR38" s="358">
        <f t="shared" si="389"/>
        <v>0</v>
      </c>
      <c r="HS38" s="357">
        <f t="shared" si="390"/>
        <v>0</v>
      </c>
      <c r="HT38" s="357">
        <f t="shared" si="319"/>
        <v>0</v>
      </c>
      <c r="HU38" s="357">
        <f t="shared" si="320"/>
        <v>0</v>
      </c>
      <c r="HV38" s="357">
        <f t="shared" si="321"/>
        <v>0</v>
      </c>
      <c r="HW38" s="357">
        <f t="shared" si="322"/>
        <v>0</v>
      </c>
      <c r="HX38" s="357">
        <f t="shared" si="323"/>
        <v>0</v>
      </c>
      <c r="HY38" s="357">
        <f t="shared" si="324"/>
        <v>0</v>
      </c>
      <c r="HZ38" s="357">
        <f t="shared" si="325"/>
        <v>0</v>
      </c>
      <c r="IA38" s="357">
        <f t="shared" si="326"/>
        <v>0</v>
      </c>
      <c r="IB38" s="357">
        <f t="shared" si="327"/>
        <v>0</v>
      </c>
      <c r="IC38" s="357">
        <f t="shared" si="328"/>
        <v>0</v>
      </c>
      <c r="ID38" s="357">
        <f t="shared" si="329"/>
        <v>0</v>
      </c>
      <c r="IE38" s="357">
        <f t="shared" si="391"/>
        <v>0</v>
      </c>
      <c r="IF38" s="357">
        <f t="shared" si="330"/>
        <v>0</v>
      </c>
      <c r="IG38" s="357">
        <f t="shared" si="331"/>
        <v>0</v>
      </c>
      <c r="IH38" s="358">
        <f t="shared" si="392"/>
        <v>0</v>
      </c>
      <c r="II38" s="357">
        <f t="shared" si="393"/>
        <v>0</v>
      </c>
      <c r="IJ38" s="357">
        <f t="shared" si="332"/>
        <v>0</v>
      </c>
      <c r="IK38" s="357">
        <f t="shared" si="333"/>
        <v>0</v>
      </c>
      <c r="IL38" s="357">
        <f t="shared" si="334"/>
        <v>0</v>
      </c>
      <c r="IM38" s="357">
        <f t="shared" si="335"/>
        <v>0</v>
      </c>
      <c r="IN38" s="357">
        <f t="shared" si="336"/>
        <v>0</v>
      </c>
      <c r="IO38" s="357">
        <f t="shared" si="337"/>
        <v>0</v>
      </c>
      <c r="IP38" s="357">
        <f t="shared" si="338"/>
        <v>0</v>
      </c>
      <c r="IQ38" s="357">
        <f t="shared" si="339"/>
        <v>0</v>
      </c>
      <c r="IR38" s="357">
        <f t="shared" si="340"/>
        <v>0</v>
      </c>
      <c r="IS38" s="357">
        <f t="shared" si="341"/>
        <v>0</v>
      </c>
      <c r="IT38" s="357">
        <f t="shared" si="342"/>
        <v>0</v>
      </c>
      <c r="IU38" s="357">
        <f t="shared" si="394"/>
        <v>0</v>
      </c>
      <c r="IV38" s="357">
        <f t="shared" si="343"/>
        <v>0</v>
      </c>
      <c r="IW38" s="357">
        <f t="shared" si="344"/>
        <v>0</v>
      </c>
      <c r="IX38" s="358">
        <f t="shared" si="395"/>
        <v>0</v>
      </c>
      <c r="IY38" s="357">
        <f t="shared" si="396"/>
        <v>0</v>
      </c>
      <c r="IZ38" s="357">
        <f t="shared" si="345"/>
        <v>0</v>
      </c>
      <c r="JA38" s="357">
        <f t="shared" si="346"/>
        <v>0</v>
      </c>
      <c r="JB38" s="357">
        <f t="shared" si="347"/>
        <v>0</v>
      </c>
      <c r="JC38" s="357">
        <f t="shared" si="348"/>
        <v>0</v>
      </c>
      <c r="JD38" s="357">
        <f t="shared" si="349"/>
        <v>0</v>
      </c>
      <c r="JE38" s="357">
        <f t="shared" si="350"/>
        <v>0</v>
      </c>
      <c r="JF38" s="357">
        <f t="shared" si="351"/>
        <v>0</v>
      </c>
      <c r="JG38" s="357">
        <f t="shared" si="352"/>
        <v>0</v>
      </c>
      <c r="JH38" s="357">
        <f t="shared" si="353"/>
        <v>0</v>
      </c>
      <c r="JI38" s="357">
        <f t="shared" si="354"/>
        <v>0</v>
      </c>
      <c r="JJ38" s="357">
        <f t="shared" si="355"/>
        <v>0</v>
      </c>
      <c r="JK38" s="357">
        <f t="shared" si="397"/>
        <v>0</v>
      </c>
      <c r="JL38" s="357">
        <f t="shared" si="356"/>
        <v>0</v>
      </c>
      <c r="JM38" s="357">
        <f t="shared" si="357"/>
        <v>0</v>
      </c>
      <c r="JN38" s="358">
        <f t="shared" si="398"/>
        <v>0</v>
      </c>
      <c r="JO38" s="357">
        <f t="shared" si="399"/>
        <v>0</v>
      </c>
      <c r="JP38" s="357">
        <f t="shared" si="358"/>
        <v>0</v>
      </c>
      <c r="JQ38" s="357">
        <f t="shared" si="359"/>
        <v>0</v>
      </c>
      <c r="JR38" s="357">
        <f t="shared" si="360"/>
        <v>0</v>
      </c>
      <c r="JS38" s="357">
        <f t="shared" si="361"/>
        <v>0</v>
      </c>
      <c r="JT38" s="357">
        <f t="shared" si="362"/>
        <v>0</v>
      </c>
      <c r="JU38" s="357">
        <f t="shared" si="363"/>
        <v>0</v>
      </c>
      <c r="JV38" s="357">
        <f t="shared" si="364"/>
        <v>0</v>
      </c>
      <c r="JW38" s="357">
        <f t="shared" si="365"/>
        <v>0</v>
      </c>
      <c r="JX38" s="357">
        <f t="shared" si="366"/>
        <v>0</v>
      </c>
      <c r="JY38" s="357">
        <f t="shared" si="367"/>
        <v>0</v>
      </c>
      <c r="JZ38" s="357">
        <f t="shared" si="368"/>
        <v>0</v>
      </c>
      <c r="KA38" s="357">
        <f t="shared" si="400"/>
        <v>0</v>
      </c>
      <c r="KB38" s="357">
        <f t="shared" si="369"/>
        <v>0</v>
      </c>
      <c r="KC38" s="357">
        <f t="shared" si="370"/>
        <v>0</v>
      </c>
      <c r="KD38" s="358">
        <f t="shared" si="401"/>
        <v>0</v>
      </c>
      <c r="KE38" s="357">
        <f t="shared" si="402"/>
        <v>0</v>
      </c>
      <c r="KF38" s="357">
        <f t="shared" si="371"/>
        <v>0</v>
      </c>
      <c r="KG38" s="357">
        <f t="shared" si="372"/>
        <v>0</v>
      </c>
      <c r="KH38" s="357">
        <f t="shared" si="373"/>
        <v>0</v>
      </c>
      <c r="KI38" s="357">
        <f t="shared" si="374"/>
        <v>0</v>
      </c>
      <c r="KJ38" s="357">
        <f t="shared" si="375"/>
        <v>0</v>
      </c>
      <c r="KK38" s="357">
        <f t="shared" si="376"/>
        <v>0</v>
      </c>
      <c r="KL38" s="357">
        <f t="shared" si="377"/>
        <v>0</v>
      </c>
      <c r="KM38" s="357">
        <f t="shared" si="378"/>
        <v>0</v>
      </c>
      <c r="KN38" s="357">
        <f t="shared" si="379"/>
        <v>0</v>
      </c>
      <c r="KO38" s="357">
        <f t="shared" si="380"/>
        <v>0</v>
      </c>
      <c r="KP38" s="357">
        <f t="shared" si="381"/>
        <v>0</v>
      </c>
      <c r="KQ38" s="357">
        <f t="shared" si="403"/>
        <v>0</v>
      </c>
      <c r="KR38" s="357">
        <f t="shared" si="382"/>
        <v>0</v>
      </c>
      <c r="KS38" s="357">
        <f t="shared" si="383"/>
        <v>0</v>
      </c>
      <c r="KT38" s="358">
        <f t="shared" si="404"/>
        <v>0</v>
      </c>
    </row>
    <row r="39" spans="1:306" x14ac:dyDescent="0.25">
      <c r="A39" s="46">
        <v>4</v>
      </c>
      <c r="B39" s="174" t="s">
        <v>115</v>
      </c>
      <c r="C39" s="357"/>
      <c r="D39" s="357"/>
      <c r="E39" s="357"/>
      <c r="F39" s="357">
        <f t="shared" si="215"/>
        <v>0</v>
      </c>
      <c r="G39" s="357">
        <v>0</v>
      </c>
      <c r="H39" s="357"/>
      <c r="I39" s="357"/>
      <c r="J39" s="357">
        <f t="shared" si="216"/>
        <v>0</v>
      </c>
      <c r="K39" s="357"/>
      <c r="L39" s="357"/>
      <c r="M39" s="357"/>
      <c r="N39" s="357">
        <f t="shared" si="217"/>
        <v>0</v>
      </c>
      <c r="O39" s="357">
        <f t="shared" si="218"/>
        <v>0</v>
      </c>
      <c r="P39" s="357">
        <f t="shared" si="218"/>
        <v>0</v>
      </c>
      <c r="Q39" s="357">
        <f t="shared" si="218"/>
        <v>0</v>
      </c>
      <c r="R39" s="357">
        <f t="shared" si="219"/>
        <v>0</v>
      </c>
      <c r="S39" s="357"/>
      <c r="T39" s="357"/>
      <c r="U39" s="357"/>
      <c r="V39" s="357"/>
      <c r="W39" s="357">
        <v>0</v>
      </c>
      <c r="X39" s="357"/>
      <c r="Y39" s="357"/>
      <c r="Z39" s="357">
        <f t="shared" si="220"/>
        <v>0</v>
      </c>
      <c r="AA39" s="357"/>
      <c r="AB39" s="357"/>
      <c r="AC39" s="357"/>
      <c r="AD39" s="357">
        <f t="shared" si="221"/>
        <v>0</v>
      </c>
      <c r="AE39" s="357">
        <f t="shared" si="222"/>
        <v>0</v>
      </c>
      <c r="AF39" s="357">
        <f t="shared" si="222"/>
        <v>0</v>
      </c>
      <c r="AG39" s="357">
        <f t="shared" si="222"/>
        <v>0</v>
      </c>
      <c r="AH39" s="357">
        <f t="shared" si="223"/>
        <v>0</v>
      </c>
      <c r="AI39" s="357"/>
      <c r="AJ39" s="357"/>
      <c r="AK39" s="357"/>
      <c r="AL39" s="357">
        <f t="shared" si="224"/>
        <v>0</v>
      </c>
      <c r="AM39" s="357">
        <v>0</v>
      </c>
      <c r="AN39" s="357"/>
      <c r="AO39" s="357"/>
      <c r="AP39" s="357">
        <f t="shared" si="225"/>
        <v>0</v>
      </c>
      <c r="AQ39" s="357"/>
      <c r="AR39" s="357"/>
      <c r="AS39" s="357"/>
      <c r="AT39" s="357">
        <f t="shared" si="226"/>
        <v>0</v>
      </c>
      <c r="AU39" s="357">
        <f t="shared" si="227"/>
        <v>0</v>
      </c>
      <c r="AV39" s="357">
        <f t="shared" si="228"/>
        <v>0</v>
      </c>
      <c r="AW39" s="357">
        <f t="shared" si="229"/>
        <v>0</v>
      </c>
      <c r="AX39" s="357">
        <f t="shared" si="230"/>
        <v>0</v>
      </c>
      <c r="AY39" s="357"/>
      <c r="AZ39" s="357"/>
      <c r="BA39" s="357"/>
      <c r="BB39" s="357">
        <f t="shared" si="231"/>
        <v>0</v>
      </c>
      <c r="BC39" s="357">
        <v>0</v>
      </c>
      <c r="BD39" s="357">
        <v>0</v>
      </c>
      <c r="BE39" s="357">
        <v>0</v>
      </c>
      <c r="BF39" s="357">
        <f t="shared" si="232"/>
        <v>0</v>
      </c>
      <c r="BG39" s="357"/>
      <c r="BH39" s="357"/>
      <c r="BI39" s="357"/>
      <c r="BJ39" s="357">
        <f t="shared" si="233"/>
        <v>0</v>
      </c>
      <c r="BK39" s="357">
        <f t="shared" si="234"/>
        <v>0</v>
      </c>
      <c r="BL39" s="357">
        <f t="shared" si="235"/>
        <v>0</v>
      </c>
      <c r="BM39" s="357">
        <f t="shared" si="236"/>
        <v>0</v>
      </c>
      <c r="BN39" s="357">
        <f t="shared" si="237"/>
        <v>0</v>
      </c>
      <c r="BO39" s="357"/>
      <c r="BP39" s="357"/>
      <c r="BQ39" s="357"/>
      <c r="BR39" s="357">
        <f t="shared" si="238"/>
        <v>0</v>
      </c>
      <c r="BS39" s="357">
        <v>0</v>
      </c>
      <c r="BT39" s="357">
        <v>2</v>
      </c>
      <c r="BU39" s="357"/>
      <c r="BV39" s="357">
        <f t="shared" si="239"/>
        <v>2</v>
      </c>
      <c r="BW39" s="357"/>
      <c r="BX39" s="357"/>
      <c r="BY39" s="357"/>
      <c r="BZ39" s="357">
        <f t="shared" si="240"/>
        <v>0</v>
      </c>
      <c r="CA39" s="357">
        <f t="shared" si="241"/>
        <v>0</v>
      </c>
      <c r="CB39" s="357">
        <f t="shared" si="242"/>
        <v>2</v>
      </c>
      <c r="CC39" s="357">
        <f t="shared" si="243"/>
        <v>0</v>
      </c>
      <c r="CD39" s="357">
        <f t="shared" si="244"/>
        <v>2</v>
      </c>
      <c r="CE39" s="357"/>
      <c r="CF39" s="357"/>
      <c r="CG39" s="357"/>
      <c r="CH39" s="357">
        <f t="shared" si="245"/>
        <v>0</v>
      </c>
      <c r="CI39" s="357"/>
      <c r="CJ39" s="357"/>
      <c r="CK39" s="357"/>
      <c r="CL39" s="357">
        <f t="shared" si="246"/>
        <v>0</v>
      </c>
      <c r="CM39" s="357"/>
      <c r="CN39" s="357"/>
      <c r="CO39" s="357"/>
      <c r="CP39" s="357">
        <f t="shared" si="247"/>
        <v>0</v>
      </c>
      <c r="CQ39" s="357">
        <f t="shared" si="248"/>
        <v>0</v>
      </c>
      <c r="CR39" s="357">
        <f t="shared" si="249"/>
        <v>0</v>
      </c>
      <c r="CS39" s="357">
        <f t="shared" si="250"/>
        <v>0</v>
      </c>
      <c r="CT39" s="357">
        <f t="shared" si="251"/>
        <v>0</v>
      </c>
      <c r="CU39" s="357"/>
      <c r="CV39" s="357"/>
      <c r="CW39" s="357"/>
      <c r="CX39" s="358">
        <f t="shared" si="252"/>
        <v>0</v>
      </c>
      <c r="CY39" s="357"/>
      <c r="CZ39" s="357"/>
      <c r="DA39" s="357"/>
      <c r="DB39" s="357">
        <f t="shared" si="253"/>
        <v>0</v>
      </c>
      <c r="DC39" s="357"/>
      <c r="DD39" s="357"/>
      <c r="DE39" s="357"/>
      <c r="DF39" s="357">
        <f t="shared" si="254"/>
        <v>0</v>
      </c>
      <c r="DG39" s="357">
        <f t="shared" si="255"/>
        <v>0</v>
      </c>
      <c r="DH39" s="357">
        <f t="shared" si="256"/>
        <v>0</v>
      </c>
      <c r="DI39" s="357">
        <f t="shared" si="257"/>
        <v>0</v>
      </c>
      <c r="DJ39" s="357">
        <f t="shared" si="258"/>
        <v>0</v>
      </c>
      <c r="DK39" s="357"/>
      <c r="DL39" s="357"/>
      <c r="DM39" s="357"/>
      <c r="DN39" s="358">
        <f t="shared" si="259"/>
        <v>0</v>
      </c>
      <c r="DO39" s="357"/>
      <c r="DP39" s="357"/>
      <c r="DQ39" s="357"/>
      <c r="DR39" s="357">
        <f t="shared" si="260"/>
        <v>0</v>
      </c>
      <c r="DS39" s="357"/>
      <c r="DT39" s="357"/>
      <c r="DU39" s="357"/>
      <c r="DV39" s="357">
        <f t="shared" si="261"/>
        <v>0</v>
      </c>
      <c r="DW39" s="357">
        <f t="shared" si="262"/>
        <v>0</v>
      </c>
      <c r="DX39" s="357">
        <f t="shared" si="263"/>
        <v>0</v>
      </c>
      <c r="DY39" s="357">
        <f t="shared" si="264"/>
        <v>0</v>
      </c>
      <c r="DZ39" s="357">
        <f t="shared" si="265"/>
        <v>0</v>
      </c>
      <c r="EA39" s="357"/>
      <c r="EB39" s="357"/>
      <c r="EC39" s="357"/>
      <c r="ED39" s="358">
        <f t="shared" si="266"/>
        <v>0</v>
      </c>
      <c r="EE39" s="357"/>
      <c r="EF39" s="357"/>
      <c r="EG39" s="357"/>
      <c r="EH39" s="357">
        <f t="shared" si="267"/>
        <v>0</v>
      </c>
      <c r="EI39" s="357"/>
      <c r="EJ39" s="357"/>
      <c r="EK39" s="357"/>
      <c r="EL39" s="357">
        <f t="shared" si="268"/>
        <v>0</v>
      </c>
      <c r="EM39" s="357">
        <f t="shared" si="269"/>
        <v>0</v>
      </c>
      <c r="EN39" s="357">
        <f t="shared" si="270"/>
        <v>0</v>
      </c>
      <c r="EO39" s="357">
        <f t="shared" si="270"/>
        <v>0</v>
      </c>
      <c r="EP39" s="357">
        <f t="shared" si="271"/>
        <v>0</v>
      </c>
      <c r="EQ39" s="357"/>
      <c r="ER39" s="357"/>
      <c r="ES39" s="357"/>
      <c r="ET39" s="358">
        <f t="shared" si="272"/>
        <v>0</v>
      </c>
      <c r="EU39" s="357"/>
      <c r="EV39" s="357"/>
      <c r="EW39" s="357"/>
      <c r="EX39" s="357">
        <f t="shared" si="273"/>
        <v>0</v>
      </c>
      <c r="EY39" s="357"/>
      <c r="EZ39" s="357"/>
      <c r="FA39" s="357"/>
      <c r="FB39" s="357">
        <f t="shared" si="274"/>
        <v>0</v>
      </c>
      <c r="FC39" s="357">
        <f t="shared" si="275"/>
        <v>0</v>
      </c>
      <c r="FD39" s="357">
        <f t="shared" si="276"/>
        <v>0</v>
      </c>
      <c r="FE39" s="357">
        <f t="shared" si="277"/>
        <v>0</v>
      </c>
      <c r="FF39" s="357">
        <f t="shared" si="278"/>
        <v>0</v>
      </c>
      <c r="FG39" s="357"/>
      <c r="FH39" s="357"/>
      <c r="FI39" s="357"/>
      <c r="FJ39" s="358">
        <f t="shared" si="279"/>
        <v>0</v>
      </c>
      <c r="FK39" s="357"/>
      <c r="FL39" s="357"/>
      <c r="FM39" s="357"/>
      <c r="FN39" s="357">
        <f t="shared" si="280"/>
        <v>0</v>
      </c>
      <c r="FO39" s="357"/>
      <c r="FP39" s="357"/>
      <c r="FQ39" s="357"/>
      <c r="FR39" s="357">
        <f t="shared" si="281"/>
        <v>0</v>
      </c>
      <c r="FS39" s="357">
        <f t="shared" si="282"/>
        <v>0</v>
      </c>
      <c r="FT39" s="357">
        <f t="shared" si="283"/>
        <v>0</v>
      </c>
      <c r="FU39" s="357">
        <f t="shared" si="284"/>
        <v>0</v>
      </c>
      <c r="FV39" s="357">
        <f t="shared" si="285"/>
        <v>0</v>
      </c>
      <c r="FW39" s="357"/>
      <c r="FX39" s="357"/>
      <c r="FY39" s="357"/>
      <c r="FZ39" s="358">
        <f t="shared" si="286"/>
        <v>0</v>
      </c>
      <c r="GA39" s="357"/>
      <c r="GB39" s="357"/>
      <c r="GC39" s="357"/>
      <c r="GD39" s="357">
        <f t="shared" si="287"/>
        <v>0</v>
      </c>
      <c r="GE39" s="357"/>
      <c r="GF39" s="357"/>
      <c r="GG39" s="357"/>
      <c r="GH39" s="357">
        <f t="shared" si="288"/>
        <v>0</v>
      </c>
      <c r="GI39" s="357">
        <f t="shared" si="289"/>
        <v>0</v>
      </c>
      <c r="GJ39" s="357">
        <f t="shared" si="290"/>
        <v>0</v>
      </c>
      <c r="GK39" s="357">
        <f t="shared" si="291"/>
        <v>0</v>
      </c>
      <c r="GL39" s="357">
        <f t="shared" si="292"/>
        <v>0</v>
      </c>
      <c r="GM39" s="357">
        <f t="shared" si="384"/>
        <v>0</v>
      </c>
      <c r="GN39" s="357">
        <f t="shared" si="293"/>
        <v>0</v>
      </c>
      <c r="GO39" s="357">
        <f t="shared" si="294"/>
        <v>0</v>
      </c>
      <c r="GP39" s="357">
        <f t="shared" si="295"/>
        <v>0</v>
      </c>
      <c r="GQ39" s="357">
        <f t="shared" si="296"/>
        <v>0</v>
      </c>
      <c r="GR39" s="357">
        <f t="shared" si="297"/>
        <v>0</v>
      </c>
      <c r="GS39" s="357">
        <f t="shared" si="298"/>
        <v>0</v>
      </c>
      <c r="GT39" s="357">
        <f t="shared" si="299"/>
        <v>0</v>
      </c>
      <c r="GU39" s="357">
        <f t="shared" si="300"/>
        <v>0</v>
      </c>
      <c r="GV39" s="357">
        <f t="shared" si="301"/>
        <v>0</v>
      </c>
      <c r="GW39" s="357">
        <f t="shared" si="302"/>
        <v>0</v>
      </c>
      <c r="GX39" s="357">
        <f t="shared" si="303"/>
        <v>0</v>
      </c>
      <c r="GY39" s="357">
        <f t="shared" si="385"/>
        <v>0</v>
      </c>
      <c r="GZ39" s="357">
        <f t="shared" si="304"/>
        <v>0</v>
      </c>
      <c r="HA39" s="357">
        <f t="shared" si="305"/>
        <v>0</v>
      </c>
      <c r="HB39" s="358">
        <f t="shared" si="386"/>
        <v>0</v>
      </c>
      <c r="HC39" s="357">
        <f t="shared" si="387"/>
        <v>0</v>
      </c>
      <c r="HD39" s="357">
        <f t="shared" si="306"/>
        <v>0</v>
      </c>
      <c r="HE39" s="357">
        <f t="shared" si="307"/>
        <v>0</v>
      </c>
      <c r="HF39" s="357">
        <f t="shared" si="308"/>
        <v>0</v>
      </c>
      <c r="HG39" s="357">
        <f t="shared" si="309"/>
        <v>0</v>
      </c>
      <c r="HH39" s="357">
        <f t="shared" si="310"/>
        <v>2</v>
      </c>
      <c r="HI39" s="357">
        <f t="shared" si="311"/>
        <v>0</v>
      </c>
      <c r="HJ39" s="357">
        <f t="shared" si="312"/>
        <v>2</v>
      </c>
      <c r="HK39" s="357">
        <f t="shared" si="313"/>
        <v>0</v>
      </c>
      <c r="HL39" s="357">
        <f t="shared" si="314"/>
        <v>0</v>
      </c>
      <c r="HM39" s="357">
        <f t="shared" si="315"/>
        <v>0</v>
      </c>
      <c r="HN39" s="357">
        <f t="shared" si="316"/>
        <v>0</v>
      </c>
      <c r="HO39" s="357">
        <f t="shared" si="388"/>
        <v>0</v>
      </c>
      <c r="HP39" s="357">
        <f t="shared" si="317"/>
        <v>2</v>
      </c>
      <c r="HQ39" s="357">
        <f t="shared" si="318"/>
        <v>0</v>
      </c>
      <c r="HR39" s="358">
        <f t="shared" si="389"/>
        <v>2</v>
      </c>
      <c r="HS39" s="357">
        <f t="shared" si="390"/>
        <v>0</v>
      </c>
      <c r="HT39" s="357">
        <f t="shared" si="319"/>
        <v>0</v>
      </c>
      <c r="HU39" s="357">
        <f t="shared" si="320"/>
        <v>0</v>
      </c>
      <c r="HV39" s="357">
        <f t="shared" si="321"/>
        <v>0</v>
      </c>
      <c r="HW39" s="357">
        <f t="shared" si="322"/>
        <v>0</v>
      </c>
      <c r="HX39" s="357">
        <f t="shared" si="323"/>
        <v>0</v>
      </c>
      <c r="HY39" s="357">
        <f t="shared" si="324"/>
        <v>0</v>
      </c>
      <c r="HZ39" s="357">
        <f t="shared" si="325"/>
        <v>0</v>
      </c>
      <c r="IA39" s="357">
        <f t="shared" si="326"/>
        <v>0</v>
      </c>
      <c r="IB39" s="357">
        <f t="shared" si="327"/>
        <v>0</v>
      </c>
      <c r="IC39" s="357">
        <f t="shared" si="328"/>
        <v>0</v>
      </c>
      <c r="ID39" s="357">
        <f t="shared" si="329"/>
        <v>0</v>
      </c>
      <c r="IE39" s="357">
        <f t="shared" si="391"/>
        <v>0</v>
      </c>
      <c r="IF39" s="357">
        <f t="shared" si="330"/>
        <v>0</v>
      </c>
      <c r="IG39" s="357">
        <f t="shared" si="331"/>
        <v>0</v>
      </c>
      <c r="IH39" s="358">
        <f t="shared" si="392"/>
        <v>0</v>
      </c>
      <c r="II39" s="357">
        <f t="shared" si="393"/>
        <v>0</v>
      </c>
      <c r="IJ39" s="357">
        <f t="shared" si="332"/>
        <v>0</v>
      </c>
      <c r="IK39" s="357">
        <f t="shared" si="333"/>
        <v>0</v>
      </c>
      <c r="IL39" s="357">
        <f t="shared" si="334"/>
        <v>0</v>
      </c>
      <c r="IM39" s="357">
        <f t="shared" si="335"/>
        <v>0</v>
      </c>
      <c r="IN39" s="357">
        <f t="shared" si="336"/>
        <v>0</v>
      </c>
      <c r="IO39" s="357">
        <f t="shared" si="337"/>
        <v>0</v>
      </c>
      <c r="IP39" s="357">
        <f t="shared" si="338"/>
        <v>0</v>
      </c>
      <c r="IQ39" s="357">
        <f t="shared" si="339"/>
        <v>0</v>
      </c>
      <c r="IR39" s="357">
        <f t="shared" si="340"/>
        <v>0</v>
      </c>
      <c r="IS39" s="357">
        <f t="shared" si="341"/>
        <v>0</v>
      </c>
      <c r="IT39" s="357">
        <f t="shared" si="342"/>
        <v>0</v>
      </c>
      <c r="IU39" s="357">
        <f t="shared" si="394"/>
        <v>0</v>
      </c>
      <c r="IV39" s="357">
        <f t="shared" si="343"/>
        <v>0</v>
      </c>
      <c r="IW39" s="357">
        <f t="shared" si="344"/>
        <v>0</v>
      </c>
      <c r="IX39" s="358">
        <f t="shared" si="395"/>
        <v>0</v>
      </c>
      <c r="IY39" s="357">
        <f t="shared" si="396"/>
        <v>0</v>
      </c>
      <c r="IZ39" s="357">
        <f t="shared" si="345"/>
        <v>0</v>
      </c>
      <c r="JA39" s="357">
        <f t="shared" si="346"/>
        <v>0</v>
      </c>
      <c r="JB39" s="357">
        <f t="shared" si="347"/>
        <v>0</v>
      </c>
      <c r="JC39" s="357">
        <f t="shared" si="348"/>
        <v>0</v>
      </c>
      <c r="JD39" s="357">
        <f t="shared" si="349"/>
        <v>2</v>
      </c>
      <c r="JE39" s="357">
        <f t="shared" si="350"/>
        <v>0</v>
      </c>
      <c r="JF39" s="357">
        <f t="shared" si="351"/>
        <v>2</v>
      </c>
      <c r="JG39" s="357">
        <f t="shared" si="352"/>
        <v>0</v>
      </c>
      <c r="JH39" s="357">
        <f t="shared" si="353"/>
        <v>0</v>
      </c>
      <c r="JI39" s="357">
        <f t="shared" si="354"/>
        <v>0</v>
      </c>
      <c r="JJ39" s="357">
        <f t="shared" si="355"/>
        <v>0</v>
      </c>
      <c r="JK39" s="357">
        <f t="shared" si="397"/>
        <v>0</v>
      </c>
      <c r="JL39" s="357">
        <f t="shared" si="356"/>
        <v>2</v>
      </c>
      <c r="JM39" s="357">
        <f t="shared" si="357"/>
        <v>0</v>
      </c>
      <c r="JN39" s="358">
        <f t="shared" si="398"/>
        <v>2</v>
      </c>
      <c r="JO39" s="357">
        <f t="shared" si="399"/>
        <v>0</v>
      </c>
      <c r="JP39" s="357">
        <f t="shared" si="358"/>
        <v>0</v>
      </c>
      <c r="JQ39" s="357">
        <f t="shared" si="359"/>
        <v>0</v>
      </c>
      <c r="JR39" s="357">
        <f t="shared" si="360"/>
        <v>0</v>
      </c>
      <c r="JS39" s="357">
        <f t="shared" si="361"/>
        <v>0</v>
      </c>
      <c r="JT39" s="357">
        <f t="shared" si="362"/>
        <v>0</v>
      </c>
      <c r="JU39" s="357">
        <f t="shared" si="363"/>
        <v>0</v>
      </c>
      <c r="JV39" s="357">
        <f t="shared" si="364"/>
        <v>0</v>
      </c>
      <c r="JW39" s="357">
        <f t="shared" si="365"/>
        <v>0</v>
      </c>
      <c r="JX39" s="357">
        <f t="shared" si="366"/>
        <v>0</v>
      </c>
      <c r="JY39" s="357">
        <f t="shared" si="367"/>
        <v>0</v>
      </c>
      <c r="JZ39" s="357">
        <f t="shared" si="368"/>
        <v>0</v>
      </c>
      <c r="KA39" s="357">
        <f t="shared" si="400"/>
        <v>0</v>
      </c>
      <c r="KB39" s="357">
        <f t="shared" si="369"/>
        <v>0</v>
      </c>
      <c r="KC39" s="357">
        <f t="shared" si="370"/>
        <v>0</v>
      </c>
      <c r="KD39" s="358">
        <f t="shared" si="401"/>
        <v>0</v>
      </c>
      <c r="KE39" s="357">
        <f t="shared" si="402"/>
        <v>0</v>
      </c>
      <c r="KF39" s="357">
        <f t="shared" si="371"/>
        <v>0</v>
      </c>
      <c r="KG39" s="357">
        <f t="shared" si="372"/>
        <v>0</v>
      </c>
      <c r="KH39" s="357">
        <f t="shared" si="373"/>
        <v>0</v>
      </c>
      <c r="KI39" s="357">
        <f t="shared" si="374"/>
        <v>0</v>
      </c>
      <c r="KJ39" s="357">
        <f t="shared" si="375"/>
        <v>2</v>
      </c>
      <c r="KK39" s="357">
        <f t="shared" si="376"/>
        <v>0</v>
      </c>
      <c r="KL39" s="357">
        <f t="shared" si="377"/>
        <v>2</v>
      </c>
      <c r="KM39" s="357">
        <f t="shared" si="378"/>
        <v>0</v>
      </c>
      <c r="KN39" s="357">
        <f t="shared" si="379"/>
        <v>0</v>
      </c>
      <c r="KO39" s="357">
        <f t="shared" si="380"/>
        <v>0</v>
      </c>
      <c r="KP39" s="357">
        <f t="shared" si="381"/>
        <v>0</v>
      </c>
      <c r="KQ39" s="357">
        <f t="shared" si="403"/>
        <v>0</v>
      </c>
      <c r="KR39" s="357">
        <f t="shared" si="382"/>
        <v>2</v>
      </c>
      <c r="KS39" s="357">
        <f t="shared" si="383"/>
        <v>0</v>
      </c>
      <c r="KT39" s="358">
        <f t="shared" si="404"/>
        <v>2</v>
      </c>
    </row>
    <row r="40" spans="1:306" x14ac:dyDescent="0.25">
      <c r="A40" s="46">
        <v>5</v>
      </c>
      <c r="B40" s="174" t="s">
        <v>116</v>
      </c>
      <c r="C40" s="357"/>
      <c r="D40" s="357"/>
      <c r="E40" s="357"/>
      <c r="F40" s="357">
        <f t="shared" si="215"/>
        <v>0</v>
      </c>
      <c r="G40" s="357">
        <v>0</v>
      </c>
      <c r="H40" s="357">
        <v>0</v>
      </c>
      <c r="I40" s="357"/>
      <c r="J40" s="357">
        <f t="shared" si="216"/>
        <v>0</v>
      </c>
      <c r="K40" s="357"/>
      <c r="L40" s="357"/>
      <c r="M40" s="357"/>
      <c r="N40" s="357">
        <f t="shared" si="217"/>
        <v>0</v>
      </c>
      <c r="O40" s="357">
        <f t="shared" si="218"/>
        <v>0</v>
      </c>
      <c r="P40" s="357">
        <f t="shared" si="218"/>
        <v>0</v>
      </c>
      <c r="Q40" s="357">
        <f t="shared" si="218"/>
        <v>0</v>
      </c>
      <c r="R40" s="357">
        <f t="shared" si="219"/>
        <v>0</v>
      </c>
      <c r="S40" s="357"/>
      <c r="T40" s="357"/>
      <c r="U40" s="357"/>
      <c r="V40" s="357"/>
      <c r="W40" s="357">
        <v>0</v>
      </c>
      <c r="X40" s="357">
        <v>0</v>
      </c>
      <c r="Y40" s="357"/>
      <c r="Z40" s="357">
        <f t="shared" si="220"/>
        <v>0</v>
      </c>
      <c r="AA40" s="357"/>
      <c r="AB40" s="357"/>
      <c r="AC40" s="357"/>
      <c r="AD40" s="357">
        <f t="shared" si="221"/>
        <v>0</v>
      </c>
      <c r="AE40" s="357">
        <f t="shared" si="222"/>
        <v>0</v>
      </c>
      <c r="AF40" s="357">
        <f t="shared" si="222"/>
        <v>0</v>
      </c>
      <c r="AG40" s="357">
        <f t="shared" si="222"/>
        <v>0</v>
      </c>
      <c r="AH40" s="357">
        <f t="shared" si="223"/>
        <v>0</v>
      </c>
      <c r="AI40" s="357"/>
      <c r="AJ40" s="357"/>
      <c r="AK40" s="357"/>
      <c r="AL40" s="357">
        <f t="shared" si="224"/>
        <v>0</v>
      </c>
      <c r="AM40" s="357">
        <v>0</v>
      </c>
      <c r="AN40" s="357">
        <v>0</v>
      </c>
      <c r="AO40" s="357"/>
      <c r="AP40" s="357">
        <f t="shared" si="225"/>
        <v>0</v>
      </c>
      <c r="AQ40" s="357"/>
      <c r="AR40" s="357"/>
      <c r="AS40" s="357"/>
      <c r="AT40" s="357">
        <f t="shared" si="226"/>
        <v>0</v>
      </c>
      <c r="AU40" s="357">
        <f t="shared" si="227"/>
        <v>0</v>
      </c>
      <c r="AV40" s="357">
        <f t="shared" si="228"/>
        <v>0</v>
      </c>
      <c r="AW40" s="357">
        <f t="shared" si="229"/>
        <v>0</v>
      </c>
      <c r="AX40" s="357">
        <f t="shared" si="230"/>
        <v>0</v>
      </c>
      <c r="AY40" s="357"/>
      <c r="AZ40" s="357"/>
      <c r="BA40" s="357"/>
      <c r="BB40" s="357">
        <f t="shared" si="231"/>
        <v>0</v>
      </c>
      <c r="BC40" s="357">
        <v>0</v>
      </c>
      <c r="BD40" s="357">
        <v>0</v>
      </c>
      <c r="BE40" s="357">
        <v>0</v>
      </c>
      <c r="BF40" s="357">
        <f t="shared" si="232"/>
        <v>0</v>
      </c>
      <c r="BG40" s="357"/>
      <c r="BH40" s="357"/>
      <c r="BI40" s="357"/>
      <c r="BJ40" s="357">
        <f t="shared" si="233"/>
        <v>0</v>
      </c>
      <c r="BK40" s="357">
        <f t="shared" si="234"/>
        <v>0</v>
      </c>
      <c r="BL40" s="357">
        <f t="shared" si="235"/>
        <v>0</v>
      </c>
      <c r="BM40" s="357">
        <f t="shared" si="236"/>
        <v>0</v>
      </c>
      <c r="BN40" s="357">
        <f t="shared" si="237"/>
        <v>0</v>
      </c>
      <c r="BO40" s="357"/>
      <c r="BP40" s="357"/>
      <c r="BQ40" s="357"/>
      <c r="BR40" s="357">
        <f t="shared" si="238"/>
        <v>0</v>
      </c>
      <c r="BS40" s="357">
        <v>0</v>
      </c>
      <c r="BT40" s="357">
        <v>0</v>
      </c>
      <c r="BU40" s="357"/>
      <c r="BV40" s="357">
        <f t="shared" si="239"/>
        <v>0</v>
      </c>
      <c r="BW40" s="357"/>
      <c r="BX40" s="357"/>
      <c r="BY40" s="357"/>
      <c r="BZ40" s="357">
        <f t="shared" si="240"/>
        <v>0</v>
      </c>
      <c r="CA40" s="357">
        <f t="shared" si="241"/>
        <v>0</v>
      </c>
      <c r="CB40" s="357">
        <f t="shared" si="242"/>
        <v>0</v>
      </c>
      <c r="CC40" s="357">
        <f t="shared" si="243"/>
        <v>0</v>
      </c>
      <c r="CD40" s="357">
        <f t="shared" si="244"/>
        <v>0</v>
      </c>
      <c r="CE40" s="357"/>
      <c r="CF40" s="357"/>
      <c r="CG40" s="357"/>
      <c r="CH40" s="357">
        <f t="shared" si="245"/>
        <v>0</v>
      </c>
      <c r="CI40" s="357"/>
      <c r="CJ40" s="357"/>
      <c r="CK40" s="357"/>
      <c r="CL40" s="357">
        <f t="shared" si="246"/>
        <v>0</v>
      </c>
      <c r="CM40" s="357"/>
      <c r="CN40" s="357"/>
      <c r="CO40" s="357"/>
      <c r="CP40" s="357">
        <f t="shared" si="247"/>
        <v>0</v>
      </c>
      <c r="CQ40" s="357">
        <f t="shared" si="248"/>
        <v>0</v>
      </c>
      <c r="CR40" s="357">
        <f t="shared" si="249"/>
        <v>0</v>
      </c>
      <c r="CS40" s="357">
        <f t="shared" si="250"/>
        <v>0</v>
      </c>
      <c r="CT40" s="357">
        <f t="shared" si="251"/>
        <v>0</v>
      </c>
      <c r="CU40" s="357"/>
      <c r="CV40" s="357"/>
      <c r="CW40" s="357"/>
      <c r="CX40" s="358">
        <f t="shared" si="252"/>
        <v>0</v>
      </c>
      <c r="CY40" s="357"/>
      <c r="CZ40" s="357"/>
      <c r="DA40" s="357"/>
      <c r="DB40" s="357">
        <f t="shared" si="253"/>
        <v>0</v>
      </c>
      <c r="DC40" s="357"/>
      <c r="DD40" s="357"/>
      <c r="DE40" s="357"/>
      <c r="DF40" s="357">
        <f t="shared" si="254"/>
        <v>0</v>
      </c>
      <c r="DG40" s="357">
        <f t="shared" si="255"/>
        <v>0</v>
      </c>
      <c r="DH40" s="357">
        <f t="shared" si="256"/>
        <v>0</v>
      </c>
      <c r="DI40" s="357">
        <f t="shared" si="257"/>
        <v>0</v>
      </c>
      <c r="DJ40" s="357">
        <f t="shared" si="258"/>
        <v>0</v>
      </c>
      <c r="DK40" s="357"/>
      <c r="DL40" s="357"/>
      <c r="DM40" s="357"/>
      <c r="DN40" s="358">
        <f t="shared" si="259"/>
        <v>0</v>
      </c>
      <c r="DO40" s="357"/>
      <c r="DP40" s="357"/>
      <c r="DQ40" s="357"/>
      <c r="DR40" s="357">
        <f t="shared" si="260"/>
        <v>0</v>
      </c>
      <c r="DS40" s="357"/>
      <c r="DT40" s="357"/>
      <c r="DU40" s="357"/>
      <c r="DV40" s="357">
        <f t="shared" si="261"/>
        <v>0</v>
      </c>
      <c r="DW40" s="357">
        <f t="shared" si="262"/>
        <v>0</v>
      </c>
      <c r="DX40" s="357">
        <f t="shared" si="263"/>
        <v>0</v>
      </c>
      <c r="DY40" s="357">
        <f t="shared" si="264"/>
        <v>0</v>
      </c>
      <c r="DZ40" s="357">
        <f t="shared" si="265"/>
        <v>0</v>
      </c>
      <c r="EA40" s="357"/>
      <c r="EB40" s="357"/>
      <c r="EC40" s="357"/>
      <c r="ED40" s="358">
        <f t="shared" si="266"/>
        <v>0</v>
      </c>
      <c r="EE40" s="357"/>
      <c r="EF40" s="357"/>
      <c r="EG40" s="357"/>
      <c r="EH40" s="357">
        <f t="shared" si="267"/>
        <v>0</v>
      </c>
      <c r="EI40" s="357"/>
      <c r="EJ40" s="357"/>
      <c r="EK40" s="357"/>
      <c r="EL40" s="357">
        <f t="shared" si="268"/>
        <v>0</v>
      </c>
      <c r="EM40" s="357">
        <f t="shared" si="269"/>
        <v>0</v>
      </c>
      <c r="EN40" s="357">
        <f t="shared" si="270"/>
        <v>0</v>
      </c>
      <c r="EO40" s="357">
        <f t="shared" si="270"/>
        <v>0</v>
      </c>
      <c r="EP40" s="357">
        <f t="shared" si="271"/>
        <v>0</v>
      </c>
      <c r="EQ40" s="357"/>
      <c r="ER40" s="357"/>
      <c r="ES40" s="357"/>
      <c r="ET40" s="358">
        <f t="shared" si="272"/>
        <v>0</v>
      </c>
      <c r="EU40" s="357"/>
      <c r="EV40" s="357"/>
      <c r="EW40" s="357"/>
      <c r="EX40" s="357">
        <f t="shared" si="273"/>
        <v>0</v>
      </c>
      <c r="EY40" s="357"/>
      <c r="EZ40" s="357"/>
      <c r="FA40" s="357"/>
      <c r="FB40" s="357">
        <f t="shared" si="274"/>
        <v>0</v>
      </c>
      <c r="FC40" s="357">
        <f t="shared" si="275"/>
        <v>0</v>
      </c>
      <c r="FD40" s="357">
        <f t="shared" si="276"/>
        <v>0</v>
      </c>
      <c r="FE40" s="357">
        <f t="shared" si="277"/>
        <v>0</v>
      </c>
      <c r="FF40" s="357">
        <f t="shared" si="278"/>
        <v>0</v>
      </c>
      <c r="FG40" s="357"/>
      <c r="FH40" s="357"/>
      <c r="FI40" s="357"/>
      <c r="FJ40" s="358">
        <f t="shared" si="279"/>
        <v>0</v>
      </c>
      <c r="FK40" s="357"/>
      <c r="FL40" s="357"/>
      <c r="FM40" s="357"/>
      <c r="FN40" s="357">
        <f t="shared" si="280"/>
        <v>0</v>
      </c>
      <c r="FO40" s="357"/>
      <c r="FP40" s="357"/>
      <c r="FQ40" s="357"/>
      <c r="FR40" s="357">
        <f t="shared" si="281"/>
        <v>0</v>
      </c>
      <c r="FS40" s="357">
        <f t="shared" si="282"/>
        <v>0</v>
      </c>
      <c r="FT40" s="357">
        <f t="shared" si="283"/>
        <v>0</v>
      </c>
      <c r="FU40" s="357">
        <f t="shared" si="284"/>
        <v>0</v>
      </c>
      <c r="FV40" s="357">
        <f t="shared" si="285"/>
        <v>0</v>
      </c>
      <c r="FW40" s="357"/>
      <c r="FX40" s="357"/>
      <c r="FY40" s="357"/>
      <c r="FZ40" s="358">
        <f t="shared" si="286"/>
        <v>0</v>
      </c>
      <c r="GA40" s="357"/>
      <c r="GB40" s="357"/>
      <c r="GC40" s="357"/>
      <c r="GD40" s="357">
        <f t="shared" si="287"/>
        <v>0</v>
      </c>
      <c r="GE40" s="357"/>
      <c r="GF40" s="357"/>
      <c r="GG40" s="357"/>
      <c r="GH40" s="357">
        <f t="shared" si="288"/>
        <v>0</v>
      </c>
      <c r="GI40" s="357">
        <f t="shared" si="289"/>
        <v>0</v>
      </c>
      <c r="GJ40" s="357">
        <f t="shared" si="290"/>
        <v>0</v>
      </c>
      <c r="GK40" s="357">
        <f t="shared" si="291"/>
        <v>0</v>
      </c>
      <c r="GL40" s="357">
        <f t="shared" si="292"/>
        <v>0</v>
      </c>
      <c r="GM40" s="357">
        <f t="shared" si="384"/>
        <v>0</v>
      </c>
      <c r="GN40" s="357">
        <f t="shared" si="293"/>
        <v>0</v>
      </c>
      <c r="GO40" s="357">
        <f t="shared" si="294"/>
        <v>0</v>
      </c>
      <c r="GP40" s="357">
        <f t="shared" si="295"/>
        <v>0</v>
      </c>
      <c r="GQ40" s="357">
        <f t="shared" si="296"/>
        <v>0</v>
      </c>
      <c r="GR40" s="357">
        <f t="shared" si="297"/>
        <v>0</v>
      </c>
      <c r="GS40" s="357">
        <f t="shared" si="298"/>
        <v>0</v>
      </c>
      <c r="GT40" s="357">
        <f t="shared" si="299"/>
        <v>0</v>
      </c>
      <c r="GU40" s="357">
        <f t="shared" si="300"/>
        <v>0</v>
      </c>
      <c r="GV40" s="357">
        <f t="shared" si="301"/>
        <v>0</v>
      </c>
      <c r="GW40" s="357">
        <f t="shared" si="302"/>
        <v>0</v>
      </c>
      <c r="GX40" s="357">
        <f t="shared" si="303"/>
        <v>0</v>
      </c>
      <c r="GY40" s="357">
        <f t="shared" si="385"/>
        <v>0</v>
      </c>
      <c r="GZ40" s="357">
        <f t="shared" si="304"/>
        <v>0</v>
      </c>
      <c r="HA40" s="357">
        <f t="shared" si="305"/>
        <v>0</v>
      </c>
      <c r="HB40" s="358">
        <f t="shared" si="386"/>
        <v>0</v>
      </c>
      <c r="HC40" s="357">
        <f t="shared" si="387"/>
        <v>0</v>
      </c>
      <c r="HD40" s="357">
        <f t="shared" si="306"/>
        <v>0</v>
      </c>
      <c r="HE40" s="357">
        <f t="shared" si="307"/>
        <v>0</v>
      </c>
      <c r="HF40" s="357">
        <f t="shared" si="308"/>
        <v>0</v>
      </c>
      <c r="HG40" s="357">
        <f t="shared" si="309"/>
        <v>0</v>
      </c>
      <c r="HH40" s="357">
        <f t="shared" si="310"/>
        <v>0</v>
      </c>
      <c r="HI40" s="357">
        <f t="shared" si="311"/>
        <v>0</v>
      </c>
      <c r="HJ40" s="357">
        <f t="shared" si="312"/>
        <v>0</v>
      </c>
      <c r="HK40" s="357">
        <f t="shared" si="313"/>
        <v>0</v>
      </c>
      <c r="HL40" s="357">
        <f t="shared" si="314"/>
        <v>0</v>
      </c>
      <c r="HM40" s="357">
        <f t="shared" si="315"/>
        <v>0</v>
      </c>
      <c r="HN40" s="357">
        <f t="shared" si="316"/>
        <v>0</v>
      </c>
      <c r="HO40" s="357">
        <f t="shared" si="388"/>
        <v>0</v>
      </c>
      <c r="HP40" s="357">
        <f t="shared" si="317"/>
        <v>0</v>
      </c>
      <c r="HQ40" s="357">
        <f t="shared" si="318"/>
        <v>0</v>
      </c>
      <c r="HR40" s="358">
        <f t="shared" si="389"/>
        <v>0</v>
      </c>
      <c r="HS40" s="357">
        <f t="shared" si="390"/>
        <v>0</v>
      </c>
      <c r="HT40" s="357">
        <f t="shared" si="319"/>
        <v>0</v>
      </c>
      <c r="HU40" s="357">
        <f t="shared" si="320"/>
        <v>0</v>
      </c>
      <c r="HV40" s="357">
        <f t="shared" si="321"/>
        <v>0</v>
      </c>
      <c r="HW40" s="357">
        <f t="shared" si="322"/>
        <v>0</v>
      </c>
      <c r="HX40" s="357">
        <f t="shared" si="323"/>
        <v>0</v>
      </c>
      <c r="HY40" s="357">
        <f t="shared" si="324"/>
        <v>0</v>
      </c>
      <c r="HZ40" s="357">
        <f t="shared" si="325"/>
        <v>0</v>
      </c>
      <c r="IA40" s="357">
        <f t="shared" si="326"/>
        <v>0</v>
      </c>
      <c r="IB40" s="357">
        <f t="shared" si="327"/>
        <v>0</v>
      </c>
      <c r="IC40" s="357">
        <f t="shared" si="328"/>
        <v>0</v>
      </c>
      <c r="ID40" s="357">
        <f t="shared" si="329"/>
        <v>0</v>
      </c>
      <c r="IE40" s="357">
        <f t="shared" si="391"/>
        <v>0</v>
      </c>
      <c r="IF40" s="357">
        <f t="shared" si="330"/>
        <v>0</v>
      </c>
      <c r="IG40" s="357">
        <f t="shared" si="331"/>
        <v>0</v>
      </c>
      <c r="IH40" s="358">
        <f t="shared" si="392"/>
        <v>0</v>
      </c>
      <c r="II40" s="357">
        <f t="shared" si="393"/>
        <v>0</v>
      </c>
      <c r="IJ40" s="357">
        <f t="shared" si="332"/>
        <v>0</v>
      </c>
      <c r="IK40" s="357">
        <f t="shared" si="333"/>
        <v>0</v>
      </c>
      <c r="IL40" s="357">
        <f t="shared" si="334"/>
        <v>0</v>
      </c>
      <c r="IM40" s="357">
        <f t="shared" si="335"/>
        <v>0</v>
      </c>
      <c r="IN40" s="357">
        <f t="shared" si="336"/>
        <v>0</v>
      </c>
      <c r="IO40" s="357">
        <f t="shared" si="337"/>
        <v>0</v>
      </c>
      <c r="IP40" s="357">
        <f t="shared" si="338"/>
        <v>0</v>
      </c>
      <c r="IQ40" s="357">
        <f t="shared" si="339"/>
        <v>0</v>
      </c>
      <c r="IR40" s="357">
        <f t="shared" si="340"/>
        <v>0</v>
      </c>
      <c r="IS40" s="357">
        <f t="shared" si="341"/>
        <v>0</v>
      </c>
      <c r="IT40" s="357">
        <f t="shared" si="342"/>
        <v>0</v>
      </c>
      <c r="IU40" s="357">
        <f t="shared" si="394"/>
        <v>0</v>
      </c>
      <c r="IV40" s="357">
        <f t="shared" si="343"/>
        <v>0</v>
      </c>
      <c r="IW40" s="357">
        <f t="shared" si="344"/>
        <v>0</v>
      </c>
      <c r="IX40" s="358">
        <f t="shared" si="395"/>
        <v>0</v>
      </c>
      <c r="IY40" s="357">
        <f t="shared" si="396"/>
        <v>0</v>
      </c>
      <c r="IZ40" s="357">
        <f t="shared" si="345"/>
        <v>0</v>
      </c>
      <c r="JA40" s="357">
        <f t="shared" si="346"/>
        <v>0</v>
      </c>
      <c r="JB40" s="357">
        <f t="shared" si="347"/>
        <v>0</v>
      </c>
      <c r="JC40" s="357">
        <f t="shared" si="348"/>
        <v>0</v>
      </c>
      <c r="JD40" s="357">
        <f t="shared" si="349"/>
        <v>0</v>
      </c>
      <c r="JE40" s="357">
        <f t="shared" si="350"/>
        <v>0</v>
      </c>
      <c r="JF40" s="357">
        <f t="shared" si="351"/>
        <v>0</v>
      </c>
      <c r="JG40" s="357">
        <f t="shared" si="352"/>
        <v>0</v>
      </c>
      <c r="JH40" s="357">
        <f t="shared" si="353"/>
        <v>0</v>
      </c>
      <c r="JI40" s="357">
        <f t="shared" si="354"/>
        <v>0</v>
      </c>
      <c r="JJ40" s="357">
        <f t="shared" si="355"/>
        <v>0</v>
      </c>
      <c r="JK40" s="357">
        <f t="shared" si="397"/>
        <v>0</v>
      </c>
      <c r="JL40" s="357">
        <f t="shared" si="356"/>
        <v>0</v>
      </c>
      <c r="JM40" s="357">
        <f t="shared" si="357"/>
        <v>0</v>
      </c>
      <c r="JN40" s="358">
        <f t="shared" si="398"/>
        <v>0</v>
      </c>
      <c r="JO40" s="357">
        <f t="shared" si="399"/>
        <v>0</v>
      </c>
      <c r="JP40" s="357">
        <f t="shared" si="358"/>
        <v>0</v>
      </c>
      <c r="JQ40" s="357">
        <f t="shared" si="359"/>
        <v>0</v>
      </c>
      <c r="JR40" s="357">
        <f t="shared" si="360"/>
        <v>0</v>
      </c>
      <c r="JS40" s="357">
        <f t="shared" si="361"/>
        <v>0</v>
      </c>
      <c r="JT40" s="357">
        <f t="shared" si="362"/>
        <v>0</v>
      </c>
      <c r="JU40" s="357">
        <f t="shared" si="363"/>
        <v>0</v>
      </c>
      <c r="JV40" s="357">
        <f t="shared" si="364"/>
        <v>0</v>
      </c>
      <c r="JW40" s="357">
        <f t="shared" si="365"/>
        <v>0</v>
      </c>
      <c r="JX40" s="357">
        <f t="shared" si="366"/>
        <v>0</v>
      </c>
      <c r="JY40" s="357">
        <f t="shared" si="367"/>
        <v>0</v>
      </c>
      <c r="JZ40" s="357">
        <f t="shared" si="368"/>
        <v>0</v>
      </c>
      <c r="KA40" s="357">
        <f t="shared" si="400"/>
        <v>0</v>
      </c>
      <c r="KB40" s="357">
        <f t="shared" si="369"/>
        <v>0</v>
      </c>
      <c r="KC40" s="357">
        <f t="shared" si="370"/>
        <v>0</v>
      </c>
      <c r="KD40" s="358">
        <f t="shared" si="401"/>
        <v>0</v>
      </c>
      <c r="KE40" s="357">
        <f t="shared" si="402"/>
        <v>0</v>
      </c>
      <c r="KF40" s="357">
        <f t="shared" si="371"/>
        <v>0</v>
      </c>
      <c r="KG40" s="357">
        <f t="shared" si="372"/>
        <v>0</v>
      </c>
      <c r="KH40" s="357">
        <f t="shared" si="373"/>
        <v>0</v>
      </c>
      <c r="KI40" s="357">
        <f t="shared" si="374"/>
        <v>0</v>
      </c>
      <c r="KJ40" s="357">
        <f t="shared" si="375"/>
        <v>0</v>
      </c>
      <c r="KK40" s="357">
        <f t="shared" si="376"/>
        <v>0</v>
      </c>
      <c r="KL40" s="357">
        <f t="shared" si="377"/>
        <v>0</v>
      </c>
      <c r="KM40" s="357">
        <f t="shared" si="378"/>
        <v>0</v>
      </c>
      <c r="KN40" s="357">
        <f t="shared" si="379"/>
        <v>0</v>
      </c>
      <c r="KO40" s="357">
        <f t="shared" si="380"/>
        <v>0</v>
      </c>
      <c r="KP40" s="357">
        <f t="shared" si="381"/>
        <v>0</v>
      </c>
      <c r="KQ40" s="357">
        <f t="shared" si="403"/>
        <v>0</v>
      </c>
      <c r="KR40" s="357">
        <f t="shared" si="382"/>
        <v>0</v>
      </c>
      <c r="KS40" s="357">
        <f t="shared" si="383"/>
        <v>0</v>
      </c>
      <c r="KT40" s="358">
        <f t="shared" si="404"/>
        <v>0</v>
      </c>
    </row>
    <row r="41" spans="1:306" x14ac:dyDescent="0.25">
      <c r="A41" s="46">
        <v>6</v>
      </c>
      <c r="B41" s="174" t="s">
        <v>117</v>
      </c>
      <c r="C41" s="357"/>
      <c r="D41" s="357"/>
      <c r="E41" s="357"/>
      <c r="F41" s="357">
        <f t="shared" si="215"/>
        <v>0</v>
      </c>
      <c r="G41" s="357">
        <v>0</v>
      </c>
      <c r="H41" s="357">
        <v>0</v>
      </c>
      <c r="I41" s="357"/>
      <c r="J41" s="357">
        <f t="shared" si="216"/>
        <v>0</v>
      </c>
      <c r="K41" s="357"/>
      <c r="L41" s="357"/>
      <c r="M41" s="357"/>
      <c r="N41" s="357">
        <f t="shared" si="217"/>
        <v>0</v>
      </c>
      <c r="O41" s="357">
        <f t="shared" si="218"/>
        <v>0</v>
      </c>
      <c r="P41" s="357">
        <f t="shared" si="218"/>
        <v>0</v>
      </c>
      <c r="Q41" s="357">
        <f t="shared" si="218"/>
        <v>0</v>
      </c>
      <c r="R41" s="357">
        <f t="shared" si="219"/>
        <v>0</v>
      </c>
      <c r="S41" s="357"/>
      <c r="T41" s="357"/>
      <c r="U41" s="357"/>
      <c r="V41" s="357"/>
      <c r="W41" s="357">
        <v>0</v>
      </c>
      <c r="X41" s="357">
        <v>0</v>
      </c>
      <c r="Y41" s="357"/>
      <c r="Z41" s="357">
        <f t="shared" si="220"/>
        <v>0</v>
      </c>
      <c r="AA41" s="357"/>
      <c r="AB41" s="357"/>
      <c r="AC41" s="357"/>
      <c r="AD41" s="357">
        <f t="shared" si="221"/>
        <v>0</v>
      </c>
      <c r="AE41" s="357">
        <f t="shared" si="222"/>
        <v>0</v>
      </c>
      <c r="AF41" s="357">
        <f t="shared" si="222"/>
        <v>0</v>
      </c>
      <c r="AG41" s="357">
        <f t="shared" si="222"/>
        <v>0</v>
      </c>
      <c r="AH41" s="357">
        <f t="shared" si="223"/>
        <v>0</v>
      </c>
      <c r="AI41" s="357"/>
      <c r="AJ41" s="357"/>
      <c r="AK41" s="357"/>
      <c r="AL41" s="357">
        <f t="shared" si="224"/>
        <v>0</v>
      </c>
      <c r="AM41" s="357">
        <v>0</v>
      </c>
      <c r="AN41" s="357">
        <v>0</v>
      </c>
      <c r="AO41" s="357"/>
      <c r="AP41" s="357">
        <f t="shared" si="225"/>
        <v>0</v>
      </c>
      <c r="AQ41" s="357"/>
      <c r="AR41" s="357"/>
      <c r="AS41" s="357"/>
      <c r="AT41" s="357">
        <f t="shared" si="226"/>
        <v>0</v>
      </c>
      <c r="AU41" s="357">
        <f t="shared" si="227"/>
        <v>0</v>
      </c>
      <c r="AV41" s="357">
        <f t="shared" si="228"/>
        <v>0</v>
      </c>
      <c r="AW41" s="357">
        <f t="shared" si="229"/>
        <v>0</v>
      </c>
      <c r="AX41" s="357">
        <f t="shared" si="230"/>
        <v>0</v>
      </c>
      <c r="AY41" s="357"/>
      <c r="AZ41" s="357"/>
      <c r="BA41" s="357"/>
      <c r="BB41" s="357">
        <f t="shared" si="231"/>
        <v>0</v>
      </c>
      <c r="BC41" s="357">
        <v>0</v>
      </c>
      <c r="BD41" s="357">
        <v>0</v>
      </c>
      <c r="BE41" s="357">
        <v>0</v>
      </c>
      <c r="BF41" s="357">
        <f t="shared" si="232"/>
        <v>0</v>
      </c>
      <c r="BG41" s="357"/>
      <c r="BH41" s="357"/>
      <c r="BI41" s="357"/>
      <c r="BJ41" s="357">
        <f t="shared" si="233"/>
        <v>0</v>
      </c>
      <c r="BK41" s="357">
        <f t="shared" si="234"/>
        <v>0</v>
      </c>
      <c r="BL41" s="357">
        <f t="shared" si="235"/>
        <v>0</v>
      </c>
      <c r="BM41" s="357">
        <f t="shared" si="236"/>
        <v>0</v>
      </c>
      <c r="BN41" s="357">
        <f t="shared" si="237"/>
        <v>0</v>
      </c>
      <c r="BO41" s="357"/>
      <c r="BP41" s="357"/>
      <c r="BQ41" s="357"/>
      <c r="BR41" s="357">
        <f t="shared" si="238"/>
        <v>0</v>
      </c>
      <c r="BS41" s="357">
        <v>0</v>
      </c>
      <c r="BT41" s="357">
        <v>0</v>
      </c>
      <c r="BU41" s="357"/>
      <c r="BV41" s="357">
        <f t="shared" si="239"/>
        <v>0</v>
      </c>
      <c r="BW41" s="357"/>
      <c r="BX41" s="357"/>
      <c r="BY41" s="357"/>
      <c r="BZ41" s="357">
        <f t="shared" si="240"/>
        <v>0</v>
      </c>
      <c r="CA41" s="357">
        <f t="shared" si="241"/>
        <v>0</v>
      </c>
      <c r="CB41" s="357">
        <f t="shared" si="242"/>
        <v>0</v>
      </c>
      <c r="CC41" s="357">
        <f t="shared" si="243"/>
        <v>0</v>
      </c>
      <c r="CD41" s="357">
        <f t="shared" si="244"/>
        <v>0</v>
      </c>
      <c r="CE41" s="357"/>
      <c r="CF41" s="357"/>
      <c r="CG41" s="357"/>
      <c r="CH41" s="357">
        <f t="shared" si="245"/>
        <v>0</v>
      </c>
      <c r="CI41" s="357"/>
      <c r="CJ41" s="357"/>
      <c r="CK41" s="357"/>
      <c r="CL41" s="357">
        <f t="shared" si="246"/>
        <v>0</v>
      </c>
      <c r="CM41" s="357"/>
      <c r="CN41" s="357"/>
      <c r="CO41" s="357"/>
      <c r="CP41" s="357">
        <f t="shared" si="247"/>
        <v>0</v>
      </c>
      <c r="CQ41" s="357">
        <f t="shared" si="248"/>
        <v>0</v>
      </c>
      <c r="CR41" s="357">
        <f t="shared" si="249"/>
        <v>0</v>
      </c>
      <c r="CS41" s="357">
        <f t="shared" si="250"/>
        <v>0</v>
      </c>
      <c r="CT41" s="357">
        <f t="shared" si="251"/>
        <v>0</v>
      </c>
      <c r="CU41" s="357"/>
      <c r="CV41" s="357"/>
      <c r="CW41" s="357"/>
      <c r="CX41" s="358">
        <f t="shared" si="252"/>
        <v>0</v>
      </c>
      <c r="CY41" s="357"/>
      <c r="CZ41" s="357"/>
      <c r="DA41" s="357"/>
      <c r="DB41" s="357">
        <f t="shared" si="253"/>
        <v>0</v>
      </c>
      <c r="DC41" s="357"/>
      <c r="DD41" s="357"/>
      <c r="DE41" s="357"/>
      <c r="DF41" s="357">
        <f t="shared" si="254"/>
        <v>0</v>
      </c>
      <c r="DG41" s="357">
        <f t="shared" si="255"/>
        <v>0</v>
      </c>
      <c r="DH41" s="357">
        <f t="shared" si="256"/>
        <v>0</v>
      </c>
      <c r="DI41" s="357">
        <f t="shared" si="257"/>
        <v>0</v>
      </c>
      <c r="DJ41" s="357">
        <f t="shared" si="258"/>
        <v>0</v>
      </c>
      <c r="DK41" s="357"/>
      <c r="DL41" s="357"/>
      <c r="DM41" s="357"/>
      <c r="DN41" s="358">
        <f t="shared" si="259"/>
        <v>0</v>
      </c>
      <c r="DO41" s="357"/>
      <c r="DP41" s="357"/>
      <c r="DQ41" s="357"/>
      <c r="DR41" s="357">
        <f t="shared" si="260"/>
        <v>0</v>
      </c>
      <c r="DS41" s="357"/>
      <c r="DT41" s="357"/>
      <c r="DU41" s="357"/>
      <c r="DV41" s="357">
        <f t="shared" si="261"/>
        <v>0</v>
      </c>
      <c r="DW41" s="357">
        <f t="shared" si="262"/>
        <v>0</v>
      </c>
      <c r="DX41" s="357">
        <f t="shared" si="263"/>
        <v>0</v>
      </c>
      <c r="DY41" s="357">
        <f t="shared" si="264"/>
        <v>0</v>
      </c>
      <c r="DZ41" s="357">
        <f t="shared" si="265"/>
        <v>0</v>
      </c>
      <c r="EA41" s="357"/>
      <c r="EB41" s="357"/>
      <c r="EC41" s="357"/>
      <c r="ED41" s="358">
        <f t="shared" si="266"/>
        <v>0</v>
      </c>
      <c r="EE41" s="357"/>
      <c r="EF41" s="357"/>
      <c r="EG41" s="357"/>
      <c r="EH41" s="357">
        <f t="shared" si="267"/>
        <v>0</v>
      </c>
      <c r="EI41" s="357"/>
      <c r="EJ41" s="357"/>
      <c r="EK41" s="357"/>
      <c r="EL41" s="357">
        <f t="shared" si="268"/>
        <v>0</v>
      </c>
      <c r="EM41" s="357">
        <f t="shared" si="269"/>
        <v>0</v>
      </c>
      <c r="EN41" s="357">
        <f t="shared" si="270"/>
        <v>0</v>
      </c>
      <c r="EO41" s="357">
        <f t="shared" si="270"/>
        <v>0</v>
      </c>
      <c r="EP41" s="357">
        <f t="shared" si="271"/>
        <v>0</v>
      </c>
      <c r="EQ41" s="357"/>
      <c r="ER41" s="357"/>
      <c r="ES41" s="357"/>
      <c r="ET41" s="358">
        <f t="shared" si="272"/>
        <v>0</v>
      </c>
      <c r="EU41" s="357"/>
      <c r="EV41" s="357"/>
      <c r="EW41" s="357"/>
      <c r="EX41" s="357">
        <f t="shared" si="273"/>
        <v>0</v>
      </c>
      <c r="EY41" s="357"/>
      <c r="EZ41" s="357"/>
      <c r="FA41" s="357"/>
      <c r="FB41" s="357">
        <f t="shared" si="274"/>
        <v>0</v>
      </c>
      <c r="FC41" s="357">
        <f t="shared" si="275"/>
        <v>0</v>
      </c>
      <c r="FD41" s="357">
        <f t="shared" si="276"/>
        <v>0</v>
      </c>
      <c r="FE41" s="357">
        <f t="shared" si="277"/>
        <v>0</v>
      </c>
      <c r="FF41" s="357">
        <f t="shared" si="278"/>
        <v>0</v>
      </c>
      <c r="FG41" s="357"/>
      <c r="FH41" s="357"/>
      <c r="FI41" s="357"/>
      <c r="FJ41" s="358">
        <f t="shared" si="279"/>
        <v>0</v>
      </c>
      <c r="FK41" s="357"/>
      <c r="FL41" s="357"/>
      <c r="FM41" s="357"/>
      <c r="FN41" s="357">
        <f t="shared" si="280"/>
        <v>0</v>
      </c>
      <c r="FO41" s="357"/>
      <c r="FP41" s="357"/>
      <c r="FQ41" s="357"/>
      <c r="FR41" s="357">
        <f t="shared" si="281"/>
        <v>0</v>
      </c>
      <c r="FS41" s="357">
        <f t="shared" si="282"/>
        <v>0</v>
      </c>
      <c r="FT41" s="357">
        <f t="shared" si="283"/>
        <v>0</v>
      </c>
      <c r="FU41" s="357">
        <f t="shared" si="284"/>
        <v>0</v>
      </c>
      <c r="FV41" s="357">
        <f t="shared" si="285"/>
        <v>0</v>
      </c>
      <c r="FW41" s="357"/>
      <c r="FX41" s="357"/>
      <c r="FY41" s="357"/>
      <c r="FZ41" s="358">
        <f t="shared" si="286"/>
        <v>0</v>
      </c>
      <c r="GA41" s="357"/>
      <c r="GB41" s="357"/>
      <c r="GC41" s="357"/>
      <c r="GD41" s="357">
        <f t="shared" si="287"/>
        <v>0</v>
      </c>
      <c r="GE41" s="357"/>
      <c r="GF41" s="357"/>
      <c r="GG41" s="357"/>
      <c r="GH41" s="357">
        <f t="shared" si="288"/>
        <v>0</v>
      </c>
      <c r="GI41" s="357">
        <f t="shared" si="289"/>
        <v>0</v>
      </c>
      <c r="GJ41" s="357">
        <f t="shared" si="290"/>
        <v>0</v>
      </c>
      <c r="GK41" s="357">
        <f t="shared" si="291"/>
        <v>0</v>
      </c>
      <c r="GL41" s="357">
        <f t="shared" si="292"/>
        <v>0</v>
      </c>
      <c r="GM41" s="357">
        <f t="shared" si="384"/>
        <v>0</v>
      </c>
      <c r="GN41" s="357">
        <f t="shared" si="293"/>
        <v>0</v>
      </c>
      <c r="GO41" s="357">
        <f t="shared" si="294"/>
        <v>0</v>
      </c>
      <c r="GP41" s="357">
        <f t="shared" si="295"/>
        <v>0</v>
      </c>
      <c r="GQ41" s="357">
        <f t="shared" si="296"/>
        <v>0</v>
      </c>
      <c r="GR41" s="357">
        <f t="shared" si="297"/>
        <v>0</v>
      </c>
      <c r="GS41" s="357">
        <f t="shared" si="298"/>
        <v>0</v>
      </c>
      <c r="GT41" s="357">
        <f t="shared" si="299"/>
        <v>0</v>
      </c>
      <c r="GU41" s="357">
        <f t="shared" si="300"/>
        <v>0</v>
      </c>
      <c r="GV41" s="357">
        <f t="shared" si="301"/>
        <v>0</v>
      </c>
      <c r="GW41" s="357">
        <f t="shared" si="302"/>
        <v>0</v>
      </c>
      <c r="GX41" s="357">
        <f t="shared" si="303"/>
        <v>0</v>
      </c>
      <c r="GY41" s="357">
        <f t="shared" si="385"/>
        <v>0</v>
      </c>
      <c r="GZ41" s="357">
        <f t="shared" si="304"/>
        <v>0</v>
      </c>
      <c r="HA41" s="357">
        <f t="shared" si="305"/>
        <v>0</v>
      </c>
      <c r="HB41" s="358">
        <f t="shared" si="386"/>
        <v>0</v>
      </c>
      <c r="HC41" s="357">
        <f t="shared" si="387"/>
        <v>0</v>
      </c>
      <c r="HD41" s="357">
        <f t="shared" si="306"/>
        <v>0</v>
      </c>
      <c r="HE41" s="357">
        <f t="shared" si="307"/>
        <v>0</v>
      </c>
      <c r="HF41" s="357">
        <f t="shared" si="308"/>
        <v>0</v>
      </c>
      <c r="HG41" s="357">
        <f t="shared" si="309"/>
        <v>0</v>
      </c>
      <c r="HH41" s="357">
        <f t="shared" si="310"/>
        <v>0</v>
      </c>
      <c r="HI41" s="357">
        <f t="shared" si="311"/>
        <v>0</v>
      </c>
      <c r="HJ41" s="357">
        <f t="shared" si="312"/>
        <v>0</v>
      </c>
      <c r="HK41" s="357">
        <f t="shared" si="313"/>
        <v>0</v>
      </c>
      <c r="HL41" s="357">
        <f t="shared" si="314"/>
        <v>0</v>
      </c>
      <c r="HM41" s="357">
        <f t="shared" si="315"/>
        <v>0</v>
      </c>
      <c r="HN41" s="357">
        <f t="shared" si="316"/>
        <v>0</v>
      </c>
      <c r="HO41" s="357">
        <f t="shared" si="388"/>
        <v>0</v>
      </c>
      <c r="HP41" s="357">
        <f t="shared" si="317"/>
        <v>0</v>
      </c>
      <c r="HQ41" s="357">
        <f t="shared" si="318"/>
        <v>0</v>
      </c>
      <c r="HR41" s="358">
        <f t="shared" si="389"/>
        <v>0</v>
      </c>
      <c r="HS41" s="357">
        <f t="shared" si="390"/>
        <v>0</v>
      </c>
      <c r="HT41" s="357">
        <f t="shared" si="319"/>
        <v>0</v>
      </c>
      <c r="HU41" s="357">
        <f t="shared" si="320"/>
        <v>0</v>
      </c>
      <c r="HV41" s="357">
        <f t="shared" si="321"/>
        <v>0</v>
      </c>
      <c r="HW41" s="357">
        <f t="shared" si="322"/>
        <v>0</v>
      </c>
      <c r="HX41" s="357">
        <f t="shared" si="323"/>
        <v>0</v>
      </c>
      <c r="HY41" s="357">
        <f t="shared" si="324"/>
        <v>0</v>
      </c>
      <c r="HZ41" s="357">
        <f t="shared" si="325"/>
        <v>0</v>
      </c>
      <c r="IA41" s="357">
        <f t="shared" si="326"/>
        <v>0</v>
      </c>
      <c r="IB41" s="357">
        <f t="shared" si="327"/>
        <v>0</v>
      </c>
      <c r="IC41" s="357">
        <f t="shared" si="328"/>
        <v>0</v>
      </c>
      <c r="ID41" s="357">
        <f t="shared" si="329"/>
        <v>0</v>
      </c>
      <c r="IE41" s="357">
        <f t="shared" si="391"/>
        <v>0</v>
      </c>
      <c r="IF41" s="357">
        <f t="shared" si="330"/>
        <v>0</v>
      </c>
      <c r="IG41" s="357">
        <f t="shared" si="331"/>
        <v>0</v>
      </c>
      <c r="IH41" s="358">
        <f t="shared" si="392"/>
        <v>0</v>
      </c>
      <c r="II41" s="357">
        <f t="shared" si="393"/>
        <v>0</v>
      </c>
      <c r="IJ41" s="357">
        <f t="shared" si="332"/>
        <v>0</v>
      </c>
      <c r="IK41" s="357">
        <f t="shared" si="333"/>
        <v>0</v>
      </c>
      <c r="IL41" s="357">
        <f t="shared" si="334"/>
        <v>0</v>
      </c>
      <c r="IM41" s="357">
        <f t="shared" si="335"/>
        <v>0</v>
      </c>
      <c r="IN41" s="357">
        <f t="shared" si="336"/>
        <v>0</v>
      </c>
      <c r="IO41" s="357">
        <f t="shared" si="337"/>
        <v>0</v>
      </c>
      <c r="IP41" s="357">
        <f t="shared" si="338"/>
        <v>0</v>
      </c>
      <c r="IQ41" s="357">
        <f t="shared" si="339"/>
        <v>0</v>
      </c>
      <c r="IR41" s="357">
        <f t="shared" si="340"/>
        <v>0</v>
      </c>
      <c r="IS41" s="357">
        <f t="shared" si="341"/>
        <v>0</v>
      </c>
      <c r="IT41" s="357">
        <f t="shared" si="342"/>
        <v>0</v>
      </c>
      <c r="IU41" s="357">
        <f t="shared" si="394"/>
        <v>0</v>
      </c>
      <c r="IV41" s="357">
        <f t="shared" si="343"/>
        <v>0</v>
      </c>
      <c r="IW41" s="357">
        <f t="shared" si="344"/>
        <v>0</v>
      </c>
      <c r="IX41" s="358">
        <f t="shared" si="395"/>
        <v>0</v>
      </c>
      <c r="IY41" s="357">
        <f t="shared" si="396"/>
        <v>0</v>
      </c>
      <c r="IZ41" s="357">
        <f t="shared" si="345"/>
        <v>0</v>
      </c>
      <c r="JA41" s="357">
        <f t="shared" si="346"/>
        <v>0</v>
      </c>
      <c r="JB41" s="357">
        <f t="shared" si="347"/>
        <v>0</v>
      </c>
      <c r="JC41" s="357">
        <f t="shared" si="348"/>
        <v>0</v>
      </c>
      <c r="JD41" s="357">
        <f t="shared" si="349"/>
        <v>0</v>
      </c>
      <c r="JE41" s="357">
        <f t="shared" si="350"/>
        <v>0</v>
      </c>
      <c r="JF41" s="357">
        <f t="shared" si="351"/>
        <v>0</v>
      </c>
      <c r="JG41" s="357">
        <f t="shared" si="352"/>
        <v>0</v>
      </c>
      <c r="JH41" s="357">
        <f t="shared" si="353"/>
        <v>0</v>
      </c>
      <c r="JI41" s="357">
        <f t="shared" si="354"/>
        <v>0</v>
      </c>
      <c r="JJ41" s="357">
        <f t="shared" si="355"/>
        <v>0</v>
      </c>
      <c r="JK41" s="357">
        <f t="shared" si="397"/>
        <v>0</v>
      </c>
      <c r="JL41" s="357">
        <f t="shared" si="356"/>
        <v>0</v>
      </c>
      <c r="JM41" s="357">
        <f t="shared" si="357"/>
        <v>0</v>
      </c>
      <c r="JN41" s="358">
        <f t="shared" si="398"/>
        <v>0</v>
      </c>
      <c r="JO41" s="357">
        <f t="shared" si="399"/>
        <v>0</v>
      </c>
      <c r="JP41" s="357">
        <f t="shared" si="358"/>
        <v>0</v>
      </c>
      <c r="JQ41" s="357">
        <f t="shared" si="359"/>
        <v>0</v>
      </c>
      <c r="JR41" s="357">
        <f t="shared" si="360"/>
        <v>0</v>
      </c>
      <c r="JS41" s="357">
        <f t="shared" si="361"/>
        <v>0</v>
      </c>
      <c r="JT41" s="357">
        <f t="shared" si="362"/>
        <v>0</v>
      </c>
      <c r="JU41" s="357">
        <f t="shared" si="363"/>
        <v>0</v>
      </c>
      <c r="JV41" s="357">
        <f t="shared" si="364"/>
        <v>0</v>
      </c>
      <c r="JW41" s="357">
        <f t="shared" si="365"/>
        <v>0</v>
      </c>
      <c r="JX41" s="357">
        <f t="shared" si="366"/>
        <v>0</v>
      </c>
      <c r="JY41" s="357">
        <f t="shared" si="367"/>
        <v>0</v>
      </c>
      <c r="JZ41" s="357">
        <f t="shared" si="368"/>
        <v>0</v>
      </c>
      <c r="KA41" s="357">
        <f t="shared" si="400"/>
        <v>0</v>
      </c>
      <c r="KB41" s="357">
        <f t="shared" si="369"/>
        <v>0</v>
      </c>
      <c r="KC41" s="357">
        <f t="shared" si="370"/>
        <v>0</v>
      </c>
      <c r="KD41" s="358">
        <f t="shared" si="401"/>
        <v>0</v>
      </c>
      <c r="KE41" s="357">
        <f t="shared" si="402"/>
        <v>0</v>
      </c>
      <c r="KF41" s="357">
        <f t="shared" si="371"/>
        <v>0</v>
      </c>
      <c r="KG41" s="357">
        <f t="shared" si="372"/>
        <v>0</v>
      </c>
      <c r="KH41" s="357">
        <f t="shared" si="373"/>
        <v>0</v>
      </c>
      <c r="KI41" s="357">
        <f t="shared" si="374"/>
        <v>0</v>
      </c>
      <c r="KJ41" s="357">
        <f t="shared" si="375"/>
        <v>0</v>
      </c>
      <c r="KK41" s="357">
        <f t="shared" si="376"/>
        <v>0</v>
      </c>
      <c r="KL41" s="357">
        <f t="shared" si="377"/>
        <v>0</v>
      </c>
      <c r="KM41" s="357">
        <f t="shared" si="378"/>
        <v>0</v>
      </c>
      <c r="KN41" s="357">
        <f t="shared" si="379"/>
        <v>0</v>
      </c>
      <c r="KO41" s="357">
        <f t="shared" si="380"/>
        <v>0</v>
      </c>
      <c r="KP41" s="357">
        <f t="shared" si="381"/>
        <v>0</v>
      </c>
      <c r="KQ41" s="357">
        <f t="shared" si="403"/>
        <v>0</v>
      </c>
      <c r="KR41" s="357">
        <f t="shared" si="382"/>
        <v>0</v>
      </c>
      <c r="KS41" s="357">
        <f t="shared" si="383"/>
        <v>0</v>
      </c>
      <c r="KT41" s="358">
        <f t="shared" si="404"/>
        <v>0</v>
      </c>
    </row>
    <row r="42" spans="1:306" s="1" customFormat="1" x14ac:dyDescent="0.25">
      <c r="A42" s="347"/>
      <c r="B42" s="345" t="s">
        <v>105</v>
      </c>
      <c r="C42" s="358">
        <f t="shared" ref="C42:AH42" si="405">SUM(C36:C41)</f>
        <v>0</v>
      </c>
      <c r="D42" s="358">
        <f t="shared" si="405"/>
        <v>0</v>
      </c>
      <c r="E42" s="358">
        <f t="shared" si="405"/>
        <v>0</v>
      </c>
      <c r="F42" s="358">
        <f t="shared" si="405"/>
        <v>0</v>
      </c>
      <c r="G42" s="358">
        <f t="shared" si="405"/>
        <v>5</v>
      </c>
      <c r="H42" s="358">
        <f t="shared" si="405"/>
        <v>1</v>
      </c>
      <c r="I42" s="358">
        <f t="shared" si="405"/>
        <v>0</v>
      </c>
      <c r="J42" s="358">
        <f t="shared" si="405"/>
        <v>6</v>
      </c>
      <c r="K42" s="358">
        <f t="shared" si="405"/>
        <v>0</v>
      </c>
      <c r="L42" s="358">
        <f t="shared" si="405"/>
        <v>0</v>
      </c>
      <c r="M42" s="358">
        <f t="shared" si="405"/>
        <v>0</v>
      </c>
      <c r="N42" s="358">
        <f t="shared" si="405"/>
        <v>0</v>
      </c>
      <c r="O42" s="358">
        <f t="shared" si="405"/>
        <v>5</v>
      </c>
      <c r="P42" s="358">
        <f t="shared" si="405"/>
        <v>1</v>
      </c>
      <c r="Q42" s="358">
        <f t="shared" si="405"/>
        <v>0</v>
      </c>
      <c r="R42" s="358">
        <f t="shared" si="405"/>
        <v>6</v>
      </c>
      <c r="S42" s="358">
        <f t="shared" si="405"/>
        <v>0</v>
      </c>
      <c r="T42" s="358">
        <f t="shared" si="405"/>
        <v>0</v>
      </c>
      <c r="U42" s="358">
        <f t="shared" si="405"/>
        <v>0</v>
      </c>
      <c r="V42" s="358">
        <f t="shared" si="405"/>
        <v>0</v>
      </c>
      <c r="W42" s="358">
        <f t="shared" si="405"/>
        <v>2</v>
      </c>
      <c r="X42" s="358">
        <f t="shared" si="405"/>
        <v>1</v>
      </c>
      <c r="Y42" s="358">
        <f t="shared" si="405"/>
        <v>0</v>
      </c>
      <c r="Z42" s="358">
        <f t="shared" si="405"/>
        <v>3</v>
      </c>
      <c r="AA42" s="358">
        <f t="shared" si="405"/>
        <v>0</v>
      </c>
      <c r="AB42" s="358">
        <f t="shared" si="405"/>
        <v>0</v>
      </c>
      <c r="AC42" s="358">
        <f t="shared" si="405"/>
        <v>0</v>
      </c>
      <c r="AD42" s="358">
        <f t="shared" si="405"/>
        <v>0</v>
      </c>
      <c r="AE42" s="358">
        <f t="shared" si="405"/>
        <v>2</v>
      </c>
      <c r="AF42" s="358">
        <f t="shared" si="405"/>
        <v>1</v>
      </c>
      <c r="AG42" s="358">
        <f t="shared" si="405"/>
        <v>0</v>
      </c>
      <c r="AH42" s="358">
        <f t="shared" si="405"/>
        <v>3</v>
      </c>
      <c r="AI42" s="358">
        <f t="shared" ref="AI42:BN42" si="406">SUM(AI36:AI41)</f>
        <v>0</v>
      </c>
      <c r="AJ42" s="358">
        <f t="shared" si="406"/>
        <v>0</v>
      </c>
      <c r="AK42" s="358">
        <f t="shared" si="406"/>
        <v>0</v>
      </c>
      <c r="AL42" s="358">
        <f t="shared" si="406"/>
        <v>0</v>
      </c>
      <c r="AM42" s="358">
        <f t="shared" si="406"/>
        <v>3</v>
      </c>
      <c r="AN42" s="358">
        <f t="shared" si="406"/>
        <v>1</v>
      </c>
      <c r="AO42" s="358">
        <f t="shared" si="406"/>
        <v>0</v>
      </c>
      <c r="AP42" s="358">
        <f t="shared" si="406"/>
        <v>4</v>
      </c>
      <c r="AQ42" s="358">
        <f t="shared" si="406"/>
        <v>0</v>
      </c>
      <c r="AR42" s="358">
        <f t="shared" si="406"/>
        <v>0</v>
      </c>
      <c r="AS42" s="358">
        <f t="shared" si="406"/>
        <v>0</v>
      </c>
      <c r="AT42" s="358">
        <f t="shared" si="406"/>
        <v>0</v>
      </c>
      <c r="AU42" s="358">
        <f t="shared" si="406"/>
        <v>3</v>
      </c>
      <c r="AV42" s="358">
        <f t="shared" si="406"/>
        <v>1</v>
      </c>
      <c r="AW42" s="358">
        <f t="shared" si="406"/>
        <v>0</v>
      </c>
      <c r="AX42" s="358">
        <f t="shared" si="406"/>
        <v>4</v>
      </c>
      <c r="AY42" s="358">
        <f t="shared" si="406"/>
        <v>0</v>
      </c>
      <c r="AZ42" s="358">
        <f t="shared" si="406"/>
        <v>0</v>
      </c>
      <c r="BA42" s="358">
        <f t="shared" si="406"/>
        <v>0</v>
      </c>
      <c r="BB42" s="358">
        <f t="shared" si="406"/>
        <v>0</v>
      </c>
      <c r="BC42" s="358">
        <f t="shared" si="406"/>
        <v>1</v>
      </c>
      <c r="BD42" s="358">
        <f t="shared" si="406"/>
        <v>0</v>
      </c>
      <c r="BE42" s="358">
        <f t="shared" si="406"/>
        <v>0</v>
      </c>
      <c r="BF42" s="358">
        <f t="shared" si="406"/>
        <v>1</v>
      </c>
      <c r="BG42" s="358">
        <f t="shared" si="406"/>
        <v>0</v>
      </c>
      <c r="BH42" s="358">
        <f t="shared" si="406"/>
        <v>0</v>
      </c>
      <c r="BI42" s="358">
        <f t="shared" si="406"/>
        <v>0</v>
      </c>
      <c r="BJ42" s="358">
        <f t="shared" si="406"/>
        <v>0</v>
      </c>
      <c r="BK42" s="358">
        <f t="shared" si="406"/>
        <v>1</v>
      </c>
      <c r="BL42" s="358">
        <f t="shared" si="406"/>
        <v>0</v>
      </c>
      <c r="BM42" s="358">
        <f t="shared" si="406"/>
        <v>0</v>
      </c>
      <c r="BN42" s="358">
        <f t="shared" si="406"/>
        <v>1</v>
      </c>
      <c r="BO42" s="358">
        <f t="shared" ref="BO42:CT42" si="407">SUM(BO36:BO41)</f>
        <v>0</v>
      </c>
      <c r="BP42" s="358">
        <f t="shared" si="407"/>
        <v>0</v>
      </c>
      <c r="BQ42" s="358">
        <f t="shared" si="407"/>
        <v>0</v>
      </c>
      <c r="BR42" s="358">
        <f t="shared" si="407"/>
        <v>0</v>
      </c>
      <c r="BS42" s="358">
        <f t="shared" si="407"/>
        <v>1</v>
      </c>
      <c r="BT42" s="358">
        <f t="shared" si="407"/>
        <v>9</v>
      </c>
      <c r="BU42" s="358">
        <f t="shared" si="407"/>
        <v>0</v>
      </c>
      <c r="BV42" s="358">
        <f t="shared" si="407"/>
        <v>10</v>
      </c>
      <c r="BW42" s="358">
        <f t="shared" si="407"/>
        <v>0</v>
      </c>
      <c r="BX42" s="358">
        <f t="shared" si="407"/>
        <v>0</v>
      </c>
      <c r="BY42" s="358">
        <f t="shared" si="407"/>
        <v>0</v>
      </c>
      <c r="BZ42" s="358">
        <f t="shared" si="407"/>
        <v>0</v>
      </c>
      <c r="CA42" s="358">
        <f t="shared" si="407"/>
        <v>1</v>
      </c>
      <c r="CB42" s="358">
        <f t="shared" si="407"/>
        <v>9</v>
      </c>
      <c r="CC42" s="358">
        <f t="shared" si="407"/>
        <v>0</v>
      </c>
      <c r="CD42" s="358">
        <f t="shared" si="407"/>
        <v>10</v>
      </c>
      <c r="CE42" s="358">
        <f t="shared" si="407"/>
        <v>0</v>
      </c>
      <c r="CF42" s="358">
        <f t="shared" si="407"/>
        <v>0</v>
      </c>
      <c r="CG42" s="358">
        <f t="shared" si="407"/>
        <v>0</v>
      </c>
      <c r="CH42" s="358">
        <f t="shared" si="407"/>
        <v>0</v>
      </c>
      <c r="CI42" s="358">
        <f t="shared" si="407"/>
        <v>0</v>
      </c>
      <c r="CJ42" s="358">
        <f t="shared" si="407"/>
        <v>0</v>
      </c>
      <c r="CK42" s="358">
        <f t="shared" si="407"/>
        <v>0</v>
      </c>
      <c r="CL42" s="358">
        <f t="shared" si="407"/>
        <v>0</v>
      </c>
      <c r="CM42" s="358">
        <f t="shared" si="407"/>
        <v>0</v>
      </c>
      <c r="CN42" s="358">
        <f t="shared" si="407"/>
        <v>0</v>
      </c>
      <c r="CO42" s="358">
        <f t="shared" si="407"/>
        <v>0</v>
      </c>
      <c r="CP42" s="358">
        <f t="shared" si="407"/>
        <v>0</v>
      </c>
      <c r="CQ42" s="358">
        <f t="shared" si="407"/>
        <v>0</v>
      </c>
      <c r="CR42" s="358">
        <f t="shared" si="407"/>
        <v>0</v>
      </c>
      <c r="CS42" s="358">
        <f t="shared" si="407"/>
        <v>0</v>
      </c>
      <c r="CT42" s="358">
        <f t="shared" si="407"/>
        <v>0</v>
      </c>
      <c r="CU42" s="358">
        <f t="shared" ref="CU42:DZ42" si="408">SUM(CU36:CU41)</f>
        <v>0</v>
      </c>
      <c r="CV42" s="358">
        <f t="shared" si="408"/>
        <v>0</v>
      </c>
      <c r="CW42" s="358">
        <f t="shared" si="408"/>
        <v>0</v>
      </c>
      <c r="CX42" s="358">
        <f t="shared" si="408"/>
        <v>0</v>
      </c>
      <c r="CY42" s="358">
        <f t="shared" si="408"/>
        <v>0</v>
      </c>
      <c r="CZ42" s="358">
        <f t="shared" si="408"/>
        <v>0</v>
      </c>
      <c r="DA42" s="358">
        <f t="shared" si="408"/>
        <v>0</v>
      </c>
      <c r="DB42" s="358">
        <f t="shared" si="408"/>
        <v>0</v>
      </c>
      <c r="DC42" s="358">
        <f t="shared" si="408"/>
        <v>0</v>
      </c>
      <c r="DD42" s="358">
        <f t="shared" si="408"/>
        <v>0</v>
      </c>
      <c r="DE42" s="358">
        <f t="shared" si="408"/>
        <v>0</v>
      </c>
      <c r="DF42" s="358">
        <f t="shared" si="408"/>
        <v>0</v>
      </c>
      <c r="DG42" s="358">
        <f t="shared" si="408"/>
        <v>0</v>
      </c>
      <c r="DH42" s="358">
        <f t="shared" si="408"/>
        <v>0</v>
      </c>
      <c r="DI42" s="358">
        <f t="shared" si="408"/>
        <v>0</v>
      </c>
      <c r="DJ42" s="358">
        <f t="shared" si="408"/>
        <v>0</v>
      </c>
      <c r="DK42" s="358">
        <f t="shared" si="408"/>
        <v>0</v>
      </c>
      <c r="DL42" s="358">
        <f t="shared" si="408"/>
        <v>0</v>
      </c>
      <c r="DM42" s="358">
        <f t="shared" si="408"/>
        <v>0</v>
      </c>
      <c r="DN42" s="358">
        <f t="shared" si="408"/>
        <v>0</v>
      </c>
      <c r="DO42" s="358">
        <f t="shared" si="408"/>
        <v>0</v>
      </c>
      <c r="DP42" s="358">
        <f t="shared" si="408"/>
        <v>0</v>
      </c>
      <c r="DQ42" s="358">
        <f t="shared" si="408"/>
        <v>0</v>
      </c>
      <c r="DR42" s="358">
        <f t="shared" si="408"/>
        <v>0</v>
      </c>
      <c r="DS42" s="358">
        <f t="shared" si="408"/>
        <v>0</v>
      </c>
      <c r="DT42" s="358">
        <f t="shared" si="408"/>
        <v>0</v>
      </c>
      <c r="DU42" s="358">
        <f t="shared" si="408"/>
        <v>0</v>
      </c>
      <c r="DV42" s="358">
        <f t="shared" si="408"/>
        <v>0</v>
      </c>
      <c r="DW42" s="358">
        <f t="shared" si="408"/>
        <v>0</v>
      </c>
      <c r="DX42" s="358">
        <f t="shared" si="408"/>
        <v>0</v>
      </c>
      <c r="DY42" s="358">
        <f t="shared" si="408"/>
        <v>0</v>
      </c>
      <c r="DZ42" s="358">
        <f t="shared" si="408"/>
        <v>0</v>
      </c>
      <c r="EA42" s="358">
        <f t="shared" ref="EA42:FF42" si="409">SUM(EA36:EA41)</f>
        <v>0</v>
      </c>
      <c r="EB42" s="358">
        <f t="shared" si="409"/>
        <v>0</v>
      </c>
      <c r="EC42" s="358">
        <f t="shared" si="409"/>
        <v>0</v>
      </c>
      <c r="ED42" s="358">
        <f t="shared" si="409"/>
        <v>0</v>
      </c>
      <c r="EE42" s="358">
        <f t="shared" si="409"/>
        <v>0</v>
      </c>
      <c r="EF42" s="358">
        <f t="shared" si="409"/>
        <v>0</v>
      </c>
      <c r="EG42" s="358">
        <f t="shared" si="409"/>
        <v>0</v>
      </c>
      <c r="EH42" s="358">
        <f t="shared" si="409"/>
        <v>0</v>
      </c>
      <c r="EI42" s="358">
        <f t="shared" si="409"/>
        <v>0</v>
      </c>
      <c r="EJ42" s="358">
        <f t="shared" si="409"/>
        <v>0</v>
      </c>
      <c r="EK42" s="358">
        <f t="shared" si="409"/>
        <v>0</v>
      </c>
      <c r="EL42" s="358">
        <f t="shared" si="409"/>
        <v>0</v>
      </c>
      <c r="EM42" s="358">
        <f t="shared" si="409"/>
        <v>0</v>
      </c>
      <c r="EN42" s="358">
        <f t="shared" si="409"/>
        <v>0</v>
      </c>
      <c r="EO42" s="358">
        <f t="shared" si="409"/>
        <v>0</v>
      </c>
      <c r="EP42" s="358">
        <f t="shared" si="409"/>
        <v>0</v>
      </c>
      <c r="EQ42" s="358">
        <f t="shared" si="409"/>
        <v>0</v>
      </c>
      <c r="ER42" s="358">
        <f t="shared" si="409"/>
        <v>0</v>
      </c>
      <c r="ES42" s="358">
        <f t="shared" si="409"/>
        <v>0</v>
      </c>
      <c r="ET42" s="358">
        <f t="shared" si="409"/>
        <v>0</v>
      </c>
      <c r="EU42" s="358">
        <f t="shared" si="409"/>
        <v>0</v>
      </c>
      <c r="EV42" s="358">
        <f t="shared" si="409"/>
        <v>0</v>
      </c>
      <c r="EW42" s="358">
        <f t="shared" si="409"/>
        <v>0</v>
      </c>
      <c r="EX42" s="358">
        <f t="shared" si="409"/>
        <v>0</v>
      </c>
      <c r="EY42" s="358">
        <f t="shared" si="409"/>
        <v>0</v>
      </c>
      <c r="EZ42" s="358">
        <f t="shared" si="409"/>
        <v>0</v>
      </c>
      <c r="FA42" s="358">
        <f t="shared" si="409"/>
        <v>0</v>
      </c>
      <c r="FB42" s="358">
        <f t="shared" si="409"/>
        <v>0</v>
      </c>
      <c r="FC42" s="358">
        <f t="shared" si="409"/>
        <v>0</v>
      </c>
      <c r="FD42" s="358">
        <f t="shared" si="409"/>
        <v>0</v>
      </c>
      <c r="FE42" s="358">
        <f t="shared" si="409"/>
        <v>0</v>
      </c>
      <c r="FF42" s="358">
        <f t="shared" si="409"/>
        <v>0</v>
      </c>
      <c r="FG42" s="358">
        <f t="shared" ref="FG42:GL42" si="410">SUM(FG36:FG41)</f>
        <v>0</v>
      </c>
      <c r="FH42" s="358">
        <f t="shared" si="410"/>
        <v>0</v>
      </c>
      <c r="FI42" s="358">
        <f t="shared" si="410"/>
        <v>0</v>
      </c>
      <c r="FJ42" s="358">
        <f t="shared" si="410"/>
        <v>0</v>
      </c>
      <c r="FK42" s="358">
        <f t="shared" si="410"/>
        <v>0</v>
      </c>
      <c r="FL42" s="358">
        <f t="shared" si="410"/>
        <v>0</v>
      </c>
      <c r="FM42" s="358">
        <f t="shared" si="410"/>
        <v>0</v>
      </c>
      <c r="FN42" s="358">
        <f t="shared" si="410"/>
        <v>0</v>
      </c>
      <c r="FO42" s="358">
        <f t="shared" si="410"/>
        <v>0</v>
      </c>
      <c r="FP42" s="358">
        <f t="shared" si="410"/>
        <v>0</v>
      </c>
      <c r="FQ42" s="358">
        <f t="shared" si="410"/>
        <v>0</v>
      </c>
      <c r="FR42" s="358">
        <f t="shared" si="410"/>
        <v>0</v>
      </c>
      <c r="FS42" s="358">
        <f t="shared" si="410"/>
        <v>0</v>
      </c>
      <c r="FT42" s="358">
        <f t="shared" si="410"/>
        <v>0</v>
      </c>
      <c r="FU42" s="358">
        <f t="shared" si="410"/>
        <v>0</v>
      </c>
      <c r="FV42" s="358">
        <f t="shared" si="410"/>
        <v>0</v>
      </c>
      <c r="FW42" s="358">
        <f t="shared" si="410"/>
        <v>0</v>
      </c>
      <c r="FX42" s="358">
        <f t="shared" si="410"/>
        <v>0</v>
      </c>
      <c r="FY42" s="358">
        <f t="shared" si="410"/>
        <v>0</v>
      </c>
      <c r="FZ42" s="358">
        <f t="shared" si="410"/>
        <v>0</v>
      </c>
      <c r="GA42" s="358">
        <f t="shared" si="410"/>
        <v>0</v>
      </c>
      <c r="GB42" s="358">
        <f t="shared" si="410"/>
        <v>0</v>
      </c>
      <c r="GC42" s="358">
        <f t="shared" si="410"/>
        <v>0</v>
      </c>
      <c r="GD42" s="358">
        <f t="shared" si="410"/>
        <v>0</v>
      </c>
      <c r="GE42" s="358">
        <f t="shared" si="410"/>
        <v>0</v>
      </c>
      <c r="GF42" s="358">
        <f t="shared" si="410"/>
        <v>0</v>
      </c>
      <c r="GG42" s="358">
        <f t="shared" si="410"/>
        <v>0</v>
      </c>
      <c r="GH42" s="358">
        <f t="shared" si="410"/>
        <v>0</v>
      </c>
      <c r="GI42" s="358">
        <f t="shared" si="410"/>
        <v>0</v>
      </c>
      <c r="GJ42" s="358">
        <f t="shared" si="410"/>
        <v>0</v>
      </c>
      <c r="GK42" s="358">
        <f t="shared" si="410"/>
        <v>0</v>
      </c>
      <c r="GL42" s="358">
        <f t="shared" si="410"/>
        <v>0</v>
      </c>
      <c r="GM42" s="358">
        <f t="shared" si="384"/>
        <v>0</v>
      </c>
      <c r="GN42" s="358">
        <f t="shared" si="293"/>
        <v>0</v>
      </c>
      <c r="GO42" s="358">
        <f t="shared" si="294"/>
        <v>0</v>
      </c>
      <c r="GP42" s="358">
        <f t="shared" si="295"/>
        <v>0</v>
      </c>
      <c r="GQ42" s="358">
        <f t="shared" si="296"/>
        <v>10</v>
      </c>
      <c r="GR42" s="358">
        <f t="shared" si="297"/>
        <v>3</v>
      </c>
      <c r="GS42" s="358">
        <f t="shared" si="298"/>
        <v>0</v>
      </c>
      <c r="GT42" s="358">
        <f t="shared" si="299"/>
        <v>13</v>
      </c>
      <c r="GU42" s="358">
        <f t="shared" si="300"/>
        <v>0</v>
      </c>
      <c r="GV42" s="358">
        <f t="shared" si="301"/>
        <v>0</v>
      </c>
      <c r="GW42" s="358">
        <f t="shared" si="302"/>
        <v>0</v>
      </c>
      <c r="GX42" s="358">
        <f t="shared" si="303"/>
        <v>0</v>
      </c>
      <c r="GY42" s="358">
        <f t="shared" si="385"/>
        <v>10</v>
      </c>
      <c r="GZ42" s="358">
        <f t="shared" si="304"/>
        <v>3</v>
      </c>
      <c r="HA42" s="358">
        <f t="shared" si="305"/>
        <v>0</v>
      </c>
      <c r="HB42" s="358">
        <f t="shared" si="386"/>
        <v>13</v>
      </c>
      <c r="HC42" s="358">
        <f t="shared" si="387"/>
        <v>0</v>
      </c>
      <c r="HD42" s="358">
        <f t="shared" si="306"/>
        <v>0</v>
      </c>
      <c r="HE42" s="358">
        <f t="shared" si="307"/>
        <v>0</v>
      </c>
      <c r="HF42" s="358">
        <f t="shared" si="308"/>
        <v>0</v>
      </c>
      <c r="HG42" s="358">
        <f t="shared" si="309"/>
        <v>2</v>
      </c>
      <c r="HH42" s="358">
        <f t="shared" si="310"/>
        <v>9</v>
      </c>
      <c r="HI42" s="358">
        <f t="shared" si="311"/>
        <v>0</v>
      </c>
      <c r="HJ42" s="358">
        <f t="shared" si="312"/>
        <v>11</v>
      </c>
      <c r="HK42" s="358">
        <f t="shared" si="313"/>
        <v>0</v>
      </c>
      <c r="HL42" s="358">
        <f t="shared" si="314"/>
        <v>0</v>
      </c>
      <c r="HM42" s="358">
        <f t="shared" si="315"/>
        <v>0</v>
      </c>
      <c r="HN42" s="358">
        <f t="shared" si="316"/>
        <v>0</v>
      </c>
      <c r="HO42" s="358">
        <f t="shared" si="388"/>
        <v>2</v>
      </c>
      <c r="HP42" s="358">
        <f t="shared" si="317"/>
        <v>9</v>
      </c>
      <c r="HQ42" s="358">
        <f t="shared" si="318"/>
        <v>0</v>
      </c>
      <c r="HR42" s="358">
        <f t="shared" si="389"/>
        <v>11</v>
      </c>
      <c r="HS42" s="358">
        <f t="shared" si="390"/>
        <v>0</v>
      </c>
      <c r="HT42" s="358">
        <f t="shared" si="319"/>
        <v>0</v>
      </c>
      <c r="HU42" s="358">
        <f t="shared" si="320"/>
        <v>0</v>
      </c>
      <c r="HV42" s="358">
        <f t="shared" si="321"/>
        <v>0</v>
      </c>
      <c r="HW42" s="358">
        <f t="shared" si="322"/>
        <v>0</v>
      </c>
      <c r="HX42" s="358">
        <f t="shared" si="323"/>
        <v>0</v>
      </c>
      <c r="HY42" s="358">
        <f t="shared" si="324"/>
        <v>0</v>
      </c>
      <c r="HZ42" s="358">
        <f t="shared" si="325"/>
        <v>0</v>
      </c>
      <c r="IA42" s="358">
        <f t="shared" si="326"/>
        <v>0</v>
      </c>
      <c r="IB42" s="358">
        <f t="shared" si="327"/>
        <v>0</v>
      </c>
      <c r="IC42" s="358">
        <f t="shared" si="328"/>
        <v>0</v>
      </c>
      <c r="ID42" s="358">
        <f t="shared" si="329"/>
        <v>0</v>
      </c>
      <c r="IE42" s="358">
        <f t="shared" si="391"/>
        <v>0</v>
      </c>
      <c r="IF42" s="358">
        <f t="shared" si="330"/>
        <v>0</v>
      </c>
      <c r="IG42" s="358">
        <f t="shared" si="331"/>
        <v>0</v>
      </c>
      <c r="IH42" s="358">
        <f t="shared" si="392"/>
        <v>0</v>
      </c>
      <c r="II42" s="358">
        <f t="shared" si="393"/>
        <v>0</v>
      </c>
      <c r="IJ42" s="358">
        <f t="shared" si="332"/>
        <v>0</v>
      </c>
      <c r="IK42" s="358">
        <f t="shared" si="333"/>
        <v>0</v>
      </c>
      <c r="IL42" s="358">
        <f t="shared" si="334"/>
        <v>0</v>
      </c>
      <c r="IM42" s="358">
        <f t="shared" si="335"/>
        <v>0</v>
      </c>
      <c r="IN42" s="358">
        <f t="shared" si="336"/>
        <v>0</v>
      </c>
      <c r="IO42" s="358">
        <f t="shared" si="337"/>
        <v>0</v>
      </c>
      <c r="IP42" s="358">
        <f t="shared" si="338"/>
        <v>0</v>
      </c>
      <c r="IQ42" s="358">
        <f t="shared" si="339"/>
        <v>0</v>
      </c>
      <c r="IR42" s="358">
        <f t="shared" si="340"/>
        <v>0</v>
      </c>
      <c r="IS42" s="358">
        <f t="shared" si="341"/>
        <v>0</v>
      </c>
      <c r="IT42" s="358">
        <f t="shared" si="342"/>
        <v>0</v>
      </c>
      <c r="IU42" s="358">
        <f t="shared" si="394"/>
        <v>0</v>
      </c>
      <c r="IV42" s="358">
        <f t="shared" si="343"/>
        <v>0</v>
      </c>
      <c r="IW42" s="358">
        <f t="shared" si="344"/>
        <v>0</v>
      </c>
      <c r="IX42" s="358">
        <f t="shared" si="395"/>
        <v>0</v>
      </c>
      <c r="IY42" s="358">
        <f t="shared" si="396"/>
        <v>0</v>
      </c>
      <c r="IZ42" s="358">
        <f t="shared" si="345"/>
        <v>0</v>
      </c>
      <c r="JA42" s="358">
        <f t="shared" si="346"/>
        <v>0</v>
      </c>
      <c r="JB42" s="358">
        <f t="shared" si="347"/>
        <v>0</v>
      </c>
      <c r="JC42" s="358">
        <f t="shared" si="348"/>
        <v>12</v>
      </c>
      <c r="JD42" s="358">
        <f t="shared" si="349"/>
        <v>12</v>
      </c>
      <c r="JE42" s="358">
        <f t="shared" si="350"/>
        <v>0</v>
      </c>
      <c r="JF42" s="358">
        <f t="shared" si="351"/>
        <v>24</v>
      </c>
      <c r="JG42" s="358">
        <f t="shared" si="352"/>
        <v>0</v>
      </c>
      <c r="JH42" s="358">
        <f t="shared" si="353"/>
        <v>0</v>
      </c>
      <c r="JI42" s="358">
        <f t="shared" si="354"/>
        <v>0</v>
      </c>
      <c r="JJ42" s="358">
        <f t="shared" si="355"/>
        <v>0</v>
      </c>
      <c r="JK42" s="358">
        <f t="shared" si="397"/>
        <v>12</v>
      </c>
      <c r="JL42" s="358">
        <f t="shared" si="356"/>
        <v>12</v>
      </c>
      <c r="JM42" s="358">
        <f t="shared" si="357"/>
        <v>0</v>
      </c>
      <c r="JN42" s="358">
        <f t="shared" si="398"/>
        <v>24</v>
      </c>
      <c r="JO42" s="358">
        <f t="shared" si="399"/>
        <v>0</v>
      </c>
      <c r="JP42" s="358">
        <f t="shared" si="358"/>
        <v>0</v>
      </c>
      <c r="JQ42" s="358">
        <f t="shared" si="359"/>
        <v>0</v>
      </c>
      <c r="JR42" s="358">
        <f t="shared" si="360"/>
        <v>0</v>
      </c>
      <c r="JS42" s="358">
        <f t="shared" si="361"/>
        <v>0</v>
      </c>
      <c r="JT42" s="358">
        <f t="shared" si="362"/>
        <v>0</v>
      </c>
      <c r="JU42" s="358">
        <f t="shared" si="363"/>
        <v>0</v>
      </c>
      <c r="JV42" s="358">
        <f t="shared" si="364"/>
        <v>0</v>
      </c>
      <c r="JW42" s="358">
        <f t="shared" si="365"/>
        <v>0</v>
      </c>
      <c r="JX42" s="358">
        <f t="shared" si="366"/>
        <v>0</v>
      </c>
      <c r="JY42" s="358">
        <f t="shared" si="367"/>
        <v>0</v>
      </c>
      <c r="JZ42" s="358">
        <f t="shared" si="368"/>
        <v>0</v>
      </c>
      <c r="KA42" s="358">
        <f t="shared" si="400"/>
        <v>0</v>
      </c>
      <c r="KB42" s="358">
        <f t="shared" si="369"/>
        <v>0</v>
      </c>
      <c r="KC42" s="358">
        <f t="shared" si="370"/>
        <v>0</v>
      </c>
      <c r="KD42" s="358">
        <f t="shared" si="401"/>
        <v>0</v>
      </c>
      <c r="KE42" s="357">
        <f t="shared" si="402"/>
        <v>0</v>
      </c>
      <c r="KF42" s="357">
        <f t="shared" si="371"/>
        <v>0</v>
      </c>
      <c r="KG42" s="357">
        <f t="shared" si="372"/>
        <v>0</v>
      </c>
      <c r="KH42" s="357">
        <f t="shared" si="373"/>
        <v>0</v>
      </c>
      <c r="KI42" s="357">
        <f t="shared" si="374"/>
        <v>12</v>
      </c>
      <c r="KJ42" s="357">
        <f t="shared" si="375"/>
        <v>12</v>
      </c>
      <c r="KK42" s="357">
        <f t="shared" si="376"/>
        <v>0</v>
      </c>
      <c r="KL42" s="357">
        <f t="shared" si="377"/>
        <v>24</v>
      </c>
      <c r="KM42" s="357">
        <f t="shared" si="378"/>
        <v>0</v>
      </c>
      <c r="KN42" s="357">
        <f t="shared" si="379"/>
        <v>0</v>
      </c>
      <c r="KO42" s="357">
        <f t="shared" si="380"/>
        <v>0</v>
      </c>
      <c r="KP42" s="357">
        <f t="shared" si="381"/>
        <v>0</v>
      </c>
      <c r="KQ42" s="357">
        <f t="shared" si="403"/>
        <v>12</v>
      </c>
      <c r="KR42" s="357">
        <f t="shared" si="382"/>
        <v>12</v>
      </c>
      <c r="KS42" s="357">
        <f t="shared" si="383"/>
        <v>0</v>
      </c>
      <c r="KT42" s="358">
        <f t="shared" si="404"/>
        <v>24</v>
      </c>
    </row>
    <row r="44" spans="1:306" x14ac:dyDescent="0.25">
      <c r="AI44" s="348">
        <f>AI30+AI42</f>
        <v>0</v>
      </c>
      <c r="AJ44" s="348">
        <f t="shared" ref="AJ44:AX44" si="411">AJ30+AJ42</f>
        <v>0</v>
      </c>
      <c r="AK44" s="348">
        <f t="shared" si="411"/>
        <v>0</v>
      </c>
      <c r="AL44" s="348">
        <f t="shared" si="411"/>
        <v>0</v>
      </c>
      <c r="AM44" s="348">
        <f t="shared" si="411"/>
        <v>47</v>
      </c>
      <c r="AN44" s="348">
        <f t="shared" si="411"/>
        <v>34</v>
      </c>
      <c r="AO44" s="348">
        <f t="shared" si="411"/>
        <v>0</v>
      </c>
      <c r="AP44" s="348">
        <f t="shared" si="411"/>
        <v>81</v>
      </c>
      <c r="AQ44" s="348">
        <f t="shared" si="411"/>
        <v>0</v>
      </c>
      <c r="AR44" s="348">
        <f t="shared" si="411"/>
        <v>0</v>
      </c>
      <c r="AS44" s="348">
        <f t="shared" si="411"/>
        <v>0</v>
      </c>
      <c r="AT44" s="348">
        <f t="shared" si="411"/>
        <v>0</v>
      </c>
      <c r="AU44" s="348">
        <f t="shared" si="411"/>
        <v>47</v>
      </c>
      <c r="AV44" s="348">
        <f t="shared" si="411"/>
        <v>34</v>
      </c>
      <c r="AW44" s="348">
        <f t="shared" si="411"/>
        <v>0</v>
      </c>
      <c r="AX44" s="348">
        <f t="shared" si="411"/>
        <v>81</v>
      </c>
      <c r="AY44" s="348">
        <f>AY30+AY42</f>
        <v>0</v>
      </c>
      <c r="AZ44" s="348">
        <f t="shared" ref="AZ44:BN44" si="412">AZ30+AZ42</f>
        <v>0</v>
      </c>
      <c r="BA44" s="348">
        <f t="shared" si="412"/>
        <v>0</v>
      </c>
      <c r="BB44" s="348">
        <f t="shared" si="412"/>
        <v>0</v>
      </c>
      <c r="BC44" s="348">
        <f t="shared" si="412"/>
        <v>28</v>
      </c>
      <c r="BD44" s="348">
        <f t="shared" si="412"/>
        <v>19</v>
      </c>
      <c r="BE44" s="348">
        <f t="shared" si="412"/>
        <v>0</v>
      </c>
      <c r="BF44" s="348">
        <f t="shared" si="412"/>
        <v>47</v>
      </c>
      <c r="BG44" s="348">
        <f t="shared" si="412"/>
        <v>0</v>
      </c>
      <c r="BH44" s="348">
        <f t="shared" si="412"/>
        <v>0</v>
      </c>
      <c r="BI44" s="348">
        <f t="shared" si="412"/>
        <v>0</v>
      </c>
      <c r="BJ44" s="348">
        <f t="shared" si="412"/>
        <v>0</v>
      </c>
      <c r="BK44" s="348">
        <f t="shared" si="412"/>
        <v>28</v>
      </c>
      <c r="BL44" s="348">
        <f t="shared" si="412"/>
        <v>19</v>
      </c>
      <c r="BM44" s="348">
        <f t="shared" si="412"/>
        <v>0</v>
      </c>
      <c r="BN44" s="348">
        <f t="shared" si="412"/>
        <v>47</v>
      </c>
      <c r="BO44" s="348">
        <f>BO30+BO42</f>
        <v>0</v>
      </c>
      <c r="BP44" s="348">
        <f t="shared" ref="BP44:CD44" si="413">BP30+BP42</f>
        <v>0</v>
      </c>
      <c r="BQ44" s="348">
        <f t="shared" si="413"/>
        <v>0</v>
      </c>
      <c r="BR44" s="348">
        <f t="shared" si="413"/>
        <v>0</v>
      </c>
      <c r="BS44" s="348">
        <f t="shared" si="413"/>
        <v>52</v>
      </c>
      <c r="BT44" s="348">
        <f t="shared" si="413"/>
        <v>36</v>
      </c>
      <c r="BU44" s="348">
        <f t="shared" si="413"/>
        <v>0</v>
      </c>
      <c r="BV44" s="348">
        <f t="shared" si="413"/>
        <v>88</v>
      </c>
      <c r="BW44" s="348">
        <f t="shared" si="413"/>
        <v>0</v>
      </c>
      <c r="BX44" s="348">
        <f t="shared" si="413"/>
        <v>0</v>
      </c>
      <c r="BY44" s="348">
        <f t="shared" si="413"/>
        <v>0</v>
      </c>
      <c r="BZ44" s="348">
        <f t="shared" si="413"/>
        <v>0</v>
      </c>
      <c r="CA44" s="348">
        <f t="shared" si="413"/>
        <v>52</v>
      </c>
      <c r="CB44" s="348">
        <f t="shared" si="413"/>
        <v>36</v>
      </c>
      <c r="CC44" s="348">
        <f t="shared" si="413"/>
        <v>0</v>
      </c>
      <c r="CD44" s="348">
        <f t="shared" si="413"/>
        <v>88</v>
      </c>
      <c r="CE44" s="348">
        <f>CE30+CE42</f>
        <v>0</v>
      </c>
      <c r="CF44" s="348">
        <f t="shared" ref="CF44:CT44" si="414">CF30+CF42</f>
        <v>0</v>
      </c>
      <c r="CG44" s="348">
        <f t="shared" si="414"/>
        <v>0</v>
      </c>
      <c r="CH44" s="348">
        <f t="shared" si="414"/>
        <v>0</v>
      </c>
      <c r="CI44" s="348">
        <f t="shared" si="414"/>
        <v>0</v>
      </c>
      <c r="CJ44" s="348">
        <f t="shared" si="414"/>
        <v>0</v>
      </c>
      <c r="CK44" s="348">
        <f t="shared" si="414"/>
        <v>0</v>
      </c>
      <c r="CL44" s="348">
        <f t="shared" si="414"/>
        <v>0</v>
      </c>
      <c r="CM44" s="348">
        <f t="shared" si="414"/>
        <v>0</v>
      </c>
      <c r="CN44" s="348">
        <f t="shared" si="414"/>
        <v>0</v>
      </c>
      <c r="CO44" s="348">
        <f t="shared" si="414"/>
        <v>0</v>
      </c>
      <c r="CP44" s="348">
        <f t="shared" si="414"/>
        <v>0</v>
      </c>
      <c r="CQ44" s="348">
        <f t="shared" si="414"/>
        <v>0</v>
      </c>
      <c r="CR44" s="348">
        <f t="shared" si="414"/>
        <v>0</v>
      </c>
      <c r="CS44" s="348">
        <f t="shared" si="414"/>
        <v>0</v>
      </c>
      <c r="CT44" s="348">
        <f t="shared" si="414"/>
        <v>0</v>
      </c>
      <c r="CU44" s="348">
        <f>CU30+CU42</f>
        <v>0</v>
      </c>
      <c r="CV44" s="348">
        <f t="shared" ref="CV44:DJ44" si="415">CV30+CV42</f>
        <v>0</v>
      </c>
      <c r="CW44" s="348">
        <f t="shared" si="415"/>
        <v>0</v>
      </c>
      <c r="CX44" s="348">
        <f t="shared" si="415"/>
        <v>0</v>
      </c>
      <c r="CY44" s="348">
        <f t="shared" si="415"/>
        <v>0</v>
      </c>
      <c r="CZ44" s="348">
        <f t="shared" si="415"/>
        <v>0</v>
      </c>
      <c r="DA44" s="348">
        <f t="shared" si="415"/>
        <v>0</v>
      </c>
      <c r="DB44" s="348">
        <f t="shared" si="415"/>
        <v>0</v>
      </c>
      <c r="DC44" s="348">
        <f t="shared" si="415"/>
        <v>0</v>
      </c>
      <c r="DD44" s="348">
        <f t="shared" si="415"/>
        <v>0</v>
      </c>
      <c r="DE44" s="348">
        <f t="shared" si="415"/>
        <v>0</v>
      </c>
      <c r="DF44" s="348">
        <f t="shared" si="415"/>
        <v>0</v>
      </c>
      <c r="DG44" s="348">
        <f t="shared" si="415"/>
        <v>0</v>
      </c>
      <c r="DH44" s="348">
        <f t="shared" si="415"/>
        <v>0</v>
      </c>
      <c r="DI44" s="348">
        <f t="shared" si="415"/>
        <v>0</v>
      </c>
      <c r="DJ44" s="348">
        <f t="shared" si="415"/>
        <v>0</v>
      </c>
      <c r="DK44" s="348">
        <f>DK30+DK42</f>
        <v>0</v>
      </c>
      <c r="DL44" s="348">
        <f t="shared" ref="DL44:DZ44" si="416">DL30+DL42</f>
        <v>0</v>
      </c>
      <c r="DM44" s="348">
        <f t="shared" si="416"/>
        <v>0</v>
      </c>
      <c r="DN44" s="348">
        <f t="shared" si="416"/>
        <v>0</v>
      </c>
      <c r="DO44" s="348">
        <f t="shared" si="416"/>
        <v>0</v>
      </c>
      <c r="DP44" s="348">
        <f t="shared" si="416"/>
        <v>0</v>
      </c>
      <c r="DQ44" s="348">
        <f t="shared" si="416"/>
        <v>0</v>
      </c>
      <c r="DR44" s="348">
        <f t="shared" si="416"/>
        <v>0</v>
      </c>
      <c r="DS44" s="348">
        <f t="shared" si="416"/>
        <v>0</v>
      </c>
      <c r="DT44" s="348">
        <f t="shared" si="416"/>
        <v>0</v>
      </c>
      <c r="DU44" s="348">
        <f t="shared" si="416"/>
        <v>0</v>
      </c>
      <c r="DV44" s="348">
        <f t="shared" si="416"/>
        <v>0</v>
      </c>
      <c r="DW44" s="348">
        <f t="shared" si="416"/>
        <v>0</v>
      </c>
      <c r="DX44" s="348">
        <f t="shared" si="416"/>
        <v>0</v>
      </c>
      <c r="DY44" s="348">
        <f t="shared" si="416"/>
        <v>0</v>
      </c>
      <c r="DZ44" s="348">
        <f t="shared" si="416"/>
        <v>0</v>
      </c>
      <c r="EA44" s="348">
        <f>EA30+EA42</f>
        <v>0</v>
      </c>
      <c r="EB44" s="348">
        <f t="shared" ref="EB44:EP44" si="417">EB30+EB42</f>
        <v>0</v>
      </c>
      <c r="EC44" s="348">
        <f t="shared" si="417"/>
        <v>0</v>
      </c>
      <c r="ED44" s="348">
        <f t="shared" si="417"/>
        <v>0</v>
      </c>
      <c r="EE44" s="348">
        <f t="shared" si="417"/>
        <v>0</v>
      </c>
      <c r="EF44" s="348">
        <f t="shared" si="417"/>
        <v>0</v>
      </c>
      <c r="EG44" s="348">
        <f t="shared" si="417"/>
        <v>0</v>
      </c>
      <c r="EH44" s="348">
        <f t="shared" si="417"/>
        <v>0</v>
      </c>
      <c r="EI44" s="348">
        <f t="shared" si="417"/>
        <v>0</v>
      </c>
      <c r="EJ44" s="348">
        <f t="shared" si="417"/>
        <v>0</v>
      </c>
      <c r="EK44" s="348">
        <f t="shared" si="417"/>
        <v>0</v>
      </c>
      <c r="EL44" s="348">
        <f t="shared" si="417"/>
        <v>0</v>
      </c>
      <c r="EM44" s="348">
        <f t="shared" si="417"/>
        <v>0</v>
      </c>
      <c r="EN44" s="348">
        <f t="shared" si="417"/>
        <v>0</v>
      </c>
      <c r="EO44" s="348">
        <f t="shared" si="417"/>
        <v>0</v>
      </c>
      <c r="EP44" s="348">
        <f t="shared" si="417"/>
        <v>0</v>
      </c>
      <c r="EQ44" s="348">
        <f>EQ30+EQ42</f>
        <v>0</v>
      </c>
      <c r="ER44" s="348">
        <f t="shared" ref="ER44:FF44" si="418">ER30+ER42</f>
        <v>0</v>
      </c>
      <c r="ES44" s="348">
        <f t="shared" si="418"/>
        <v>0</v>
      </c>
      <c r="ET44" s="348">
        <f t="shared" si="418"/>
        <v>0</v>
      </c>
      <c r="EU44" s="348">
        <f t="shared" si="418"/>
        <v>0</v>
      </c>
      <c r="EV44" s="348">
        <f t="shared" si="418"/>
        <v>0</v>
      </c>
      <c r="EW44" s="348">
        <f t="shared" si="418"/>
        <v>0</v>
      </c>
      <c r="EX44" s="348">
        <f t="shared" si="418"/>
        <v>0</v>
      </c>
      <c r="EY44" s="348">
        <f t="shared" si="418"/>
        <v>0</v>
      </c>
      <c r="EZ44" s="348">
        <f t="shared" si="418"/>
        <v>0</v>
      </c>
      <c r="FA44" s="348">
        <f t="shared" si="418"/>
        <v>0</v>
      </c>
      <c r="FB44" s="348">
        <f t="shared" si="418"/>
        <v>0</v>
      </c>
      <c r="FC44" s="348">
        <f t="shared" si="418"/>
        <v>0</v>
      </c>
      <c r="FD44" s="348">
        <f t="shared" si="418"/>
        <v>0</v>
      </c>
      <c r="FE44" s="348">
        <f t="shared" si="418"/>
        <v>0</v>
      </c>
      <c r="FF44" s="348">
        <f t="shared" si="418"/>
        <v>0</v>
      </c>
      <c r="FG44" s="348">
        <f>FG30+FG42</f>
        <v>0</v>
      </c>
      <c r="FH44" s="348">
        <f t="shared" ref="FH44:FV44" si="419">FH30+FH42</f>
        <v>0</v>
      </c>
      <c r="FI44" s="348">
        <f t="shared" si="419"/>
        <v>0</v>
      </c>
      <c r="FJ44" s="348">
        <f t="shared" si="419"/>
        <v>0</v>
      </c>
      <c r="FK44" s="348">
        <f t="shared" si="419"/>
        <v>0</v>
      </c>
      <c r="FL44" s="348">
        <f t="shared" si="419"/>
        <v>0</v>
      </c>
      <c r="FM44" s="348">
        <f t="shared" si="419"/>
        <v>0</v>
      </c>
      <c r="FN44" s="348">
        <f t="shared" si="419"/>
        <v>0</v>
      </c>
      <c r="FO44" s="348">
        <f t="shared" si="419"/>
        <v>0</v>
      </c>
      <c r="FP44" s="348">
        <f t="shared" si="419"/>
        <v>0</v>
      </c>
      <c r="FQ44" s="348">
        <f t="shared" si="419"/>
        <v>0</v>
      </c>
      <c r="FR44" s="348">
        <f t="shared" si="419"/>
        <v>0</v>
      </c>
      <c r="FS44" s="348">
        <f t="shared" si="419"/>
        <v>0</v>
      </c>
      <c r="FT44" s="348">
        <f t="shared" si="419"/>
        <v>0</v>
      </c>
      <c r="FU44" s="348">
        <f t="shared" si="419"/>
        <v>0</v>
      </c>
      <c r="FV44" s="348">
        <f t="shared" si="419"/>
        <v>0</v>
      </c>
      <c r="FW44" s="348">
        <f>FW30+FW42</f>
        <v>0</v>
      </c>
      <c r="FX44" s="348">
        <f t="shared" ref="FX44:GL44" si="420">FX30+FX42</f>
        <v>0</v>
      </c>
      <c r="FY44" s="348">
        <f t="shared" si="420"/>
        <v>0</v>
      </c>
      <c r="FZ44" s="348">
        <f t="shared" si="420"/>
        <v>0</v>
      </c>
      <c r="GA44" s="348">
        <f t="shared" si="420"/>
        <v>0</v>
      </c>
      <c r="GB44" s="348">
        <f t="shared" si="420"/>
        <v>0</v>
      </c>
      <c r="GC44" s="348">
        <f t="shared" si="420"/>
        <v>0</v>
      </c>
      <c r="GD44" s="348">
        <f t="shared" si="420"/>
        <v>0</v>
      </c>
      <c r="GE44" s="348">
        <f t="shared" si="420"/>
        <v>0</v>
      </c>
      <c r="GF44" s="348">
        <f t="shared" si="420"/>
        <v>0</v>
      </c>
      <c r="GG44" s="348">
        <f t="shared" si="420"/>
        <v>0</v>
      </c>
      <c r="GH44" s="348">
        <f t="shared" si="420"/>
        <v>0</v>
      </c>
      <c r="GI44" s="348">
        <f t="shared" si="420"/>
        <v>0</v>
      </c>
      <c r="GJ44" s="348">
        <f t="shared" si="420"/>
        <v>0</v>
      </c>
      <c r="GK44" s="348">
        <f t="shared" si="420"/>
        <v>0</v>
      </c>
      <c r="GL44" s="348">
        <f t="shared" si="420"/>
        <v>0</v>
      </c>
      <c r="GM44" s="348">
        <f>GM30+GM42</f>
        <v>0</v>
      </c>
      <c r="GN44" s="348">
        <f t="shared" ref="GN44:HB44" si="421">GN30+GN42</f>
        <v>0</v>
      </c>
      <c r="GO44" s="348">
        <f t="shared" si="421"/>
        <v>0</v>
      </c>
      <c r="GP44" s="348">
        <f t="shared" si="421"/>
        <v>0</v>
      </c>
      <c r="GQ44" s="348">
        <f t="shared" si="421"/>
        <v>152</v>
      </c>
      <c r="GR44" s="348">
        <f t="shared" si="421"/>
        <v>133</v>
      </c>
      <c r="GS44" s="348">
        <f t="shared" si="421"/>
        <v>0</v>
      </c>
      <c r="GT44" s="348">
        <f t="shared" si="421"/>
        <v>285</v>
      </c>
      <c r="GU44" s="348">
        <f t="shared" si="421"/>
        <v>0</v>
      </c>
      <c r="GV44" s="348">
        <f t="shared" si="421"/>
        <v>0</v>
      </c>
      <c r="GW44" s="348">
        <f t="shared" si="421"/>
        <v>0</v>
      </c>
      <c r="GX44" s="348">
        <f t="shared" si="421"/>
        <v>0</v>
      </c>
      <c r="GY44" s="348">
        <f t="shared" si="421"/>
        <v>152</v>
      </c>
      <c r="GZ44" s="348">
        <f t="shared" si="421"/>
        <v>133</v>
      </c>
      <c r="HA44" s="348">
        <f t="shared" si="421"/>
        <v>0</v>
      </c>
      <c r="HB44" s="348">
        <f t="shared" si="421"/>
        <v>285</v>
      </c>
      <c r="HC44" s="348">
        <f>HC30+HC42</f>
        <v>0</v>
      </c>
      <c r="HD44" s="348">
        <f t="shared" ref="HD44:HR44" si="422">HD30+HD42</f>
        <v>0</v>
      </c>
      <c r="HE44" s="348">
        <f t="shared" si="422"/>
        <v>0</v>
      </c>
      <c r="HF44" s="348">
        <f t="shared" si="422"/>
        <v>0</v>
      </c>
      <c r="HG44" s="348">
        <f t="shared" si="422"/>
        <v>80</v>
      </c>
      <c r="HH44" s="348">
        <f t="shared" si="422"/>
        <v>55</v>
      </c>
      <c r="HI44" s="348">
        <f t="shared" si="422"/>
        <v>0</v>
      </c>
      <c r="HJ44" s="348">
        <f t="shared" si="422"/>
        <v>135</v>
      </c>
      <c r="HK44" s="348">
        <f t="shared" si="422"/>
        <v>0</v>
      </c>
      <c r="HL44" s="348">
        <f t="shared" si="422"/>
        <v>0</v>
      </c>
      <c r="HM44" s="348">
        <f t="shared" si="422"/>
        <v>0</v>
      </c>
      <c r="HN44" s="348">
        <f t="shared" si="422"/>
        <v>0</v>
      </c>
      <c r="HO44" s="348">
        <f t="shared" si="422"/>
        <v>80</v>
      </c>
      <c r="HP44" s="348">
        <f t="shared" si="422"/>
        <v>55</v>
      </c>
      <c r="HQ44" s="348">
        <f t="shared" si="422"/>
        <v>0</v>
      </c>
      <c r="HR44" s="348">
        <f t="shared" si="422"/>
        <v>135</v>
      </c>
    </row>
    <row r="45" spans="1:306" x14ac:dyDescent="0.25">
      <c r="BF45" s="348">
        <v>23</v>
      </c>
    </row>
  </sheetData>
  <mergeCells count="238">
    <mergeCell ref="BC10:BF10"/>
    <mergeCell ref="BG10:BJ10"/>
    <mergeCell ref="BK10:BN10"/>
    <mergeCell ref="BO10:BR10"/>
    <mergeCell ref="BS10:BV10"/>
    <mergeCell ref="BW10:BZ10"/>
    <mergeCell ref="CD10:CG10"/>
    <mergeCell ref="S10:V10"/>
    <mergeCell ref="W10:Z10"/>
    <mergeCell ref="AA10:AD10"/>
    <mergeCell ref="AE10:AH10"/>
    <mergeCell ref="AI10:AL10"/>
    <mergeCell ref="AM10:AP10"/>
    <mergeCell ref="AQ10:AT10"/>
    <mergeCell ref="AU10:AX10"/>
    <mergeCell ref="AY10:BB10"/>
    <mergeCell ref="EA33:EP33"/>
    <mergeCell ref="EA34:ED34"/>
    <mergeCell ref="EE34:EH34"/>
    <mergeCell ref="EI34:EL34"/>
    <mergeCell ref="EM34:EP34"/>
    <mergeCell ref="EA19:EP19"/>
    <mergeCell ref="EA20:ED20"/>
    <mergeCell ref="EE20:EH20"/>
    <mergeCell ref="EI20:EL20"/>
    <mergeCell ref="EM20:EP20"/>
    <mergeCell ref="DK33:DZ33"/>
    <mergeCell ref="DK34:DN34"/>
    <mergeCell ref="DO34:DR34"/>
    <mergeCell ref="DS34:DV34"/>
    <mergeCell ref="DW34:DZ34"/>
    <mergeCell ref="DK19:DZ19"/>
    <mergeCell ref="DK20:DN20"/>
    <mergeCell ref="DO20:DR20"/>
    <mergeCell ref="DS20:DV20"/>
    <mergeCell ref="DW20:DZ20"/>
    <mergeCell ref="CU33:DJ33"/>
    <mergeCell ref="CU34:CX34"/>
    <mergeCell ref="CY34:DB34"/>
    <mergeCell ref="DC34:DF34"/>
    <mergeCell ref="DG34:DJ34"/>
    <mergeCell ref="CU19:DJ19"/>
    <mergeCell ref="CU20:CX20"/>
    <mergeCell ref="CY20:DB20"/>
    <mergeCell ref="DC20:DF20"/>
    <mergeCell ref="DG20:DJ20"/>
    <mergeCell ref="CE33:CT33"/>
    <mergeCell ref="CE34:CH34"/>
    <mergeCell ref="CI34:CL34"/>
    <mergeCell ref="CM34:CP34"/>
    <mergeCell ref="CQ34:CT34"/>
    <mergeCell ref="W2:Z2"/>
    <mergeCell ref="CE19:CT19"/>
    <mergeCell ref="CE20:CH20"/>
    <mergeCell ref="CI20:CL20"/>
    <mergeCell ref="CM20:CP20"/>
    <mergeCell ref="CQ20:CT20"/>
    <mergeCell ref="AA2:AD2"/>
    <mergeCell ref="AE2:AH2"/>
    <mergeCell ref="AI2:AL2"/>
    <mergeCell ref="BO33:CD33"/>
    <mergeCell ref="BO34:BR34"/>
    <mergeCell ref="BS34:BV34"/>
    <mergeCell ref="BW34:BZ34"/>
    <mergeCell ref="CA34:CD34"/>
    <mergeCell ref="AY33:BN33"/>
    <mergeCell ref="AY34:BB34"/>
    <mergeCell ref="BC34:BF34"/>
    <mergeCell ref="BG34:BJ34"/>
    <mergeCell ref="BK34:BN34"/>
    <mergeCell ref="AE34:AH34"/>
    <mergeCell ref="K34:N34"/>
    <mergeCell ref="S2:V2"/>
    <mergeCell ref="BO19:CD19"/>
    <mergeCell ref="BO20:BR20"/>
    <mergeCell ref="BS20:BV20"/>
    <mergeCell ref="BW20:BZ20"/>
    <mergeCell ref="CA20:CD20"/>
    <mergeCell ref="AI19:AX19"/>
    <mergeCell ref="AI20:AL20"/>
    <mergeCell ref="AM20:AP20"/>
    <mergeCell ref="AQ20:AT20"/>
    <mergeCell ref="AU20:AX20"/>
    <mergeCell ref="AY19:BN19"/>
    <mergeCell ref="AY20:BB20"/>
    <mergeCell ref="BC20:BF20"/>
    <mergeCell ref="BG20:BJ20"/>
    <mergeCell ref="BK20:BN20"/>
    <mergeCell ref="AM2:AP2"/>
    <mergeCell ref="AQ2:AT2"/>
    <mergeCell ref="AU2:AX2"/>
    <mergeCell ref="AY2:BB2"/>
    <mergeCell ref="BC2:BF2"/>
    <mergeCell ref="BG2:BJ2"/>
    <mergeCell ref="B2:B3"/>
    <mergeCell ref="A2:A3"/>
    <mergeCell ref="C2:F2"/>
    <mergeCell ref="G2:J2"/>
    <mergeCell ref="O20:R20"/>
    <mergeCell ref="C19:R19"/>
    <mergeCell ref="K20:N20"/>
    <mergeCell ref="K2:N2"/>
    <mergeCell ref="O2:R2"/>
    <mergeCell ref="A10:A11"/>
    <mergeCell ref="B10:B11"/>
    <mergeCell ref="C10:F10"/>
    <mergeCell ref="G10:J10"/>
    <mergeCell ref="K10:N10"/>
    <mergeCell ref="O10:R10"/>
    <mergeCell ref="A33:A35"/>
    <mergeCell ref="C20:F20"/>
    <mergeCell ref="B19:B21"/>
    <mergeCell ref="A19:A21"/>
    <mergeCell ref="G20:J20"/>
    <mergeCell ref="C34:F34"/>
    <mergeCell ref="G34:J34"/>
    <mergeCell ref="B33:B35"/>
    <mergeCell ref="AI33:AX33"/>
    <mergeCell ref="AI34:AL34"/>
    <mergeCell ref="AM34:AP34"/>
    <mergeCell ref="AQ34:AT34"/>
    <mergeCell ref="AU34:AX34"/>
    <mergeCell ref="O34:R34"/>
    <mergeCell ref="S19:AH19"/>
    <mergeCell ref="S20:V20"/>
    <mergeCell ref="W20:Z20"/>
    <mergeCell ref="AA20:AD20"/>
    <mergeCell ref="AE20:AH20"/>
    <mergeCell ref="C33:R33"/>
    <mergeCell ref="S33:AH33"/>
    <mergeCell ref="S34:V34"/>
    <mergeCell ref="W34:Z34"/>
    <mergeCell ref="AA34:AD34"/>
    <mergeCell ref="BK2:BN2"/>
    <mergeCell ref="BO2:BR2"/>
    <mergeCell ref="BS2:BV2"/>
    <mergeCell ref="BW2:BZ2"/>
    <mergeCell ref="EQ19:FF19"/>
    <mergeCell ref="EQ20:ET20"/>
    <mergeCell ref="EU20:EX20"/>
    <mergeCell ref="EY20:FB20"/>
    <mergeCell ref="FC20:FF20"/>
    <mergeCell ref="CD2:CG2"/>
    <mergeCell ref="EQ33:FF33"/>
    <mergeCell ref="EQ34:ET34"/>
    <mergeCell ref="EU34:EX34"/>
    <mergeCell ref="EY34:FB34"/>
    <mergeCell ref="FC34:FF34"/>
    <mergeCell ref="FG19:FV19"/>
    <mergeCell ref="FG20:FJ20"/>
    <mergeCell ref="FK20:FN20"/>
    <mergeCell ref="FO20:FR20"/>
    <mergeCell ref="FS20:FV20"/>
    <mergeCell ref="FG33:FV33"/>
    <mergeCell ref="FG34:FJ34"/>
    <mergeCell ref="FK34:FN34"/>
    <mergeCell ref="FO34:FR34"/>
    <mergeCell ref="FS34:FV34"/>
    <mergeCell ref="FW19:GL19"/>
    <mergeCell ref="FW20:FZ20"/>
    <mergeCell ref="GA20:GD20"/>
    <mergeCell ref="GE20:GH20"/>
    <mergeCell ref="GI20:GL20"/>
    <mergeCell ref="FW33:GL33"/>
    <mergeCell ref="FW34:FZ34"/>
    <mergeCell ref="GA34:GD34"/>
    <mergeCell ref="GE34:GH34"/>
    <mergeCell ref="GI34:GL34"/>
    <mergeCell ref="GM19:HB19"/>
    <mergeCell ref="GM20:GP20"/>
    <mergeCell ref="GQ20:GT20"/>
    <mergeCell ref="GU20:GX20"/>
    <mergeCell ref="GY20:HB20"/>
    <mergeCell ref="GM33:HB33"/>
    <mergeCell ref="GM34:GP34"/>
    <mergeCell ref="GQ34:GT34"/>
    <mergeCell ref="GU34:GX34"/>
    <mergeCell ref="GY34:HB34"/>
    <mergeCell ref="HC19:HR19"/>
    <mergeCell ref="HC20:HF20"/>
    <mergeCell ref="HG20:HJ20"/>
    <mergeCell ref="HK20:HN20"/>
    <mergeCell ref="HO20:HR20"/>
    <mergeCell ref="HC33:HR33"/>
    <mergeCell ref="HC34:HF34"/>
    <mergeCell ref="HG34:HJ34"/>
    <mergeCell ref="HK34:HN34"/>
    <mergeCell ref="HO34:HR34"/>
    <mergeCell ref="HS19:IH19"/>
    <mergeCell ref="HS20:HV20"/>
    <mergeCell ref="HW20:HZ20"/>
    <mergeCell ref="IA20:ID20"/>
    <mergeCell ref="IE20:IH20"/>
    <mergeCell ref="HS33:IH33"/>
    <mergeCell ref="HS34:HV34"/>
    <mergeCell ref="HW34:HZ34"/>
    <mergeCell ref="IA34:ID34"/>
    <mergeCell ref="IE34:IH34"/>
    <mergeCell ref="II19:IX19"/>
    <mergeCell ref="II20:IL20"/>
    <mergeCell ref="IM20:IP20"/>
    <mergeCell ref="IQ20:IT20"/>
    <mergeCell ref="IU20:IX20"/>
    <mergeCell ref="II33:IX33"/>
    <mergeCell ref="II34:IL34"/>
    <mergeCell ref="IM34:IP34"/>
    <mergeCell ref="IQ34:IT34"/>
    <mergeCell ref="IU34:IX34"/>
    <mergeCell ref="IY19:JN19"/>
    <mergeCell ref="IY20:JB20"/>
    <mergeCell ref="JC20:JF20"/>
    <mergeCell ref="JG20:JJ20"/>
    <mergeCell ref="JK20:JN20"/>
    <mergeCell ref="IY33:JN33"/>
    <mergeCell ref="IY34:JB34"/>
    <mergeCell ref="JC34:JF34"/>
    <mergeCell ref="JG34:JJ34"/>
    <mergeCell ref="JK34:JN34"/>
    <mergeCell ref="JO19:KD19"/>
    <mergeCell ref="JO20:JR20"/>
    <mergeCell ref="JS20:JV20"/>
    <mergeCell ref="JW20:JZ20"/>
    <mergeCell ref="KA20:KD20"/>
    <mergeCell ref="JO33:KD33"/>
    <mergeCell ref="JO34:JR34"/>
    <mergeCell ref="JS34:JV34"/>
    <mergeCell ref="JW34:JZ34"/>
    <mergeCell ref="KA34:KD34"/>
    <mergeCell ref="KE19:KT19"/>
    <mergeCell ref="KE20:KH20"/>
    <mergeCell ref="KI20:KL20"/>
    <mergeCell ref="KM20:KP20"/>
    <mergeCell ref="KQ20:KT20"/>
    <mergeCell ref="KE33:KT33"/>
    <mergeCell ref="KE34:KH34"/>
    <mergeCell ref="KI34:KL34"/>
    <mergeCell ref="KM34:KP34"/>
    <mergeCell ref="KQ34:KT34"/>
  </mergeCells>
  <pageMargins left="0.7" right="0.7" top="0.75" bottom="0.75" header="0.3" footer="0.3"/>
  <pageSetup orientation="portrait" r:id="rId1"/>
  <ignoredErrors>
    <ignoredError sqref="F23:F29 D8:J8 J6:J7 F7 AD23:AF24 AG22:AG29 Z22:Z24 V22:V29 N22:Q29 AD36:AG41 Z36:Z41 L42:AC42 R36:R41 N36:N41 J22:J24 J36:J41 F36:F41 C42:K42 O36:Q41 AE25:AF29" emptyCellReferenc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CQ30"/>
  <sheetViews>
    <sheetView showGridLines="0" topLeftCell="A3" zoomScale="85" zoomScaleNormal="85" workbookViewId="0">
      <pane xSplit="2" topLeftCell="C1" activePane="topRight" state="frozen"/>
      <selection pane="topRight" activeCell="CG14" sqref="CG14"/>
    </sheetView>
  </sheetViews>
  <sheetFormatPr defaultRowHeight="15" x14ac:dyDescent="0.25"/>
  <cols>
    <col min="1" max="1" width="4.85546875" style="91" bestFit="1" customWidth="1"/>
    <col min="2" max="2" width="30.140625" style="91" bestFit="1" customWidth="1"/>
    <col min="3" max="6" width="8.42578125" style="100" customWidth="1"/>
    <col min="7" max="23" width="8.42578125" style="91" customWidth="1"/>
    <col min="24" max="24" width="4.7109375" style="91" bestFit="1" customWidth="1"/>
    <col min="25" max="25" width="5.85546875" style="91" customWidth="1"/>
    <col min="26" max="26" width="7.5703125" style="91" bestFit="1" customWidth="1"/>
    <col min="27" max="27" width="7.7109375" style="91" customWidth="1"/>
    <col min="28" max="29" width="4.7109375" style="91" bestFit="1" customWidth="1"/>
    <col min="30" max="30" width="7.5703125" style="91" bestFit="1" customWidth="1"/>
    <col min="31" max="31" width="7" style="91" bestFit="1" customWidth="1"/>
    <col min="32" max="32" width="4.85546875" style="91" bestFit="1" customWidth="1"/>
    <col min="33" max="33" width="4.7109375" style="91" bestFit="1" customWidth="1"/>
    <col min="34" max="34" width="7.5703125" style="91" bestFit="1" customWidth="1"/>
    <col min="35" max="35" width="7" style="91" bestFit="1" customWidth="1"/>
    <col min="36" max="37" width="4.7109375" style="91" bestFit="1" customWidth="1"/>
    <col min="38" max="38" width="7.5703125" style="91" bestFit="1" customWidth="1"/>
    <col min="39" max="39" width="7.5703125" style="91" customWidth="1"/>
    <col min="40" max="41" width="4.7109375" style="91" bestFit="1" customWidth="1"/>
    <col min="42" max="42" width="7.5703125" style="91" bestFit="1" customWidth="1"/>
    <col min="43" max="43" width="6.5703125" style="91" bestFit="1" customWidth="1"/>
    <col min="44" max="45" width="4.7109375" style="91" bestFit="1" customWidth="1"/>
    <col min="46" max="46" width="7.5703125" style="91" bestFit="1" customWidth="1"/>
    <col min="47" max="47" width="7" style="91" bestFit="1" customWidth="1"/>
    <col min="48" max="48" width="4.85546875" style="91" bestFit="1" customWidth="1"/>
    <col min="49" max="49" width="4.7109375" style="91" bestFit="1" customWidth="1"/>
    <col min="50" max="50" width="6.85546875" style="91" customWidth="1"/>
    <col min="51" max="51" width="7" style="91" bestFit="1" customWidth="1"/>
    <col min="52" max="52" width="4.85546875" style="91" bestFit="1" customWidth="1"/>
    <col min="53" max="53" width="4.7109375" style="91" bestFit="1" customWidth="1"/>
    <col min="54" max="54" width="6.85546875" style="91" customWidth="1"/>
    <col min="55" max="55" width="7" style="91" bestFit="1" customWidth="1"/>
    <col min="56" max="56" width="4.85546875" style="91" bestFit="1" customWidth="1"/>
    <col min="57" max="57" width="4.7109375" style="91" bestFit="1" customWidth="1"/>
    <col min="58" max="58" width="6.85546875" style="91" customWidth="1"/>
    <col min="59" max="59" width="7" style="91" bestFit="1" customWidth="1"/>
    <col min="60" max="60" width="4.85546875" style="91" bestFit="1" customWidth="1"/>
    <col min="61" max="61" width="4.7109375" style="91" bestFit="1" customWidth="1"/>
    <col min="62" max="62" width="6.85546875" style="91" customWidth="1"/>
    <col min="63" max="63" width="7" style="91" bestFit="1" customWidth="1"/>
    <col min="64" max="64" width="4.85546875" style="91" bestFit="1" customWidth="1"/>
    <col min="65" max="65" width="4.7109375" style="91" bestFit="1" customWidth="1"/>
    <col min="66" max="66" width="6.85546875" style="91" customWidth="1"/>
    <col min="67" max="67" width="7" style="91" bestFit="1" customWidth="1"/>
    <col min="68" max="68" width="5.28515625" style="91" bestFit="1" customWidth="1"/>
    <col min="69" max="69" width="4.7109375" style="91" bestFit="1" customWidth="1"/>
    <col min="70" max="70" width="6.85546875" style="91" customWidth="1"/>
    <col min="71" max="71" width="7" style="91" bestFit="1" customWidth="1"/>
    <col min="72" max="72" width="5.28515625" style="91" bestFit="1" customWidth="1"/>
    <col min="73" max="73" width="4.7109375" style="91" bestFit="1" customWidth="1"/>
    <col min="74" max="74" width="6.85546875" style="91" customWidth="1"/>
    <col min="75" max="75" width="7.7109375" style="91" bestFit="1" customWidth="1"/>
    <col min="76" max="76" width="5.28515625" style="91" bestFit="1" customWidth="1"/>
    <col min="77" max="77" width="4.7109375" style="91" bestFit="1" customWidth="1"/>
    <col min="78" max="78" width="6.85546875" style="91" customWidth="1"/>
    <col min="79" max="79" width="9.140625" style="91"/>
    <col min="80" max="82" width="7.42578125" style="91" bestFit="1" customWidth="1"/>
    <col min="83" max="83" width="7.85546875" style="91" bestFit="1" customWidth="1"/>
    <col min="84" max="86" width="7.42578125" style="91" bestFit="1" customWidth="1"/>
    <col min="87" max="87" width="7.85546875" style="91" bestFit="1" customWidth="1"/>
    <col min="88" max="88" width="6.85546875" style="91" bestFit="1" customWidth="1"/>
    <col min="89" max="90" width="4.7109375" style="91" bestFit="1" customWidth="1"/>
    <col min="91" max="91" width="7.85546875" style="91" bestFit="1" customWidth="1"/>
    <col min="92" max="16384" width="9.140625" style="91"/>
  </cols>
  <sheetData>
    <row r="1" spans="1:95" x14ac:dyDescent="0.25">
      <c r="A1" s="91" t="s">
        <v>36</v>
      </c>
    </row>
    <row r="2" spans="1:95" s="467" customFormat="1" ht="30" x14ac:dyDescent="0.25">
      <c r="A2" s="468" t="s">
        <v>19</v>
      </c>
      <c r="B2" s="468" t="s">
        <v>1</v>
      </c>
      <c r="C2" s="471" t="s">
        <v>254</v>
      </c>
      <c r="D2" s="471" t="s">
        <v>255</v>
      </c>
      <c r="E2" s="471" t="s">
        <v>256</v>
      </c>
      <c r="F2" s="471" t="s">
        <v>257</v>
      </c>
      <c r="G2" s="471" t="s">
        <v>34</v>
      </c>
      <c r="H2" s="471" t="s">
        <v>258</v>
      </c>
      <c r="I2" s="471" t="s">
        <v>287</v>
      </c>
      <c r="J2" s="471" t="s">
        <v>259</v>
      </c>
      <c r="K2" s="471" t="s">
        <v>328</v>
      </c>
      <c r="L2" s="471" t="s">
        <v>261</v>
      </c>
      <c r="M2" s="471" t="s">
        <v>329</v>
      </c>
      <c r="N2" s="471" t="s">
        <v>263</v>
      </c>
      <c r="O2" s="472" t="s">
        <v>330</v>
      </c>
      <c r="P2" s="472" t="s">
        <v>331</v>
      </c>
      <c r="Q2" s="472" t="s">
        <v>332</v>
      </c>
      <c r="R2" s="472" t="s">
        <v>333</v>
      </c>
      <c r="S2" s="472" t="s">
        <v>334</v>
      </c>
      <c r="T2" s="472" t="s">
        <v>335</v>
      </c>
      <c r="U2" s="472" t="s">
        <v>384</v>
      </c>
      <c r="V2" s="474"/>
      <c r="W2" s="474"/>
    </row>
    <row r="3" spans="1:95" x14ac:dyDescent="0.25">
      <c r="A3" s="461">
        <v>1</v>
      </c>
      <c r="B3" s="13" t="s">
        <v>22</v>
      </c>
      <c r="C3" s="469"/>
      <c r="D3" s="684"/>
      <c r="E3" s="469"/>
      <c r="F3" s="469"/>
      <c r="G3" s="469"/>
      <c r="H3" s="469"/>
      <c r="I3" s="469"/>
      <c r="J3" s="469"/>
      <c r="K3" s="469"/>
      <c r="L3" s="469"/>
      <c r="M3" s="469"/>
      <c r="N3" s="470"/>
      <c r="O3" s="469">
        <f>SUM(C3:E3)</f>
        <v>0</v>
      </c>
      <c r="P3" s="469">
        <f>SUM(F3:H3)</f>
        <v>0</v>
      </c>
      <c r="Q3" s="469">
        <f>SUM(I3:K3)</f>
        <v>0</v>
      </c>
      <c r="R3" s="469">
        <f>SUM(L3:N3)</f>
        <v>0</v>
      </c>
      <c r="S3" s="469">
        <f>SUM(C3:H3)</f>
        <v>0</v>
      </c>
      <c r="T3" s="469">
        <f>SUM(I3:N3)</f>
        <v>0</v>
      </c>
      <c r="U3" s="469">
        <f>SUM(C3:N3)</f>
        <v>0</v>
      </c>
      <c r="V3" s="475"/>
      <c r="W3" s="475"/>
    </row>
    <row r="4" spans="1:95" x14ac:dyDescent="0.25">
      <c r="A4" s="461">
        <v>2</v>
      </c>
      <c r="B4" s="13" t="s">
        <v>23</v>
      </c>
      <c r="C4" s="469"/>
      <c r="D4" s="684"/>
      <c r="E4" s="469"/>
      <c r="F4" s="469"/>
      <c r="G4" s="469"/>
      <c r="H4" s="469"/>
      <c r="I4" s="469"/>
      <c r="J4" s="469"/>
      <c r="K4" s="469"/>
      <c r="L4" s="469"/>
      <c r="M4" s="469"/>
      <c r="N4" s="470"/>
      <c r="O4" s="469">
        <f>SUM(C4:E4)</f>
        <v>0</v>
      </c>
      <c r="P4" s="469">
        <f>SUM(F4:H4)</f>
        <v>0</v>
      </c>
      <c r="Q4" s="469">
        <f>SUM(I4:K4)</f>
        <v>0</v>
      </c>
      <c r="R4" s="469">
        <f>SUM(L4:N4)</f>
        <v>0</v>
      </c>
      <c r="S4" s="469">
        <f>SUM(C4:H4)</f>
        <v>0</v>
      </c>
      <c r="T4" s="469">
        <f>SUM(I4:N4)</f>
        <v>0</v>
      </c>
      <c r="U4" s="469">
        <f>SUM(C4:N4)</f>
        <v>0</v>
      </c>
      <c r="V4" s="475"/>
      <c r="W4" s="475"/>
    </row>
    <row r="5" spans="1:95" x14ac:dyDescent="0.25">
      <c r="A5" s="461">
        <v>3</v>
      </c>
      <c r="B5" s="13" t="s">
        <v>327</v>
      </c>
      <c r="C5" s="469"/>
      <c r="D5" s="684"/>
      <c r="E5" s="469"/>
      <c r="F5" s="469"/>
      <c r="G5" s="469"/>
      <c r="H5" s="469"/>
      <c r="I5" s="469"/>
      <c r="J5" s="469"/>
      <c r="K5" s="469"/>
      <c r="L5" s="469"/>
      <c r="M5" s="469"/>
      <c r="N5" s="470"/>
      <c r="O5" s="469">
        <f>SUM(C5:E5)</f>
        <v>0</v>
      </c>
      <c r="P5" s="469">
        <f>SUM(F5:H5)</f>
        <v>0</v>
      </c>
      <c r="Q5" s="469">
        <f>SUM(I5:K5)</f>
        <v>0</v>
      </c>
      <c r="R5" s="469">
        <f>SUM(L5:N5)</f>
        <v>0</v>
      </c>
      <c r="S5" s="469">
        <f>SUM(C5:H5)</f>
        <v>0</v>
      </c>
      <c r="T5" s="469">
        <f>SUM(I5:N5)</f>
        <v>0</v>
      </c>
      <c r="U5" s="469">
        <f>SUM(C5:N5)</f>
        <v>0</v>
      </c>
      <c r="V5" s="475"/>
      <c r="W5" s="475"/>
    </row>
    <row r="6" spans="1:95" x14ac:dyDescent="0.25">
      <c r="A6" s="463"/>
      <c r="B6" s="9" t="s">
        <v>2</v>
      </c>
      <c r="C6" s="469">
        <f>SUM(C3:C5)</f>
        <v>0</v>
      </c>
      <c r="D6" s="684">
        <f t="shared" ref="D6:U6" si="0">SUM(D3:D5)</f>
        <v>0</v>
      </c>
      <c r="E6" s="469">
        <f t="shared" si="0"/>
        <v>0</v>
      </c>
      <c r="F6" s="469">
        <f t="shared" si="0"/>
        <v>0</v>
      </c>
      <c r="G6" s="469">
        <f t="shared" si="0"/>
        <v>0</v>
      </c>
      <c r="H6" s="469">
        <f t="shared" si="0"/>
        <v>0</v>
      </c>
      <c r="I6" s="469">
        <f t="shared" si="0"/>
        <v>0</v>
      </c>
      <c r="J6" s="469">
        <f t="shared" si="0"/>
        <v>0</v>
      </c>
      <c r="K6" s="469">
        <f t="shared" si="0"/>
        <v>0</v>
      </c>
      <c r="L6" s="469">
        <f t="shared" si="0"/>
        <v>0</v>
      </c>
      <c r="M6" s="469">
        <f t="shared" si="0"/>
        <v>0</v>
      </c>
      <c r="N6" s="469">
        <f t="shared" si="0"/>
        <v>0</v>
      </c>
      <c r="O6" s="469">
        <f t="shared" si="0"/>
        <v>0</v>
      </c>
      <c r="P6" s="469">
        <f t="shared" si="0"/>
        <v>0</v>
      </c>
      <c r="Q6" s="469">
        <f t="shared" si="0"/>
        <v>0</v>
      </c>
      <c r="R6" s="469">
        <f t="shared" si="0"/>
        <v>0</v>
      </c>
      <c r="S6" s="469">
        <f t="shared" si="0"/>
        <v>0</v>
      </c>
      <c r="T6" s="469">
        <f t="shared" si="0"/>
        <v>0</v>
      </c>
      <c r="U6" s="469">
        <f t="shared" si="0"/>
        <v>0</v>
      </c>
      <c r="V6" s="476"/>
      <c r="W6" s="476"/>
      <c r="X6" s="473"/>
    </row>
    <row r="7" spans="1:95" x14ac:dyDescent="0.25">
      <c r="A7" s="660"/>
      <c r="B7" s="9" t="s">
        <v>342</v>
      </c>
      <c r="C7" s="469"/>
      <c r="D7" s="469"/>
      <c r="E7" s="469"/>
      <c r="F7" s="469"/>
      <c r="G7" s="469"/>
      <c r="H7" s="695"/>
      <c r="I7" s="469"/>
      <c r="J7" s="469"/>
      <c r="K7" s="469"/>
      <c r="L7" s="469"/>
      <c r="M7" s="469"/>
      <c r="N7" s="469"/>
      <c r="O7" s="469">
        <f>SUM(C7:E7)</f>
        <v>0</v>
      </c>
      <c r="P7" s="469">
        <f>SUM(F7:H7)</f>
        <v>0</v>
      </c>
      <c r="Q7" s="469">
        <f>SUM(I7:K7)</f>
        <v>0</v>
      </c>
      <c r="R7" s="469">
        <f>SUM(L7:N7)</f>
        <v>0</v>
      </c>
      <c r="S7" s="469">
        <f>SUM(C7:H7)</f>
        <v>0</v>
      </c>
      <c r="T7" s="469">
        <f>SUM(I7:N7)</f>
        <v>0</v>
      </c>
      <c r="U7" s="469">
        <f>SUM(C7:N7)</f>
        <v>0</v>
      </c>
      <c r="V7" s="476"/>
      <c r="W7" s="476"/>
      <c r="X7" s="473"/>
    </row>
    <row r="8" spans="1:95" x14ac:dyDescent="0.25">
      <c r="A8" s="660"/>
      <c r="B8" s="9" t="s">
        <v>489</v>
      </c>
      <c r="C8" s="662" t="e">
        <f>C6/C7</f>
        <v>#DIV/0!</v>
      </c>
      <c r="D8" s="662" t="e">
        <f t="shared" ref="D8:U8" si="1">D6/D7</f>
        <v>#DIV/0!</v>
      </c>
      <c r="E8" s="662" t="e">
        <f t="shared" si="1"/>
        <v>#DIV/0!</v>
      </c>
      <c r="F8" s="662" t="e">
        <f t="shared" si="1"/>
        <v>#DIV/0!</v>
      </c>
      <c r="G8" s="662" t="e">
        <f t="shared" si="1"/>
        <v>#DIV/0!</v>
      </c>
      <c r="H8" s="662" t="e">
        <f t="shared" si="1"/>
        <v>#DIV/0!</v>
      </c>
      <c r="I8" s="662" t="e">
        <f t="shared" si="1"/>
        <v>#DIV/0!</v>
      </c>
      <c r="J8" s="662" t="e">
        <f t="shared" si="1"/>
        <v>#DIV/0!</v>
      </c>
      <c r="K8" s="662" t="e">
        <f t="shared" si="1"/>
        <v>#DIV/0!</v>
      </c>
      <c r="L8" s="662" t="e">
        <f t="shared" si="1"/>
        <v>#DIV/0!</v>
      </c>
      <c r="M8" s="662" t="e">
        <f t="shared" si="1"/>
        <v>#DIV/0!</v>
      </c>
      <c r="N8" s="662" t="e">
        <f t="shared" si="1"/>
        <v>#DIV/0!</v>
      </c>
      <c r="O8" s="662" t="e">
        <f t="shared" si="1"/>
        <v>#DIV/0!</v>
      </c>
      <c r="P8" s="662" t="e">
        <f t="shared" si="1"/>
        <v>#DIV/0!</v>
      </c>
      <c r="Q8" s="662" t="e">
        <f t="shared" si="1"/>
        <v>#DIV/0!</v>
      </c>
      <c r="R8" s="662" t="e">
        <f t="shared" si="1"/>
        <v>#DIV/0!</v>
      </c>
      <c r="S8" s="662" t="e">
        <f t="shared" si="1"/>
        <v>#DIV/0!</v>
      </c>
      <c r="T8" s="662" t="e">
        <f t="shared" si="1"/>
        <v>#DIV/0!</v>
      </c>
      <c r="U8" s="662" t="e">
        <f t="shared" si="1"/>
        <v>#DIV/0!</v>
      </c>
      <c r="V8" s="476"/>
      <c r="W8" s="476"/>
      <c r="X8" s="473"/>
    </row>
    <row r="9" spans="1:95" x14ac:dyDescent="0.25">
      <c r="A9" s="19"/>
      <c r="B9" s="11"/>
      <c r="C9" s="473"/>
      <c r="D9" s="473"/>
      <c r="E9" s="473"/>
      <c r="F9" s="473"/>
      <c r="G9" s="473"/>
      <c r="H9" s="473"/>
      <c r="I9" s="473"/>
      <c r="J9" s="473"/>
      <c r="K9" s="473"/>
      <c r="L9" s="473"/>
      <c r="M9" s="473"/>
      <c r="N9" s="473"/>
      <c r="O9" s="473"/>
      <c r="P9" s="473"/>
      <c r="Q9" s="473"/>
      <c r="R9" s="473"/>
      <c r="S9" s="473"/>
      <c r="T9" s="473"/>
      <c r="U9" s="473"/>
      <c r="V9" s="476"/>
      <c r="W9" s="476"/>
      <c r="X9" s="473"/>
    </row>
    <row r="11" spans="1:95" x14ac:dyDescent="0.25">
      <c r="A11" s="101" t="s">
        <v>326</v>
      </c>
      <c r="B11" s="79"/>
      <c r="C11" s="86"/>
      <c r="D11" s="86"/>
      <c r="E11" s="86"/>
      <c r="F11" s="86"/>
    </row>
    <row r="12" spans="1:95" x14ac:dyDescent="0.25">
      <c r="A12" s="988" t="s">
        <v>99</v>
      </c>
      <c r="B12" s="988" t="s">
        <v>488</v>
      </c>
      <c r="C12" s="987" t="s">
        <v>18</v>
      </c>
      <c r="D12" s="987"/>
      <c r="E12" s="987"/>
      <c r="F12" s="987"/>
      <c r="G12" s="966" t="s">
        <v>31</v>
      </c>
      <c r="H12" s="966"/>
      <c r="I12" s="966"/>
      <c r="J12" s="966"/>
      <c r="K12" s="987" t="s">
        <v>32</v>
      </c>
      <c r="L12" s="987"/>
      <c r="M12" s="987"/>
      <c r="N12" s="987"/>
      <c r="O12" s="966" t="s">
        <v>33</v>
      </c>
      <c r="P12" s="966"/>
      <c r="Q12" s="966"/>
      <c r="R12" s="966"/>
      <c r="S12" s="987" t="s">
        <v>34</v>
      </c>
      <c r="T12" s="987"/>
      <c r="U12" s="987"/>
      <c r="V12" s="987"/>
      <c r="W12" s="966" t="s">
        <v>284</v>
      </c>
      <c r="X12" s="966"/>
      <c r="Y12" s="966"/>
      <c r="Z12" s="966"/>
      <c r="AA12" s="987" t="s">
        <v>285</v>
      </c>
      <c r="AB12" s="987"/>
      <c r="AC12" s="987"/>
      <c r="AD12" s="987"/>
      <c r="AE12" s="966" t="s">
        <v>288</v>
      </c>
      <c r="AF12" s="966"/>
      <c r="AG12" s="966"/>
      <c r="AH12" s="966"/>
      <c r="AI12" s="987" t="s">
        <v>289</v>
      </c>
      <c r="AJ12" s="987"/>
      <c r="AK12" s="987"/>
      <c r="AL12" s="987"/>
      <c r="AM12" s="966" t="s">
        <v>290</v>
      </c>
      <c r="AN12" s="966"/>
      <c r="AO12" s="966"/>
      <c r="AP12" s="966"/>
      <c r="AQ12" s="987" t="s">
        <v>291</v>
      </c>
      <c r="AR12" s="987"/>
      <c r="AS12" s="987"/>
      <c r="AT12" s="987"/>
      <c r="AU12" s="966" t="s">
        <v>292</v>
      </c>
      <c r="AV12" s="966"/>
      <c r="AW12" s="966"/>
      <c r="AX12" s="966"/>
      <c r="AY12" s="989" t="s">
        <v>300</v>
      </c>
      <c r="AZ12" s="990"/>
      <c r="BA12" s="990"/>
      <c r="BB12" s="991"/>
      <c r="BC12" s="989" t="s">
        <v>301</v>
      </c>
      <c r="BD12" s="990"/>
      <c r="BE12" s="990"/>
      <c r="BF12" s="991"/>
      <c r="BG12" s="989" t="s">
        <v>302</v>
      </c>
      <c r="BH12" s="990"/>
      <c r="BI12" s="990"/>
      <c r="BJ12" s="991"/>
      <c r="BK12" s="989" t="s">
        <v>303</v>
      </c>
      <c r="BL12" s="990"/>
      <c r="BM12" s="990"/>
      <c r="BN12" s="991"/>
      <c r="BO12" s="992" t="s">
        <v>299</v>
      </c>
      <c r="BP12" s="992"/>
      <c r="BQ12" s="992"/>
      <c r="BR12" s="992"/>
      <c r="BS12" s="992" t="s">
        <v>304</v>
      </c>
      <c r="BT12" s="992"/>
      <c r="BU12" s="992"/>
      <c r="BV12" s="992"/>
      <c r="BW12" s="992">
        <v>2018</v>
      </c>
      <c r="BX12" s="992"/>
      <c r="BY12" s="992"/>
      <c r="BZ12" s="992"/>
      <c r="CB12" s="981" t="s">
        <v>14</v>
      </c>
      <c r="CC12" s="981"/>
      <c r="CD12" s="981"/>
      <c r="CE12" s="981"/>
      <c r="CF12" s="982" t="s">
        <v>15</v>
      </c>
      <c r="CG12" s="982"/>
      <c r="CH12" s="982"/>
      <c r="CI12" s="982"/>
      <c r="CJ12" s="983" t="s">
        <v>16</v>
      </c>
      <c r="CK12" s="983"/>
      <c r="CL12" s="983"/>
      <c r="CM12" s="983"/>
      <c r="CN12" s="966" t="s">
        <v>17</v>
      </c>
      <c r="CO12" s="966"/>
      <c r="CP12" s="966"/>
      <c r="CQ12" s="966"/>
    </row>
    <row r="13" spans="1:95" ht="12.75" customHeight="1" x14ac:dyDescent="0.25">
      <c r="A13" s="988"/>
      <c r="B13" s="988"/>
      <c r="C13" s="464" t="s">
        <v>26</v>
      </c>
      <c r="D13" s="464" t="s">
        <v>27</v>
      </c>
      <c r="E13" s="464" t="s">
        <v>253</v>
      </c>
      <c r="F13" s="464" t="s">
        <v>2</v>
      </c>
      <c r="G13" s="464" t="s">
        <v>26</v>
      </c>
      <c r="H13" s="464" t="s">
        <v>27</v>
      </c>
      <c r="I13" s="464" t="s">
        <v>253</v>
      </c>
      <c r="J13" s="464" t="s">
        <v>2</v>
      </c>
      <c r="K13" s="464" t="s">
        <v>26</v>
      </c>
      <c r="L13" s="464" t="s">
        <v>27</v>
      </c>
      <c r="M13" s="464" t="s">
        <v>253</v>
      </c>
      <c r="N13" s="464" t="s">
        <v>2</v>
      </c>
      <c r="O13" s="464" t="s">
        <v>26</v>
      </c>
      <c r="P13" s="464" t="s">
        <v>27</v>
      </c>
      <c r="Q13" s="464" t="s">
        <v>253</v>
      </c>
      <c r="R13" s="464" t="s">
        <v>2</v>
      </c>
      <c r="S13" s="464" t="s">
        <v>26</v>
      </c>
      <c r="T13" s="464" t="s">
        <v>27</v>
      </c>
      <c r="U13" s="464" t="s">
        <v>253</v>
      </c>
      <c r="V13" s="464" t="s">
        <v>2</v>
      </c>
      <c r="W13" s="464" t="s">
        <v>26</v>
      </c>
      <c r="X13" s="464" t="s">
        <v>27</v>
      </c>
      <c r="Y13" s="464" t="s">
        <v>253</v>
      </c>
      <c r="Z13" s="464" t="s">
        <v>2</v>
      </c>
      <c r="AA13" s="464" t="s">
        <v>26</v>
      </c>
      <c r="AB13" s="464" t="s">
        <v>27</v>
      </c>
      <c r="AC13" s="464" t="s">
        <v>253</v>
      </c>
      <c r="AD13" s="464" t="s">
        <v>2</v>
      </c>
      <c r="AE13" s="464" t="s">
        <v>26</v>
      </c>
      <c r="AF13" s="464" t="s">
        <v>27</v>
      </c>
      <c r="AG13" s="464" t="s">
        <v>253</v>
      </c>
      <c r="AH13" s="464" t="s">
        <v>2</v>
      </c>
      <c r="AI13" s="464" t="s">
        <v>26</v>
      </c>
      <c r="AJ13" s="464" t="s">
        <v>27</v>
      </c>
      <c r="AK13" s="464" t="s">
        <v>253</v>
      </c>
      <c r="AL13" s="464" t="s">
        <v>2</v>
      </c>
      <c r="AM13" s="464" t="s">
        <v>26</v>
      </c>
      <c r="AN13" s="464" t="s">
        <v>27</v>
      </c>
      <c r="AO13" s="464" t="s">
        <v>253</v>
      </c>
      <c r="AP13" s="464" t="s">
        <v>2</v>
      </c>
      <c r="AQ13" s="464" t="s">
        <v>26</v>
      </c>
      <c r="AR13" s="464" t="s">
        <v>27</v>
      </c>
      <c r="AS13" s="464" t="s">
        <v>253</v>
      </c>
      <c r="AT13" s="464" t="s">
        <v>2</v>
      </c>
      <c r="AU13" s="464" t="s">
        <v>26</v>
      </c>
      <c r="AV13" s="464" t="s">
        <v>27</v>
      </c>
      <c r="AW13" s="464" t="s">
        <v>253</v>
      </c>
      <c r="AX13" s="464" t="s">
        <v>2</v>
      </c>
      <c r="AY13" s="464" t="s">
        <v>26</v>
      </c>
      <c r="AZ13" s="464" t="s">
        <v>27</v>
      </c>
      <c r="BA13" s="464" t="s">
        <v>253</v>
      </c>
      <c r="BB13" s="464" t="s">
        <v>2</v>
      </c>
      <c r="BC13" s="464" t="s">
        <v>26</v>
      </c>
      <c r="BD13" s="464" t="s">
        <v>27</v>
      </c>
      <c r="BE13" s="464" t="s">
        <v>253</v>
      </c>
      <c r="BF13" s="464" t="s">
        <v>2</v>
      </c>
      <c r="BG13" s="464" t="s">
        <v>26</v>
      </c>
      <c r="BH13" s="464" t="s">
        <v>27</v>
      </c>
      <c r="BI13" s="464" t="s">
        <v>253</v>
      </c>
      <c r="BJ13" s="464" t="s">
        <v>2</v>
      </c>
      <c r="BK13" s="464" t="s">
        <v>26</v>
      </c>
      <c r="BL13" s="464" t="s">
        <v>27</v>
      </c>
      <c r="BM13" s="464" t="s">
        <v>253</v>
      </c>
      <c r="BN13" s="464" t="s">
        <v>2</v>
      </c>
      <c r="BO13" s="464" t="s">
        <v>26</v>
      </c>
      <c r="BP13" s="464" t="s">
        <v>27</v>
      </c>
      <c r="BQ13" s="464" t="s">
        <v>253</v>
      </c>
      <c r="BR13" s="464" t="s">
        <v>2</v>
      </c>
      <c r="BS13" s="464" t="s">
        <v>26</v>
      </c>
      <c r="BT13" s="464" t="s">
        <v>27</v>
      </c>
      <c r="BU13" s="464" t="s">
        <v>253</v>
      </c>
      <c r="BV13" s="464" t="s">
        <v>2</v>
      </c>
      <c r="BW13" s="464" t="s">
        <v>26</v>
      </c>
      <c r="BX13" s="464" t="s">
        <v>27</v>
      </c>
      <c r="BY13" s="464" t="s">
        <v>253</v>
      </c>
      <c r="BZ13" s="464" t="s">
        <v>2</v>
      </c>
      <c r="CB13" s="817" t="s">
        <v>26</v>
      </c>
      <c r="CC13" s="817" t="s">
        <v>27</v>
      </c>
      <c r="CD13" s="817" t="s">
        <v>253</v>
      </c>
      <c r="CE13" s="817" t="s">
        <v>2</v>
      </c>
      <c r="CF13" s="817" t="s">
        <v>26</v>
      </c>
      <c r="CG13" s="817" t="s">
        <v>27</v>
      </c>
      <c r="CH13" s="817" t="s">
        <v>253</v>
      </c>
      <c r="CI13" s="817" t="s">
        <v>2</v>
      </c>
      <c r="CJ13" s="817" t="s">
        <v>26</v>
      </c>
      <c r="CK13" s="817" t="s">
        <v>27</v>
      </c>
      <c r="CL13" s="817" t="s">
        <v>253</v>
      </c>
      <c r="CM13" s="817" t="s">
        <v>2</v>
      </c>
      <c r="CN13" s="817" t="s">
        <v>26</v>
      </c>
      <c r="CO13" s="817" t="s">
        <v>27</v>
      </c>
      <c r="CP13" s="817" t="s">
        <v>253</v>
      </c>
      <c r="CQ13" s="817" t="s">
        <v>2</v>
      </c>
    </row>
    <row r="14" spans="1:95" x14ac:dyDescent="0.25">
      <c r="A14" s="3">
        <v>1</v>
      </c>
      <c r="B14" s="15" t="s">
        <v>87</v>
      </c>
      <c r="C14" s="93"/>
      <c r="D14" s="94"/>
      <c r="E14" s="94"/>
      <c r="F14" s="462">
        <f>SUM(C14:E14)</f>
        <v>0</v>
      </c>
      <c r="G14" s="93"/>
      <c r="H14" s="94"/>
      <c r="I14" s="94"/>
      <c r="J14" s="462">
        <f>SUM(G14:I14)</f>
        <v>0</v>
      </c>
      <c r="K14" s="93"/>
      <c r="L14" s="94"/>
      <c r="M14" s="94"/>
      <c r="N14" s="462">
        <f>SUM(K14:M14)</f>
        <v>0</v>
      </c>
      <c r="O14" s="93"/>
      <c r="P14" s="94"/>
      <c r="Q14" s="94"/>
      <c r="R14" s="462">
        <f>SUM(O14:Q14)</f>
        <v>0</v>
      </c>
      <c r="S14" s="93"/>
      <c r="T14" s="94"/>
      <c r="U14" s="94"/>
      <c r="V14" s="462">
        <f>SUM(S14:U14)</f>
        <v>0</v>
      </c>
      <c r="W14" s="93"/>
      <c r="X14" s="94"/>
      <c r="Y14" s="94"/>
      <c r="Z14" s="462">
        <f>SUM(W14:Y14)</f>
        <v>0</v>
      </c>
      <c r="AA14" s="93"/>
      <c r="AB14" s="94"/>
      <c r="AC14" s="94"/>
      <c r="AD14" s="462">
        <f>SUM(AA14:AC14)</f>
        <v>0</v>
      </c>
      <c r="AE14" s="93"/>
      <c r="AF14" s="94"/>
      <c r="AG14" s="94"/>
      <c r="AH14" s="462">
        <f>SUM(AE14:AG14)</f>
        <v>0</v>
      </c>
      <c r="AI14" s="93"/>
      <c r="AJ14" s="94"/>
      <c r="AK14" s="94"/>
      <c r="AL14" s="462">
        <f>SUM(AI14:AK14)</f>
        <v>0</v>
      </c>
      <c r="AM14" s="93"/>
      <c r="AN14" s="94"/>
      <c r="AO14" s="94"/>
      <c r="AP14" s="462">
        <f>SUM(AM14:AO14)</f>
        <v>0</v>
      </c>
      <c r="AQ14" s="93"/>
      <c r="AR14" s="94"/>
      <c r="AS14" s="94"/>
      <c r="AT14" s="462">
        <f>SUM(AQ14:AS14)</f>
        <v>0</v>
      </c>
      <c r="AU14" s="93"/>
      <c r="AV14" s="94"/>
      <c r="AW14" s="94"/>
      <c r="AX14" s="462">
        <f>SUM(AU14:AW14)</f>
        <v>0</v>
      </c>
      <c r="AY14" s="93">
        <f>C14+G14+K14</f>
        <v>0</v>
      </c>
      <c r="AZ14" s="93">
        <f t="shared" ref="AZ14:BB15" si="2">D14+H14+L14</f>
        <v>0</v>
      </c>
      <c r="BA14" s="93">
        <f t="shared" si="2"/>
        <v>0</v>
      </c>
      <c r="BB14" s="93">
        <f t="shared" si="2"/>
        <v>0</v>
      </c>
      <c r="BC14" s="93">
        <f>O14+S14+W14</f>
        <v>0</v>
      </c>
      <c r="BD14" s="93">
        <f t="shared" ref="BD14:BF15" si="3">P14+T14+X14</f>
        <v>0</v>
      </c>
      <c r="BE14" s="93">
        <f t="shared" si="3"/>
        <v>0</v>
      </c>
      <c r="BF14" s="93">
        <f t="shared" si="3"/>
        <v>0</v>
      </c>
      <c r="BG14" s="93">
        <f>AA14+AE14+AI14</f>
        <v>0</v>
      </c>
      <c r="BH14" s="93">
        <f t="shared" ref="BH14:BJ15" si="4">AB14+AF14+AJ14</f>
        <v>0</v>
      </c>
      <c r="BI14" s="93">
        <f t="shared" si="4"/>
        <v>0</v>
      </c>
      <c r="BJ14" s="93">
        <f t="shared" si="4"/>
        <v>0</v>
      </c>
      <c r="BK14" s="93">
        <f>AM14+AQ14+AU14</f>
        <v>0</v>
      </c>
      <c r="BL14" s="93">
        <f t="shared" ref="BL14:BN15" si="5">AN14+AR14+AV14</f>
        <v>0</v>
      </c>
      <c r="BM14" s="93">
        <f t="shared" si="5"/>
        <v>0</v>
      </c>
      <c r="BN14" s="93">
        <f t="shared" si="5"/>
        <v>0</v>
      </c>
      <c r="BO14" s="93">
        <f>AY14+BC14</f>
        <v>0</v>
      </c>
      <c r="BP14" s="93">
        <f t="shared" ref="BP14:BR15" si="6">AZ14+BD14</f>
        <v>0</v>
      </c>
      <c r="BQ14" s="93">
        <f t="shared" si="6"/>
        <v>0</v>
      </c>
      <c r="BR14" s="93">
        <f t="shared" si="6"/>
        <v>0</v>
      </c>
      <c r="BS14" s="93">
        <f>BG14+BK14</f>
        <v>0</v>
      </c>
      <c r="BT14" s="93">
        <f t="shared" ref="BT14:BV15" si="7">BH14+BL14</f>
        <v>0</v>
      </c>
      <c r="BU14" s="93">
        <f t="shared" si="7"/>
        <v>0</v>
      </c>
      <c r="BV14" s="93">
        <f t="shared" si="7"/>
        <v>0</v>
      </c>
      <c r="BW14" s="93">
        <f>C14+G14+K14+O14+S14+W14+AA14+AE14+AI14+AM14+AQ14+AU14</f>
        <v>0</v>
      </c>
      <c r="BX14" s="93">
        <f t="shared" ref="BX14:BY17" si="8">D14+H14+L14+P14+T14+X14+AB14+AF14+AJ14+AN14+AR14+AV14</f>
        <v>0</v>
      </c>
      <c r="BY14" s="93">
        <f t="shared" si="8"/>
        <v>0</v>
      </c>
      <c r="BZ14" s="462">
        <f>SUM(BW14:BY14)</f>
        <v>0</v>
      </c>
      <c r="CB14" s="93">
        <f>BW14</f>
        <v>0</v>
      </c>
      <c r="CC14" s="93">
        <f t="shared" ref="CC14:CD14" si="9">BX14</f>
        <v>0</v>
      </c>
      <c r="CD14" s="93">
        <f t="shared" si="9"/>
        <v>0</v>
      </c>
      <c r="CE14" s="93">
        <f>BZ14</f>
        <v>0</v>
      </c>
      <c r="CF14" s="93">
        <f>IGD!KI25</f>
        <v>88</v>
      </c>
      <c r="CG14" s="93">
        <f>IGD!KJ25</f>
        <v>49</v>
      </c>
      <c r="CH14" s="93">
        <f>IGD!KK25</f>
        <v>0</v>
      </c>
      <c r="CI14" s="93">
        <f>IGD!KL25</f>
        <v>137</v>
      </c>
      <c r="CJ14" s="93">
        <f>IGD!KM25</f>
        <v>0</v>
      </c>
      <c r="CK14" s="93">
        <f>IGD!KN25</f>
        <v>0</v>
      </c>
      <c r="CL14" s="93">
        <f>IGD!KO25</f>
        <v>0</v>
      </c>
      <c r="CM14" s="93">
        <f>IGD!KP25</f>
        <v>0</v>
      </c>
      <c r="CN14" s="93">
        <f>CB14+CF14+CJ14</f>
        <v>88</v>
      </c>
      <c r="CO14" s="93">
        <f t="shared" ref="CO14:CQ14" si="10">CC14+CG14+CK14</f>
        <v>49</v>
      </c>
      <c r="CP14" s="93">
        <f t="shared" si="10"/>
        <v>0</v>
      </c>
      <c r="CQ14" s="93">
        <f t="shared" si="10"/>
        <v>137</v>
      </c>
    </row>
    <row r="15" spans="1:95" x14ac:dyDescent="0.25">
      <c r="A15" s="3">
        <v>2</v>
      </c>
      <c r="B15" s="15" t="s">
        <v>337</v>
      </c>
      <c r="C15" s="93"/>
      <c r="D15" s="94"/>
      <c r="E15" s="94"/>
      <c r="F15" s="462">
        <f>SUM(C15:E15)</f>
        <v>0</v>
      </c>
      <c r="G15" s="93"/>
      <c r="H15" s="94"/>
      <c r="I15" s="94"/>
      <c r="J15" s="462">
        <f>SUM(G15:I15)</f>
        <v>0</v>
      </c>
      <c r="K15" s="93"/>
      <c r="L15" s="94"/>
      <c r="M15" s="94"/>
      <c r="N15" s="462">
        <f>SUM(K15:M15)</f>
        <v>0</v>
      </c>
      <c r="O15" s="93"/>
      <c r="P15" s="94"/>
      <c r="Q15" s="94"/>
      <c r="R15" s="462">
        <f>SUM(O15:Q15)</f>
        <v>0</v>
      </c>
      <c r="S15" s="93"/>
      <c r="T15" s="94"/>
      <c r="U15" s="94"/>
      <c r="V15" s="462">
        <f>SUM(S15:U15)</f>
        <v>0</v>
      </c>
      <c r="W15" s="93"/>
      <c r="X15" s="94"/>
      <c r="Y15" s="94"/>
      <c r="Z15" s="462">
        <f>SUM(W15:Y15)</f>
        <v>0</v>
      </c>
      <c r="AA15" s="93"/>
      <c r="AB15" s="94"/>
      <c r="AC15" s="94"/>
      <c r="AD15" s="462">
        <f>SUM(AA15:AC15)</f>
        <v>0</v>
      </c>
      <c r="AE15" s="93"/>
      <c r="AF15" s="94"/>
      <c r="AG15" s="94"/>
      <c r="AH15" s="462">
        <f>SUM(AE15:AG15)</f>
        <v>0</v>
      </c>
      <c r="AI15" s="93"/>
      <c r="AJ15" s="94"/>
      <c r="AK15" s="94"/>
      <c r="AL15" s="462">
        <f>SUM(AI15:AK15)</f>
        <v>0</v>
      </c>
      <c r="AM15" s="93"/>
      <c r="AN15" s="94"/>
      <c r="AO15" s="94"/>
      <c r="AP15" s="462">
        <f>SUM(AM15:AO15)</f>
        <v>0</v>
      </c>
      <c r="AQ15" s="93"/>
      <c r="AR15" s="94"/>
      <c r="AS15" s="94"/>
      <c r="AT15" s="462">
        <f>SUM(AQ15:AS15)</f>
        <v>0</v>
      </c>
      <c r="AU15" s="93"/>
      <c r="AV15" s="94"/>
      <c r="AW15" s="94"/>
      <c r="AX15" s="462">
        <f>SUM(AU15:AW15)</f>
        <v>0</v>
      </c>
      <c r="AY15" s="93">
        <f>C15+G15+K15</f>
        <v>0</v>
      </c>
      <c r="AZ15" s="93">
        <f t="shared" si="2"/>
        <v>0</v>
      </c>
      <c r="BA15" s="93">
        <f t="shared" si="2"/>
        <v>0</v>
      </c>
      <c r="BB15" s="93">
        <f t="shared" si="2"/>
        <v>0</v>
      </c>
      <c r="BC15" s="93">
        <f>O15+S15+W15</f>
        <v>0</v>
      </c>
      <c r="BD15" s="93">
        <f t="shared" si="3"/>
        <v>0</v>
      </c>
      <c r="BE15" s="93">
        <f t="shared" si="3"/>
        <v>0</v>
      </c>
      <c r="BF15" s="93">
        <f t="shared" si="3"/>
        <v>0</v>
      </c>
      <c r="BG15" s="93">
        <f>AA15+AE15+AI15</f>
        <v>0</v>
      </c>
      <c r="BH15" s="93">
        <f t="shared" si="4"/>
        <v>0</v>
      </c>
      <c r="BI15" s="93">
        <f t="shared" si="4"/>
        <v>0</v>
      </c>
      <c r="BJ15" s="93">
        <f t="shared" si="4"/>
        <v>0</v>
      </c>
      <c r="BK15" s="93">
        <f>AM15+AQ15+AU15</f>
        <v>0</v>
      </c>
      <c r="BL15" s="93">
        <f t="shared" si="5"/>
        <v>0</v>
      </c>
      <c r="BM15" s="93">
        <f t="shared" si="5"/>
        <v>0</v>
      </c>
      <c r="BN15" s="93">
        <f t="shared" si="5"/>
        <v>0</v>
      </c>
      <c r="BO15" s="93">
        <f>AY15+BC15</f>
        <v>0</v>
      </c>
      <c r="BP15" s="93">
        <f t="shared" si="6"/>
        <v>0</v>
      </c>
      <c r="BQ15" s="93">
        <f t="shared" si="6"/>
        <v>0</v>
      </c>
      <c r="BR15" s="93">
        <f t="shared" si="6"/>
        <v>0</v>
      </c>
      <c r="BS15" s="93">
        <f>BG15+BK15</f>
        <v>0</v>
      </c>
      <c r="BT15" s="93">
        <f t="shared" si="7"/>
        <v>0</v>
      </c>
      <c r="BU15" s="93">
        <f t="shared" si="7"/>
        <v>0</v>
      </c>
      <c r="BV15" s="93">
        <f t="shared" si="7"/>
        <v>0</v>
      </c>
      <c r="BW15" s="93">
        <f>C15+G15+K15+O15+S15+W15+AA15+AE15+AI15+AM15+AQ15+AU15</f>
        <v>0</v>
      </c>
      <c r="BX15" s="93">
        <f t="shared" si="8"/>
        <v>0</v>
      </c>
      <c r="BY15" s="93">
        <f t="shared" si="8"/>
        <v>0</v>
      </c>
      <c r="BZ15" s="462">
        <f>SUM(BW15:BY15)</f>
        <v>0</v>
      </c>
      <c r="CB15" s="93">
        <f t="shared" ref="CB15:CB17" si="11">BW15</f>
        <v>0</v>
      </c>
      <c r="CC15" s="93">
        <f t="shared" ref="CC15:CC17" si="12">BX15</f>
        <v>0</v>
      </c>
      <c r="CD15" s="93">
        <f t="shared" ref="CD15:CD18" si="13">BY15</f>
        <v>0</v>
      </c>
      <c r="CE15" s="93">
        <f t="shared" ref="CE15:CE18" si="14">BZ15</f>
        <v>0</v>
      </c>
      <c r="CF15" s="93">
        <f>IGD!KI36</f>
        <v>0</v>
      </c>
      <c r="CG15" s="93">
        <f>IGD!KJ36</f>
        <v>2</v>
      </c>
      <c r="CH15" s="93">
        <f>IGD!KK36</f>
        <v>0</v>
      </c>
      <c r="CI15" s="93">
        <f>IGD!KL36</f>
        <v>2</v>
      </c>
      <c r="CJ15" s="93">
        <f>IGD!KM36</f>
        <v>0</v>
      </c>
      <c r="CK15" s="93">
        <f>IGD!KN36</f>
        <v>0</v>
      </c>
      <c r="CL15" s="93">
        <f>IGD!KO36</f>
        <v>0</v>
      </c>
      <c r="CM15" s="93">
        <f>IGD!KP36</f>
        <v>0</v>
      </c>
      <c r="CN15" s="93">
        <f t="shared" ref="CN15:CN17" si="15">CB15+CF15+CJ15</f>
        <v>0</v>
      </c>
      <c r="CO15" s="93">
        <f t="shared" ref="CO15:CO17" si="16">CC15+CG15+CK15</f>
        <v>2</v>
      </c>
      <c r="CP15" s="93">
        <f t="shared" ref="CP15:CP17" si="17">CD15+CH15+CL15</f>
        <v>0</v>
      </c>
      <c r="CQ15" s="93">
        <f t="shared" ref="CQ15:CQ17" si="18">CE15+CI15+CM15</f>
        <v>2</v>
      </c>
    </row>
    <row r="16" spans="1:95" x14ac:dyDescent="0.25">
      <c r="A16" s="3">
        <v>3</v>
      </c>
      <c r="B16" s="15" t="s">
        <v>499</v>
      </c>
      <c r="C16" s="93"/>
      <c r="D16" s="94"/>
      <c r="E16" s="94"/>
      <c r="F16" s="659">
        <f>SUM(C16:E16)</f>
        <v>0</v>
      </c>
      <c r="G16" s="93"/>
      <c r="H16" s="94"/>
      <c r="I16" s="94"/>
      <c r="J16" s="659">
        <f>SUM(G16:I16)</f>
        <v>0</v>
      </c>
      <c r="K16" s="93"/>
      <c r="L16" s="94"/>
      <c r="M16" s="94"/>
      <c r="N16" s="679">
        <f>SUM(K16:M16)</f>
        <v>0</v>
      </c>
      <c r="O16" s="93"/>
      <c r="P16" s="94"/>
      <c r="Q16" s="94"/>
      <c r="R16" s="462"/>
      <c r="S16" s="93"/>
      <c r="T16" s="94"/>
      <c r="U16" s="94"/>
      <c r="V16" s="462"/>
      <c r="W16" s="93"/>
      <c r="X16" s="94"/>
      <c r="Y16" s="94"/>
      <c r="Z16" s="462"/>
      <c r="AA16" s="93"/>
      <c r="AB16" s="94"/>
      <c r="AC16" s="94"/>
      <c r="AD16" s="751">
        <f>SUM(AA16:AC16)</f>
        <v>0</v>
      </c>
      <c r="AE16" s="93"/>
      <c r="AF16" s="94"/>
      <c r="AG16" s="94"/>
      <c r="AH16" s="462"/>
      <c r="AI16" s="93"/>
      <c r="AJ16" s="94"/>
      <c r="AK16" s="94"/>
      <c r="AL16" s="462"/>
      <c r="AM16" s="93"/>
      <c r="AN16" s="94"/>
      <c r="AO16" s="94"/>
      <c r="AP16" s="514">
        <f>SUM(AM16:AO16)</f>
        <v>0</v>
      </c>
      <c r="AQ16" s="93"/>
      <c r="AR16" s="94"/>
      <c r="AS16" s="94"/>
      <c r="AT16" s="462"/>
      <c r="AU16" s="93"/>
      <c r="AV16" s="94"/>
      <c r="AW16" s="94"/>
      <c r="AX16" s="462"/>
      <c r="AY16" s="93"/>
      <c r="AZ16" s="93"/>
      <c r="BA16" s="93"/>
      <c r="BB16" s="93"/>
      <c r="BC16" s="93"/>
      <c r="BD16" s="93"/>
      <c r="BE16" s="93"/>
      <c r="BF16" s="93"/>
      <c r="BG16" s="93"/>
      <c r="BH16" s="93"/>
      <c r="BI16" s="93"/>
      <c r="BJ16" s="93"/>
      <c r="BK16" s="93"/>
      <c r="BL16" s="93"/>
      <c r="BM16" s="93"/>
      <c r="BN16" s="93"/>
      <c r="BO16" s="93"/>
      <c r="BP16" s="93"/>
      <c r="BQ16" s="93"/>
      <c r="BR16" s="93"/>
      <c r="BS16" s="93"/>
      <c r="BT16" s="93"/>
      <c r="BU16" s="93"/>
      <c r="BV16" s="93"/>
      <c r="BW16" s="93">
        <f>C16+G16+K16+O16+S16+W16+AA16+AE16+AI16+AM16+AQ16+AU16</f>
        <v>0</v>
      </c>
      <c r="BX16" s="93">
        <f t="shared" si="8"/>
        <v>0</v>
      </c>
      <c r="BY16" s="93"/>
      <c r="BZ16" s="755">
        <f>SUM(BW16:BY16)</f>
        <v>0</v>
      </c>
      <c r="CB16" s="93">
        <f t="shared" si="11"/>
        <v>0</v>
      </c>
      <c r="CC16" s="93">
        <f t="shared" si="12"/>
        <v>0</v>
      </c>
      <c r="CD16" s="93">
        <f t="shared" si="13"/>
        <v>0</v>
      </c>
      <c r="CE16" s="93">
        <f t="shared" si="14"/>
        <v>0</v>
      </c>
      <c r="CF16" s="93"/>
      <c r="CG16" s="93"/>
      <c r="CH16" s="93"/>
      <c r="CI16" s="93"/>
      <c r="CJ16" s="93"/>
      <c r="CK16" s="93"/>
      <c r="CL16" s="93"/>
      <c r="CM16" s="815"/>
      <c r="CN16" s="93">
        <f t="shared" si="15"/>
        <v>0</v>
      </c>
      <c r="CO16" s="93">
        <f t="shared" si="16"/>
        <v>0</v>
      </c>
      <c r="CP16" s="93">
        <f t="shared" si="17"/>
        <v>0</v>
      </c>
      <c r="CQ16" s="93">
        <f t="shared" si="18"/>
        <v>0</v>
      </c>
    </row>
    <row r="17" spans="1:95" x14ac:dyDescent="0.25">
      <c r="A17" s="3">
        <v>4</v>
      </c>
      <c r="B17" s="15" t="s">
        <v>375</v>
      </c>
      <c r="C17" s="93"/>
      <c r="D17" s="94"/>
      <c r="E17" s="94"/>
      <c r="F17" s="462"/>
      <c r="G17" s="93"/>
      <c r="H17" s="94"/>
      <c r="I17" s="94"/>
      <c r="J17" s="462"/>
      <c r="K17" s="93"/>
      <c r="L17" s="94"/>
      <c r="M17" s="94"/>
      <c r="N17" s="679">
        <f>SUM(K17:M17)</f>
        <v>0</v>
      </c>
      <c r="O17" s="93"/>
      <c r="P17" s="94"/>
      <c r="Q17" s="94"/>
      <c r="R17" s="462"/>
      <c r="S17" s="93"/>
      <c r="T17" s="94"/>
      <c r="U17" s="94"/>
      <c r="V17" s="462"/>
      <c r="W17" s="93"/>
      <c r="X17" s="94"/>
      <c r="Y17" s="94"/>
      <c r="Z17" s="462"/>
      <c r="AA17" s="93"/>
      <c r="AB17" s="94"/>
      <c r="AC17" s="94"/>
      <c r="AD17" s="751">
        <f>SUM(AA17:AC17)</f>
        <v>0</v>
      </c>
      <c r="AE17" s="93"/>
      <c r="AF17" s="94"/>
      <c r="AG17" s="94"/>
      <c r="AH17" s="462"/>
      <c r="AI17" s="93"/>
      <c r="AJ17" s="94"/>
      <c r="AK17" s="94"/>
      <c r="AL17" s="462"/>
      <c r="AM17" s="93"/>
      <c r="AN17" s="94"/>
      <c r="AO17" s="94"/>
      <c r="AP17" s="462"/>
      <c r="AQ17" s="93"/>
      <c r="AR17" s="94"/>
      <c r="AS17" s="94"/>
      <c r="AT17" s="462"/>
      <c r="AU17" s="93"/>
      <c r="AV17" s="94"/>
      <c r="AW17" s="94"/>
      <c r="AX17" s="462"/>
      <c r="AY17" s="93"/>
      <c r="AZ17" s="93"/>
      <c r="BA17" s="93"/>
      <c r="BB17" s="93"/>
      <c r="BC17" s="93"/>
      <c r="BD17" s="93"/>
      <c r="BE17" s="93"/>
      <c r="BF17" s="93"/>
      <c r="BG17" s="93"/>
      <c r="BH17" s="93"/>
      <c r="BI17" s="93"/>
      <c r="BJ17" s="93"/>
      <c r="BK17" s="93"/>
      <c r="BL17" s="93"/>
      <c r="BM17" s="93"/>
      <c r="BN17" s="93"/>
      <c r="BO17" s="93"/>
      <c r="BP17" s="93"/>
      <c r="BQ17" s="93"/>
      <c r="BR17" s="93"/>
      <c r="BS17" s="93"/>
      <c r="BT17" s="93"/>
      <c r="BU17" s="93"/>
      <c r="BV17" s="93"/>
      <c r="BW17" s="93">
        <f>C17+G17+K17+O17+S17+W17+AA17+AE17+AI17+AM17+AQ17+AU17</f>
        <v>0</v>
      </c>
      <c r="BX17" s="93">
        <f t="shared" si="8"/>
        <v>0</v>
      </c>
      <c r="BY17" s="93"/>
      <c r="BZ17" s="755">
        <f>SUM(BW17:BY17)</f>
        <v>0</v>
      </c>
      <c r="CB17" s="93">
        <f t="shared" si="11"/>
        <v>0</v>
      </c>
      <c r="CC17" s="93">
        <f t="shared" si="12"/>
        <v>0</v>
      </c>
      <c r="CD17" s="93">
        <f t="shared" si="13"/>
        <v>0</v>
      </c>
      <c r="CE17" s="93">
        <f t="shared" si="14"/>
        <v>0</v>
      </c>
      <c r="CF17" s="93"/>
      <c r="CG17" s="93"/>
      <c r="CH17" s="93"/>
      <c r="CI17" s="93"/>
      <c r="CJ17" s="93"/>
      <c r="CK17" s="93"/>
      <c r="CL17" s="93"/>
      <c r="CM17" s="815"/>
      <c r="CN17" s="93">
        <f t="shared" si="15"/>
        <v>0</v>
      </c>
      <c r="CO17" s="93">
        <f t="shared" si="16"/>
        <v>0</v>
      </c>
      <c r="CP17" s="93">
        <f t="shared" si="17"/>
        <v>0</v>
      </c>
      <c r="CQ17" s="93">
        <f t="shared" si="18"/>
        <v>0</v>
      </c>
    </row>
    <row r="18" spans="1:95" x14ac:dyDescent="0.25">
      <c r="A18" s="988" t="s">
        <v>148</v>
      </c>
      <c r="B18" s="988"/>
      <c r="C18" s="463">
        <f t="shared" ref="C18:AH18" si="19">SUM(C14:C17)</f>
        <v>0</v>
      </c>
      <c r="D18" s="463">
        <f t="shared" si="19"/>
        <v>0</v>
      </c>
      <c r="E18" s="463">
        <f t="shared" si="19"/>
        <v>0</v>
      </c>
      <c r="F18" s="463">
        <f t="shared" si="19"/>
        <v>0</v>
      </c>
      <c r="G18" s="463">
        <f t="shared" si="19"/>
        <v>0</v>
      </c>
      <c r="H18" s="463">
        <f t="shared" si="19"/>
        <v>0</v>
      </c>
      <c r="I18" s="463">
        <f t="shared" si="19"/>
        <v>0</v>
      </c>
      <c r="J18" s="463">
        <f t="shared" si="19"/>
        <v>0</v>
      </c>
      <c r="K18" s="463">
        <f t="shared" si="19"/>
        <v>0</v>
      </c>
      <c r="L18" s="463">
        <f t="shared" si="19"/>
        <v>0</v>
      </c>
      <c r="M18" s="463">
        <f t="shared" si="19"/>
        <v>0</v>
      </c>
      <c r="N18" s="463">
        <f t="shared" si="19"/>
        <v>0</v>
      </c>
      <c r="O18" s="463">
        <f t="shared" si="19"/>
        <v>0</v>
      </c>
      <c r="P18" s="463">
        <f t="shared" si="19"/>
        <v>0</v>
      </c>
      <c r="Q18" s="463">
        <f t="shared" si="19"/>
        <v>0</v>
      </c>
      <c r="R18" s="463">
        <f t="shared" si="19"/>
        <v>0</v>
      </c>
      <c r="S18" s="463">
        <f t="shared" si="19"/>
        <v>0</v>
      </c>
      <c r="T18" s="463">
        <f t="shared" si="19"/>
        <v>0</v>
      </c>
      <c r="U18" s="463">
        <f t="shared" si="19"/>
        <v>0</v>
      </c>
      <c r="V18" s="463">
        <f t="shared" si="19"/>
        <v>0</v>
      </c>
      <c r="W18" s="463">
        <f t="shared" si="19"/>
        <v>0</v>
      </c>
      <c r="X18" s="463">
        <f t="shared" si="19"/>
        <v>0</v>
      </c>
      <c r="Y18" s="463">
        <f t="shared" si="19"/>
        <v>0</v>
      </c>
      <c r="Z18" s="463">
        <f t="shared" si="19"/>
        <v>0</v>
      </c>
      <c r="AA18" s="463">
        <f t="shared" si="19"/>
        <v>0</v>
      </c>
      <c r="AB18" s="463">
        <f t="shared" si="19"/>
        <v>0</v>
      </c>
      <c r="AC18" s="463">
        <f t="shared" si="19"/>
        <v>0</v>
      </c>
      <c r="AD18" s="463">
        <f t="shared" si="19"/>
        <v>0</v>
      </c>
      <c r="AE18" s="463">
        <f t="shared" si="19"/>
        <v>0</v>
      </c>
      <c r="AF18" s="463">
        <f t="shared" si="19"/>
        <v>0</v>
      </c>
      <c r="AG18" s="463">
        <f t="shared" si="19"/>
        <v>0</v>
      </c>
      <c r="AH18" s="462">
        <f t="shared" si="19"/>
        <v>0</v>
      </c>
      <c r="AI18" s="462">
        <f t="shared" ref="AI18:BB18" si="20">SUM(AI14:AI17)</f>
        <v>0</v>
      </c>
      <c r="AJ18" s="462">
        <f t="shared" si="20"/>
        <v>0</v>
      </c>
      <c r="AK18" s="462">
        <f t="shared" si="20"/>
        <v>0</v>
      </c>
      <c r="AL18" s="462">
        <f t="shared" si="20"/>
        <v>0</v>
      </c>
      <c r="AM18" s="463">
        <f t="shared" si="20"/>
        <v>0</v>
      </c>
      <c r="AN18" s="463">
        <f t="shared" si="20"/>
        <v>0</v>
      </c>
      <c r="AO18" s="463"/>
      <c r="AP18" s="463">
        <f t="shared" si="20"/>
        <v>0</v>
      </c>
      <c r="AQ18" s="463">
        <f t="shared" si="20"/>
        <v>0</v>
      </c>
      <c r="AR18" s="463">
        <f t="shared" si="20"/>
        <v>0</v>
      </c>
      <c r="AS18" s="463">
        <f t="shared" si="20"/>
        <v>0</v>
      </c>
      <c r="AT18" s="463">
        <f t="shared" si="20"/>
        <v>0</v>
      </c>
      <c r="AU18" s="463">
        <f t="shared" si="20"/>
        <v>0</v>
      </c>
      <c r="AV18" s="463">
        <f t="shared" si="20"/>
        <v>0</v>
      </c>
      <c r="AW18" s="463">
        <f t="shared" si="20"/>
        <v>0</v>
      </c>
      <c r="AX18" s="463">
        <f t="shared" si="20"/>
        <v>0</v>
      </c>
      <c r="AY18" s="463">
        <f t="shared" si="20"/>
        <v>0</v>
      </c>
      <c r="AZ18" s="463">
        <f t="shared" si="20"/>
        <v>0</v>
      </c>
      <c r="BA18" s="463">
        <f t="shared" si="20"/>
        <v>0</v>
      </c>
      <c r="BB18" s="463">
        <f t="shared" si="20"/>
        <v>0</v>
      </c>
      <c r="BC18" s="93">
        <f>O18+S18+W18</f>
        <v>0</v>
      </c>
      <c r="BD18" s="93">
        <f>P18+T18+X18</f>
        <v>0</v>
      </c>
      <c r="BE18" s="93">
        <f>Q18+U18+Y18</f>
        <v>0</v>
      </c>
      <c r="BF18" s="93">
        <f>R18+V18+Z18</f>
        <v>0</v>
      </c>
      <c r="BG18" s="93">
        <f>AA18+AE18+AI18</f>
        <v>0</v>
      </c>
      <c r="BH18" s="93">
        <f>AB18+AF18+AJ18</f>
        <v>0</v>
      </c>
      <c r="BI18" s="93">
        <f>AC18+AG18+AK18</f>
        <v>0</v>
      </c>
      <c r="BJ18" s="93">
        <f>AD18+AH18+AL18</f>
        <v>0</v>
      </c>
      <c r="BK18" s="93">
        <f>AM18+AQ18+AU18</f>
        <v>0</v>
      </c>
      <c r="BL18" s="93">
        <f>AN18+AR18+AV18</f>
        <v>0</v>
      </c>
      <c r="BM18" s="93">
        <f>AO18+AS18+AW18</f>
        <v>0</v>
      </c>
      <c r="BN18" s="93">
        <f>AP18+AT18+AX18</f>
        <v>0</v>
      </c>
      <c r="BO18" s="93">
        <f>AY18+BC18</f>
        <v>0</v>
      </c>
      <c r="BP18" s="93">
        <f>AZ18+BD18</f>
        <v>0</v>
      </c>
      <c r="BQ18" s="93">
        <f>BA18+BE18</f>
        <v>0</v>
      </c>
      <c r="BR18" s="93">
        <f>BB18+BF18</f>
        <v>0</v>
      </c>
      <c r="BS18" s="93">
        <f>BG18+BK18</f>
        <v>0</v>
      </c>
      <c r="BT18" s="93">
        <f>BH18+BL18</f>
        <v>0</v>
      </c>
      <c r="BU18" s="93">
        <f>BI18+BM18</f>
        <v>0</v>
      </c>
      <c r="BV18" s="93">
        <f>BJ18+BN18</f>
        <v>0</v>
      </c>
      <c r="BW18" s="463">
        <f>SUM(BW14:BW17)</f>
        <v>0</v>
      </c>
      <c r="BX18" s="463">
        <f>SUM(BX14:BX17)</f>
        <v>0</v>
      </c>
      <c r="BY18" s="463">
        <f>SUM(BY14:BY17)</f>
        <v>0</v>
      </c>
      <c r="BZ18" s="463">
        <f>SUM(BZ14:BZ17)</f>
        <v>0</v>
      </c>
      <c r="CB18" s="93">
        <f>BW18</f>
        <v>0</v>
      </c>
      <c r="CC18" s="93">
        <f>BX18</f>
        <v>0</v>
      </c>
      <c r="CD18" s="93">
        <f t="shared" si="13"/>
        <v>0</v>
      </c>
      <c r="CE18" s="93">
        <f t="shared" si="14"/>
        <v>0</v>
      </c>
      <c r="CF18" s="93">
        <f>SUM(CF14:CF17)</f>
        <v>88</v>
      </c>
      <c r="CG18" s="93">
        <f t="shared" ref="CG18:CM18" si="21">SUM(CG14:CG17)</f>
        <v>51</v>
      </c>
      <c r="CH18" s="93">
        <f t="shared" si="21"/>
        <v>0</v>
      </c>
      <c r="CI18" s="93">
        <f t="shared" si="21"/>
        <v>139</v>
      </c>
      <c r="CJ18" s="93">
        <f t="shared" si="21"/>
        <v>0</v>
      </c>
      <c r="CK18" s="93">
        <f t="shared" si="21"/>
        <v>0</v>
      </c>
      <c r="CL18" s="93">
        <f t="shared" si="21"/>
        <v>0</v>
      </c>
      <c r="CM18" s="93">
        <f t="shared" si="21"/>
        <v>0</v>
      </c>
      <c r="CN18" s="816">
        <f>SUM(CN14:CN17)</f>
        <v>88</v>
      </c>
      <c r="CO18" s="816">
        <f t="shared" ref="CO18:CP18" si="22">SUM(CO14:CO17)</f>
        <v>51</v>
      </c>
      <c r="CP18" s="816">
        <f t="shared" si="22"/>
        <v>0</v>
      </c>
      <c r="CQ18" s="816">
        <f>SUM(CQ14:CQ17)</f>
        <v>139</v>
      </c>
    </row>
    <row r="19" spans="1:95" x14ac:dyDescent="0.25">
      <c r="A19" s="978" t="s">
        <v>342</v>
      </c>
      <c r="B19" s="980"/>
      <c r="C19" s="978"/>
      <c r="D19" s="979"/>
      <c r="E19" s="979"/>
      <c r="F19" s="980"/>
      <c r="G19" s="978"/>
      <c r="H19" s="979"/>
      <c r="I19" s="979"/>
      <c r="J19" s="980"/>
      <c r="K19" s="978"/>
      <c r="L19" s="979"/>
      <c r="M19" s="979"/>
      <c r="N19" s="980"/>
      <c r="O19" s="978"/>
      <c r="P19" s="979"/>
      <c r="Q19" s="979"/>
      <c r="R19" s="980"/>
      <c r="S19" s="978"/>
      <c r="T19" s="979"/>
      <c r="U19" s="979"/>
      <c r="V19" s="980"/>
      <c r="W19" s="978"/>
      <c r="X19" s="979"/>
      <c r="Y19" s="979"/>
      <c r="Z19" s="980"/>
      <c r="AA19" s="978"/>
      <c r="AB19" s="979"/>
      <c r="AC19" s="979"/>
      <c r="AD19" s="980"/>
      <c r="AE19" s="978"/>
      <c r="AF19" s="979"/>
      <c r="AG19" s="979"/>
      <c r="AH19" s="980"/>
      <c r="AI19" s="993"/>
      <c r="AJ19" s="994"/>
      <c r="AK19" s="994"/>
      <c r="AL19" s="995"/>
      <c r="AM19" s="978">
        <f>REGISTRASI!AM14</f>
        <v>21</v>
      </c>
      <c r="AN19" s="979"/>
      <c r="AO19" s="979"/>
      <c r="AP19" s="980"/>
      <c r="AQ19" s="978">
        <f>REGISTRASI!AQ14</f>
        <v>21</v>
      </c>
      <c r="AR19" s="979"/>
      <c r="AS19" s="979"/>
      <c r="AT19" s="980"/>
      <c r="AU19" s="978">
        <f>REGISTRASI!AU14</f>
        <v>21</v>
      </c>
      <c r="AV19" s="979"/>
      <c r="AW19" s="979"/>
      <c r="AX19" s="980"/>
      <c r="AY19" s="978">
        <f>SUM(C19:N19)</f>
        <v>0</v>
      </c>
      <c r="AZ19" s="979"/>
      <c r="BA19" s="979"/>
      <c r="BB19" s="980"/>
      <c r="BC19" s="984">
        <f>SUM(O19:Z19)</f>
        <v>0</v>
      </c>
      <c r="BD19" s="985"/>
      <c r="BE19" s="985"/>
      <c r="BF19" s="986"/>
      <c r="BG19" s="984">
        <f>SUM(AA19:AL19)</f>
        <v>0</v>
      </c>
      <c r="BH19" s="985"/>
      <c r="BI19" s="985"/>
      <c r="BJ19" s="986"/>
      <c r="BK19" s="984">
        <f>SUM(AM19:AX19)</f>
        <v>63</v>
      </c>
      <c r="BL19" s="985"/>
      <c r="BM19" s="985"/>
      <c r="BN19" s="986"/>
      <c r="BO19" s="984">
        <f>AY19+BC19</f>
        <v>0</v>
      </c>
      <c r="BP19" s="985"/>
      <c r="BQ19" s="985"/>
      <c r="BR19" s="986"/>
      <c r="BS19" s="984">
        <f>BG19+BK19</f>
        <v>63</v>
      </c>
      <c r="BT19" s="985"/>
      <c r="BU19" s="985"/>
      <c r="BV19" s="986"/>
      <c r="BW19" s="978">
        <f>SUM(AY19:BN19)</f>
        <v>63</v>
      </c>
      <c r="BX19" s="979"/>
      <c r="BY19" s="979"/>
      <c r="BZ19" s="980"/>
      <c r="CB19" s="984">
        <f>BW19</f>
        <v>63</v>
      </c>
      <c r="CC19" s="985"/>
      <c r="CD19" s="985"/>
      <c r="CE19" s="986"/>
      <c r="CF19" s="984">
        <v>239</v>
      </c>
      <c r="CG19" s="985"/>
      <c r="CH19" s="985"/>
      <c r="CI19" s="986"/>
      <c r="CJ19" s="978">
        <v>239</v>
      </c>
      <c r="CK19" s="979"/>
      <c r="CL19" s="979"/>
      <c r="CM19" s="980"/>
      <c r="CN19" s="978">
        <v>239</v>
      </c>
      <c r="CO19" s="979"/>
      <c r="CP19" s="979"/>
      <c r="CQ19" s="980"/>
    </row>
    <row r="20" spans="1:95" x14ac:dyDescent="0.25">
      <c r="A20" s="978" t="s">
        <v>489</v>
      </c>
      <c r="B20" s="980"/>
      <c r="C20" s="665" t="e">
        <f>C18/C19</f>
        <v>#DIV/0!</v>
      </c>
      <c r="D20" s="665" t="e">
        <f>D18/C19</f>
        <v>#DIV/0!</v>
      </c>
      <c r="E20" s="665" t="e">
        <f>E18/C19</f>
        <v>#DIV/0!</v>
      </c>
      <c r="F20" s="665" t="e">
        <f>F18/C19</f>
        <v>#DIV/0!</v>
      </c>
      <c r="G20" s="665" t="e">
        <f>G18/G19</f>
        <v>#DIV/0!</v>
      </c>
      <c r="H20" s="665" t="e">
        <f>H18/G19</f>
        <v>#DIV/0!</v>
      </c>
      <c r="I20" s="665" t="e">
        <f>I18/G19</f>
        <v>#DIV/0!</v>
      </c>
      <c r="J20" s="665" t="e">
        <f>J18/G19</f>
        <v>#DIV/0!</v>
      </c>
      <c r="K20" s="665" t="e">
        <f>K18/K19</f>
        <v>#DIV/0!</v>
      </c>
      <c r="L20" s="665" t="e">
        <f>L18/K19</f>
        <v>#DIV/0!</v>
      </c>
      <c r="M20" s="665" t="e">
        <f>M18/K19</f>
        <v>#DIV/0!</v>
      </c>
      <c r="N20" s="665" t="e">
        <f>N18/K19</f>
        <v>#DIV/0!</v>
      </c>
      <c r="O20" s="665" t="e">
        <f>O18/O19</f>
        <v>#DIV/0!</v>
      </c>
      <c r="P20" s="665" t="e">
        <f>P18/O19</f>
        <v>#DIV/0!</v>
      </c>
      <c r="Q20" s="665" t="e">
        <f>Q18/O19</f>
        <v>#DIV/0!</v>
      </c>
      <c r="R20" s="665" t="e">
        <f>R18/O19</f>
        <v>#DIV/0!</v>
      </c>
      <c r="S20" s="665" t="e">
        <f>S18/S19</f>
        <v>#DIV/0!</v>
      </c>
      <c r="T20" s="665" t="e">
        <f>T18/S19</f>
        <v>#DIV/0!</v>
      </c>
      <c r="U20" s="665" t="e">
        <f>U18/S19</f>
        <v>#DIV/0!</v>
      </c>
      <c r="V20" s="665" t="e">
        <f>V18/S19</f>
        <v>#DIV/0!</v>
      </c>
      <c r="W20" s="665" t="e">
        <f>W18/W19</f>
        <v>#DIV/0!</v>
      </c>
      <c r="X20" s="665" t="e">
        <f>X18/W19</f>
        <v>#DIV/0!</v>
      </c>
      <c r="Y20" s="665" t="e">
        <f>Y18/W19</f>
        <v>#DIV/0!</v>
      </c>
      <c r="Z20" s="665" t="e">
        <f>Z18/W19</f>
        <v>#DIV/0!</v>
      </c>
      <c r="AA20" s="665" t="e">
        <f>AA18/AA19</f>
        <v>#DIV/0!</v>
      </c>
      <c r="AB20" s="665" t="e">
        <f>AB18/AA19</f>
        <v>#DIV/0!</v>
      </c>
      <c r="AC20" s="665" t="e">
        <f>AC18/AA19</f>
        <v>#DIV/0!</v>
      </c>
      <c r="AD20" s="665" t="e">
        <f>AD18/AA19</f>
        <v>#DIV/0!</v>
      </c>
      <c r="AE20" s="665" t="e">
        <f>AE18/AE19</f>
        <v>#DIV/0!</v>
      </c>
      <c r="AF20" s="665" t="e">
        <f>AF18/AE19</f>
        <v>#DIV/0!</v>
      </c>
      <c r="AG20" s="665" t="e">
        <f>AG18/AE19</f>
        <v>#DIV/0!</v>
      </c>
      <c r="AH20" s="665" t="e">
        <f>AH18/AE19</f>
        <v>#DIV/0!</v>
      </c>
      <c r="AI20" s="665" t="e">
        <f>AI18/AI19</f>
        <v>#DIV/0!</v>
      </c>
      <c r="AJ20" s="665" t="e">
        <f>AJ18/AI19</f>
        <v>#DIV/0!</v>
      </c>
      <c r="AK20" s="665" t="e">
        <f>AK18/AI19</f>
        <v>#DIV/0!</v>
      </c>
      <c r="AL20" s="665" t="e">
        <f>AL18/AI19</f>
        <v>#DIV/0!</v>
      </c>
      <c r="AM20" s="665">
        <f>AM18/AM19</f>
        <v>0</v>
      </c>
      <c r="AN20" s="665">
        <f>AN18/AM19</f>
        <v>0</v>
      </c>
      <c r="AO20" s="665">
        <f>AO18/AM19</f>
        <v>0</v>
      </c>
      <c r="AP20" s="665">
        <f>AP18/AM19</f>
        <v>0</v>
      </c>
      <c r="AQ20" s="665">
        <f>AQ18/AQ19</f>
        <v>0</v>
      </c>
      <c r="AR20" s="665">
        <f>AR18/AQ19</f>
        <v>0</v>
      </c>
      <c r="AS20" s="665">
        <f>AS18/AQ19</f>
        <v>0</v>
      </c>
      <c r="AT20" s="665">
        <f>AT18/AQ19</f>
        <v>0</v>
      </c>
      <c r="AU20" s="665">
        <f>AU18/AU19</f>
        <v>0</v>
      </c>
      <c r="AV20" s="665">
        <f>AV18/AU19</f>
        <v>0</v>
      </c>
      <c r="AW20" s="665">
        <f>AW18/AU19</f>
        <v>0</v>
      </c>
      <c r="AX20" s="665">
        <f>AX18/AU19</f>
        <v>0</v>
      </c>
      <c r="AY20" s="665" t="e">
        <f>AY18/AY19</f>
        <v>#DIV/0!</v>
      </c>
      <c r="AZ20" s="665" t="e">
        <f>AZ18/AY19</f>
        <v>#DIV/0!</v>
      </c>
      <c r="BA20" s="665" t="e">
        <f>BA18/AY19</f>
        <v>#DIV/0!</v>
      </c>
      <c r="BB20" s="665" t="e">
        <f>BB18/AY19</f>
        <v>#DIV/0!</v>
      </c>
      <c r="BC20" s="665" t="e">
        <f>BC18/BC19</f>
        <v>#DIV/0!</v>
      </c>
      <c r="BD20" s="665" t="e">
        <f>BD18/BC19</f>
        <v>#DIV/0!</v>
      </c>
      <c r="BE20" s="665" t="e">
        <f>BE18/BC19</f>
        <v>#DIV/0!</v>
      </c>
      <c r="BF20" s="665" t="e">
        <f>BF18/BC19</f>
        <v>#DIV/0!</v>
      </c>
      <c r="BG20" s="665" t="e">
        <f>BG18/BG19</f>
        <v>#DIV/0!</v>
      </c>
      <c r="BH20" s="665" t="e">
        <f>BH18/BG19</f>
        <v>#DIV/0!</v>
      </c>
      <c r="BI20" s="665" t="e">
        <f>BI18/BG19</f>
        <v>#DIV/0!</v>
      </c>
      <c r="BJ20" s="665" t="e">
        <f>BJ18/BG19</f>
        <v>#DIV/0!</v>
      </c>
      <c r="BK20" s="665">
        <f>BK18/BK19</f>
        <v>0</v>
      </c>
      <c r="BL20" s="665">
        <f>BL18/BK19</f>
        <v>0</v>
      </c>
      <c r="BM20" s="665">
        <f>BM18/BK19</f>
        <v>0</v>
      </c>
      <c r="BN20" s="665">
        <f>BN18/BK19</f>
        <v>0</v>
      </c>
      <c r="BO20" s="665" t="e">
        <f>BO18/BO19</f>
        <v>#DIV/0!</v>
      </c>
      <c r="BP20" s="665" t="e">
        <f>BP18/BO19</f>
        <v>#DIV/0!</v>
      </c>
      <c r="BQ20" s="665" t="e">
        <f>BQ18/BO19</f>
        <v>#DIV/0!</v>
      </c>
      <c r="BR20" s="665" t="e">
        <f>BR18/BO19</f>
        <v>#DIV/0!</v>
      </c>
      <c r="BS20" s="665">
        <f>BS18/BS19</f>
        <v>0</v>
      </c>
      <c r="BT20" s="665">
        <f>BT18/BS19</f>
        <v>0</v>
      </c>
      <c r="BU20" s="665">
        <f>BU18/BS19</f>
        <v>0</v>
      </c>
      <c r="BV20" s="665">
        <f>BV18/BS19</f>
        <v>0</v>
      </c>
      <c r="BW20" s="665">
        <f>BW18/BW19</f>
        <v>0</v>
      </c>
      <c r="BX20" s="665">
        <f>BX18/BW19</f>
        <v>0</v>
      </c>
      <c r="BY20" s="665">
        <f>BY18/BW19</f>
        <v>0</v>
      </c>
      <c r="BZ20" s="665">
        <f>BZ18/BW19</f>
        <v>0</v>
      </c>
      <c r="CB20" s="665">
        <f>CB18/CB19</f>
        <v>0</v>
      </c>
      <c r="CC20" s="665">
        <f>CC18/CB19</f>
        <v>0</v>
      </c>
      <c r="CD20" s="665">
        <f>CD18/CB19</f>
        <v>0</v>
      </c>
      <c r="CE20" s="665">
        <f>CE18/CB19</f>
        <v>0</v>
      </c>
      <c r="CF20" s="665">
        <f>CF18/CF19</f>
        <v>0.3682008368200837</v>
      </c>
      <c r="CG20" s="665">
        <f>CG18/CF19</f>
        <v>0.21338912133891214</v>
      </c>
      <c r="CH20" s="665">
        <f>CH18/CF19</f>
        <v>0</v>
      </c>
      <c r="CI20" s="665">
        <f>CI18/CF19</f>
        <v>0.58158995815899583</v>
      </c>
      <c r="CJ20" s="665">
        <f>CJ18/CJ19</f>
        <v>0</v>
      </c>
      <c r="CK20" s="665">
        <f>CK18/CJ19</f>
        <v>0</v>
      </c>
      <c r="CL20" s="665">
        <f>CL18/CJ19</f>
        <v>0</v>
      </c>
      <c r="CM20" s="665">
        <f>CM18/CJ19</f>
        <v>0</v>
      </c>
      <c r="CN20" s="665">
        <f>CN18/CN19</f>
        <v>0.3682008368200837</v>
      </c>
      <c r="CO20" s="665">
        <f>CO18/CN19</f>
        <v>0.21338912133891214</v>
      </c>
      <c r="CP20" s="665">
        <f>CP18/CN19</f>
        <v>0</v>
      </c>
      <c r="CQ20" s="665">
        <f>CQ18/CN19</f>
        <v>0.58158995815899583</v>
      </c>
    </row>
    <row r="21" spans="1:95" x14ac:dyDescent="0.25">
      <c r="A21" s="19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663"/>
      <c r="AI21" s="663"/>
      <c r="AJ21" s="663"/>
      <c r="AK21" s="663"/>
      <c r="AL21" s="663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664"/>
      <c r="BD21" s="664"/>
      <c r="BE21" s="664"/>
      <c r="BF21" s="664"/>
      <c r="BG21" s="664"/>
      <c r="BH21" s="664"/>
      <c r="BI21" s="664"/>
      <c r="BJ21" s="664"/>
      <c r="BK21" s="664"/>
      <c r="BL21" s="664"/>
      <c r="BM21" s="664"/>
      <c r="BN21" s="664"/>
      <c r="BO21" s="664"/>
      <c r="BP21" s="664"/>
      <c r="BQ21" s="664"/>
      <c r="BR21" s="664"/>
      <c r="BS21" s="664"/>
      <c r="BT21" s="664"/>
      <c r="BU21" s="664"/>
      <c r="BV21" s="664"/>
      <c r="BW21" s="19"/>
      <c r="BX21" s="19"/>
      <c r="BY21" s="19"/>
      <c r="BZ21" s="19"/>
    </row>
    <row r="22" spans="1:95" x14ac:dyDescent="0.25">
      <c r="A22" s="19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663"/>
      <c r="AI22" s="663"/>
      <c r="AJ22" s="663"/>
      <c r="AK22" s="663"/>
      <c r="AL22" s="663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664"/>
      <c r="BD22" s="664"/>
      <c r="BE22" s="664"/>
      <c r="BF22" s="664"/>
      <c r="BG22" s="664"/>
      <c r="BH22" s="664"/>
      <c r="BI22" s="664"/>
      <c r="BJ22" s="664"/>
      <c r="BK22" s="664"/>
      <c r="BL22" s="664"/>
      <c r="BM22" s="664"/>
      <c r="BN22" s="664"/>
      <c r="BO22" s="664"/>
      <c r="BP22" s="664"/>
      <c r="BQ22" s="664"/>
      <c r="BR22" s="664"/>
      <c r="BS22" s="664"/>
      <c r="BT22" s="664"/>
      <c r="BU22" s="664"/>
      <c r="BV22" s="664"/>
      <c r="BW22" s="19"/>
      <c r="BX22" s="19"/>
      <c r="BY22" s="19"/>
      <c r="BZ22" s="19"/>
    </row>
    <row r="23" spans="1:95" x14ac:dyDescent="0.25">
      <c r="A23" s="79"/>
      <c r="B23" s="79"/>
      <c r="C23" s="86"/>
      <c r="D23" s="86"/>
      <c r="E23" s="86"/>
      <c r="F23" s="86"/>
      <c r="AH23" s="454"/>
      <c r="AI23" s="454"/>
      <c r="AJ23" s="454"/>
      <c r="AK23" s="454"/>
      <c r="AL23" s="454"/>
    </row>
    <row r="24" spans="1:95" x14ac:dyDescent="0.25">
      <c r="A24" s="101" t="s">
        <v>338</v>
      </c>
      <c r="B24" s="79"/>
      <c r="C24" s="86"/>
      <c r="D24" s="86"/>
      <c r="E24" s="86"/>
      <c r="F24" s="86"/>
    </row>
    <row r="25" spans="1:95" x14ac:dyDescent="0.25">
      <c r="A25" s="988" t="s">
        <v>99</v>
      </c>
      <c r="B25" s="988" t="s">
        <v>1</v>
      </c>
      <c r="C25" s="987" t="s">
        <v>18</v>
      </c>
      <c r="D25" s="987"/>
      <c r="E25" s="987"/>
      <c r="F25" s="987"/>
      <c r="G25" s="966" t="s">
        <v>31</v>
      </c>
      <c r="H25" s="966"/>
      <c r="I25" s="966"/>
      <c r="J25" s="966"/>
      <c r="K25" s="987" t="s">
        <v>32</v>
      </c>
      <c r="L25" s="987"/>
      <c r="M25" s="987"/>
      <c r="N25" s="987"/>
      <c r="O25" s="966" t="s">
        <v>33</v>
      </c>
      <c r="P25" s="966"/>
      <c r="Q25" s="966"/>
      <c r="R25" s="966"/>
      <c r="S25" s="987" t="s">
        <v>34</v>
      </c>
      <c r="T25" s="987"/>
      <c r="U25" s="987"/>
      <c r="V25" s="987"/>
      <c r="W25" s="966" t="s">
        <v>284</v>
      </c>
      <c r="X25" s="966"/>
      <c r="Y25" s="966"/>
      <c r="Z25" s="966"/>
      <c r="AA25" s="987" t="s">
        <v>285</v>
      </c>
      <c r="AB25" s="987"/>
      <c r="AC25" s="987"/>
      <c r="AD25" s="987"/>
      <c r="AE25" s="966" t="s">
        <v>288</v>
      </c>
      <c r="AF25" s="966"/>
      <c r="AG25" s="966"/>
      <c r="AH25" s="966"/>
      <c r="AI25" s="987" t="s">
        <v>289</v>
      </c>
      <c r="AJ25" s="987"/>
      <c r="AK25" s="987"/>
      <c r="AL25" s="987"/>
      <c r="AM25" s="966" t="s">
        <v>290</v>
      </c>
      <c r="AN25" s="966"/>
      <c r="AO25" s="966"/>
      <c r="AP25" s="966"/>
      <c r="AQ25" s="987" t="s">
        <v>291</v>
      </c>
      <c r="AR25" s="987"/>
      <c r="AS25" s="987"/>
      <c r="AT25" s="987"/>
      <c r="AU25" s="966" t="s">
        <v>292</v>
      </c>
      <c r="AV25" s="966"/>
      <c r="AW25" s="966"/>
      <c r="AX25" s="966"/>
      <c r="AY25" s="989" t="s">
        <v>300</v>
      </c>
      <c r="AZ25" s="990"/>
      <c r="BA25" s="990"/>
      <c r="BB25" s="991"/>
      <c r="BC25" s="989" t="s">
        <v>301</v>
      </c>
      <c r="BD25" s="990"/>
      <c r="BE25" s="990"/>
      <c r="BF25" s="991"/>
      <c r="BG25" s="989" t="s">
        <v>302</v>
      </c>
      <c r="BH25" s="990"/>
      <c r="BI25" s="990"/>
      <c r="BJ25" s="991"/>
      <c r="BK25" s="989" t="s">
        <v>303</v>
      </c>
      <c r="BL25" s="990"/>
      <c r="BM25" s="990"/>
      <c r="BN25" s="991"/>
      <c r="BO25" s="992" t="s">
        <v>299</v>
      </c>
      <c r="BP25" s="992"/>
      <c r="BQ25" s="992"/>
      <c r="BR25" s="992"/>
      <c r="BS25" s="992" t="s">
        <v>304</v>
      </c>
      <c r="BT25" s="992"/>
      <c r="BU25" s="992"/>
      <c r="BV25" s="992"/>
      <c r="BW25" s="992">
        <v>2018</v>
      </c>
      <c r="BX25" s="992"/>
      <c r="BY25" s="992"/>
      <c r="BZ25" s="992"/>
    </row>
    <row r="26" spans="1:95" ht="12.75" customHeight="1" x14ac:dyDescent="0.25">
      <c r="A26" s="988"/>
      <c r="B26" s="988"/>
      <c r="C26" s="464" t="s">
        <v>26</v>
      </c>
      <c r="D26" s="464" t="s">
        <v>27</v>
      </c>
      <c r="E26" s="464" t="s">
        <v>253</v>
      </c>
      <c r="F26" s="464" t="s">
        <v>2</v>
      </c>
      <c r="G26" s="464" t="s">
        <v>26</v>
      </c>
      <c r="H26" s="464" t="s">
        <v>27</v>
      </c>
      <c r="I26" s="464" t="s">
        <v>253</v>
      </c>
      <c r="J26" s="464" t="s">
        <v>2</v>
      </c>
      <c r="K26" s="464" t="s">
        <v>26</v>
      </c>
      <c r="L26" s="464" t="s">
        <v>27</v>
      </c>
      <c r="M26" s="464" t="s">
        <v>253</v>
      </c>
      <c r="N26" s="464" t="s">
        <v>2</v>
      </c>
      <c r="O26" s="464" t="s">
        <v>26</v>
      </c>
      <c r="P26" s="464" t="s">
        <v>27</v>
      </c>
      <c r="Q26" s="464" t="s">
        <v>253</v>
      </c>
      <c r="R26" s="464" t="s">
        <v>2</v>
      </c>
      <c r="S26" s="464" t="s">
        <v>26</v>
      </c>
      <c r="T26" s="464" t="s">
        <v>27</v>
      </c>
      <c r="U26" s="464" t="s">
        <v>253</v>
      </c>
      <c r="V26" s="464" t="s">
        <v>2</v>
      </c>
      <c r="W26" s="464" t="s">
        <v>26</v>
      </c>
      <c r="X26" s="464" t="s">
        <v>27</v>
      </c>
      <c r="Y26" s="464" t="s">
        <v>253</v>
      </c>
      <c r="Z26" s="464" t="s">
        <v>2</v>
      </c>
      <c r="AA26" s="464" t="s">
        <v>26</v>
      </c>
      <c r="AB26" s="464" t="s">
        <v>27</v>
      </c>
      <c r="AC26" s="464" t="s">
        <v>253</v>
      </c>
      <c r="AD26" s="464" t="s">
        <v>2</v>
      </c>
      <c r="AE26" s="464" t="s">
        <v>26</v>
      </c>
      <c r="AF26" s="464" t="s">
        <v>27</v>
      </c>
      <c r="AG26" s="464" t="s">
        <v>253</v>
      </c>
      <c r="AH26" s="464" t="s">
        <v>2</v>
      </c>
      <c r="AI26" s="464" t="s">
        <v>26</v>
      </c>
      <c r="AJ26" s="464" t="s">
        <v>27</v>
      </c>
      <c r="AK26" s="464" t="s">
        <v>253</v>
      </c>
      <c r="AL26" s="464" t="s">
        <v>2</v>
      </c>
      <c r="AM26" s="464" t="s">
        <v>26</v>
      </c>
      <c r="AN26" s="464" t="s">
        <v>27</v>
      </c>
      <c r="AO26" s="464" t="s">
        <v>253</v>
      </c>
      <c r="AP26" s="464" t="s">
        <v>2</v>
      </c>
      <c r="AQ26" s="464" t="s">
        <v>26</v>
      </c>
      <c r="AR26" s="464" t="s">
        <v>27</v>
      </c>
      <c r="AS26" s="464" t="s">
        <v>253</v>
      </c>
      <c r="AT26" s="464" t="s">
        <v>2</v>
      </c>
      <c r="AU26" s="464" t="s">
        <v>26</v>
      </c>
      <c r="AV26" s="464" t="s">
        <v>27</v>
      </c>
      <c r="AW26" s="464" t="s">
        <v>253</v>
      </c>
      <c r="AX26" s="464" t="s">
        <v>2</v>
      </c>
      <c r="AY26" s="464" t="s">
        <v>26</v>
      </c>
      <c r="AZ26" s="464" t="s">
        <v>27</v>
      </c>
      <c r="BA26" s="464" t="s">
        <v>253</v>
      </c>
      <c r="BB26" s="464" t="s">
        <v>2</v>
      </c>
      <c r="BC26" s="464" t="s">
        <v>26</v>
      </c>
      <c r="BD26" s="464" t="s">
        <v>27</v>
      </c>
      <c r="BE26" s="464" t="s">
        <v>253</v>
      </c>
      <c r="BF26" s="464" t="s">
        <v>2</v>
      </c>
      <c r="BG26" s="464" t="s">
        <v>26</v>
      </c>
      <c r="BH26" s="464" t="s">
        <v>27</v>
      </c>
      <c r="BI26" s="464" t="s">
        <v>253</v>
      </c>
      <c r="BJ26" s="464" t="s">
        <v>2</v>
      </c>
      <c r="BK26" s="464" t="s">
        <v>26</v>
      </c>
      <c r="BL26" s="464" t="s">
        <v>27</v>
      </c>
      <c r="BM26" s="464" t="s">
        <v>253</v>
      </c>
      <c r="BN26" s="464" t="s">
        <v>2</v>
      </c>
      <c r="BO26" s="464" t="s">
        <v>26</v>
      </c>
      <c r="BP26" s="464" t="s">
        <v>27</v>
      </c>
      <c r="BQ26" s="464" t="s">
        <v>253</v>
      </c>
      <c r="BR26" s="464" t="s">
        <v>2</v>
      </c>
      <c r="BS26" s="464" t="s">
        <v>26</v>
      </c>
      <c r="BT26" s="464" t="s">
        <v>27</v>
      </c>
      <c r="BU26" s="464" t="s">
        <v>253</v>
      </c>
      <c r="BV26" s="464" t="s">
        <v>2</v>
      </c>
      <c r="BW26" s="464" t="s">
        <v>26</v>
      </c>
      <c r="BX26" s="464" t="s">
        <v>27</v>
      </c>
      <c r="BY26" s="464" t="s">
        <v>253</v>
      </c>
      <c r="BZ26" s="464" t="s">
        <v>2</v>
      </c>
    </row>
    <row r="27" spans="1:95" x14ac:dyDescent="0.25">
      <c r="A27" s="3">
        <v>1</v>
      </c>
      <c r="B27" s="15" t="s">
        <v>339</v>
      </c>
      <c r="C27" s="93"/>
      <c r="D27" s="94"/>
      <c r="E27" s="94"/>
      <c r="F27" s="462">
        <f>SUM(C27:E27)</f>
        <v>0</v>
      </c>
      <c r="G27" s="93"/>
      <c r="H27" s="93"/>
      <c r="I27" s="93"/>
      <c r="J27" s="462">
        <f>SUM(G27:I27)</f>
        <v>0</v>
      </c>
      <c r="K27" s="93"/>
      <c r="L27" s="94"/>
      <c r="M27" s="94"/>
      <c r="N27" s="462">
        <f>SUM(K27:M27)</f>
        <v>0</v>
      </c>
      <c r="O27" s="93"/>
      <c r="P27" s="94"/>
      <c r="Q27" s="94"/>
      <c r="R27" s="462">
        <f>SUM(O27:Q27)</f>
        <v>0</v>
      </c>
      <c r="S27" s="93"/>
      <c r="T27" s="94"/>
      <c r="U27" s="94"/>
      <c r="V27" s="462">
        <f>SUM(S27:U27)</f>
        <v>0</v>
      </c>
      <c r="W27" s="93"/>
      <c r="X27" s="94"/>
      <c r="Y27" s="94"/>
      <c r="Z27" s="462">
        <f>SUM(W27:Y27)</f>
        <v>0</v>
      </c>
      <c r="AA27" s="93"/>
      <c r="AB27" s="94"/>
      <c r="AC27" s="94"/>
      <c r="AD27" s="462">
        <f>SUM(AA27:AC27)</f>
        <v>0</v>
      </c>
      <c r="AE27" s="93"/>
      <c r="AF27" s="94"/>
      <c r="AG27" s="94"/>
      <c r="AH27" s="462">
        <f>SUM(AE27:AG27)</f>
        <v>0</v>
      </c>
      <c r="AI27" s="93"/>
      <c r="AJ27" s="94"/>
      <c r="AK27" s="94"/>
      <c r="AL27" s="462">
        <f>SUM(AI27:AK27)</f>
        <v>0</v>
      </c>
      <c r="AM27" s="93"/>
      <c r="AN27" s="94"/>
      <c r="AO27" s="94"/>
      <c r="AP27" s="462">
        <f>SUM(AM27:AO27)</f>
        <v>0</v>
      </c>
      <c r="AQ27" s="93"/>
      <c r="AR27" s="94"/>
      <c r="AS27" s="94"/>
      <c r="AT27" s="462">
        <f>SUM(AQ27:AS27)</f>
        <v>0</v>
      </c>
      <c r="AU27" s="93"/>
      <c r="AV27" s="94"/>
      <c r="AW27" s="94"/>
      <c r="AX27" s="462">
        <f>SUM(AU27:AW27)</f>
        <v>0</v>
      </c>
      <c r="AY27" s="93">
        <f t="shared" ref="AY27:BB28" si="23">C27+G27+K27</f>
        <v>0</v>
      </c>
      <c r="AZ27" s="93">
        <f t="shared" si="23"/>
        <v>0</v>
      </c>
      <c r="BA27" s="93">
        <f t="shared" si="23"/>
        <v>0</v>
      </c>
      <c r="BB27" s="93">
        <f t="shared" si="23"/>
        <v>0</v>
      </c>
      <c r="BC27" s="93">
        <f t="shared" ref="BC27:BF28" si="24">O27+S27+W27</f>
        <v>0</v>
      </c>
      <c r="BD27" s="93">
        <f t="shared" si="24"/>
        <v>0</v>
      </c>
      <c r="BE27" s="93">
        <f t="shared" si="24"/>
        <v>0</v>
      </c>
      <c r="BF27" s="93">
        <f t="shared" si="24"/>
        <v>0</v>
      </c>
      <c r="BG27" s="93">
        <f t="shared" ref="BG27:BJ28" si="25">AA27+AE27+AI27</f>
        <v>0</v>
      </c>
      <c r="BH27" s="93">
        <f t="shared" si="25"/>
        <v>0</v>
      </c>
      <c r="BI27" s="93">
        <f t="shared" si="25"/>
        <v>0</v>
      </c>
      <c r="BJ27" s="93">
        <f t="shared" si="25"/>
        <v>0</v>
      </c>
      <c r="BK27" s="93">
        <f t="shared" ref="BK27:BN28" si="26">AM27+AQ27+AU27</f>
        <v>0</v>
      </c>
      <c r="BL27" s="93">
        <f t="shared" si="26"/>
        <v>0</v>
      </c>
      <c r="BM27" s="93">
        <f t="shared" si="26"/>
        <v>0</v>
      </c>
      <c r="BN27" s="93">
        <f t="shared" si="26"/>
        <v>0</v>
      </c>
      <c r="BO27" s="93">
        <f t="shared" ref="BO27:BR28" si="27">AY27+BC27</f>
        <v>0</v>
      </c>
      <c r="BP27" s="93">
        <f t="shared" si="27"/>
        <v>0</v>
      </c>
      <c r="BQ27" s="93">
        <f t="shared" si="27"/>
        <v>0</v>
      </c>
      <c r="BR27" s="93">
        <f t="shared" si="27"/>
        <v>0</v>
      </c>
      <c r="BS27" s="93">
        <f t="shared" ref="BS27:BV28" si="28">BG27+BK27</f>
        <v>0</v>
      </c>
      <c r="BT27" s="93">
        <f t="shared" si="28"/>
        <v>0</v>
      </c>
      <c r="BU27" s="93">
        <f t="shared" si="28"/>
        <v>0</v>
      </c>
      <c r="BV27" s="93">
        <f t="shared" si="28"/>
        <v>0</v>
      </c>
      <c r="BW27" s="93">
        <f t="shared" ref="BW27:BY28" si="29">C27+G27+K27+O27+S27+W27+AA27+AE27+AI27+AM27+AQ27+AU27</f>
        <v>0</v>
      </c>
      <c r="BX27" s="93">
        <f t="shared" si="29"/>
        <v>0</v>
      </c>
      <c r="BY27" s="93">
        <f t="shared" si="29"/>
        <v>0</v>
      </c>
      <c r="BZ27" s="462">
        <f>SUM(BW27:BY27)</f>
        <v>0</v>
      </c>
    </row>
    <row r="28" spans="1:95" x14ac:dyDescent="0.25">
      <c r="A28" s="3">
        <v>2</v>
      </c>
      <c r="B28" s="15" t="s">
        <v>114</v>
      </c>
      <c r="C28" s="93"/>
      <c r="D28" s="94"/>
      <c r="E28" s="94"/>
      <c r="F28" s="462">
        <f>SUM(C28:E28)</f>
        <v>0</v>
      </c>
      <c r="G28" s="93"/>
      <c r="H28" s="93"/>
      <c r="I28" s="93"/>
      <c r="J28" s="462">
        <f>SUM(G28:I28)</f>
        <v>0</v>
      </c>
      <c r="K28" s="93"/>
      <c r="L28" s="94"/>
      <c r="M28" s="94"/>
      <c r="N28" s="462">
        <f>SUM(K28:M28)</f>
        <v>0</v>
      </c>
      <c r="O28" s="93"/>
      <c r="P28" s="94"/>
      <c r="Q28" s="94"/>
      <c r="R28" s="462">
        <f>SUM(O28:Q28)</f>
        <v>0</v>
      </c>
      <c r="S28" s="93"/>
      <c r="T28" s="94"/>
      <c r="U28" s="94"/>
      <c r="V28" s="462">
        <f>SUM(S28:U28)</f>
        <v>0</v>
      </c>
      <c r="W28" s="93"/>
      <c r="X28" s="94"/>
      <c r="Y28" s="94"/>
      <c r="Z28" s="462">
        <f>SUM(W28:Y28)</f>
        <v>0</v>
      </c>
      <c r="AA28" s="93"/>
      <c r="AB28" s="94"/>
      <c r="AC28" s="94"/>
      <c r="AD28" s="462">
        <f>SUM(AA28:AC28)</f>
        <v>0</v>
      </c>
      <c r="AE28" s="93"/>
      <c r="AF28" s="94"/>
      <c r="AG28" s="94"/>
      <c r="AH28" s="462">
        <f>SUM(AE28:AG28)</f>
        <v>0</v>
      </c>
      <c r="AI28" s="93"/>
      <c r="AJ28" s="94"/>
      <c r="AK28" s="94"/>
      <c r="AL28" s="462">
        <f>SUM(AI28:AK28)</f>
        <v>0</v>
      </c>
      <c r="AM28" s="93"/>
      <c r="AN28" s="94"/>
      <c r="AO28" s="94"/>
      <c r="AP28" s="462">
        <f>SUM(AM28:AO28)</f>
        <v>0</v>
      </c>
      <c r="AQ28" s="93"/>
      <c r="AR28" s="94"/>
      <c r="AS28" s="94"/>
      <c r="AT28" s="462">
        <f>SUM(AQ28:AS28)</f>
        <v>0</v>
      </c>
      <c r="AU28" s="93"/>
      <c r="AV28" s="94"/>
      <c r="AW28" s="94"/>
      <c r="AX28" s="462">
        <f>SUM(AU28:AW28)</f>
        <v>0</v>
      </c>
      <c r="AY28" s="93">
        <f t="shared" si="23"/>
        <v>0</v>
      </c>
      <c r="AZ28" s="93">
        <f t="shared" si="23"/>
        <v>0</v>
      </c>
      <c r="BA28" s="93">
        <f t="shared" si="23"/>
        <v>0</v>
      </c>
      <c r="BB28" s="93">
        <f t="shared" si="23"/>
        <v>0</v>
      </c>
      <c r="BC28" s="93">
        <f t="shared" si="24"/>
        <v>0</v>
      </c>
      <c r="BD28" s="93">
        <f t="shared" si="24"/>
        <v>0</v>
      </c>
      <c r="BE28" s="93">
        <f t="shared" si="24"/>
        <v>0</v>
      </c>
      <c r="BF28" s="93">
        <f t="shared" si="24"/>
        <v>0</v>
      </c>
      <c r="BG28" s="93">
        <f t="shared" si="25"/>
        <v>0</v>
      </c>
      <c r="BH28" s="93">
        <f t="shared" si="25"/>
        <v>0</v>
      </c>
      <c r="BI28" s="93">
        <f t="shared" si="25"/>
        <v>0</v>
      </c>
      <c r="BJ28" s="93">
        <f t="shared" si="25"/>
        <v>0</v>
      </c>
      <c r="BK28" s="93">
        <f t="shared" si="26"/>
        <v>0</v>
      </c>
      <c r="BL28" s="93">
        <f t="shared" si="26"/>
        <v>0</v>
      </c>
      <c r="BM28" s="93">
        <f t="shared" si="26"/>
        <v>0</v>
      </c>
      <c r="BN28" s="93">
        <f t="shared" si="26"/>
        <v>0</v>
      </c>
      <c r="BO28" s="93">
        <f t="shared" si="27"/>
        <v>0</v>
      </c>
      <c r="BP28" s="93">
        <f t="shared" si="27"/>
        <v>0</v>
      </c>
      <c r="BQ28" s="93">
        <f t="shared" si="27"/>
        <v>0</v>
      </c>
      <c r="BR28" s="93">
        <f t="shared" si="27"/>
        <v>0</v>
      </c>
      <c r="BS28" s="93">
        <f t="shared" si="28"/>
        <v>0</v>
      </c>
      <c r="BT28" s="93">
        <f t="shared" si="28"/>
        <v>0</v>
      </c>
      <c r="BU28" s="93">
        <f t="shared" si="28"/>
        <v>0</v>
      </c>
      <c r="BV28" s="93">
        <f t="shared" si="28"/>
        <v>0</v>
      </c>
      <c r="BW28" s="93">
        <f t="shared" si="29"/>
        <v>0</v>
      </c>
      <c r="BX28" s="93">
        <f t="shared" si="29"/>
        <v>0</v>
      </c>
      <c r="BY28" s="93">
        <f t="shared" si="29"/>
        <v>0</v>
      </c>
      <c r="BZ28" s="462">
        <f>SUM(BW28:BY28)</f>
        <v>0</v>
      </c>
    </row>
    <row r="29" spans="1:95" x14ac:dyDescent="0.25">
      <c r="A29" s="3"/>
      <c r="B29" s="15"/>
      <c r="C29" s="93"/>
      <c r="D29" s="94"/>
      <c r="E29" s="94"/>
      <c r="F29" s="462"/>
      <c r="G29" s="93"/>
      <c r="H29" s="94"/>
      <c r="I29" s="94"/>
      <c r="J29" s="462"/>
      <c r="K29" s="93"/>
      <c r="L29" s="94"/>
      <c r="M29" s="94"/>
      <c r="N29" s="462"/>
      <c r="O29" s="93"/>
      <c r="P29" s="94"/>
      <c r="Q29" s="94"/>
      <c r="R29" s="462"/>
      <c r="S29" s="93"/>
      <c r="T29" s="94"/>
      <c r="U29" s="94"/>
      <c r="V29" s="462"/>
      <c r="W29" s="93"/>
      <c r="X29" s="94"/>
      <c r="Y29" s="94"/>
      <c r="Z29" s="462"/>
      <c r="AA29" s="93"/>
      <c r="AB29" s="94"/>
      <c r="AC29" s="94"/>
      <c r="AD29" s="462"/>
      <c r="AE29" s="93"/>
      <c r="AF29" s="94"/>
      <c r="AG29" s="94"/>
      <c r="AH29" s="462"/>
      <c r="AI29" s="93"/>
      <c r="AJ29" s="94"/>
      <c r="AK29" s="94"/>
      <c r="AL29" s="462"/>
      <c r="AM29" s="93"/>
      <c r="AN29" s="94"/>
      <c r="AO29" s="94"/>
      <c r="AP29" s="462"/>
      <c r="AQ29" s="93"/>
      <c r="AR29" s="94"/>
      <c r="AS29" s="94"/>
      <c r="AT29" s="462"/>
      <c r="AU29" s="93"/>
      <c r="AV29" s="94"/>
      <c r="AW29" s="94"/>
      <c r="AX29" s="462"/>
      <c r="AY29" s="93"/>
      <c r="AZ29" s="93"/>
      <c r="BA29" s="93"/>
      <c r="BB29" s="93"/>
      <c r="BC29" s="93"/>
      <c r="BD29" s="93"/>
      <c r="BE29" s="93"/>
      <c r="BF29" s="93"/>
      <c r="BG29" s="93"/>
      <c r="BH29" s="93"/>
      <c r="BI29" s="93"/>
      <c r="BJ29" s="93"/>
      <c r="BK29" s="93"/>
      <c r="BL29" s="93"/>
      <c r="BM29" s="93"/>
      <c r="BN29" s="93"/>
      <c r="BO29" s="93"/>
      <c r="BP29" s="93"/>
      <c r="BQ29" s="93"/>
      <c r="BR29" s="93"/>
      <c r="BS29" s="93"/>
      <c r="BT29" s="93"/>
      <c r="BU29" s="93"/>
      <c r="BV29" s="93"/>
      <c r="BW29" s="93"/>
      <c r="BX29" s="93"/>
      <c r="BY29" s="93"/>
      <c r="BZ29" s="462"/>
    </row>
    <row r="30" spans="1:95" x14ac:dyDescent="0.25">
      <c r="A30" s="988" t="s">
        <v>148</v>
      </c>
      <c r="B30" s="988"/>
      <c r="C30" s="463">
        <f t="shared" ref="C30:AH30" si="30">SUM(C27:C29)</f>
        <v>0</v>
      </c>
      <c r="D30" s="463">
        <f t="shared" si="30"/>
        <v>0</v>
      </c>
      <c r="E30" s="463">
        <f t="shared" si="30"/>
        <v>0</v>
      </c>
      <c r="F30" s="463">
        <f t="shared" si="30"/>
        <v>0</v>
      </c>
      <c r="G30" s="463">
        <f t="shared" si="30"/>
        <v>0</v>
      </c>
      <c r="H30" s="463">
        <f t="shared" si="30"/>
        <v>0</v>
      </c>
      <c r="I30" s="463">
        <f t="shared" si="30"/>
        <v>0</v>
      </c>
      <c r="J30" s="463">
        <f t="shared" si="30"/>
        <v>0</v>
      </c>
      <c r="K30" s="463">
        <f t="shared" si="30"/>
        <v>0</v>
      </c>
      <c r="L30" s="463">
        <f t="shared" si="30"/>
        <v>0</v>
      </c>
      <c r="M30" s="463">
        <f t="shared" si="30"/>
        <v>0</v>
      </c>
      <c r="N30" s="463">
        <f t="shared" si="30"/>
        <v>0</v>
      </c>
      <c r="O30" s="463">
        <f t="shared" si="30"/>
        <v>0</v>
      </c>
      <c r="P30" s="463">
        <f t="shared" si="30"/>
        <v>0</v>
      </c>
      <c r="Q30" s="463">
        <f t="shared" si="30"/>
        <v>0</v>
      </c>
      <c r="R30" s="463">
        <f t="shared" si="30"/>
        <v>0</v>
      </c>
      <c r="S30" s="463">
        <f t="shared" si="30"/>
        <v>0</v>
      </c>
      <c r="T30" s="463">
        <f t="shared" si="30"/>
        <v>0</v>
      </c>
      <c r="U30" s="463">
        <f t="shared" si="30"/>
        <v>0</v>
      </c>
      <c r="V30" s="463">
        <f t="shared" si="30"/>
        <v>0</v>
      </c>
      <c r="W30" s="463">
        <f t="shared" si="30"/>
        <v>0</v>
      </c>
      <c r="X30" s="463">
        <f t="shared" si="30"/>
        <v>0</v>
      </c>
      <c r="Y30" s="463">
        <f t="shared" si="30"/>
        <v>0</v>
      </c>
      <c r="Z30" s="463">
        <f t="shared" si="30"/>
        <v>0</v>
      </c>
      <c r="AA30" s="463">
        <f t="shared" si="30"/>
        <v>0</v>
      </c>
      <c r="AB30" s="463">
        <f t="shared" si="30"/>
        <v>0</v>
      </c>
      <c r="AC30" s="463">
        <f t="shared" si="30"/>
        <v>0</v>
      </c>
      <c r="AD30" s="463">
        <f t="shared" si="30"/>
        <v>0</v>
      </c>
      <c r="AE30" s="463">
        <f t="shared" si="30"/>
        <v>0</v>
      </c>
      <c r="AF30" s="463">
        <f t="shared" si="30"/>
        <v>0</v>
      </c>
      <c r="AG30" s="463">
        <f t="shared" si="30"/>
        <v>0</v>
      </c>
      <c r="AH30" s="462">
        <f t="shared" si="30"/>
        <v>0</v>
      </c>
      <c r="AI30" s="462">
        <f t="shared" ref="AI30:BB30" si="31">SUM(AI27:AI29)</f>
        <v>0</v>
      </c>
      <c r="AJ30" s="462">
        <f t="shared" si="31"/>
        <v>0</v>
      </c>
      <c r="AK30" s="462">
        <f t="shared" si="31"/>
        <v>0</v>
      </c>
      <c r="AL30" s="462">
        <f t="shared" si="31"/>
        <v>0</v>
      </c>
      <c r="AM30" s="463">
        <f t="shared" si="31"/>
        <v>0</v>
      </c>
      <c r="AN30" s="463">
        <f t="shared" si="31"/>
        <v>0</v>
      </c>
      <c r="AO30" s="463">
        <f t="shared" si="31"/>
        <v>0</v>
      </c>
      <c r="AP30" s="463">
        <f t="shared" si="31"/>
        <v>0</v>
      </c>
      <c r="AQ30" s="463">
        <f t="shared" si="31"/>
        <v>0</v>
      </c>
      <c r="AR30" s="463">
        <f t="shared" si="31"/>
        <v>0</v>
      </c>
      <c r="AS30" s="463">
        <f t="shared" si="31"/>
        <v>0</v>
      </c>
      <c r="AT30" s="463">
        <f t="shared" si="31"/>
        <v>0</v>
      </c>
      <c r="AU30" s="463">
        <f t="shared" si="31"/>
        <v>0</v>
      </c>
      <c r="AV30" s="463">
        <f t="shared" si="31"/>
        <v>0</v>
      </c>
      <c r="AW30" s="463">
        <f t="shared" si="31"/>
        <v>0</v>
      </c>
      <c r="AX30" s="463">
        <f t="shared" si="31"/>
        <v>0</v>
      </c>
      <c r="AY30" s="463">
        <f t="shared" si="31"/>
        <v>0</v>
      </c>
      <c r="AZ30" s="463">
        <f t="shared" si="31"/>
        <v>0</v>
      </c>
      <c r="BA30" s="463">
        <f t="shared" si="31"/>
        <v>0</v>
      </c>
      <c r="BB30" s="463">
        <f t="shared" si="31"/>
        <v>0</v>
      </c>
      <c r="BC30" s="93">
        <f>O30+S30+W30</f>
        <v>0</v>
      </c>
      <c r="BD30" s="93">
        <f>P30+T30+X30</f>
        <v>0</v>
      </c>
      <c r="BE30" s="93">
        <f>Q30+U30+Y30</f>
        <v>0</v>
      </c>
      <c r="BF30" s="93">
        <f>R30+V30+Z30</f>
        <v>0</v>
      </c>
      <c r="BG30" s="93">
        <f>AA30+AE30+AI30</f>
        <v>0</v>
      </c>
      <c r="BH30" s="93">
        <f>AB30+AF30+AJ30</f>
        <v>0</v>
      </c>
      <c r="BI30" s="93">
        <f>AC30+AG30+AK30</f>
        <v>0</v>
      </c>
      <c r="BJ30" s="93">
        <f>AD30+AH30+AL30</f>
        <v>0</v>
      </c>
      <c r="BK30" s="93">
        <f>AM30+AQ30+AU30</f>
        <v>0</v>
      </c>
      <c r="BL30" s="93">
        <f>AN30+AR30+AV30</f>
        <v>0</v>
      </c>
      <c r="BM30" s="93">
        <f>AO30+AS30+AW30</f>
        <v>0</v>
      </c>
      <c r="BN30" s="93">
        <f>AP30+AT30+AX30</f>
        <v>0</v>
      </c>
      <c r="BO30" s="93">
        <f>AY30+BC30</f>
        <v>0</v>
      </c>
      <c r="BP30" s="93">
        <f>AZ30+BD30</f>
        <v>0</v>
      </c>
      <c r="BQ30" s="93">
        <f>BA30+BE30</f>
        <v>0</v>
      </c>
      <c r="BR30" s="93">
        <f>BB30+BF30</f>
        <v>0</v>
      </c>
      <c r="BS30" s="93">
        <f>BG30+BK30</f>
        <v>0</v>
      </c>
      <c r="BT30" s="93">
        <f>BH30+BL30</f>
        <v>0</v>
      </c>
      <c r="BU30" s="93">
        <f>BI30+BM30</f>
        <v>0</v>
      </c>
      <c r="BV30" s="93">
        <f>BJ30+BN30</f>
        <v>0</v>
      </c>
      <c r="BW30" s="463">
        <f>SUM(BW27:BW29)</f>
        <v>0</v>
      </c>
      <c r="BX30" s="463">
        <f>SUM(BX27:BX29)</f>
        <v>0</v>
      </c>
      <c r="BY30" s="463">
        <f>SUM(BY27:BY29)</f>
        <v>0</v>
      </c>
      <c r="BZ30" s="463">
        <f>SUM(BZ27:BZ29)</f>
        <v>0</v>
      </c>
    </row>
  </sheetData>
  <mergeCells count="73">
    <mergeCell ref="BW19:BZ19"/>
    <mergeCell ref="BC19:BF19"/>
    <mergeCell ref="BG19:BJ19"/>
    <mergeCell ref="BK19:BN19"/>
    <mergeCell ref="BO19:BR19"/>
    <mergeCell ref="BS19:BV19"/>
    <mergeCell ref="AI19:AL19"/>
    <mergeCell ref="AM19:AP19"/>
    <mergeCell ref="AQ19:AT19"/>
    <mergeCell ref="AU19:AX19"/>
    <mergeCell ref="AY19:BB19"/>
    <mergeCell ref="O19:R19"/>
    <mergeCell ref="S19:V19"/>
    <mergeCell ref="W19:Z19"/>
    <mergeCell ref="AA19:AD19"/>
    <mergeCell ref="AE19:AH19"/>
    <mergeCell ref="A19:B19"/>
    <mergeCell ref="A20:B20"/>
    <mergeCell ref="C19:F19"/>
    <mergeCell ref="G19:J19"/>
    <mergeCell ref="K19:N19"/>
    <mergeCell ref="BG25:BJ25"/>
    <mergeCell ref="BK25:BN25"/>
    <mergeCell ref="BO25:BR25"/>
    <mergeCell ref="BS25:BV25"/>
    <mergeCell ref="BW25:BZ25"/>
    <mergeCell ref="BO12:BR12"/>
    <mergeCell ref="BS12:BV12"/>
    <mergeCell ref="BW12:BZ12"/>
    <mergeCell ref="BG12:BJ12"/>
    <mergeCell ref="BK12:BN12"/>
    <mergeCell ref="A30:B30"/>
    <mergeCell ref="AI25:AL25"/>
    <mergeCell ref="AM25:AP25"/>
    <mergeCell ref="AQ25:AT25"/>
    <mergeCell ref="AU25:AX25"/>
    <mergeCell ref="A25:A26"/>
    <mergeCell ref="B25:B26"/>
    <mergeCell ref="C25:F25"/>
    <mergeCell ref="G25:J25"/>
    <mergeCell ref="AY25:BB25"/>
    <mergeCell ref="BC25:BF25"/>
    <mergeCell ref="K25:N25"/>
    <mergeCell ref="O25:R25"/>
    <mergeCell ref="S25:V25"/>
    <mergeCell ref="W25:Z25"/>
    <mergeCell ref="AA25:AD25"/>
    <mergeCell ref="AE25:AH25"/>
    <mergeCell ref="BC12:BF12"/>
    <mergeCell ref="S12:V12"/>
    <mergeCell ref="W12:Z12"/>
    <mergeCell ref="AA12:AD12"/>
    <mergeCell ref="AE12:AH12"/>
    <mergeCell ref="AI12:AL12"/>
    <mergeCell ref="AM12:AP12"/>
    <mergeCell ref="K12:N12"/>
    <mergeCell ref="A18:B18"/>
    <mergeCell ref="AQ12:AT12"/>
    <mergeCell ref="AU12:AX12"/>
    <mergeCell ref="AY12:BB12"/>
    <mergeCell ref="O12:R12"/>
    <mergeCell ref="A12:A13"/>
    <mergeCell ref="B12:B13"/>
    <mergeCell ref="C12:F12"/>
    <mergeCell ref="G12:J12"/>
    <mergeCell ref="CN12:CQ12"/>
    <mergeCell ref="CN19:CQ19"/>
    <mergeCell ref="CB12:CE12"/>
    <mergeCell ref="CF12:CI12"/>
    <mergeCell ref="CJ12:CM12"/>
    <mergeCell ref="CB19:CE19"/>
    <mergeCell ref="CF19:CI19"/>
    <mergeCell ref="CJ19:CM19"/>
  </mergeCells>
  <pageMargins left="0.7" right="0.7" top="0.75" bottom="0.75" header="0.3" footer="0.3"/>
  <pageSetup orientation="portrait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NR42"/>
  <sheetViews>
    <sheetView showGridLines="0" zoomScale="85" zoomScaleNormal="85" workbookViewId="0">
      <pane xSplit="2" ySplit="4" topLeftCell="MN15" activePane="bottomRight" state="frozen"/>
      <selection pane="topRight" activeCell="C1" sqref="C1"/>
      <selection pane="bottomLeft" activeCell="A5" sqref="A5"/>
      <selection pane="bottomRight" activeCell="BG36" sqref="BG36"/>
    </sheetView>
  </sheetViews>
  <sheetFormatPr defaultRowHeight="12.75" x14ac:dyDescent="0.25"/>
  <cols>
    <col min="1" max="1" width="3.7109375" style="55" customWidth="1"/>
    <col min="2" max="2" width="33.28515625" style="55" customWidth="1"/>
    <col min="3" max="8" width="7.140625" style="22" customWidth="1"/>
    <col min="9" max="61" width="7.140625" style="55" customWidth="1"/>
    <col min="62" max="62" width="8.140625" style="55" customWidth="1"/>
    <col min="63" max="63" width="6.85546875" style="55" bestFit="1" customWidth="1"/>
    <col min="64" max="64" width="5.7109375" style="55" customWidth="1"/>
    <col min="65" max="65" width="4" style="55" bestFit="1" customWidth="1"/>
    <col min="66" max="66" width="6.7109375" style="55" customWidth="1"/>
    <col min="67" max="67" width="6.5703125" style="55" customWidth="1"/>
    <col min="68" max="68" width="6" style="55" bestFit="1" customWidth="1"/>
    <col min="69" max="69" width="6.85546875" style="55" bestFit="1" customWidth="1"/>
    <col min="70" max="70" width="6.7109375" style="55" customWidth="1"/>
    <col min="71" max="71" width="4" style="55" bestFit="1" customWidth="1"/>
    <col min="72" max="72" width="6" style="55" bestFit="1" customWidth="1"/>
    <col min="73" max="73" width="6.85546875" style="55" bestFit="1" customWidth="1"/>
    <col min="74" max="74" width="5.7109375" style="55" bestFit="1" customWidth="1"/>
    <col min="75" max="75" width="4.5703125" style="55" bestFit="1" customWidth="1"/>
    <col min="76" max="76" width="6" style="55" bestFit="1" customWidth="1"/>
    <col min="77" max="77" width="6.85546875" style="55" bestFit="1" customWidth="1"/>
    <col min="78" max="78" width="5.7109375" style="55" bestFit="1" customWidth="1"/>
    <col min="79" max="79" width="4.28515625" style="55" bestFit="1" customWidth="1"/>
    <col min="80" max="80" width="7.42578125" style="55" customWidth="1"/>
    <col min="81" max="81" width="6.42578125" style="55" customWidth="1"/>
    <col min="82" max="82" width="6.7109375" style="55" bestFit="1" customWidth="1"/>
    <col min="83" max="83" width="6.85546875" style="55" bestFit="1" customWidth="1"/>
    <col min="84" max="84" width="5.7109375" style="55" bestFit="1" customWidth="1"/>
    <col min="85" max="85" width="4" style="55" bestFit="1" customWidth="1"/>
    <col min="86" max="87" width="6.28515625" style="55" customWidth="1"/>
    <col min="88" max="88" width="6" style="55" bestFit="1" customWidth="1"/>
    <col min="89" max="89" width="6.85546875" style="55" bestFit="1" customWidth="1"/>
    <col min="90" max="90" width="5.7109375" style="55" bestFit="1" customWidth="1"/>
    <col min="91" max="91" width="4" style="55" bestFit="1" customWidth="1"/>
    <col min="92" max="92" width="6" style="55" bestFit="1" customWidth="1"/>
    <col min="93" max="93" width="6.85546875" style="55" bestFit="1" customWidth="1"/>
    <col min="94" max="94" width="5.140625" style="55" bestFit="1" customWidth="1"/>
    <col min="95" max="95" width="4.140625" style="55" bestFit="1" customWidth="1"/>
    <col min="96" max="96" width="6" style="55" bestFit="1" customWidth="1"/>
    <col min="97" max="97" width="6.85546875" style="55" bestFit="1" customWidth="1"/>
    <col min="98" max="98" width="6" style="55" customWidth="1"/>
    <col min="99" max="99" width="4.140625" style="55" bestFit="1" customWidth="1"/>
    <col min="100" max="101" width="6.28515625" style="55" customWidth="1"/>
    <col min="102" max="102" width="6.7109375" style="55" bestFit="1" customWidth="1"/>
    <col min="103" max="122" width="6.85546875" style="55" customWidth="1"/>
    <col min="123" max="123" width="6.85546875" style="55" bestFit="1" customWidth="1"/>
    <col min="124" max="124" width="5.7109375" style="55" bestFit="1" customWidth="1"/>
    <col min="125" max="125" width="4" style="55" bestFit="1" customWidth="1"/>
    <col min="126" max="126" width="6.28515625" style="55" customWidth="1"/>
    <col min="127" max="127" width="7" style="55" customWidth="1"/>
    <col min="128" max="128" width="6" style="55" bestFit="1" customWidth="1"/>
    <col min="129" max="129" width="6.85546875" style="55" bestFit="1" customWidth="1"/>
    <col min="130" max="130" width="5.7109375" style="55" bestFit="1" customWidth="1"/>
    <col min="131" max="131" width="4" style="55" bestFit="1" customWidth="1"/>
    <col min="132" max="132" width="6" style="55" bestFit="1" customWidth="1"/>
    <col min="133" max="133" width="6.85546875" style="55" bestFit="1" customWidth="1"/>
    <col min="134" max="134" width="5.7109375" style="55" bestFit="1" customWidth="1"/>
    <col min="135" max="135" width="4.140625" style="55" bestFit="1" customWidth="1"/>
    <col min="136" max="136" width="6" style="55" bestFit="1" customWidth="1"/>
    <col min="137" max="137" width="6.85546875" style="55" bestFit="1" customWidth="1"/>
    <col min="138" max="138" width="5.7109375" style="55" bestFit="1" customWidth="1"/>
    <col min="139" max="139" width="4.140625" style="55" bestFit="1" customWidth="1"/>
    <col min="140" max="140" width="6.7109375" style="55" customWidth="1"/>
    <col min="141" max="141" width="6.28515625" style="55" customWidth="1"/>
    <col min="142" max="142" width="6.7109375" style="55" bestFit="1" customWidth="1"/>
    <col min="143" max="143" width="6.85546875" style="55" bestFit="1" customWidth="1"/>
    <col min="144" max="144" width="5.7109375" style="55" bestFit="1" customWidth="1"/>
    <col min="145" max="145" width="4" style="55" bestFit="1" customWidth="1"/>
    <col min="146" max="147" width="6.28515625" style="55" customWidth="1"/>
    <col min="148" max="148" width="6" style="55" bestFit="1" customWidth="1"/>
    <col min="149" max="149" width="6.85546875" style="55" bestFit="1" customWidth="1"/>
    <col min="150" max="150" width="5.140625" style="55" bestFit="1" customWidth="1"/>
    <col min="151" max="151" width="4" style="55" bestFit="1" customWidth="1"/>
    <col min="152" max="152" width="6" style="55" bestFit="1" customWidth="1"/>
    <col min="153" max="153" width="6.85546875" style="55" bestFit="1" customWidth="1"/>
    <col min="154" max="154" width="5.7109375" style="55" bestFit="1" customWidth="1"/>
    <col min="155" max="155" width="4" style="55" bestFit="1" customWidth="1"/>
    <col min="156" max="156" width="6" style="55" bestFit="1" customWidth="1"/>
    <col min="157" max="157" width="6.85546875" style="55" bestFit="1" customWidth="1"/>
    <col min="158" max="158" width="5.7109375" style="55" bestFit="1" customWidth="1"/>
    <col min="159" max="159" width="4" style="55" bestFit="1" customWidth="1"/>
    <col min="160" max="160" width="6.7109375" style="55" customWidth="1"/>
    <col min="161" max="161" width="6.42578125" style="55" customWidth="1"/>
    <col min="162" max="162" width="6.7109375" style="55" bestFit="1" customWidth="1"/>
    <col min="163" max="163" width="6.85546875" style="55" bestFit="1" customWidth="1"/>
    <col min="164" max="164" width="5.7109375" style="55" bestFit="1" customWidth="1"/>
    <col min="165" max="165" width="4" style="55" bestFit="1" customWidth="1"/>
    <col min="166" max="167" width="6.7109375" style="55" bestFit="1" customWidth="1"/>
    <col min="168" max="168" width="6" style="55" bestFit="1" customWidth="1"/>
    <col min="169" max="169" width="6.85546875" style="55" bestFit="1" customWidth="1"/>
    <col min="170" max="170" width="5.7109375" style="55" bestFit="1" customWidth="1"/>
    <col min="171" max="171" width="4" style="55" bestFit="1" customWidth="1"/>
    <col min="172" max="172" width="6" style="55" bestFit="1" customWidth="1"/>
    <col min="173" max="173" width="6.85546875" style="55" bestFit="1" customWidth="1"/>
    <col min="174" max="174" width="5.7109375" style="55" customWidth="1"/>
    <col min="175" max="175" width="4" style="55" bestFit="1" customWidth="1"/>
    <col min="176" max="176" width="6" style="55" bestFit="1" customWidth="1"/>
    <col min="177" max="177" width="6.85546875" style="55" bestFit="1" customWidth="1"/>
    <col min="178" max="178" width="5.7109375" style="55" bestFit="1" customWidth="1"/>
    <col min="179" max="179" width="4" style="55" bestFit="1" customWidth="1"/>
    <col min="180" max="182" width="6.7109375" style="55" bestFit="1" customWidth="1"/>
    <col min="183" max="183" width="6.85546875" style="55" bestFit="1" customWidth="1"/>
    <col min="184" max="184" width="5.7109375" style="55" bestFit="1" customWidth="1"/>
    <col min="185" max="185" width="4" style="55" bestFit="1" customWidth="1"/>
    <col min="186" max="186" width="6.7109375" style="55" customWidth="1"/>
    <col min="187" max="187" width="6.140625" style="55" customWidth="1"/>
    <col min="188" max="188" width="6" style="55" bestFit="1" customWidth="1"/>
    <col min="189" max="189" width="6.85546875" style="55" bestFit="1" customWidth="1"/>
    <col min="190" max="190" width="5.7109375" style="55" bestFit="1" customWidth="1"/>
    <col min="191" max="191" width="4" style="55" bestFit="1" customWidth="1"/>
    <col min="192" max="192" width="6" style="55" bestFit="1" customWidth="1"/>
    <col min="193" max="193" width="6.85546875" style="55" bestFit="1" customWidth="1"/>
    <col min="194" max="194" width="5.7109375" style="55" bestFit="1" customWidth="1"/>
    <col min="195" max="195" width="4" style="55" bestFit="1" customWidth="1"/>
    <col min="196" max="196" width="6" style="55" bestFit="1" customWidth="1"/>
    <col min="197" max="197" width="6.85546875" style="55" bestFit="1" customWidth="1"/>
    <col min="198" max="198" width="5.7109375" style="55" bestFit="1" customWidth="1"/>
    <col min="199" max="199" width="4" style="55" bestFit="1" customWidth="1"/>
    <col min="200" max="200" width="9.85546875" style="55" bestFit="1" customWidth="1"/>
    <col min="201" max="201" width="9" style="55" bestFit="1" customWidth="1"/>
    <col min="202" max="202" width="6.7109375" style="55" bestFit="1" customWidth="1"/>
    <col min="203" max="203" width="6.85546875" style="55" bestFit="1" customWidth="1"/>
    <col min="204" max="204" width="5.7109375" style="55" bestFit="1" customWidth="1"/>
    <col min="205" max="205" width="4" style="55" bestFit="1" customWidth="1"/>
    <col min="206" max="206" width="6.7109375" style="55" customWidth="1"/>
    <col min="207" max="207" width="6.140625" style="55" customWidth="1"/>
    <col min="208" max="208" width="6" style="55" bestFit="1" customWidth="1"/>
    <col min="209" max="209" width="6.85546875" style="55" bestFit="1" customWidth="1"/>
    <col min="210" max="210" width="5.7109375" style="55" bestFit="1" customWidth="1"/>
    <col min="211" max="211" width="4" style="55" bestFit="1" customWidth="1"/>
    <col min="212" max="212" width="6" style="55" bestFit="1" customWidth="1"/>
    <col min="213" max="213" width="6.85546875" style="55" bestFit="1" customWidth="1"/>
    <col min="214" max="214" width="5.7109375" style="55" customWidth="1"/>
    <col min="215" max="215" width="4" style="55" bestFit="1" customWidth="1"/>
    <col min="216" max="216" width="6" style="55" bestFit="1" customWidth="1"/>
    <col min="217" max="217" width="6.85546875" style="55" bestFit="1" customWidth="1"/>
    <col min="218" max="218" width="5.7109375" style="55" bestFit="1" customWidth="1"/>
    <col min="219" max="219" width="4" style="55" bestFit="1" customWidth="1"/>
    <col min="220" max="220" width="9.85546875" style="55" bestFit="1" customWidth="1"/>
    <col min="221" max="221" width="9" style="55" bestFit="1" customWidth="1"/>
    <col min="222" max="222" width="6.7109375" style="55" bestFit="1" customWidth="1"/>
    <col min="223" max="223" width="6.85546875" style="55" bestFit="1" customWidth="1"/>
    <col min="224" max="224" width="5.7109375" style="55" bestFit="1" customWidth="1"/>
    <col min="225" max="225" width="4" style="55" bestFit="1" customWidth="1"/>
    <col min="226" max="226" width="6.7109375" style="55" customWidth="1"/>
    <col min="227" max="227" width="6.140625" style="55" customWidth="1"/>
    <col min="228" max="228" width="6" style="55" bestFit="1" customWidth="1"/>
    <col min="229" max="229" width="6.85546875" style="55" bestFit="1" customWidth="1"/>
    <col min="230" max="230" width="5.7109375" style="55" bestFit="1" customWidth="1"/>
    <col min="231" max="231" width="4" style="55" bestFit="1" customWidth="1"/>
    <col min="232" max="232" width="6" style="55" bestFit="1" customWidth="1"/>
    <col min="233" max="233" width="6.85546875" style="55" bestFit="1" customWidth="1"/>
    <col min="234" max="234" width="5.140625" style="55" bestFit="1" customWidth="1"/>
    <col min="235" max="235" width="4" style="55" bestFit="1" customWidth="1"/>
    <col min="236" max="236" width="6" style="55" bestFit="1" customWidth="1"/>
    <col min="237" max="237" width="6.85546875" style="55" bestFit="1" customWidth="1"/>
    <col min="238" max="238" width="5.7109375" style="55" bestFit="1" customWidth="1"/>
    <col min="239" max="239" width="4" style="55" bestFit="1" customWidth="1"/>
    <col min="240" max="240" width="7" style="55" customWidth="1"/>
    <col min="241" max="241" width="6.85546875" style="55" customWidth="1"/>
    <col min="242" max="242" width="6.7109375" style="55" bestFit="1" customWidth="1"/>
    <col min="243" max="243" width="7.140625" style="55" bestFit="1" customWidth="1"/>
    <col min="244" max="244" width="7.7109375" style="55" customWidth="1"/>
    <col min="245" max="245" width="4.28515625" style="55" bestFit="1" customWidth="1"/>
    <col min="246" max="246" width="6.7109375" style="55" customWidth="1"/>
    <col min="247" max="247" width="6.140625" style="55" customWidth="1"/>
    <col min="248" max="249" width="7.140625" style="55" bestFit="1" customWidth="1"/>
    <col min="250" max="250" width="5.7109375" style="55" bestFit="1" customWidth="1"/>
    <col min="251" max="251" width="4.28515625" style="55" bestFit="1" customWidth="1"/>
    <col min="252" max="252" width="6" style="55" bestFit="1" customWidth="1"/>
    <col min="253" max="253" width="7.140625" style="55" bestFit="1" customWidth="1"/>
    <col min="254" max="254" width="5.7109375" style="55" bestFit="1" customWidth="1"/>
    <col min="255" max="255" width="4.28515625" style="55" bestFit="1" customWidth="1"/>
    <col min="256" max="258" width="7.140625" style="55" bestFit="1" customWidth="1"/>
    <col min="259" max="259" width="4.28515625" style="55" bestFit="1" customWidth="1"/>
    <col min="260" max="260" width="7.7109375" style="55" customWidth="1"/>
    <col min="261" max="261" width="6.28515625" style="55" customWidth="1"/>
    <col min="262" max="263" width="7.140625" style="55" bestFit="1" customWidth="1"/>
    <col min="264" max="264" width="7.140625" style="55" customWidth="1"/>
    <col min="265" max="265" width="4.28515625" style="55" bestFit="1" customWidth="1"/>
    <col min="266" max="266" width="6.7109375" style="55" customWidth="1"/>
    <col min="267" max="267" width="6.140625" style="55" customWidth="1"/>
    <col min="268" max="269" width="7.140625" style="55" bestFit="1" customWidth="1"/>
    <col min="270" max="270" width="5.7109375" style="55" bestFit="1" customWidth="1"/>
    <col min="271" max="271" width="4.28515625" style="55" bestFit="1" customWidth="1"/>
    <col min="272" max="272" width="6" style="55" bestFit="1" customWidth="1"/>
    <col min="273" max="273" width="7.140625" style="55" bestFit="1" customWidth="1"/>
    <col min="274" max="274" width="5.7109375" style="55" bestFit="1" customWidth="1"/>
    <col min="275" max="275" width="4.28515625" style="55" bestFit="1" customWidth="1"/>
    <col min="276" max="276" width="6" style="55" bestFit="1" customWidth="1"/>
    <col min="277" max="278" width="7.140625" style="55" bestFit="1" customWidth="1"/>
    <col min="279" max="279" width="4.28515625" style="55" bestFit="1" customWidth="1"/>
    <col min="280" max="280" width="7.7109375" style="55" customWidth="1"/>
    <col min="281" max="281" width="6.28515625" style="55" customWidth="1"/>
    <col min="282" max="283" width="7.140625" style="55" bestFit="1" customWidth="1"/>
    <col min="284" max="284" width="5.7109375" style="55" bestFit="1" customWidth="1"/>
    <col min="285" max="285" width="4.28515625" style="55" bestFit="1" customWidth="1"/>
    <col min="286" max="286" width="6.7109375" style="55" customWidth="1"/>
    <col min="287" max="287" width="6.140625" style="55" customWidth="1"/>
    <col min="288" max="289" width="7.140625" style="55" bestFit="1" customWidth="1"/>
    <col min="290" max="290" width="5.7109375" style="55" bestFit="1" customWidth="1"/>
    <col min="291" max="291" width="4.28515625" style="55" bestFit="1" customWidth="1"/>
    <col min="292" max="292" width="6" style="55" bestFit="1" customWidth="1"/>
    <col min="293" max="293" width="7.140625" style="55" bestFit="1" customWidth="1"/>
    <col min="294" max="294" width="5.7109375" style="55" bestFit="1" customWidth="1"/>
    <col min="295" max="295" width="4.28515625" style="55" bestFit="1" customWidth="1"/>
    <col min="296" max="296" width="6" style="55" bestFit="1" customWidth="1"/>
    <col min="297" max="298" width="7.140625" style="55" bestFit="1" customWidth="1"/>
    <col min="299" max="299" width="4.28515625" style="55" bestFit="1" customWidth="1"/>
    <col min="300" max="300" width="7.7109375" style="55" customWidth="1"/>
    <col min="301" max="301" width="6.28515625" style="55" customWidth="1"/>
    <col min="302" max="303" width="7.140625" style="55" bestFit="1" customWidth="1"/>
    <col min="304" max="304" width="6.7109375" style="55" bestFit="1" customWidth="1"/>
    <col min="305" max="305" width="4.28515625" style="55" bestFit="1" customWidth="1"/>
    <col min="306" max="306" width="6.7109375" style="55" customWidth="1"/>
    <col min="307" max="307" width="6.140625" style="55" customWidth="1"/>
    <col min="308" max="308" width="6.7109375" style="55" bestFit="1" customWidth="1"/>
    <col min="309" max="309" width="7.140625" style="55" bestFit="1" customWidth="1"/>
    <col min="310" max="310" width="5.7109375" style="55" bestFit="1" customWidth="1"/>
    <col min="311" max="311" width="4.28515625" style="55" bestFit="1" customWidth="1"/>
    <col min="312" max="312" width="6" style="55" bestFit="1" customWidth="1"/>
    <col min="313" max="313" width="7.140625" style="55" bestFit="1" customWidth="1"/>
    <col min="314" max="314" width="5.7109375" style="55" bestFit="1" customWidth="1"/>
    <col min="315" max="315" width="4.28515625" style="55" bestFit="1" customWidth="1"/>
    <col min="316" max="316" width="6" style="55" bestFit="1" customWidth="1"/>
    <col min="317" max="317" width="7.140625" style="55" bestFit="1" customWidth="1"/>
    <col min="318" max="318" width="6.7109375" style="55" bestFit="1" customWidth="1"/>
    <col min="319" max="319" width="4.28515625" style="55" bestFit="1" customWidth="1"/>
    <col min="320" max="320" width="7.7109375" style="55" customWidth="1"/>
    <col min="321" max="321" width="6.28515625" style="55" customWidth="1"/>
    <col min="322" max="322" width="6.7109375" style="55" bestFit="1" customWidth="1"/>
    <col min="323" max="324" width="7.140625" style="55" bestFit="1" customWidth="1"/>
    <col min="325" max="325" width="4.28515625" style="55" bestFit="1" customWidth="1"/>
    <col min="326" max="326" width="6.7109375" style="55" customWidth="1"/>
    <col min="327" max="327" width="6.7109375" style="55" bestFit="1" customWidth="1"/>
    <col min="328" max="329" width="7.140625" style="55" bestFit="1" customWidth="1"/>
    <col min="330" max="330" width="5.7109375" style="55" bestFit="1" customWidth="1"/>
    <col min="331" max="331" width="4.28515625" style="55" bestFit="1" customWidth="1"/>
    <col min="332" max="333" width="7.140625" style="55" bestFit="1" customWidth="1"/>
    <col min="334" max="334" width="5.7109375" style="55" bestFit="1" customWidth="1"/>
    <col min="335" max="335" width="4.5703125" style="55" bestFit="1" customWidth="1"/>
    <col min="336" max="338" width="7.140625" style="55" bestFit="1" customWidth="1"/>
    <col min="339" max="339" width="4.28515625" style="55" bestFit="1" customWidth="1"/>
    <col min="340" max="340" width="7.7109375" style="55" customWidth="1"/>
    <col min="341" max="341" width="6.28515625" style="55" customWidth="1"/>
    <col min="342" max="343" width="7.140625" style="55" bestFit="1" customWidth="1"/>
    <col min="344" max="344" width="6.7109375" style="55" bestFit="1" customWidth="1"/>
    <col min="345" max="345" width="4.28515625" style="55" bestFit="1" customWidth="1"/>
    <col min="346" max="346" width="6.7109375" style="55" customWidth="1"/>
    <col min="347" max="347" width="6.7109375" style="55" bestFit="1" customWidth="1"/>
    <col min="348" max="349" width="7.140625" style="55" bestFit="1" customWidth="1"/>
    <col min="350" max="350" width="5.7109375" style="55" bestFit="1" customWidth="1"/>
    <col min="351" max="351" width="4.28515625" style="55" bestFit="1" customWidth="1"/>
    <col min="352" max="353" width="7.140625" style="55" bestFit="1" customWidth="1"/>
    <col min="354" max="354" width="5.7109375" style="55" bestFit="1" customWidth="1"/>
    <col min="355" max="355" width="4.5703125" style="55" bestFit="1" customWidth="1"/>
    <col min="356" max="356" width="6.7109375" style="55" bestFit="1" customWidth="1"/>
    <col min="357" max="358" width="7.140625" style="55" bestFit="1" customWidth="1"/>
    <col min="359" max="359" width="4.5703125" style="55" bestFit="1" customWidth="1"/>
    <col min="360" max="360" width="10" style="55" bestFit="1" customWidth="1"/>
    <col min="361" max="361" width="6.7109375" style="55" bestFit="1" customWidth="1"/>
    <col min="362" max="364" width="7.140625" style="55" bestFit="1" customWidth="1"/>
    <col min="365" max="365" width="4.28515625" style="55" bestFit="1" customWidth="1"/>
    <col min="366" max="366" width="10" style="55" bestFit="1" customWidth="1"/>
    <col min="367" max="367" width="9.140625" style="55"/>
    <col min="368" max="370" width="7.140625" style="55" bestFit="1" customWidth="1"/>
    <col min="371" max="371" width="4.28515625" style="55" bestFit="1" customWidth="1"/>
    <col min="372" max="374" width="7.140625" style="55" bestFit="1" customWidth="1"/>
    <col min="375" max="375" width="4.5703125" style="55" bestFit="1" customWidth="1"/>
    <col min="376" max="378" width="7.140625" style="55" bestFit="1" customWidth="1"/>
    <col min="379" max="379" width="4.5703125" style="55" bestFit="1" customWidth="1"/>
    <col min="380" max="380" width="10" style="55" bestFit="1" customWidth="1"/>
    <col min="381" max="381" width="9.140625" style="55"/>
    <col min="382" max="382" width="8.140625" style="55" bestFit="1" customWidth="1"/>
    <col min="383" max="16384" width="9.140625" style="55"/>
  </cols>
  <sheetData>
    <row r="1" spans="1:382" x14ac:dyDescent="0.25">
      <c r="A1" s="41" t="s">
        <v>83</v>
      </c>
    </row>
    <row r="2" spans="1:382" s="41" customFormat="1" ht="15" customHeight="1" x14ac:dyDescent="0.25">
      <c r="A2" s="913" t="s">
        <v>19</v>
      </c>
      <c r="B2" s="913" t="s">
        <v>132</v>
      </c>
      <c r="C2" s="950" t="s">
        <v>18</v>
      </c>
      <c r="D2" s="950"/>
      <c r="E2" s="950"/>
      <c r="F2" s="950"/>
      <c r="G2" s="950"/>
      <c r="H2" s="950"/>
      <c r="I2" s="950"/>
      <c r="J2" s="950"/>
      <c r="K2" s="950"/>
      <c r="L2" s="950"/>
      <c r="M2" s="950"/>
      <c r="N2" s="950"/>
      <c r="O2" s="950"/>
      <c r="P2" s="950"/>
      <c r="Q2" s="950"/>
      <c r="R2" s="950"/>
      <c r="S2" s="950"/>
      <c r="T2" s="950"/>
      <c r="U2" s="950"/>
      <c r="V2" s="950"/>
      <c r="W2" s="913" t="s">
        <v>31</v>
      </c>
      <c r="X2" s="913"/>
      <c r="Y2" s="913"/>
      <c r="Z2" s="913"/>
      <c r="AA2" s="913"/>
      <c r="AB2" s="913"/>
      <c r="AC2" s="913"/>
      <c r="AD2" s="913"/>
      <c r="AE2" s="913"/>
      <c r="AF2" s="913"/>
      <c r="AG2" s="913"/>
      <c r="AH2" s="913"/>
      <c r="AI2" s="913"/>
      <c r="AJ2" s="913"/>
      <c r="AK2" s="913"/>
      <c r="AL2" s="913"/>
      <c r="AM2" s="913"/>
      <c r="AN2" s="913"/>
      <c r="AO2" s="913"/>
      <c r="AP2" s="913"/>
      <c r="AQ2" s="920" t="s">
        <v>32</v>
      </c>
      <c r="AR2" s="920"/>
      <c r="AS2" s="920"/>
      <c r="AT2" s="920"/>
      <c r="AU2" s="920"/>
      <c r="AV2" s="920"/>
      <c r="AW2" s="920"/>
      <c r="AX2" s="920"/>
      <c r="AY2" s="920"/>
      <c r="AZ2" s="920"/>
      <c r="BA2" s="920"/>
      <c r="BB2" s="920"/>
      <c r="BC2" s="920"/>
      <c r="BD2" s="920"/>
      <c r="BE2" s="920"/>
      <c r="BF2" s="920"/>
      <c r="BG2" s="920"/>
      <c r="BH2" s="920"/>
      <c r="BI2" s="920"/>
      <c r="BJ2" s="920"/>
      <c r="BK2" s="896" t="s">
        <v>33</v>
      </c>
      <c r="BL2" s="896"/>
      <c r="BM2" s="896"/>
      <c r="BN2" s="896"/>
      <c r="BO2" s="896"/>
      <c r="BP2" s="896"/>
      <c r="BQ2" s="896"/>
      <c r="BR2" s="896"/>
      <c r="BS2" s="896"/>
      <c r="BT2" s="896"/>
      <c r="BU2" s="896"/>
      <c r="BV2" s="896"/>
      <c r="BW2" s="896"/>
      <c r="BX2" s="896"/>
      <c r="BY2" s="896"/>
      <c r="BZ2" s="896"/>
      <c r="CA2" s="896"/>
      <c r="CB2" s="896"/>
      <c r="CC2" s="896"/>
      <c r="CD2" s="896"/>
      <c r="CE2" s="950" t="s">
        <v>34</v>
      </c>
      <c r="CF2" s="950"/>
      <c r="CG2" s="950"/>
      <c r="CH2" s="950"/>
      <c r="CI2" s="950"/>
      <c r="CJ2" s="950"/>
      <c r="CK2" s="950"/>
      <c r="CL2" s="950"/>
      <c r="CM2" s="950"/>
      <c r="CN2" s="950"/>
      <c r="CO2" s="950"/>
      <c r="CP2" s="950"/>
      <c r="CQ2" s="950"/>
      <c r="CR2" s="950"/>
      <c r="CS2" s="950"/>
      <c r="CT2" s="950"/>
      <c r="CU2" s="950"/>
      <c r="CV2" s="950"/>
      <c r="CW2" s="950"/>
      <c r="CX2" s="950"/>
      <c r="CY2" s="896" t="s">
        <v>284</v>
      </c>
      <c r="CZ2" s="896"/>
      <c r="DA2" s="896"/>
      <c r="DB2" s="896"/>
      <c r="DC2" s="896"/>
      <c r="DD2" s="896"/>
      <c r="DE2" s="896"/>
      <c r="DF2" s="896"/>
      <c r="DG2" s="896"/>
      <c r="DH2" s="896"/>
      <c r="DI2" s="896"/>
      <c r="DJ2" s="896"/>
      <c r="DK2" s="896"/>
      <c r="DL2" s="896"/>
      <c r="DM2" s="896"/>
      <c r="DN2" s="896"/>
      <c r="DO2" s="896"/>
      <c r="DP2" s="896"/>
      <c r="DQ2" s="896"/>
      <c r="DR2" s="896"/>
      <c r="DS2" s="950" t="s">
        <v>285</v>
      </c>
      <c r="DT2" s="950"/>
      <c r="DU2" s="950"/>
      <c r="DV2" s="950"/>
      <c r="DW2" s="950"/>
      <c r="DX2" s="950"/>
      <c r="DY2" s="950"/>
      <c r="DZ2" s="950"/>
      <c r="EA2" s="950"/>
      <c r="EB2" s="950"/>
      <c r="EC2" s="950"/>
      <c r="ED2" s="950"/>
      <c r="EE2" s="950"/>
      <c r="EF2" s="950"/>
      <c r="EG2" s="950"/>
      <c r="EH2" s="950"/>
      <c r="EI2" s="950"/>
      <c r="EJ2" s="950"/>
      <c r="EK2" s="950"/>
      <c r="EL2" s="950"/>
      <c r="EM2" s="896" t="s">
        <v>288</v>
      </c>
      <c r="EN2" s="896"/>
      <c r="EO2" s="896"/>
      <c r="EP2" s="896"/>
      <c r="EQ2" s="896"/>
      <c r="ER2" s="896"/>
      <c r="ES2" s="896"/>
      <c r="ET2" s="896"/>
      <c r="EU2" s="896"/>
      <c r="EV2" s="896"/>
      <c r="EW2" s="896"/>
      <c r="EX2" s="896"/>
      <c r="EY2" s="896"/>
      <c r="EZ2" s="896"/>
      <c r="FA2" s="896"/>
      <c r="FB2" s="896"/>
      <c r="FC2" s="896"/>
      <c r="FD2" s="896"/>
      <c r="FE2" s="896"/>
      <c r="FF2" s="896"/>
      <c r="FG2" s="950" t="s">
        <v>289</v>
      </c>
      <c r="FH2" s="950"/>
      <c r="FI2" s="950"/>
      <c r="FJ2" s="950"/>
      <c r="FK2" s="950"/>
      <c r="FL2" s="950"/>
      <c r="FM2" s="950"/>
      <c r="FN2" s="950"/>
      <c r="FO2" s="950"/>
      <c r="FP2" s="950"/>
      <c r="FQ2" s="950"/>
      <c r="FR2" s="950"/>
      <c r="FS2" s="950"/>
      <c r="FT2" s="950"/>
      <c r="FU2" s="950"/>
      <c r="FV2" s="950"/>
      <c r="FW2" s="950"/>
      <c r="FX2" s="950"/>
      <c r="FY2" s="950"/>
      <c r="FZ2" s="950"/>
      <c r="GA2" s="896" t="s">
        <v>290</v>
      </c>
      <c r="GB2" s="896"/>
      <c r="GC2" s="896"/>
      <c r="GD2" s="896"/>
      <c r="GE2" s="896"/>
      <c r="GF2" s="896"/>
      <c r="GG2" s="896"/>
      <c r="GH2" s="896"/>
      <c r="GI2" s="896"/>
      <c r="GJ2" s="896"/>
      <c r="GK2" s="896"/>
      <c r="GL2" s="896"/>
      <c r="GM2" s="896"/>
      <c r="GN2" s="896"/>
      <c r="GO2" s="896"/>
      <c r="GP2" s="896"/>
      <c r="GQ2" s="896"/>
      <c r="GR2" s="896"/>
      <c r="GS2" s="896"/>
      <c r="GT2" s="896"/>
      <c r="GU2" s="950" t="s">
        <v>291</v>
      </c>
      <c r="GV2" s="950"/>
      <c r="GW2" s="950"/>
      <c r="GX2" s="950"/>
      <c r="GY2" s="950"/>
      <c r="GZ2" s="950"/>
      <c r="HA2" s="950"/>
      <c r="HB2" s="950"/>
      <c r="HC2" s="950"/>
      <c r="HD2" s="950"/>
      <c r="HE2" s="950"/>
      <c r="HF2" s="950"/>
      <c r="HG2" s="950"/>
      <c r="HH2" s="950"/>
      <c r="HI2" s="950"/>
      <c r="HJ2" s="950"/>
      <c r="HK2" s="950"/>
      <c r="HL2" s="950"/>
      <c r="HM2" s="950"/>
      <c r="HN2" s="950"/>
      <c r="HO2" s="896" t="s">
        <v>292</v>
      </c>
      <c r="HP2" s="896"/>
      <c r="HQ2" s="896"/>
      <c r="HR2" s="896"/>
      <c r="HS2" s="896"/>
      <c r="HT2" s="896"/>
      <c r="HU2" s="896"/>
      <c r="HV2" s="896"/>
      <c r="HW2" s="896"/>
      <c r="HX2" s="896"/>
      <c r="HY2" s="896"/>
      <c r="HZ2" s="896"/>
      <c r="IA2" s="896"/>
      <c r="IB2" s="896"/>
      <c r="IC2" s="896"/>
      <c r="ID2" s="896"/>
      <c r="IE2" s="896"/>
      <c r="IF2" s="896"/>
      <c r="IG2" s="896"/>
      <c r="IH2" s="896"/>
      <c r="II2" s="921" t="s">
        <v>300</v>
      </c>
      <c r="IJ2" s="921"/>
      <c r="IK2" s="921"/>
      <c r="IL2" s="921"/>
      <c r="IM2" s="921"/>
      <c r="IN2" s="921"/>
      <c r="IO2" s="921"/>
      <c r="IP2" s="921"/>
      <c r="IQ2" s="921"/>
      <c r="IR2" s="921"/>
      <c r="IS2" s="921"/>
      <c r="IT2" s="921"/>
      <c r="IU2" s="921"/>
      <c r="IV2" s="921"/>
      <c r="IW2" s="921"/>
      <c r="IX2" s="921"/>
      <c r="IY2" s="921"/>
      <c r="IZ2" s="921"/>
      <c r="JA2" s="921"/>
      <c r="JB2" s="921"/>
      <c r="JC2" s="921" t="s">
        <v>301</v>
      </c>
      <c r="JD2" s="921"/>
      <c r="JE2" s="921"/>
      <c r="JF2" s="921"/>
      <c r="JG2" s="921"/>
      <c r="JH2" s="921"/>
      <c r="JI2" s="921"/>
      <c r="JJ2" s="921"/>
      <c r="JK2" s="921"/>
      <c r="JL2" s="921"/>
      <c r="JM2" s="921"/>
      <c r="JN2" s="921"/>
      <c r="JO2" s="921"/>
      <c r="JP2" s="921"/>
      <c r="JQ2" s="921"/>
      <c r="JR2" s="921"/>
      <c r="JS2" s="921"/>
      <c r="JT2" s="921"/>
      <c r="JU2" s="921"/>
      <c r="JV2" s="921"/>
      <c r="JW2" s="921" t="s">
        <v>302</v>
      </c>
      <c r="JX2" s="921"/>
      <c r="JY2" s="921"/>
      <c r="JZ2" s="921"/>
      <c r="KA2" s="921"/>
      <c r="KB2" s="921"/>
      <c r="KC2" s="921"/>
      <c r="KD2" s="921"/>
      <c r="KE2" s="921"/>
      <c r="KF2" s="921"/>
      <c r="KG2" s="921"/>
      <c r="KH2" s="921"/>
      <c r="KI2" s="921"/>
      <c r="KJ2" s="921"/>
      <c r="KK2" s="921"/>
      <c r="KL2" s="921"/>
      <c r="KM2" s="921"/>
      <c r="KN2" s="921"/>
      <c r="KO2" s="921"/>
      <c r="KP2" s="921"/>
      <c r="KQ2" s="921" t="s">
        <v>303</v>
      </c>
      <c r="KR2" s="921"/>
      <c r="KS2" s="921"/>
      <c r="KT2" s="921"/>
      <c r="KU2" s="921"/>
      <c r="KV2" s="921"/>
      <c r="KW2" s="921"/>
      <c r="KX2" s="921"/>
      <c r="KY2" s="921"/>
      <c r="KZ2" s="921"/>
      <c r="LA2" s="921"/>
      <c r="LB2" s="921"/>
      <c r="LC2" s="921"/>
      <c r="LD2" s="921"/>
      <c r="LE2" s="921"/>
      <c r="LF2" s="921"/>
      <c r="LG2" s="921"/>
      <c r="LH2" s="921"/>
      <c r="LI2" s="921"/>
      <c r="LJ2" s="921"/>
      <c r="LK2" s="921" t="s">
        <v>299</v>
      </c>
      <c r="LL2" s="921"/>
      <c r="LM2" s="921"/>
      <c r="LN2" s="921"/>
      <c r="LO2" s="921"/>
      <c r="LP2" s="921"/>
      <c r="LQ2" s="921"/>
      <c r="LR2" s="921"/>
      <c r="LS2" s="921"/>
      <c r="LT2" s="921"/>
      <c r="LU2" s="921"/>
      <c r="LV2" s="921"/>
      <c r="LW2" s="921"/>
      <c r="LX2" s="921"/>
      <c r="LY2" s="921"/>
      <c r="LZ2" s="921"/>
      <c r="MA2" s="921"/>
      <c r="MB2" s="921"/>
      <c r="MC2" s="921"/>
      <c r="MD2" s="921"/>
      <c r="ME2" s="921" t="s">
        <v>304</v>
      </c>
      <c r="MF2" s="921"/>
      <c r="MG2" s="921"/>
      <c r="MH2" s="921"/>
      <c r="MI2" s="921"/>
      <c r="MJ2" s="921"/>
      <c r="MK2" s="921"/>
      <c r="ML2" s="921"/>
      <c r="MM2" s="921"/>
      <c r="MN2" s="921"/>
      <c r="MO2" s="921"/>
      <c r="MP2" s="921"/>
      <c r="MQ2" s="921"/>
      <c r="MR2" s="921"/>
      <c r="MS2" s="921"/>
      <c r="MT2" s="921"/>
      <c r="MU2" s="921"/>
      <c r="MV2" s="921"/>
      <c r="MW2" s="921"/>
      <c r="MX2" s="921"/>
      <c r="MY2" s="921" t="s">
        <v>324</v>
      </c>
      <c r="MZ2" s="921"/>
      <c r="NA2" s="921"/>
      <c r="NB2" s="921"/>
      <c r="NC2" s="921"/>
      <c r="ND2" s="921"/>
      <c r="NE2" s="921"/>
      <c r="NF2" s="921"/>
      <c r="NG2" s="921"/>
      <c r="NH2" s="921"/>
      <c r="NI2" s="921"/>
      <c r="NJ2" s="921"/>
      <c r="NK2" s="921"/>
      <c r="NL2" s="921"/>
      <c r="NM2" s="921"/>
      <c r="NN2" s="921"/>
      <c r="NO2" s="921"/>
      <c r="NP2" s="921"/>
      <c r="NQ2" s="921"/>
      <c r="NR2" s="921"/>
    </row>
    <row r="3" spans="1:382" s="41" customFormat="1" x14ac:dyDescent="0.25">
      <c r="A3" s="913"/>
      <c r="B3" s="913"/>
      <c r="C3" s="910" t="s">
        <v>14</v>
      </c>
      <c r="D3" s="910"/>
      <c r="E3" s="910"/>
      <c r="F3" s="910"/>
      <c r="G3" s="910"/>
      <c r="H3" s="910"/>
      <c r="I3" s="911" t="s">
        <v>15</v>
      </c>
      <c r="J3" s="911"/>
      <c r="K3" s="911"/>
      <c r="L3" s="911"/>
      <c r="M3" s="912" t="s">
        <v>16</v>
      </c>
      <c r="N3" s="912"/>
      <c r="O3" s="912"/>
      <c r="P3" s="912"/>
      <c r="Q3" s="913" t="s">
        <v>17</v>
      </c>
      <c r="R3" s="913"/>
      <c r="S3" s="913"/>
      <c r="T3" s="913"/>
      <c r="U3" s="913"/>
      <c r="V3" s="913"/>
      <c r="W3" s="910" t="s">
        <v>14</v>
      </c>
      <c r="X3" s="910"/>
      <c r="Y3" s="910"/>
      <c r="Z3" s="910"/>
      <c r="AA3" s="910"/>
      <c r="AB3" s="910"/>
      <c r="AC3" s="911" t="s">
        <v>15</v>
      </c>
      <c r="AD3" s="911"/>
      <c r="AE3" s="911"/>
      <c r="AF3" s="911"/>
      <c r="AG3" s="912" t="s">
        <v>16</v>
      </c>
      <c r="AH3" s="912"/>
      <c r="AI3" s="912"/>
      <c r="AJ3" s="912"/>
      <c r="AK3" s="913" t="s">
        <v>17</v>
      </c>
      <c r="AL3" s="913"/>
      <c r="AM3" s="913"/>
      <c r="AN3" s="913"/>
      <c r="AO3" s="913"/>
      <c r="AP3" s="913"/>
      <c r="AQ3" s="910" t="s">
        <v>14</v>
      </c>
      <c r="AR3" s="910"/>
      <c r="AS3" s="910"/>
      <c r="AT3" s="910"/>
      <c r="AU3" s="910"/>
      <c r="AV3" s="910"/>
      <c r="AW3" s="911" t="s">
        <v>15</v>
      </c>
      <c r="AX3" s="911"/>
      <c r="AY3" s="911"/>
      <c r="AZ3" s="911"/>
      <c r="BA3" s="912" t="s">
        <v>16</v>
      </c>
      <c r="BB3" s="912"/>
      <c r="BC3" s="912"/>
      <c r="BD3" s="912"/>
      <c r="BE3" s="913" t="s">
        <v>17</v>
      </c>
      <c r="BF3" s="913"/>
      <c r="BG3" s="913"/>
      <c r="BH3" s="913"/>
      <c r="BI3" s="913"/>
      <c r="BJ3" s="913"/>
      <c r="BK3" s="910" t="s">
        <v>14</v>
      </c>
      <c r="BL3" s="910"/>
      <c r="BM3" s="910"/>
      <c r="BN3" s="910"/>
      <c r="BO3" s="910"/>
      <c r="BP3" s="910"/>
      <c r="BQ3" s="911" t="s">
        <v>15</v>
      </c>
      <c r="BR3" s="911"/>
      <c r="BS3" s="911"/>
      <c r="BT3" s="911"/>
      <c r="BU3" s="912" t="s">
        <v>16</v>
      </c>
      <c r="BV3" s="912"/>
      <c r="BW3" s="912"/>
      <c r="BX3" s="912"/>
      <c r="BY3" s="913" t="s">
        <v>17</v>
      </c>
      <c r="BZ3" s="913"/>
      <c r="CA3" s="913"/>
      <c r="CB3" s="913"/>
      <c r="CC3" s="913"/>
      <c r="CD3" s="913"/>
      <c r="CE3" s="910" t="s">
        <v>14</v>
      </c>
      <c r="CF3" s="910"/>
      <c r="CG3" s="910"/>
      <c r="CH3" s="910"/>
      <c r="CI3" s="910"/>
      <c r="CJ3" s="910"/>
      <c r="CK3" s="911" t="s">
        <v>15</v>
      </c>
      <c r="CL3" s="911"/>
      <c r="CM3" s="911"/>
      <c r="CN3" s="911"/>
      <c r="CO3" s="912" t="s">
        <v>16</v>
      </c>
      <c r="CP3" s="912"/>
      <c r="CQ3" s="912"/>
      <c r="CR3" s="912"/>
      <c r="CS3" s="913" t="s">
        <v>17</v>
      </c>
      <c r="CT3" s="913"/>
      <c r="CU3" s="913"/>
      <c r="CV3" s="913"/>
      <c r="CW3" s="913"/>
      <c r="CX3" s="913"/>
      <c r="CY3" s="910" t="s">
        <v>14</v>
      </c>
      <c r="CZ3" s="910"/>
      <c r="DA3" s="910"/>
      <c r="DB3" s="910"/>
      <c r="DC3" s="910"/>
      <c r="DD3" s="910"/>
      <c r="DE3" s="911" t="s">
        <v>15</v>
      </c>
      <c r="DF3" s="911"/>
      <c r="DG3" s="911"/>
      <c r="DH3" s="911"/>
      <c r="DI3" s="912" t="s">
        <v>16</v>
      </c>
      <c r="DJ3" s="912"/>
      <c r="DK3" s="912"/>
      <c r="DL3" s="912"/>
      <c r="DM3" s="913" t="s">
        <v>17</v>
      </c>
      <c r="DN3" s="913"/>
      <c r="DO3" s="913"/>
      <c r="DP3" s="913"/>
      <c r="DQ3" s="913"/>
      <c r="DR3" s="913"/>
      <c r="DS3" s="910" t="s">
        <v>14</v>
      </c>
      <c r="DT3" s="910"/>
      <c r="DU3" s="910"/>
      <c r="DV3" s="910"/>
      <c r="DW3" s="910"/>
      <c r="DX3" s="910"/>
      <c r="DY3" s="911" t="s">
        <v>15</v>
      </c>
      <c r="DZ3" s="911"/>
      <c r="EA3" s="911"/>
      <c r="EB3" s="911"/>
      <c r="EC3" s="912" t="s">
        <v>16</v>
      </c>
      <c r="ED3" s="912"/>
      <c r="EE3" s="912"/>
      <c r="EF3" s="912"/>
      <c r="EG3" s="913" t="s">
        <v>17</v>
      </c>
      <c r="EH3" s="913"/>
      <c r="EI3" s="913"/>
      <c r="EJ3" s="913"/>
      <c r="EK3" s="913"/>
      <c r="EL3" s="913"/>
      <c r="EM3" s="910" t="s">
        <v>14</v>
      </c>
      <c r="EN3" s="910"/>
      <c r="EO3" s="910"/>
      <c r="EP3" s="910"/>
      <c r="EQ3" s="910"/>
      <c r="ER3" s="910"/>
      <c r="ES3" s="911" t="s">
        <v>15</v>
      </c>
      <c r="ET3" s="911"/>
      <c r="EU3" s="911"/>
      <c r="EV3" s="911"/>
      <c r="EW3" s="912" t="s">
        <v>16</v>
      </c>
      <c r="EX3" s="912"/>
      <c r="EY3" s="912"/>
      <c r="EZ3" s="912"/>
      <c r="FA3" s="913" t="s">
        <v>17</v>
      </c>
      <c r="FB3" s="913"/>
      <c r="FC3" s="913"/>
      <c r="FD3" s="913"/>
      <c r="FE3" s="913"/>
      <c r="FF3" s="913"/>
      <c r="FG3" s="910" t="s">
        <v>14</v>
      </c>
      <c r="FH3" s="910"/>
      <c r="FI3" s="910"/>
      <c r="FJ3" s="910"/>
      <c r="FK3" s="910"/>
      <c r="FL3" s="910"/>
      <c r="FM3" s="911" t="s">
        <v>15</v>
      </c>
      <c r="FN3" s="911"/>
      <c r="FO3" s="911"/>
      <c r="FP3" s="911"/>
      <c r="FQ3" s="912" t="s">
        <v>16</v>
      </c>
      <c r="FR3" s="912"/>
      <c r="FS3" s="912"/>
      <c r="FT3" s="912"/>
      <c r="FU3" s="913" t="s">
        <v>17</v>
      </c>
      <c r="FV3" s="913"/>
      <c r="FW3" s="913"/>
      <c r="FX3" s="913"/>
      <c r="FY3" s="913"/>
      <c r="FZ3" s="913"/>
      <c r="GA3" s="910" t="s">
        <v>14</v>
      </c>
      <c r="GB3" s="910"/>
      <c r="GC3" s="910"/>
      <c r="GD3" s="910"/>
      <c r="GE3" s="910"/>
      <c r="GF3" s="910"/>
      <c r="GG3" s="911" t="s">
        <v>15</v>
      </c>
      <c r="GH3" s="911"/>
      <c r="GI3" s="911"/>
      <c r="GJ3" s="911"/>
      <c r="GK3" s="912" t="s">
        <v>16</v>
      </c>
      <c r="GL3" s="912"/>
      <c r="GM3" s="912"/>
      <c r="GN3" s="912"/>
      <c r="GO3" s="913" t="s">
        <v>17</v>
      </c>
      <c r="GP3" s="913"/>
      <c r="GQ3" s="913"/>
      <c r="GR3" s="913"/>
      <c r="GS3" s="913"/>
      <c r="GT3" s="913"/>
      <c r="GU3" s="910" t="s">
        <v>14</v>
      </c>
      <c r="GV3" s="910"/>
      <c r="GW3" s="910"/>
      <c r="GX3" s="910"/>
      <c r="GY3" s="910"/>
      <c r="GZ3" s="910"/>
      <c r="HA3" s="911" t="s">
        <v>15</v>
      </c>
      <c r="HB3" s="911"/>
      <c r="HC3" s="911"/>
      <c r="HD3" s="911"/>
      <c r="HE3" s="912" t="s">
        <v>16</v>
      </c>
      <c r="HF3" s="912"/>
      <c r="HG3" s="912"/>
      <c r="HH3" s="912"/>
      <c r="HI3" s="913" t="s">
        <v>17</v>
      </c>
      <c r="HJ3" s="913"/>
      <c r="HK3" s="913"/>
      <c r="HL3" s="913"/>
      <c r="HM3" s="913"/>
      <c r="HN3" s="913"/>
      <c r="HO3" s="910" t="s">
        <v>14</v>
      </c>
      <c r="HP3" s="910"/>
      <c r="HQ3" s="910"/>
      <c r="HR3" s="910"/>
      <c r="HS3" s="910"/>
      <c r="HT3" s="910"/>
      <c r="HU3" s="911" t="s">
        <v>15</v>
      </c>
      <c r="HV3" s="911"/>
      <c r="HW3" s="911"/>
      <c r="HX3" s="911"/>
      <c r="HY3" s="912" t="s">
        <v>16</v>
      </c>
      <c r="HZ3" s="912"/>
      <c r="IA3" s="912"/>
      <c r="IB3" s="912"/>
      <c r="IC3" s="913" t="s">
        <v>17</v>
      </c>
      <c r="ID3" s="913"/>
      <c r="IE3" s="913"/>
      <c r="IF3" s="913"/>
      <c r="IG3" s="913"/>
      <c r="IH3" s="913"/>
      <c r="II3" s="910" t="s">
        <v>14</v>
      </c>
      <c r="IJ3" s="910"/>
      <c r="IK3" s="910"/>
      <c r="IL3" s="910"/>
      <c r="IM3" s="910"/>
      <c r="IN3" s="910"/>
      <c r="IO3" s="911" t="s">
        <v>15</v>
      </c>
      <c r="IP3" s="911"/>
      <c r="IQ3" s="911"/>
      <c r="IR3" s="911"/>
      <c r="IS3" s="912" t="s">
        <v>16</v>
      </c>
      <c r="IT3" s="912"/>
      <c r="IU3" s="912"/>
      <c r="IV3" s="912"/>
      <c r="IW3" s="913" t="s">
        <v>17</v>
      </c>
      <c r="IX3" s="913"/>
      <c r="IY3" s="913"/>
      <c r="IZ3" s="913"/>
      <c r="JA3" s="913"/>
      <c r="JB3" s="913"/>
      <c r="JC3" s="910" t="s">
        <v>14</v>
      </c>
      <c r="JD3" s="910"/>
      <c r="JE3" s="910"/>
      <c r="JF3" s="910"/>
      <c r="JG3" s="910"/>
      <c r="JH3" s="910"/>
      <c r="JI3" s="911" t="s">
        <v>15</v>
      </c>
      <c r="JJ3" s="911"/>
      <c r="JK3" s="911"/>
      <c r="JL3" s="911"/>
      <c r="JM3" s="912" t="s">
        <v>16</v>
      </c>
      <c r="JN3" s="912"/>
      <c r="JO3" s="912"/>
      <c r="JP3" s="912"/>
      <c r="JQ3" s="913" t="s">
        <v>17</v>
      </c>
      <c r="JR3" s="913"/>
      <c r="JS3" s="913"/>
      <c r="JT3" s="913"/>
      <c r="JU3" s="913"/>
      <c r="JV3" s="913"/>
      <c r="JW3" s="910" t="s">
        <v>14</v>
      </c>
      <c r="JX3" s="910"/>
      <c r="JY3" s="910"/>
      <c r="JZ3" s="910"/>
      <c r="KA3" s="910"/>
      <c r="KB3" s="910"/>
      <c r="KC3" s="911" t="s">
        <v>15</v>
      </c>
      <c r="KD3" s="911"/>
      <c r="KE3" s="911"/>
      <c r="KF3" s="911"/>
      <c r="KG3" s="912" t="s">
        <v>16</v>
      </c>
      <c r="KH3" s="912"/>
      <c r="KI3" s="912"/>
      <c r="KJ3" s="912"/>
      <c r="KK3" s="913" t="s">
        <v>17</v>
      </c>
      <c r="KL3" s="913"/>
      <c r="KM3" s="913"/>
      <c r="KN3" s="913"/>
      <c r="KO3" s="913"/>
      <c r="KP3" s="913"/>
      <c r="KQ3" s="910" t="s">
        <v>14</v>
      </c>
      <c r="KR3" s="910"/>
      <c r="KS3" s="910"/>
      <c r="KT3" s="910"/>
      <c r="KU3" s="910"/>
      <c r="KV3" s="910"/>
      <c r="KW3" s="911" t="s">
        <v>15</v>
      </c>
      <c r="KX3" s="911"/>
      <c r="KY3" s="911"/>
      <c r="KZ3" s="911"/>
      <c r="LA3" s="912" t="s">
        <v>16</v>
      </c>
      <c r="LB3" s="912"/>
      <c r="LC3" s="912"/>
      <c r="LD3" s="912"/>
      <c r="LE3" s="913" t="s">
        <v>17</v>
      </c>
      <c r="LF3" s="913"/>
      <c r="LG3" s="913"/>
      <c r="LH3" s="913"/>
      <c r="LI3" s="913"/>
      <c r="LJ3" s="913"/>
      <c r="LK3" s="910" t="s">
        <v>14</v>
      </c>
      <c r="LL3" s="910"/>
      <c r="LM3" s="910"/>
      <c r="LN3" s="910"/>
      <c r="LO3" s="910"/>
      <c r="LP3" s="910"/>
      <c r="LQ3" s="911" t="s">
        <v>15</v>
      </c>
      <c r="LR3" s="911"/>
      <c r="LS3" s="911"/>
      <c r="LT3" s="911"/>
      <c r="LU3" s="912" t="s">
        <v>16</v>
      </c>
      <c r="LV3" s="912"/>
      <c r="LW3" s="912"/>
      <c r="LX3" s="912"/>
      <c r="LY3" s="913" t="s">
        <v>17</v>
      </c>
      <c r="LZ3" s="913"/>
      <c r="MA3" s="913"/>
      <c r="MB3" s="913"/>
      <c r="MC3" s="913"/>
      <c r="MD3" s="913"/>
      <c r="ME3" s="910" t="s">
        <v>14</v>
      </c>
      <c r="MF3" s="910"/>
      <c r="MG3" s="910"/>
      <c r="MH3" s="910"/>
      <c r="MI3" s="910"/>
      <c r="MJ3" s="910"/>
      <c r="MK3" s="911" t="s">
        <v>15</v>
      </c>
      <c r="ML3" s="911"/>
      <c r="MM3" s="911"/>
      <c r="MN3" s="911"/>
      <c r="MO3" s="912" t="s">
        <v>16</v>
      </c>
      <c r="MP3" s="912"/>
      <c r="MQ3" s="912"/>
      <c r="MR3" s="912"/>
      <c r="MS3" s="913" t="s">
        <v>17</v>
      </c>
      <c r="MT3" s="913"/>
      <c r="MU3" s="913"/>
      <c r="MV3" s="913"/>
      <c r="MW3" s="913"/>
      <c r="MX3" s="913"/>
      <c r="MY3" s="910" t="s">
        <v>14</v>
      </c>
      <c r="MZ3" s="910"/>
      <c r="NA3" s="910"/>
      <c r="NB3" s="910"/>
      <c r="NC3" s="910"/>
      <c r="ND3" s="910"/>
      <c r="NE3" s="911" t="s">
        <v>15</v>
      </c>
      <c r="NF3" s="911"/>
      <c r="NG3" s="911"/>
      <c r="NH3" s="911"/>
      <c r="NI3" s="912" t="s">
        <v>16</v>
      </c>
      <c r="NJ3" s="912"/>
      <c r="NK3" s="912"/>
      <c r="NL3" s="912"/>
      <c r="NM3" s="913" t="s">
        <v>17</v>
      </c>
      <c r="NN3" s="913"/>
      <c r="NO3" s="913"/>
      <c r="NP3" s="913"/>
      <c r="NQ3" s="913"/>
      <c r="NR3" s="913"/>
    </row>
    <row r="4" spans="1:382" s="238" customFormat="1" ht="25.5" x14ac:dyDescent="0.25">
      <c r="A4" s="913"/>
      <c r="B4" s="913"/>
      <c r="C4" s="209" t="s">
        <v>26</v>
      </c>
      <c r="D4" s="209" t="s">
        <v>27</v>
      </c>
      <c r="E4" s="209" t="s">
        <v>253</v>
      </c>
      <c r="F4" s="209" t="s">
        <v>280</v>
      </c>
      <c r="G4" s="209" t="s">
        <v>281</v>
      </c>
      <c r="H4" s="209" t="s">
        <v>17</v>
      </c>
      <c r="I4" s="209" t="s">
        <v>26</v>
      </c>
      <c r="J4" s="209" t="s">
        <v>27</v>
      </c>
      <c r="K4" s="209" t="s">
        <v>253</v>
      </c>
      <c r="L4" s="209" t="s">
        <v>17</v>
      </c>
      <c r="M4" s="209" t="s">
        <v>26</v>
      </c>
      <c r="N4" s="209" t="s">
        <v>27</v>
      </c>
      <c r="O4" s="209" t="s">
        <v>253</v>
      </c>
      <c r="P4" s="209" t="s">
        <v>17</v>
      </c>
      <c r="Q4" s="209" t="s">
        <v>26</v>
      </c>
      <c r="R4" s="209" t="s">
        <v>27</v>
      </c>
      <c r="S4" s="209" t="s">
        <v>253</v>
      </c>
      <c r="T4" s="209" t="s">
        <v>280</v>
      </c>
      <c r="U4" s="209" t="s">
        <v>281</v>
      </c>
      <c r="V4" s="209" t="s">
        <v>17</v>
      </c>
      <c r="W4" s="209" t="s">
        <v>26</v>
      </c>
      <c r="X4" s="209" t="s">
        <v>27</v>
      </c>
      <c r="Y4" s="209" t="s">
        <v>253</v>
      </c>
      <c r="Z4" s="209" t="s">
        <v>280</v>
      </c>
      <c r="AA4" s="209" t="s">
        <v>281</v>
      </c>
      <c r="AB4" s="209" t="s">
        <v>17</v>
      </c>
      <c r="AC4" s="209" t="s">
        <v>26</v>
      </c>
      <c r="AD4" s="209" t="s">
        <v>27</v>
      </c>
      <c r="AE4" s="209" t="s">
        <v>253</v>
      </c>
      <c r="AF4" s="209" t="s">
        <v>17</v>
      </c>
      <c r="AG4" s="209" t="s">
        <v>26</v>
      </c>
      <c r="AH4" s="209" t="s">
        <v>27</v>
      </c>
      <c r="AI4" s="209" t="s">
        <v>253</v>
      </c>
      <c r="AJ4" s="209" t="s">
        <v>17</v>
      </c>
      <c r="AK4" s="209" t="s">
        <v>26</v>
      </c>
      <c r="AL4" s="209" t="s">
        <v>27</v>
      </c>
      <c r="AM4" s="209" t="s">
        <v>253</v>
      </c>
      <c r="AN4" s="209" t="s">
        <v>280</v>
      </c>
      <c r="AO4" s="209" t="s">
        <v>281</v>
      </c>
      <c r="AP4" s="209" t="s">
        <v>17</v>
      </c>
      <c r="AQ4" s="209" t="s">
        <v>26</v>
      </c>
      <c r="AR4" s="209" t="s">
        <v>27</v>
      </c>
      <c r="AS4" s="209" t="s">
        <v>253</v>
      </c>
      <c r="AT4" s="209" t="s">
        <v>280</v>
      </c>
      <c r="AU4" s="209" t="s">
        <v>281</v>
      </c>
      <c r="AV4" s="209" t="s">
        <v>17</v>
      </c>
      <c r="AW4" s="209" t="s">
        <v>26</v>
      </c>
      <c r="AX4" s="209" t="s">
        <v>27</v>
      </c>
      <c r="AY4" s="209" t="s">
        <v>253</v>
      </c>
      <c r="AZ4" s="209" t="s">
        <v>17</v>
      </c>
      <c r="BA4" s="209" t="s">
        <v>26</v>
      </c>
      <c r="BB4" s="209" t="s">
        <v>27</v>
      </c>
      <c r="BC4" s="209" t="s">
        <v>253</v>
      </c>
      <c r="BD4" s="209" t="s">
        <v>17</v>
      </c>
      <c r="BE4" s="209" t="s">
        <v>26</v>
      </c>
      <c r="BF4" s="209" t="s">
        <v>27</v>
      </c>
      <c r="BG4" s="209" t="s">
        <v>253</v>
      </c>
      <c r="BH4" s="209" t="s">
        <v>280</v>
      </c>
      <c r="BI4" s="209" t="s">
        <v>281</v>
      </c>
      <c r="BJ4" s="209" t="s">
        <v>17</v>
      </c>
      <c r="BK4" s="209" t="s">
        <v>26</v>
      </c>
      <c r="BL4" s="209" t="s">
        <v>27</v>
      </c>
      <c r="BM4" s="209" t="s">
        <v>253</v>
      </c>
      <c r="BN4" s="209" t="s">
        <v>280</v>
      </c>
      <c r="BO4" s="209" t="s">
        <v>281</v>
      </c>
      <c r="BP4" s="209" t="s">
        <v>17</v>
      </c>
      <c r="BQ4" s="209" t="s">
        <v>26</v>
      </c>
      <c r="BR4" s="209" t="s">
        <v>27</v>
      </c>
      <c r="BS4" s="209" t="s">
        <v>253</v>
      </c>
      <c r="BT4" s="209" t="s">
        <v>17</v>
      </c>
      <c r="BU4" s="209" t="s">
        <v>26</v>
      </c>
      <c r="BV4" s="209" t="s">
        <v>27</v>
      </c>
      <c r="BW4" s="209" t="s">
        <v>253</v>
      </c>
      <c r="BX4" s="209" t="s">
        <v>17</v>
      </c>
      <c r="BY4" s="209" t="s">
        <v>26</v>
      </c>
      <c r="BZ4" s="209" t="s">
        <v>27</v>
      </c>
      <c r="CA4" s="209" t="s">
        <v>253</v>
      </c>
      <c r="CB4" s="209" t="s">
        <v>280</v>
      </c>
      <c r="CC4" s="209" t="s">
        <v>281</v>
      </c>
      <c r="CD4" s="209" t="s">
        <v>17</v>
      </c>
      <c r="CE4" s="231" t="s">
        <v>26</v>
      </c>
      <c r="CF4" s="231" t="s">
        <v>27</v>
      </c>
      <c r="CG4" s="231" t="s">
        <v>253</v>
      </c>
      <c r="CH4" s="231" t="s">
        <v>280</v>
      </c>
      <c r="CI4" s="231" t="s">
        <v>281</v>
      </c>
      <c r="CJ4" s="231" t="s">
        <v>17</v>
      </c>
      <c r="CK4" s="231" t="s">
        <v>26</v>
      </c>
      <c r="CL4" s="231" t="s">
        <v>27</v>
      </c>
      <c r="CM4" s="231" t="s">
        <v>253</v>
      </c>
      <c r="CN4" s="231" t="s">
        <v>17</v>
      </c>
      <c r="CO4" s="231" t="s">
        <v>26</v>
      </c>
      <c r="CP4" s="231" t="s">
        <v>27</v>
      </c>
      <c r="CQ4" s="231" t="s">
        <v>253</v>
      </c>
      <c r="CR4" s="231" t="s">
        <v>17</v>
      </c>
      <c r="CS4" s="231" t="s">
        <v>26</v>
      </c>
      <c r="CT4" s="231" t="s">
        <v>27</v>
      </c>
      <c r="CU4" s="231" t="s">
        <v>253</v>
      </c>
      <c r="CV4" s="231" t="s">
        <v>280</v>
      </c>
      <c r="CW4" s="231" t="s">
        <v>281</v>
      </c>
      <c r="CX4" s="231" t="s">
        <v>17</v>
      </c>
      <c r="CY4" s="253" t="s">
        <v>26</v>
      </c>
      <c r="CZ4" s="253" t="s">
        <v>27</v>
      </c>
      <c r="DA4" s="253" t="s">
        <v>253</v>
      </c>
      <c r="DB4" s="253" t="s">
        <v>280</v>
      </c>
      <c r="DC4" s="253" t="s">
        <v>281</v>
      </c>
      <c r="DD4" s="253" t="s">
        <v>17</v>
      </c>
      <c r="DE4" s="253" t="s">
        <v>26</v>
      </c>
      <c r="DF4" s="253" t="s">
        <v>27</v>
      </c>
      <c r="DG4" s="253" t="s">
        <v>253</v>
      </c>
      <c r="DH4" s="253" t="s">
        <v>17</v>
      </c>
      <c r="DI4" s="253" t="s">
        <v>26</v>
      </c>
      <c r="DJ4" s="253" t="s">
        <v>27</v>
      </c>
      <c r="DK4" s="253" t="s">
        <v>253</v>
      </c>
      <c r="DL4" s="253" t="s">
        <v>17</v>
      </c>
      <c r="DM4" s="253" t="s">
        <v>26</v>
      </c>
      <c r="DN4" s="253" t="s">
        <v>27</v>
      </c>
      <c r="DO4" s="253" t="s">
        <v>253</v>
      </c>
      <c r="DP4" s="253" t="s">
        <v>280</v>
      </c>
      <c r="DQ4" s="253" t="s">
        <v>281</v>
      </c>
      <c r="DR4" s="253" t="s">
        <v>17</v>
      </c>
      <c r="DS4" s="253" t="s">
        <v>26</v>
      </c>
      <c r="DT4" s="253" t="s">
        <v>27</v>
      </c>
      <c r="DU4" s="253" t="s">
        <v>253</v>
      </c>
      <c r="DV4" s="253" t="s">
        <v>280</v>
      </c>
      <c r="DW4" s="253" t="s">
        <v>281</v>
      </c>
      <c r="DX4" s="253" t="s">
        <v>17</v>
      </c>
      <c r="DY4" s="253" t="s">
        <v>26</v>
      </c>
      <c r="DZ4" s="253" t="s">
        <v>27</v>
      </c>
      <c r="EA4" s="253" t="s">
        <v>253</v>
      </c>
      <c r="EB4" s="253" t="s">
        <v>17</v>
      </c>
      <c r="EC4" s="253" t="s">
        <v>26</v>
      </c>
      <c r="ED4" s="253" t="s">
        <v>27</v>
      </c>
      <c r="EE4" s="253" t="s">
        <v>253</v>
      </c>
      <c r="EF4" s="253" t="s">
        <v>17</v>
      </c>
      <c r="EG4" s="253" t="s">
        <v>26</v>
      </c>
      <c r="EH4" s="253" t="s">
        <v>27</v>
      </c>
      <c r="EI4" s="253" t="s">
        <v>253</v>
      </c>
      <c r="EJ4" s="253" t="s">
        <v>280</v>
      </c>
      <c r="EK4" s="253" t="s">
        <v>281</v>
      </c>
      <c r="EL4" s="253" t="s">
        <v>17</v>
      </c>
      <c r="EM4" s="298" t="s">
        <v>26</v>
      </c>
      <c r="EN4" s="298" t="s">
        <v>27</v>
      </c>
      <c r="EO4" s="298" t="s">
        <v>253</v>
      </c>
      <c r="EP4" s="298" t="s">
        <v>280</v>
      </c>
      <c r="EQ4" s="298" t="s">
        <v>281</v>
      </c>
      <c r="ER4" s="298" t="s">
        <v>17</v>
      </c>
      <c r="ES4" s="298" t="s">
        <v>26</v>
      </c>
      <c r="ET4" s="298" t="s">
        <v>27</v>
      </c>
      <c r="EU4" s="298" t="s">
        <v>253</v>
      </c>
      <c r="EV4" s="298" t="s">
        <v>17</v>
      </c>
      <c r="EW4" s="298" t="s">
        <v>26</v>
      </c>
      <c r="EX4" s="298" t="s">
        <v>27</v>
      </c>
      <c r="EY4" s="298" t="s">
        <v>253</v>
      </c>
      <c r="EZ4" s="298" t="s">
        <v>17</v>
      </c>
      <c r="FA4" s="298" t="s">
        <v>26</v>
      </c>
      <c r="FB4" s="298" t="s">
        <v>27</v>
      </c>
      <c r="FC4" s="298" t="s">
        <v>253</v>
      </c>
      <c r="FD4" s="298" t="s">
        <v>280</v>
      </c>
      <c r="FE4" s="298" t="s">
        <v>281</v>
      </c>
      <c r="FF4" s="298" t="s">
        <v>17</v>
      </c>
      <c r="FG4" s="326" t="s">
        <v>26</v>
      </c>
      <c r="FH4" s="326" t="s">
        <v>27</v>
      </c>
      <c r="FI4" s="326" t="s">
        <v>253</v>
      </c>
      <c r="FJ4" s="326" t="s">
        <v>280</v>
      </c>
      <c r="FK4" s="326" t="s">
        <v>281</v>
      </c>
      <c r="FL4" s="326" t="s">
        <v>17</v>
      </c>
      <c r="FM4" s="326" t="s">
        <v>26</v>
      </c>
      <c r="FN4" s="326" t="s">
        <v>27</v>
      </c>
      <c r="FO4" s="326" t="s">
        <v>253</v>
      </c>
      <c r="FP4" s="326" t="s">
        <v>17</v>
      </c>
      <c r="FQ4" s="326" t="s">
        <v>26</v>
      </c>
      <c r="FR4" s="326" t="s">
        <v>27</v>
      </c>
      <c r="FS4" s="326" t="s">
        <v>253</v>
      </c>
      <c r="FT4" s="326" t="s">
        <v>17</v>
      </c>
      <c r="FU4" s="326" t="s">
        <v>26</v>
      </c>
      <c r="FV4" s="326" t="s">
        <v>27</v>
      </c>
      <c r="FW4" s="326" t="s">
        <v>253</v>
      </c>
      <c r="FX4" s="326" t="s">
        <v>280</v>
      </c>
      <c r="FY4" s="326" t="s">
        <v>281</v>
      </c>
      <c r="FZ4" s="326" t="s">
        <v>17</v>
      </c>
      <c r="GA4" s="346" t="s">
        <v>26</v>
      </c>
      <c r="GB4" s="346" t="s">
        <v>27</v>
      </c>
      <c r="GC4" s="346" t="s">
        <v>253</v>
      </c>
      <c r="GD4" s="346" t="s">
        <v>280</v>
      </c>
      <c r="GE4" s="346" t="s">
        <v>281</v>
      </c>
      <c r="GF4" s="346" t="s">
        <v>17</v>
      </c>
      <c r="GG4" s="346" t="s">
        <v>26</v>
      </c>
      <c r="GH4" s="346" t="s">
        <v>27</v>
      </c>
      <c r="GI4" s="346" t="s">
        <v>253</v>
      </c>
      <c r="GJ4" s="346" t="s">
        <v>17</v>
      </c>
      <c r="GK4" s="346" t="s">
        <v>26</v>
      </c>
      <c r="GL4" s="346" t="s">
        <v>27</v>
      </c>
      <c r="GM4" s="346" t="s">
        <v>253</v>
      </c>
      <c r="GN4" s="346" t="s">
        <v>17</v>
      </c>
      <c r="GO4" s="346" t="s">
        <v>26</v>
      </c>
      <c r="GP4" s="346" t="s">
        <v>27</v>
      </c>
      <c r="GQ4" s="346" t="s">
        <v>253</v>
      </c>
      <c r="GR4" s="346" t="s">
        <v>280</v>
      </c>
      <c r="GS4" s="346" t="s">
        <v>281</v>
      </c>
      <c r="GT4" s="346" t="s">
        <v>17</v>
      </c>
      <c r="GU4" s="346" t="s">
        <v>26</v>
      </c>
      <c r="GV4" s="346" t="s">
        <v>27</v>
      </c>
      <c r="GW4" s="346" t="s">
        <v>253</v>
      </c>
      <c r="GX4" s="346" t="s">
        <v>280</v>
      </c>
      <c r="GY4" s="346" t="s">
        <v>281</v>
      </c>
      <c r="GZ4" s="346" t="s">
        <v>17</v>
      </c>
      <c r="HA4" s="346" t="s">
        <v>26</v>
      </c>
      <c r="HB4" s="346" t="s">
        <v>27</v>
      </c>
      <c r="HC4" s="346" t="s">
        <v>253</v>
      </c>
      <c r="HD4" s="346" t="s">
        <v>17</v>
      </c>
      <c r="HE4" s="346" t="s">
        <v>26</v>
      </c>
      <c r="HF4" s="346" t="s">
        <v>27</v>
      </c>
      <c r="HG4" s="346" t="s">
        <v>253</v>
      </c>
      <c r="HH4" s="346" t="s">
        <v>17</v>
      </c>
      <c r="HI4" s="346" t="s">
        <v>26</v>
      </c>
      <c r="HJ4" s="346" t="s">
        <v>27</v>
      </c>
      <c r="HK4" s="346" t="s">
        <v>253</v>
      </c>
      <c r="HL4" s="346" t="s">
        <v>280</v>
      </c>
      <c r="HM4" s="346" t="s">
        <v>281</v>
      </c>
      <c r="HN4" s="346" t="s">
        <v>17</v>
      </c>
      <c r="HO4" s="346" t="s">
        <v>26</v>
      </c>
      <c r="HP4" s="346" t="s">
        <v>27</v>
      </c>
      <c r="HQ4" s="346" t="s">
        <v>253</v>
      </c>
      <c r="HR4" s="346" t="s">
        <v>280</v>
      </c>
      <c r="HS4" s="346" t="s">
        <v>281</v>
      </c>
      <c r="HT4" s="346" t="s">
        <v>17</v>
      </c>
      <c r="HU4" s="346" t="s">
        <v>26</v>
      </c>
      <c r="HV4" s="346" t="s">
        <v>27</v>
      </c>
      <c r="HW4" s="346" t="s">
        <v>253</v>
      </c>
      <c r="HX4" s="346" t="s">
        <v>17</v>
      </c>
      <c r="HY4" s="346" t="s">
        <v>26</v>
      </c>
      <c r="HZ4" s="346" t="s">
        <v>27</v>
      </c>
      <c r="IA4" s="346" t="s">
        <v>253</v>
      </c>
      <c r="IB4" s="346" t="s">
        <v>17</v>
      </c>
      <c r="IC4" s="346" t="s">
        <v>26</v>
      </c>
      <c r="ID4" s="346" t="s">
        <v>27</v>
      </c>
      <c r="IE4" s="346" t="s">
        <v>253</v>
      </c>
      <c r="IF4" s="346" t="s">
        <v>280</v>
      </c>
      <c r="IG4" s="346" t="s">
        <v>281</v>
      </c>
      <c r="IH4" s="346" t="s">
        <v>17</v>
      </c>
      <c r="II4" s="346" t="s">
        <v>26</v>
      </c>
      <c r="IJ4" s="346" t="s">
        <v>27</v>
      </c>
      <c r="IK4" s="346" t="s">
        <v>253</v>
      </c>
      <c r="IL4" s="346" t="s">
        <v>280</v>
      </c>
      <c r="IM4" s="346" t="s">
        <v>281</v>
      </c>
      <c r="IN4" s="346" t="s">
        <v>17</v>
      </c>
      <c r="IO4" s="346" t="s">
        <v>26</v>
      </c>
      <c r="IP4" s="346" t="s">
        <v>27</v>
      </c>
      <c r="IQ4" s="346" t="s">
        <v>253</v>
      </c>
      <c r="IR4" s="346" t="s">
        <v>17</v>
      </c>
      <c r="IS4" s="346" t="s">
        <v>26</v>
      </c>
      <c r="IT4" s="346" t="s">
        <v>27</v>
      </c>
      <c r="IU4" s="346" t="s">
        <v>253</v>
      </c>
      <c r="IV4" s="346" t="s">
        <v>17</v>
      </c>
      <c r="IW4" s="346" t="s">
        <v>26</v>
      </c>
      <c r="IX4" s="346" t="s">
        <v>27</v>
      </c>
      <c r="IY4" s="346" t="s">
        <v>253</v>
      </c>
      <c r="IZ4" s="346" t="s">
        <v>280</v>
      </c>
      <c r="JA4" s="346" t="s">
        <v>281</v>
      </c>
      <c r="JB4" s="346" t="s">
        <v>17</v>
      </c>
      <c r="JC4" s="346" t="s">
        <v>26</v>
      </c>
      <c r="JD4" s="346" t="s">
        <v>27</v>
      </c>
      <c r="JE4" s="346" t="s">
        <v>253</v>
      </c>
      <c r="JF4" s="346" t="s">
        <v>280</v>
      </c>
      <c r="JG4" s="346" t="s">
        <v>281</v>
      </c>
      <c r="JH4" s="346" t="s">
        <v>17</v>
      </c>
      <c r="JI4" s="346" t="s">
        <v>26</v>
      </c>
      <c r="JJ4" s="346" t="s">
        <v>27</v>
      </c>
      <c r="JK4" s="346" t="s">
        <v>253</v>
      </c>
      <c r="JL4" s="346" t="s">
        <v>17</v>
      </c>
      <c r="JM4" s="346" t="s">
        <v>26</v>
      </c>
      <c r="JN4" s="346" t="s">
        <v>27</v>
      </c>
      <c r="JO4" s="346" t="s">
        <v>253</v>
      </c>
      <c r="JP4" s="346" t="s">
        <v>17</v>
      </c>
      <c r="JQ4" s="346" t="s">
        <v>26</v>
      </c>
      <c r="JR4" s="346" t="s">
        <v>27</v>
      </c>
      <c r="JS4" s="346" t="s">
        <v>253</v>
      </c>
      <c r="JT4" s="346" t="s">
        <v>280</v>
      </c>
      <c r="JU4" s="346" t="s">
        <v>281</v>
      </c>
      <c r="JV4" s="346" t="s">
        <v>17</v>
      </c>
      <c r="JW4" s="346" t="s">
        <v>26</v>
      </c>
      <c r="JX4" s="346" t="s">
        <v>27</v>
      </c>
      <c r="JY4" s="346" t="s">
        <v>253</v>
      </c>
      <c r="JZ4" s="346" t="s">
        <v>280</v>
      </c>
      <c r="KA4" s="346" t="s">
        <v>281</v>
      </c>
      <c r="KB4" s="346" t="s">
        <v>17</v>
      </c>
      <c r="KC4" s="346" t="s">
        <v>26</v>
      </c>
      <c r="KD4" s="346" t="s">
        <v>27</v>
      </c>
      <c r="KE4" s="346" t="s">
        <v>253</v>
      </c>
      <c r="KF4" s="346" t="s">
        <v>17</v>
      </c>
      <c r="KG4" s="346" t="s">
        <v>26</v>
      </c>
      <c r="KH4" s="346" t="s">
        <v>27</v>
      </c>
      <c r="KI4" s="346" t="s">
        <v>253</v>
      </c>
      <c r="KJ4" s="346" t="s">
        <v>17</v>
      </c>
      <c r="KK4" s="346" t="s">
        <v>26</v>
      </c>
      <c r="KL4" s="346" t="s">
        <v>27</v>
      </c>
      <c r="KM4" s="346" t="s">
        <v>253</v>
      </c>
      <c r="KN4" s="346" t="s">
        <v>280</v>
      </c>
      <c r="KO4" s="346" t="s">
        <v>281</v>
      </c>
      <c r="KP4" s="346" t="s">
        <v>17</v>
      </c>
      <c r="KQ4" s="346" t="s">
        <v>26</v>
      </c>
      <c r="KR4" s="346" t="s">
        <v>27</v>
      </c>
      <c r="KS4" s="346" t="s">
        <v>253</v>
      </c>
      <c r="KT4" s="346" t="s">
        <v>280</v>
      </c>
      <c r="KU4" s="346" t="s">
        <v>281</v>
      </c>
      <c r="KV4" s="346" t="s">
        <v>17</v>
      </c>
      <c r="KW4" s="346" t="s">
        <v>26</v>
      </c>
      <c r="KX4" s="346" t="s">
        <v>27</v>
      </c>
      <c r="KY4" s="346" t="s">
        <v>253</v>
      </c>
      <c r="KZ4" s="346" t="s">
        <v>17</v>
      </c>
      <c r="LA4" s="346" t="s">
        <v>26</v>
      </c>
      <c r="LB4" s="346" t="s">
        <v>27</v>
      </c>
      <c r="LC4" s="346" t="s">
        <v>253</v>
      </c>
      <c r="LD4" s="346" t="s">
        <v>17</v>
      </c>
      <c r="LE4" s="346" t="s">
        <v>26</v>
      </c>
      <c r="LF4" s="346" t="s">
        <v>27</v>
      </c>
      <c r="LG4" s="346" t="s">
        <v>253</v>
      </c>
      <c r="LH4" s="346" t="s">
        <v>280</v>
      </c>
      <c r="LI4" s="346" t="s">
        <v>281</v>
      </c>
      <c r="LJ4" s="346" t="s">
        <v>17</v>
      </c>
      <c r="LK4" s="346" t="s">
        <v>26</v>
      </c>
      <c r="LL4" s="346" t="s">
        <v>27</v>
      </c>
      <c r="LM4" s="346" t="s">
        <v>253</v>
      </c>
      <c r="LN4" s="346" t="s">
        <v>280</v>
      </c>
      <c r="LO4" s="346" t="s">
        <v>281</v>
      </c>
      <c r="LP4" s="346" t="s">
        <v>17</v>
      </c>
      <c r="LQ4" s="346" t="s">
        <v>26</v>
      </c>
      <c r="LR4" s="346" t="s">
        <v>27</v>
      </c>
      <c r="LS4" s="346" t="s">
        <v>253</v>
      </c>
      <c r="LT4" s="346" t="s">
        <v>17</v>
      </c>
      <c r="LU4" s="346" t="s">
        <v>26</v>
      </c>
      <c r="LV4" s="346" t="s">
        <v>27</v>
      </c>
      <c r="LW4" s="346" t="s">
        <v>253</v>
      </c>
      <c r="LX4" s="346" t="s">
        <v>17</v>
      </c>
      <c r="LY4" s="346" t="s">
        <v>26</v>
      </c>
      <c r="LZ4" s="346" t="s">
        <v>27</v>
      </c>
      <c r="MA4" s="346" t="s">
        <v>253</v>
      </c>
      <c r="MB4" s="346" t="s">
        <v>280</v>
      </c>
      <c r="MC4" s="346" t="s">
        <v>281</v>
      </c>
      <c r="MD4" s="346" t="s">
        <v>17</v>
      </c>
      <c r="ME4" s="346" t="s">
        <v>26</v>
      </c>
      <c r="MF4" s="346" t="s">
        <v>27</v>
      </c>
      <c r="MG4" s="346" t="s">
        <v>253</v>
      </c>
      <c r="MH4" s="346" t="s">
        <v>280</v>
      </c>
      <c r="MI4" s="346" t="s">
        <v>281</v>
      </c>
      <c r="MJ4" s="346" t="s">
        <v>17</v>
      </c>
      <c r="MK4" s="346" t="s">
        <v>26</v>
      </c>
      <c r="ML4" s="346" t="s">
        <v>27</v>
      </c>
      <c r="MM4" s="346" t="s">
        <v>253</v>
      </c>
      <c r="MN4" s="346" t="s">
        <v>17</v>
      </c>
      <c r="MO4" s="346" t="s">
        <v>26</v>
      </c>
      <c r="MP4" s="346" t="s">
        <v>27</v>
      </c>
      <c r="MQ4" s="346" t="s">
        <v>253</v>
      </c>
      <c r="MR4" s="346" t="s">
        <v>17</v>
      </c>
      <c r="MS4" s="346" t="s">
        <v>26</v>
      </c>
      <c r="MT4" s="346" t="s">
        <v>27</v>
      </c>
      <c r="MU4" s="346" t="s">
        <v>253</v>
      </c>
      <c r="MV4" s="346" t="s">
        <v>280</v>
      </c>
      <c r="MW4" s="346" t="s">
        <v>281</v>
      </c>
      <c r="MX4" s="346" t="s">
        <v>17</v>
      </c>
      <c r="MY4" s="429" t="s">
        <v>26</v>
      </c>
      <c r="MZ4" s="429" t="s">
        <v>27</v>
      </c>
      <c r="NA4" s="429" t="s">
        <v>253</v>
      </c>
      <c r="NB4" s="429" t="s">
        <v>280</v>
      </c>
      <c r="NC4" s="429" t="s">
        <v>281</v>
      </c>
      <c r="ND4" s="429" t="s">
        <v>17</v>
      </c>
      <c r="NE4" s="429" t="s">
        <v>26</v>
      </c>
      <c r="NF4" s="429" t="s">
        <v>27</v>
      </c>
      <c r="NG4" s="429" t="s">
        <v>253</v>
      </c>
      <c r="NH4" s="429" t="s">
        <v>17</v>
      </c>
      <c r="NI4" s="429" t="s">
        <v>26</v>
      </c>
      <c r="NJ4" s="429" t="s">
        <v>27</v>
      </c>
      <c r="NK4" s="429" t="s">
        <v>253</v>
      </c>
      <c r="NL4" s="429" t="s">
        <v>17</v>
      </c>
      <c r="NM4" s="429" t="s">
        <v>26</v>
      </c>
      <c r="NN4" s="429" t="s">
        <v>27</v>
      </c>
      <c r="NO4" s="429" t="s">
        <v>253</v>
      </c>
      <c r="NP4" s="429" t="s">
        <v>280</v>
      </c>
      <c r="NQ4" s="429" t="s">
        <v>281</v>
      </c>
      <c r="NR4" s="429" t="s">
        <v>17</v>
      </c>
    </row>
    <row r="5" spans="1:382" x14ac:dyDescent="0.25">
      <c r="A5" s="3">
        <v>1</v>
      </c>
      <c r="B5" s="15" t="s">
        <v>131</v>
      </c>
      <c r="C5" s="59"/>
      <c r="D5" s="59"/>
      <c r="E5" s="59"/>
      <c r="F5" s="59"/>
      <c r="G5" s="59"/>
      <c r="H5" s="59"/>
      <c r="I5" s="59"/>
      <c r="J5" s="59"/>
      <c r="K5" s="59"/>
      <c r="L5" s="59">
        <f>SUM(I5:K5)</f>
        <v>0</v>
      </c>
      <c r="M5" s="59"/>
      <c r="N5" s="59"/>
      <c r="O5" s="59"/>
      <c r="P5" s="59">
        <f>SUM(M5:O5)</f>
        <v>0</v>
      </c>
      <c r="Q5" s="40"/>
      <c r="R5" s="40"/>
      <c r="S5" s="40"/>
      <c r="T5" s="40"/>
      <c r="U5" s="40"/>
      <c r="V5" s="59">
        <f>SUM(Q5:S5)</f>
        <v>0</v>
      </c>
      <c r="W5" s="59"/>
      <c r="X5" s="59"/>
      <c r="Y5" s="59"/>
      <c r="Z5" s="40"/>
      <c r="AA5" s="40"/>
      <c r="AB5" s="59">
        <f>SUM(W5:Z5)</f>
        <v>0</v>
      </c>
      <c r="AC5" s="59"/>
      <c r="AD5" s="59"/>
      <c r="AE5" s="59"/>
      <c r="AF5" s="59">
        <f>SUM(AC5:AE5)</f>
        <v>0</v>
      </c>
      <c r="AG5" s="59"/>
      <c r="AH5" s="59"/>
      <c r="AI5" s="59"/>
      <c r="AJ5" s="59">
        <f>SUM(AG5:AI5)</f>
        <v>0</v>
      </c>
      <c r="AK5" s="40"/>
      <c r="AL5" s="40"/>
      <c r="AM5" s="40"/>
      <c r="AN5" s="40"/>
      <c r="AO5" s="40"/>
      <c r="AP5" s="59">
        <f>SUM(AK5:AM5)</f>
        <v>0</v>
      </c>
      <c r="AQ5" s="59"/>
      <c r="AR5" s="59"/>
      <c r="AS5" s="59"/>
      <c r="AT5" s="40"/>
      <c r="AU5" s="40"/>
      <c r="AV5" s="59">
        <f>SUM(AQ5:AU5)</f>
        <v>0</v>
      </c>
      <c r="AW5" s="59"/>
      <c r="AX5" s="59"/>
      <c r="AY5" s="59"/>
      <c r="AZ5" s="59">
        <f>SUM(AW5:AY5)</f>
        <v>0</v>
      </c>
      <c r="BA5" s="59"/>
      <c r="BB5" s="59"/>
      <c r="BC5" s="59"/>
      <c r="BD5" s="59">
        <f>SUM(BA5:BC5)</f>
        <v>0</v>
      </c>
      <c r="BE5" s="40"/>
      <c r="BF5" s="40"/>
      <c r="BG5" s="40"/>
      <c r="BH5" s="40"/>
      <c r="BI5" s="40"/>
      <c r="BJ5" s="59">
        <f>SUM(BE5:BI5)</f>
        <v>0</v>
      </c>
      <c r="BK5" s="59"/>
      <c r="BL5" s="59"/>
      <c r="BM5" s="59"/>
      <c r="BN5" s="40"/>
      <c r="BO5" s="40"/>
      <c r="BP5" s="59">
        <f>SUM(BK5:BO5)</f>
        <v>0</v>
      </c>
      <c r="BQ5" s="59"/>
      <c r="BR5" s="59"/>
      <c r="BS5" s="59"/>
      <c r="BT5" s="59">
        <f>SUM(BQ5:BS5)</f>
        <v>0</v>
      </c>
      <c r="BU5" s="59"/>
      <c r="BV5" s="59"/>
      <c r="BW5" s="59"/>
      <c r="BX5" s="59">
        <f>SUM(BU5:BW5)</f>
        <v>0</v>
      </c>
      <c r="BY5" s="40"/>
      <c r="BZ5" s="40"/>
      <c r="CA5" s="40"/>
      <c r="CB5" s="40"/>
      <c r="CC5" s="40"/>
      <c r="CD5" s="59">
        <f>SUM(BY5:CC5)</f>
        <v>0</v>
      </c>
      <c r="CE5" s="59"/>
      <c r="CF5" s="59"/>
      <c r="CG5" s="59"/>
      <c r="CH5" s="40"/>
      <c r="CI5" s="40"/>
      <c r="CJ5" s="59">
        <f>SUM(CE5:CI5)</f>
        <v>0</v>
      </c>
      <c r="CK5" s="59"/>
      <c r="CL5" s="59"/>
      <c r="CM5" s="59"/>
      <c r="CN5" s="59">
        <f>SUM(CK5:CM5)</f>
        <v>0</v>
      </c>
      <c r="CO5" s="59"/>
      <c r="CP5" s="59"/>
      <c r="CQ5" s="59"/>
      <c r="CR5" s="59">
        <f>SUM(CO5:CQ5)</f>
        <v>0</v>
      </c>
      <c r="CS5" s="40"/>
      <c r="CT5" s="40"/>
      <c r="CU5" s="40"/>
      <c r="CV5" s="40"/>
      <c r="CW5" s="40"/>
      <c r="CX5" s="59">
        <f>SUM(CS5:CW5)</f>
        <v>0</v>
      </c>
      <c r="CY5" s="59"/>
      <c r="CZ5" s="59"/>
      <c r="DA5" s="59"/>
      <c r="DB5" s="40"/>
      <c r="DC5" s="40"/>
      <c r="DD5" s="59">
        <f>SUM(CY5:DC5)</f>
        <v>0</v>
      </c>
      <c r="DE5" s="59"/>
      <c r="DF5" s="59"/>
      <c r="DG5" s="59"/>
      <c r="DH5" s="59">
        <f>SUM(DE5:DG5)</f>
        <v>0</v>
      </c>
      <c r="DI5" s="59"/>
      <c r="DJ5" s="59"/>
      <c r="DK5" s="59"/>
      <c r="DL5" s="59">
        <f>SUM(DI5:DK5)</f>
        <v>0</v>
      </c>
      <c r="DM5" s="40"/>
      <c r="DN5" s="40"/>
      <c r="DO5" s="40"/>
      <c r="DP5" s="40"/>
      <c r="DQ5" s="40"/>
      <c r="DR5" s="59">
        <f>SUM(DM5:DQ5)</f>
        <v>0</v>
      </c>
      <c r="DS5" s="59"/>
      <c r="DT5" s="59"/>
      <c r="DU5" s="59"/>
      <c r="DV5" s="40"/>
      <c r="DW5" s="40"/>
      <c r="DX5" s="59">
        <f>SUM(DS5:DW5)</f>
        <v>0</v>
      </c>
      <c r="DY5" s="59"/>
      <c r="DZ5" s="59"/>
      <c r="EA5" s="59"/>
      <c r="EB5" s="59">
        <f>SUM(DY5:EA5)</f>
        <v>0</v>
      </c>
      <c r="EC5" s="59"/>
      <c r="ED5" s="59"/>
      <c r="EE5" s="59"/>
      <c r="EF5" s="59">
        <f>SUM(EC5:EE5)</f>
        <v>0</v>
      </c>
      <c r="EG5" s="40"/>
      <c r="EH5" s="40"/>
      <c r="EI5" s="40"/>
      <c r="EJ5" s="40"/>
      <c r="EK5" s="40"/>
      <c r="EL5" s="59">
        <f>SUM(EG5:EK5)</f>
        <v>0</v>
      </c>
      <c r="EM5" s="59"/>
      <c r="EN5" s="59"/>
      <c r="EO5" s="59"/>
      <c r="EP5" s="40"/>
      <c r="EQ5" s="40"/>
      <c r="ER5" s="59">
        <f>SUM(EM5:EQ5)</f>
        <v>0</v>
      </c>
      <c r="ES5" s="59"/>
      <c r="ET5" s="59"/>
      <c r="EU5" s="59"/>
      <c r="EV5" s="59">
        <f>SUM(ES5:EU5)</f>
        <v>0</v>
      </c>
      <c r="EW5" s="59"/>
      <c r="EX5" s="59"/>
      <c r="EY5" s="59"/>
      <c r="EZ5" s="59">
        <f>SUM(EW5:EY5)</f>
        <v>0</v>
      </c>
      <c r="FA5" s="40"/>
      <c r="FB5" s="40"/>
      <c r="FC5" s="40"/>
      <c r="FD5" s="40"/>
      <c r="FE5" s="40"/>
      <c r="FF5" s="59">
        <f>SUM(FA5:FE5)</f>
        <v>0</v>
      </c>
      <c r="FG5" s="59"/>
      <c r="FH5" s="59"/>
      <c r="FI5" s="59"/>
      <c r="FJ5" s="40"/>
      <c r="FK5" s="40"/>
      <c r="FL5" s="59">
        <f>SUM(FG5:FK5)</f>
        <v>0</v>
      </c>
      <c r="FM5" s="59"/>
      <c r="FN5" s="59"/>
      <c r="FO5" s="59"/>
      <c r="FP5" s="59">
        <f>SUM(FM5:FO5)</f>
        <v>0</v>
      </c>
      <c r="FQ5" s="59"/>
      <c r="FR5" s="59"/>
      <c r="FS5" s="59"/>
      <c r="FT5" s="59">
        <f>SUM(FQ5:FS5)</f>
        <v>0</v>
      </c>
      <c r="FU5" s="40"/>
      <c r="FV5" s="40"/>
      <c r="FW5" s="40"/>
      <c r="FX5" s="40"/>
      <c r="FY5" s="40"/>
      <c r="FZ5" s="59">
        <f>SUM(FU5:FY5)</f>
        <v>0</v>
      </c>
      <c r="GA5" s="59"/>
      <c r="GB5" s="59"/>
      <c r="GC5" s="59"/>
      <c r="GD5" s="40"/>
      <c r="GE5" s="40"/>
      <c r="GF5" s="59">
        <f>SUM(GA5:GE5)</f>
        <v>0</v>
      </c>
      <c r="GG5" s="59"/>
      <c r="GH5" s="59"/>
      <c r="GI5" s="59"/>
      <c r="GJ5" s="59">
        <f>SUM(GG5:GI5)</f>
        <v>0</v>
      </c>
      <c r="GK5" s="59"/>
      <c r="GL5" s="59"/>
      <c r="GM5" s="59"/>
      <c r="GN5" s="59">
        <f>SUM(GK5:GM5)</f>
        <v>0</v>
      </c>
      <c r="GO5" s="40"/>
      <c r="GP5" s="40"/>
      <c r="GQ5" s="40"/>
      <c r="GR5" s="40"/>
      <c r="GS5" s="40"/>
      <c r="GT5" s="59">
        <f>SUM(GO5:GS5)</f>
        <v>0</v>
      </c>
      <c r="GU5" s="59"/>
      <c r="GV5" s="59"/>
      <c r="GW5" s="59"/>
      <c r="GX5" s="40"/>
      <c r="GY5" s="40"/>
      <c r="GZ5" s="59">
        <f>SUM(GU5:GY5)</f>
        <v>0</v>
      </c>
      <c r="HA5" s="59"/>
      <c r="HB5" s="59"/>
      <c r="HC5" s="59"/>
      <c r="HD5" s="59">
        <f>SUM(HA5:HC5)</f>
        <v>0</v>
      </c>
      <c r="HE5" s="59"/>
      <c r="HF5" s="59"/>
      <c r="HG5" s="59"/>
      <c r="HH5" s="59">
        <f>SUM(HE5:HG5)</f>
        <v>0</v>
      </c>
      <c r="HI5" s="40"/>
      <c r="HJ5" s="40"/>
      <c r="HK5" s="40"/>
      <c r="HL5" s="40"/>
      <c r="HM5" s="40"/>
      <c r="HN5" s="59">
        <f>SUM(HI5:HM5)</f>
        <v>0</v>
      </c>
      <c r="HO5" s="59"/>
      <c r="HP5" s="59"/>
      <c r="HQ5" s="59"/>
      <c r="HR5" s="40"/>
      <c r="HS5" s="40"/>
      <c r="HT5" s="59">
        <f>SUM(HO5:HS5)</f>
        <v>0</v>
      </c>
      <c r="HU5" s="59"/>
      <c r="HV5" s="59"/>
      <c r="HW5" s="59"/>
      <c r="HX5" s="59">
        <f>SUM(HU5:HW5)</f>
        <v>0</v>
      </c>
      <c r="HY5" s="59"/>
      <c r="HZ5" s="59"/>
      <c r="IA5" s="59"/>
      <c r="IB5" s="59">
        <f>SUM(HY5:IA5)</f>
        <v>0</v>
      </c>
      <c r="IC5" s="40"/>
      <c r="ID5" s="40"/>
      <c r="IE5" s="40"/>
      <c r="IF5" s="40"/>
      <c r="IG5" s="40"/>
      <c r="IH5" s="59">
        <f>SUM(IC5:IG5)</f>
        <v>0</v>
      </c>
      <c r="II5" s="40">
        <f>C5+W5+AQ5</f>
        <v>0</v>
      </c>
      <c r="IJ5" s="40">
        <f t="shared" ref="IJ5:IV5" si="0">D5+X5+AR5</f>
        <v>0</v>
      </c>
      <c r="IK5" s="40">
        <f t="shared" si="0"/>
        <v>0</v>
      </c>
      <c r="IL5" s="40">
        <f t="shared" si="0"/>
        <v>0</v>
      </c>
      <c r="IM5" s="40">
        <f t="shared" si="0"/>
        <v>0</v>
      </c>
      <c r="IN5" s="40">
        <f t="shared" si="0"/>
        <v>0</v>
      </c>
      <c r="IO5" s="40">
        <f t="shared" si="0"/>
        <v>0</v>
      </c>
      <c r="IP5" s="40">
        <f t="shared" si="0"/>
        <v>0</v>
      </c>
      <c r="IQ5" s="40">
        <f t="shared" si="0"/>
        <v>0</v>
      </c>
      <c r="IR5" s="40">
        <f t="shared" si="0"/>
        <v>0</v>
      </c>
      <c r="IS5" s="40">
        <f t="shared" si="0"/>
        <v>0</v>
      </c>
      <c r="IT5" s="40">
        <f t="shared" si="0"/>
        <v>0</v>
      </c>
      <c r="IU5" s="40">
        <f t="shared" si="0"/>
        <v>0</v>
      </c>
      <c r="IV5" s="40">
        <f t="shared" si="0"/>
        <v>0</v>
      </c>
      <c r="IW5" s="40"/>
      <c r="IX5" s="40"/>
      <c r="IY5" s="40"/>
      <c r="IZ5" s="40"/>
      <c r="JA5" s="40"/>
      <c r="JB5" s="59">
        <f>SUM(IW5:JA5)</f>
        <v>0</v>
      </c>
      <c r="JC5" s="40">
        <f>BK5+CE5+CY5</f>
        <v>0</v>
      </c>
      <c r="JD5" s="40">
        <f t="shared" ref="JD5:JP5" si="1">BL5+CF5+CZ5</f>
        <v>0</v>
      </c>
      <c r="JE5" s="40">
        <f t="shared" si="1"/>
        <v>0</v>
      </c>
      <c r="JF5" s="40">
        <f t="shared" si="1"/>
        <v>0</v>
      </c>
      <c r="JG5" s="40">
        <f t="shared" si="1"/>
        <v>0</v>
      </c>
      <c r="JH5" s="40">
        <f t="shared" si="1"/>
        <v>0</v>
      </c>
      <c r="JI5" s="40">
        <f t="shared" si="1"/>
        <v>0</v>
      </c>
      <c r="JJ5" s="40">
        <f t="shared" si="1"/>
        <v>0</v>
      </c>
      <c r="JK5" s="40">
        <f t="shared" si="1"/>
        <v>0</v>
      </c>
      <c r="JL5" s="40">
        <f t="shared" si="1"/>
        <v>0</v>
      </c>
      <c r="JM5" s="40">
        <f t="shared" si="1"/>
        <v>0</v>
      </c>
      <c r="JN5" s="40">
        <f t="shared" si="1"/>
        <v>0</v>
      </c>
      <c r="JO5" s="40">
        <f t="shared" si="1"/>
        <v>0</v>
      </c>
      <c r="JP5" s="40">
        <f t="shared" si="1"/>
        <v>0</v>
      </c>
      <c r="JQ5" s="40"/>
      <c r="JR5" s="40"/>
      <c r="JS5" s="40"/>
      <c r="JT5" s="40"/>
      <c r="JU5" s="40"/>
      <c r="JV5" s="59">
        <f>SUM(JQ5:JU5)</f>
        <v>0</v>
      </c>
      <c r="JW5" s="40">
        <f>DS5+EM5+FG5</f>
        <v>0</v>
      </c>
      <c r="JX5" s="40">
        <f t="shared" ref="JX5:KJ5" si="2">DT5+EN5+FH5</f>
        <v>0</v>
      </c>
      <c r="JY5" s="40">
        <f t="shared" si="2"/>
        <v>0</v>
      </c>
      <c r="JZ5" s="40">
        <f t="shared" si="2"/>
        <v>0</v>
      </c>
      <c r="KA5" s="40">
        <f t="shared" si="2"/>
        <v>0</v>
      </c>
      <c r="KB5" s="40">
        <f t="shared" si="2"/>
        <v>0</v>
      </c>
      <c r="KC5" s="40">
        <f t="shared" si="2"/>
        <v>0</v>
      </c>
      <c r="KD5" s="40">
        <f t="shared" si="2"/>
        <v>0</v>
      </c>
      <c r="KE5" s="40">
        <f t="shared" si="2"/>
        <v>0</v>
      </c>
      <c r="KF5" s="40">
        <f t="shared" si="2"/>
        <v>0</v>
      </c>
      <c r="KG5" s="40">
        <f t="shared" si="2"/>
        <v>0</v>
      </c>
      <c r="KH5" s="40">
        <f t="shared" si="2"/>
        <v>0</v>
      </c>
      <c r="KI5" s="40">
        <f t="shared" si="2"/>
        <v>0</v>
      </c>
      <c r="KJ5" s="40">
        <f t="shared" si="2"/>
        <v>0</v>
      </c>
      <c r="KK5" s="40"/>
      <c r="KL5" s="40"/>
      <c r="KM5" s="40"/>
      <c r="KN5" s="40"/>
      <c r="KO5" s="40"/>
      <c r="KP5" s="59">
        <f>SUM(KK5:KO5)</f>
        <v>0</v>
      </c>
      <c r="KQ5" s="40">
        <f>GA5+GU5+HO5</f>
        <v>0</v>
      </c>
      <c r="KR5" s="40">
        <f t="shared" ref="KR5:LD5" si="3">GB5+GV5+HP5</f>
        <v>0</v>
      </c>
      <c r="KS5" s="40">
        <f t="shared" si="3"/>
        <v>0</v>
      </c>
      <c r="KT5" s="40">
        <f t="shared" si="3"/>
        <v>0</v>
      </c>
      <c r="KU5" s="40">
        <f t="shared" si="3"/>
        <v>0</v>
      </c>
      <c r="KV5" s="40">
        <f t="shared" si="3"/>
        <v>0</v>
      </c>
      <c r="KW5" s="40">
        <f t="shared" si="3"/>
        <v>0</v>
      </c>
      <c r="KX5" s="40">
        <f t="shared" si="3"/>
        <v>0</v>
      </c>
      <c r="KY5" s="40">
        <f t="shared" si="3"/>
        <v>0</v>
      </c>
      <c r="KZ5" s="40">
        <f t="shared" si="3"/>
        <v>0</v>
      </c>
      <c r="LA5" s="40">
        <f t="shared" si="3"/>
        <v>0</v>
      </c>
      <c r="LB5" s="40">
        <f t="shared" si="3"/>
        <v>0</v>
      </c>
      <c r="LC5" s="40">
        <f t="shared" si="3"/>
        <v>0</v>
      </c>
      <c r="LD5" s="40">
        <f t="shared" si="3"/>
        <v>0</v>
      </c>
      <c r="LE5" s="40"/>
      <c r="LF5" s="40"/>
      <c r="LG5" s="40"/>
      <c r="LH5" s="40"/>
      <c r="LI5" s="40"/>
      <c r="LJ5" s="59">
        <f>SUM(LE5:LI5)</f>
        <v>0</v>
      </c>
      <c r="LK5" s="40">
        <f>II5+JC5</f>
        <v>0</v>
      </c>
      <c r="LL5" s="40">
        <f t="shared" ref="LL5:LX5" si="4">IJ5+JD5</f>
        <v>0</v>
      </c>
      <c r="LM5" s="40">
        <f t="shared" si="4"/>
        <v>0</v>
      </c>
      <c r="LN5" s="40">
        <f t="shared" si="4"/>
        <v>0</v>
      </c>
      <c r="LO5" s="40">
        <f t="shared" si="4"/>
        <v>0</v>
      </c>
      <c r="LP5" s="40">
        <f t="shared" si="4"/>
        <v>0</v>
      </c>
      <c r="LQ5" s="40">
        <f t="shared" si="4"/>
        <v>0</v>
      </c>
      <c r="LR5" s="40">
        <f t="shared" si="4"/>
        <v>0</v>
      </c>
      <c r="LS5" s="40">
        <f t="shared" si="4"/>
        <v>0</v>
      </c>
      <c r="LT5" s="40">
        <f t="shared" si="4"/>
        <v>0</v>
      </c>
      <c r="LU5" s="40">
        <f t="shared" si="4"/>
        <v>0</v>
      </c>
      <c r="LV5" s="40">
        <f t="shared" si="4"/>
        <v>0</v>
      </c>
      <c r="LW5" s="40">
        <f t="shared" si="4"/>
        <v>0</v>
      </c>
      <c r="LX5" s="40">
        <f t="shared" si="4"/>
        <v>0</v>
      </c>
      <c r="LY5" s="40"/>
      <c r="LZ5" s="40"/>
      <c r="MA5" s="40"/>
      <c r="MB5" s="40"/>
      <c r="MC5" s="40"/>
      <c r="MD5" s="59">
        <f>SUM(LY5:MC5)</f>
        <v>0</v>
      </c>
      <c r="ME5" s="40">
        <f>JW5+KQ5</f>
        <v>0</v>
      </c>
      <c r="MF5" s="40">
        <f t="shared" ref="MF5:MR5" si="5">JX5+KR5</f>
        <v>0</v>
      </c>
      <c r="MG5" s="40">
        <f t="shared" si="5"/>
        <v>0</v>
      </c>
      <c r="MH5" s="40">
        <f t="shared" si="5"/>
        <v>0</v>
      </c>
      <c r="MI5" s="40">
        <f t="shared" si="5"/>
        <v>0</v>
      </c>
      <c r="MJ5" s="40">
        <f t="shared" si="5"/>
        <v>0</v>
      </c>
      <c r="MK5" s="40">
        <f t="shared" si="5"/>
        <v>0</v>
      </c>
      <c r="ML5" s="40">
        <f t="shared" si="5"/>
        <v>0</v>
      </c>
      <c r="MM5" s="40">
        <f t="shared" si="5"/>
        <v>0</v>
      </c>
      <c r="MN5" s="40">
        <f t="shared" si="5"/>
        <v>0</v>
      </c>
      <c r="MO5" s="40">
        <f t="shared" si="5"/>
        <v>0</v>
      </c>
      <c r="MP5" s="40">
        <f t="shared" si="5"/>
        <v>0</v>
      </c>
      <c r="MQ5" s="40">
        <f t="shared" si="5"/>
        <v>0</v>
      </c>
      <c r="MR5" s="40">
        <f t="shared" si="5"/>
        <v>0</v>
      </c>
      <c r="MS5" s="40"/>
      <c r="MT5" s="40"/>
      <c r="MU5" s="40"/>
      <c r="MV5" s="40"/>
      <c r="MW5" s="40"/>
      <c r="MX5" s="59">
        <f>SUM(MS5:MW5)</f>
        <v>0</v>
      </c>
      <c r="MY5" s="40">
        <f t="shared" ref="MY5:NL5" si="6">KQ5+LK5</f>
        <v>0</v>
      </c>
      <c r="MZ5" s="40">
        <f t="shared" si="6"/>
        <v>0</v>
      </c>
      <c r="NA5" s="40">
        <f t="shared" si="6"/>
        <v>0</v>
      </c>
      <c r="NB5" s="40">
        <f t="shared" si="6"/>
        <v>0</v>
      </c>
      <c r="NC5" s="40">
        <f t="shared" si="6"/>
        <v>0</v>
      </c>
      <c r="ND5" s="40">
        <f t="shared" si="6"/>
        <v>0</v>
      </c>
      <c r="NE5" s="40">
        <f t="shared" si="6"/>
        <v>0</v>
      </c>
      <c r="NF5" s="40">
        <f t="shared" si="6"/>
        <v>0</v>
      </c>
      <c r="NG5" s="40">
        <f t="shared" si="6"/>
        <v>0</v>
      </c>
      <c r="NH5" s="40">
        <f t="shared" si="6"/>
        <v>0</v>
      </c>
      <c r="NI5" s="40">
        <f t="shared" si="6"/>
        <v>0</v>
      </c>
      <c r="NJ5" s="40">
        <f t="shared" si="6"/>
        <v>0</v>
      </c>
      <c r="NK5" s="40">
        <f t="shared" si="6"/>
        <v>0</v>
      </c>
      <c r="NL5" s="40">
        <f t="shared" si="6"/>
        <v>0</v>
      </c>
      <c r="NM5" s="40"/>
      <c r="NN5" s="40"/>
      <c r="NO5" s="40"/>
      <c r="NP5" s="40"/>
      <c r="NQ5" s="40"/>
      <c r="NR5" s="59">
        <f>SUM(NM5:NQ5)</f>
        <v>0</v>
      </c>
    </row>
    <row r="6" spans="1:382" x14ac:dyDescent="0.25">
      <c r="A6" s="3"/>
      <c r="B6" s="87" t="s">
        <v>123</v>
      </c>
      <c r="C6" s="40"/>
      <c r="D6" s="40"/>
      <c r="E6" s="40"/>
      <c r="F6" s="40"/>
      <c r="G6" s="40"/>
      <c r="H6" s="59">
        <f t="shared" ref="H6:H27" si="7">SUM(C6:G6)</f>
        <v>0</v>
      </c>
      <c r="I6" s="40">
        <v>179</v>
      </c>
      <c r="J6" s="40">
        <v>272</v>
      </c>
      <c r="K6" s="40">
        <v>0</v>
      </c>
      <c r="L6" s="59">
        <f t="shared" ref="L6:L27" si="8">SUM(I6:K6)</f>
        <v>451</v>
      </c>
      <c r="M6" s="40"/>
      <c r="N6" s="40"/>
      <c r="O6" s="40"/>
      <c r="P6" s="59">
        <f t="shared" ref="P6:P27" si="9">SUM(M6:O6)</f>
        <v>0</v>
      </c>
      <c r="Q6" s="40">
        <f>C6+I6+M6</f>
        <v>179</v>
      </c>
      <c r="R6" s="40">
        <f>D6+J6+N6</f>
        <v>272</v>
      </c>
      <c r="S6" s="40">
        <f>E6+K6+O6</f>
        <v>0</v>
      </c>
      <c r="T6" s="40">
        <f>F6</f>
        <v>0</v>
      </c>
      <c r="U6" s="40">
        <f>G6</f>
        <v>0</v>
      </c>
      <c r="V6" s="59">
        <f>H6+L6+P6</f>
        <v>451</v>
      </c>
      <c r="W6" s="40"/>
      <c r="X6" s="40"/>
      <c r="Y6" s="40"/>
      <c r="Z6" s="40"/>
      <c r="AA6" s="40"/>
      <c r="AB6" s="59">
        <f>SUM(W6:AA6)</f>
        <v>0</v>
      </c>
      <c r="AC6" s="40">
        <v>167</v>
      </c>
      <c r="AD6" s="40">
        <v>247</v>
      </c>
      <c r="AE6" s="40"/>
      <c r="AF6" s="59">
        <f t="shared" ref="AF6:AF27" si="10">SUM(AC6:AE6)</f>
        <v>414</v>
      </c>
      <c r="AG6" s="40"/>
      <c r="AH6" s="40"/>
      <c r="AI6" s="40"/>
      <c r="AJ6" s="59">
        <f t="shared" ref="AJ6:AJ27" si="11">SUM(AG6:AI6)</f>
        <v>0</v>
      </c>
      <c r="AK6" s="40">
        <f t="shared" ref="AK6:AM10" si="12">W6+AC6+AG6</f>
        <v>167</v>
      </c>
      <c r="AL6" s="40">
        <f t="shared" si="12"/>
        <v>247</v>
      </c>
      <c r="AM6" s="40">
        <f t="shared" si="12"/>
        <v>0</v>
      </c>
      <c r="AN6" s="40">
        <f>Z6</f>
        <v>0</v>
      </c>
      <c r="AO6" s="40">
        <f>AA6</f>
        <v>0</v>
      </c>
      <c r="AP6" s="59">
        <f>SUM(AK6:AO6)</f>
        <v>414</v>
      </c>
      <c r="AQ6" s="40"/>
      <c r="AR6" s="40"/>
      <c r="AS6" s="40"/>
      <c r="AT6" s="40"/>
      <c r="AU6" s="40"/>
      <c r="AV6" s="59">
        <f t="shared" ref="AV6:AV27" si="13">SUM(AQ6:AU6)</f>
        <v>0</v>
      </c>
      <c r="AW6" s="40">
        <v>143</v>
      </c>
      <c r="AX6" s="40">
        <v>261</v>
      </c>
      <c r="AY6" s="40">
        <v>0</v>
      </c>
      <c r="AZ6" s="59">
        <f t="shared" ref="AZ6:AZ27" si="14">SUM(AW6:AY6)</f>
        <v>404</v>
      </c>
      <c r="BA6" s="40"/>
      <c r="BB6" s="40"/>
      <c r="BC6" s="40"/>
      <c r="BD6" s="59">
        <f t="shared" ref="BD6:BD27" si="15">SUM(BA6:BC6)</f>
        <v>0</v>
      </c>
      <c r="BE6" s="40">
        <f>AQ6+AW6+BA6</f>
        <v>143</v>
      </c>
      <c r="BF6" s="40">
        <f t="shared" ref="BF6:BF27" si="16">AR6+AX6+BB6</f>
        <v>261</v>
      </c>
      <c r="BG6" s="40">
        <f t="shared" ref="BG6:BG27" si="17">AS6+AY6+BC6</f>
        <v>0</v>
      </c>
      <c r="BH6" s="40">
        <f>AT6</f>
        <v>0</v>
      </c>
      <c r="BI6" s="40">
        <f>AU6</f>
        <v>0</v>
      </c>
      <c r="BJ6" s="59">
        <f t="shared" ref="BJ6:BJ27" si="18">SUM(BE6:BI6)</f>
        <v>404</v>
      </c>
      <c r="BK6" s="40"/>
      <c r="BL6" s="40"/>
      <c r="BM6" s="40"/>
      <c r="BN6" s="40"/>
      <c r="BO6" s="40"/>
      <c r="BP6" s="59">
        <f t="shared" ref="BP6:BP27" si="19">SUM(BK6:BO6)</f>
        <v>0</v>
      </c>
      <c r="BQ6" s="40">
        <v>89</v>
      </c>
      <c r="BR6" s="40">
        <v>122</v>
      </c>
      <c r="BS6" s="40">
        <v>0</v>
      </c>
      <c r="BT6" s="59">
        <f t="shared" ref="BT6:BT23" si="20">SUM(BQ6:BS6)</f>
        <v>211</v>
      </c>
      <c r="BU6" s="40"/>
      <c r="BV6" s="40"/>
      <c r="BW6" s="40"/>
      <c r="BX6" s="59">
        <f t="shared" ref="BX6:BX27" si="21">SUM(BU6:BW6)</f>
        <v>0</v>
      </c>
      <c r="BY6" s="40">
        <f>BK6+BQ6+BU6</f>
        <v>89</v>
      </c>
      <c r="BZ6" s="40">
        <f t="shared" ref="BZ6:BZ27" si="22">BL6+BR6+BV6</f>
        <v>122</v>
      </c>
      <c r="CA6" s="40">
        <f t="shared" ref="CA6:CA27" si="23">BM6+BS6+BW6</f>
        <v>0</v>
      </c>
      <c r="CB6" s="40">
        <f>BN6</f>
        <v>0</v>
      </c>
      <c r="CC6" s="40">
        <f>BO6</f>
        <v>0</v>
      </c>
      <c r="CD6" s="59">
        <f t="shared" ref="CD6:CD27" si="24">SUM(BY6:CC6)</f>
        <v>211</v>
      </c>
      <c r="CE6" s="40"/>
      <c r="CF6" s="40"/>
      <c r="CG6" s="40"/>
      <c r="CH6" s="40"/>
      <c r="CI6" s="40"/>
      <c r="CJ6" s="59">
        <f t="shared" ref="CJ6:CJ27" si="25">SUM(CE6:CI6)</f>
        <v>0</v>
      </c>
      <c r="CK6" s="40"/>
      <c r="CL6" s="40"/>
      <c r="CM6" s="40"/>
      <c r="CN6" s="59">
        <f t="shared" ref="CN6:CN23" si="26">SUM(CK6:CM6)</f>
        <v>0</v>
      </c>
      <c r="CO6" s="40"/>
      <c r="CP6" s="40"/>
      <c r="CQ6" s="40"/>
      <c r="CR6" s="59">
        <f t="shared" ref="CR6:CR27" si="27">SUM(CO6:CQ6)</f>
        <v>0</v>
      </c>
      <c r="CS6" s="40">
        <f>CE6+CK6+CO6</f>
        <v>0</v>
      </c>
      <c r="CT6" s="40">
        <f t="shared" ref="CT6:CT27" si="28">CF6+CL6+CP6</f>
        <v>0</v>
      </c>
      <c r="CU6" s="40">
        <f t="shared" ref="CU6:CU27" si="29">CG6+CM6+CQ6</f>
        <v>0</v>
      </c>
      <c r="CV6" s="40">
        <f>CH6</f>
        <v>0</v>
      </c>
      <c r="CW6" s="40">
        <f>CI6</f>
        <v>0</v>
      </c>
      <c r="CX6" s="59">
        <f t="shared" ref="CX6:CX27" si="30">SUM(CS6:CW6)</f>
        <v>0</v>
      </c>
      <c r="CY6" s="40"/>
      <c r="CZ6" s="40"/>
      <c r="DA6" s="40"/>
      <c r="DB6" s="40"/>
      <c r="DC6" s="40"/>
      <c r="DD6" s="59">
        <f t="shared" ref="DD6:DD27" si="31">SUM(CY6:DC6)</f>
        <v>0</v>
      </c>
      <c r="DE6" s="40"/>
      <c r="DF6" s="40"/>
      <c r="DG6" s="40"/>
      <c r="DH6" s="59">
        <f t="shared" ref="DH6:DH23" si="32">SUM(DE6:DG6)</f>
        <v>0</v>
      </c>
      <c r="DI6" s="40"/>
      <c r="DJ6" s="40"/>
      <c r="DK6" s="40"/>
      <c r="DL6" s="59">
        <f t="shared" ref="DL6:DL27" si="33">SUM(DI6:DK6)</f>
        <v>0</v>
      </c>
      <c r="DM6" s="40">
        <f>CY6+DE6+DI6</f>
        <v>0</v>
      </c>
      <c r="DN6" s="40">
        <f t="shared" ref="DN6:DN27" si="34">CZ6+DF6+DJ6</f>
        <v>0</v>
      </c>
      <c r="DO6" s="40">
        <f t="shared" ref="DO6:DO27" si="35">DA6+DG6+DK6</f>
        <v>0</v>
      </c>
      <c r="DP6" s="40">
        <f>DB6</f>
        <v>0</v>
      </c>
      <c r="DQ6" s="40">
        <f>DC6</f>
        <v>0</v>
      </c>
      <c r="DR6" s="59">
        <f t="shared" ref="DR6:DR27" si="36">SUM(DM6:DQ6)</f>
        <v>0</v>
      </c>
      <c r="DS6" s="40"/>
      <c r="DT6" s="40"/>
      <c r="DU6" s="40"/>
      <c r="DV6" s="40"/>
      <c r="DW6" s="40"/>
      <c r="DX6" s="59">
        <f t="shared" ref="DX6:DX27" si="37">SUM(DS6:DW6)</f>
        <v>0</v>
      </c>
      <c r="DY6" s="40"/>
      <c r="DZ6" s="40"/>
      <c r="EA6" s="40"/>
      <c r="EB6" s="59">
        <f t="shared" ref="EB6:EB23" si="38">SUM(DY6:EA6)</f>
        <v>0</v>
      </c>
      <c r="EC6" s="40"/>
      <c r="ED6" s="40"/>
      <c r="EE6" s="40"/>
      <c r="EF6" s="59">
        <f t="shared" ref="EF6:EF27" si="39">SUM(EC6:EE6)</f>
        <v>0</v>
      </c>
      <c r="EG6" s="40">
        <f>DS6+DY6+EC6</f>
        <v>0</v>
      </c>
      <c r="EH6" s="40">
        <f t="shared" ref="EH6:EH27" si="40">DT6+DZ6+ED6</f>
        <v>0</v>
      </c>
      <c r="EI6" s="40">
        <f t="shared" ref="EI6:EI27" si="41">DU6+EA6+EE6</f>
        <v>0</v>
      </c>
      <c r="EJ6" s="40">
        <f>DV6</f>
        <v>0</v>
      </c>
      <c r="EK6" s="40">
        <f>DW6</f>
        <v>0</v>
      </c>
      <c r="EL6" s="59">
        <f t="shared" ref="EL6:EL27" si="42">SUM(EG6:EK6)</f>
        <v>0</v>
      </c>
      <c r="EM6" s="40"/>
      <c r="EN6" s="40"/>
      <c r="EO6" s="40"/>
      <c r="EP6" s="40"/>
      <c r="EQ6" s="40"/>
      <c r="ER6" s="59">
        <f t="shared" ref="ER6:ER27" si="43">SUM(EM6:EQ6)</f>
        <v>0</v>
      </c>
      <c r="ES6" s="40"/>
      <c r="ET6" s="40"/>
      <c r="EU6" s="40"/>
      <c r="EV6" s="59">
        <f t="shared" ref="EV6:EV23" si="44">SUM(ES6:EU6)</f>
        <v>0</v>
      </c>
      <c r="EW6" s="40"/>
      <c r="EX6" s="40"/>
      <c r="EY6" s="40"/>
      <c r="EZ6" s="59">
        <f t="shared" ref="EZ6:EZ27" si="45">SUM(EW6:EY6)</f>
        <v>0</v>
      </c>
      <c r="FA6" s="40">
        <f>EM6+ES6+EW6</f>
        <v>0</v>
      </c>
      <c r="FB6" s="40">
        <f t="shared" ref="FB6:FB27" si="46">EN6+ET6+EX6</f>
        <v>0</v>
      </c>
      <c r="FC6" s="40">
        <f t="shared" ref="FC6:FC27" si="47">EO6+EU6+EY6</f>
        <v>0</v>
      </c>
      <c r="FD6" s="40">
        <f>EP6</f>
        <v>0</v>
      </c>
      <c r="FE6" s="40">
        <f>EQ6</f>
        <v>0</v>
      </c>
      <c r="FF6" s="59">
        <f t="shared" ref="FF6:FF27" si="48">SUM(FA6:FE6)</f>
        <v>0</v>
      </c>
      <c r="FG6" s="40"/>
      <c r="FH6" s="40"/>
      <c r="FI6" s="40"/>
      <c r="FJ6" s="40"/>
      <c r="FK6" s="40"/>
      <c r="FL6" s="59">
        <f t="shared" ref="FL6:FL27" si="49">SUM(FG6:FK6)</f>
        <v>0</v>
      </c>
      <c r="FM6" s="40"/>
      <c r="FN6" s="40"/>
      <c r="FO6" s="40"/>
      <c r="FP6" s="59">
        <f t="shared" ref="FP6:FP23" si="50">SUM(FM6:FO6)</f>
        <v>0</v>
      </c>
      <c r="FQ6" s="40"/>
      <c r="FR6" s="40"/>
      <c r="FS6" s="40"/>
      <c r="FT6" s="59">
        <f t="shared" ref="FT6:FT27" si="51">SUM(FQ6:FS6)</f>
        <v>0</v>
      </c>
      <c r="FU6" s="40">
        <f>FG6+FM6+FQ6</f>
        <v>0</v>
      </c>
      <c r="FV6" s="40">
        <f t="shared" ref="FV6:FW27" si="52">FH6+FN6+FR6</f>
        <v>0</v>
      </c>
      <c r="FW6" s="40">
        <f t="shared" si="52"/>
        <v>0</v>
      </c>
      <c r="FX6" s="40">
        <f>FJ6</f>
        <v>0</v>
      </c>
      <c r="FY6" s="40">
        <f>FK6</f>
        <v>0</v>
      </c>
      <c r="FZ6" s="59">
        <f t="shared" ref="FZ6:FZ27" si="53">SUM(FU6:FY6)</f>
        <v>0</v>
      </c>
      <c r="GA6" s="40"/>
      <c r="GB6" s="40"/>
      <c r="GC6" s="40"/>
      <c r="GD6" s="40"/>
      <c r="GE6" s="40"/>
      <c r="GF6" s="59">
        <f t="shared" ref="GF6:GF27" si="54">SUM(GA6:GE6)</f>
        <v>0</v>
      </c>
      <c r="GG6" s="40"/>
      <c r="GH6" s="40"/>
      <c r="GI6" s="40"/>
      <c r="GJ6" s="59">
        <f t="shared" ref="GJ6:GJ23" si="55">SUM(GG6:GI6)</f>
        <v>0</v>
      </c>
      <c r="GK6" s="40"/>
      <c r="GL6" s="40"/>
      <c r="GM6" s="40"/>
      <c r="GN6" s="59">
        <f t="shared" ref="GN6:GN27" si="56">SUM(GK6:GM6)</f>
        <v>0</v>
      </c>
      <c r="GO6" s="40">
        <f>GA6+GG6+GK6</f>
        <v>0</v>
      </c>
      <c r="GP6" s="40">
        <f t="shared" ref="GP6:GP27" si="57">GB6+GH6+GL6</f>
        <v>0</v>
      </c>
      <c r="GQ6" s="40">
        <f t="shared" ref="GQ6:GQ27" si="58">GC6+GI6+GM6</f>
        <v>0</v>
      </c>
      <c r="GR6" s="40">
        <f>GD6</f>
        <v>0</v>
      </c>
      <c r="GS6" s="40">
        <f>GE6</f>
        <v>0</v>
      </c>
      <c r="GT6" s="59">
        <f t="shared" ref="GT6:GT27" si="59">SUM(GO6:GS6)</f>
        <v>0</v>
      </c>
      <c r="GU6" s="40"/>
      <c r="GV6" s="40"/>
      <c r="GW6" s="40"/>
      <c r="GX6" s="40"/>
      <c r="GY6" s="40"/>
      <c r="GZ6" s="59">
        <f t="shared" ref="GZ6:GZ27" si="60">SUM(GU6:GY6)</f>
        <v>0</v>
      </c>
      <c r="HA6" s="40"/>
      <c r="HB6" s="40"/>
      <c r="HC6" s="40"/>
      <c r="HD6" s="59">
        <f t="shared" ref="HD6:HD23" si="61">SUM(HA6:HC6)</f>
        <v>0</v>
      </c>
      <c r="HE6" s="40"/>
      <c r="HF6" s="40"/>
      <c r="HG6" s="40"/>
      <c r="HH6" s="59">
        <f t="shared" ref="HH6:HH27" si="62">SUM(HE6:HG6)</f>
        <v>0</v>
      </c>
      <c r="HI6" s="40">
        <f>GU6+HA6+HE6</f>
        <v>0</v>
      </c>
      <c r="HJ6" s="40">
        <f t="shared" ref="HJ6:HJ27" si="63">GV6+HB6+HF6</f>
        <v>0</v>
      </c>
      <c r="HK6" s="40">
        <f t="shared" ref="HK6:HK27" si="64">GW6+HC6+HG6</f>
        <v>0</v>
      </c>
      <c r="HL6" s="40">
        <f>GX6</f>
        <v>0</v>
      </c>
      <c r="HM6" s="40">
        <f>GY6</f>
        <v>0</v>
      </c>
      <c r="HN6" s="59">
        <f t="shared" ref="HN6:HN27" si="65">SUM(HI6:HM6)</f>
        <v>0</v>
      </c>
      <c r="HO6" s="40"/>
      <c r="HP6" s="40"/>
      <c r="HQ6" s="40"/>
      <c r="HR6" s="40"/>
      <c r="HS6" s="40"/>
      <c r="HT6" s="59">
        <f t="shared" ref="HT6:HT27" si="66">SUM(HO6:HS6)</f>
        <v>0</v>
      </c>
      <c r="HU6" s="40"/>
      <c r="HV6" s="40"/>
      <c r="HW6" s="40"/>
      <c r="HX6" s="59">
        <f t="shared" ref="HX6:HX23" si="67">SUM(HU6:HW6)</f>
        <v>0</v>
      </c>
      <c r="HY6" s="40"/>
      <c r="HZ6" s="40"/>
      <c r="IA6" s="40"/>
      <c r="IB6" s="59">
        <f t="shared" ref="IB6:IB27" si="68">SUM(HY6:IA6)</f>
        <v>0</v>
      </c>
      <c r="IC6" s="40">
        <f>HO6+HU6+HY6</f>
        <v>0</v>
      </c>
      <c r="ID6" s="40">
        <f t="shared" ref="ID6:ID27" si="69">HP6+HV6+HZ6</f>
        <v>0</v>
      </c>
      <c r="IE6" s="40">
        <f t="shared" ref="IE6:IE27" si="70">HQ6+HW6+IA6</f>
        <v>0</v>
      </c>
      <c r="IF6" s="40">
        <f>HR6</f>
        <v>0</v>
      </c>
      <c r="IG6" s="40">
        <f>HS6</f>
        <v>0</v>
      </c>
      <c r="IH6" s="59">
        <f t="shared" ref="IH6:IH27" si="71">SUM(IC6:IG6)</f>
        <v>0</v>
      </c>
      <c r="II6" s="40">
        <f t="shared" ref="II6:II28" si="72">C6+W6+AQ6</f>
        <v>0</v>
      </c>
      <c r="IJ6" s="40">
        <f t="shared" ref="IJ6:IJ28" si="73">D6+X6+AR6</f>
        <v>0</v>
      </c>
      <c r="IK6" s="40">
        <f t="shared" ref="IK6:IK28" si="74">E6+Y6+AS6</f>
        <v>0</v>
      </c>
      <c r="IL6" s="40">
        <f t="shared" ref="IL6:IL28" si="75">F6+Z6+AT6</f>
        <v>0</v>
      </c>
      <c r="IM6" s="40">
        <f t="shared" ref="IM6:IM28" si="76">G6+AA6+AU6</f>
        <v>0</v>
      </c>
      <c r="IN6" s="40">
        <f t="shared" ref="IN6:IN28" si="77">H6+AB6+AV6</f>
        <v>0</v>
      </c>
      <c r="IO6" s="40">
        <f t="shared" ref="IO6:IO28" si="78">I6+AC6+AW6</f>
        <v>489</v>
      </c>
      <c r="IP6" s="40">
        <f t="shared" ref="IP6:IP28" si="79">J6+AD6+AX6</f>
        <v>780</v>
      </c>
      <c r="IQ6" s="40">
        <f t="shared" ref="IQ6:IQ28" si="80">K6+AE6+AY6</f>
        <v>0</v>
      </c>
      <c r="IR6" s="40">
        <f t="shared" ref="IR6:IR28" si="81">L6+AF6+AZ6</f>
        <v>1269</v>
      </c>
      <c r="IS6" s="40">
        <f t="shared" ref="IS6:IS28" si="82">M6+AG6+BA6</f>
        <v>0</v>
      </c>
      <c r="IT6" s="40">
        <f t="shared" ref="IT6:IT28" si="83">N6+AH6+BB6</f>
        <v>0</v>
      </c>
      <c r="IU6" s="40">
        <f t="shared" ref="IU6:IU28" si="84">O6+AI6+BC6</f>
        <v>0</v>
      </c>
      <c r="IV6" s="40">
        <f t="shared" ref="IV6:IV28" si="85">P6+AJ6+BD6</f>
        <v>0</v>
      </c>
      <c r="IW6" s="40">
        <f>II6+IO6+IS6</f>
        <v>489</v>
      </c>
      <c r="IX6" s="40">
        <f t="shared" ref="IX6:IX27" si="86">IJ6+IP6+IT6</f>
        <v>780</v>
      </c>
      <c r="IY6" s="40">
        <f t="shared" ref="IY6:IY27" si="87">IK6+IQ6+IU6</f>
        <v>0</v>
      </c>
      <c r="IZ6" s="40">
        <f>IL6</f>
        <v>0</v>
      </c>
      <c r="JA6" s="40">
        <f>IM6</f>
        <v>0</v>
      </c>
      <c r="JB6" s="59">
        <f t="shared" ref="JB6:JB27" si="88">SUM(IW6:JA6)</f>
        <v>1269</v>
      </c>
      <c r="JC6" s="40">
        <f t="shared" ref="JC6:JC28" si="89">BK6+CE6+CY6</f>
        <v>0</v>
      </c>
      <c r="JD6" s="40">
        <f t="shared" ref="JD6:JD28" si="90">BL6+CF6+CZ6</f>
        <v>0</v>
      </c>
      <c r="JE6" s="40">
        <f t="shared" ref="JE6:JE28" si="91">BM6+CG6+DA6</f>
        <v>0</v>
      </c>
      <c r="JF6" s="40">
        <f t="shared" ref="JF6:JF28" si="92">BN6+CH6+DB6</f>
        <v>0</v>
      </c>
      <c r="JG6" s="40">
        <f t="shared" ref="JG6:JG28" si="93">BO6+CI6+DC6</f>
        <v>0</v>
      </c>
      <c r="JH6" s="40">
        <f t="shared" ref="JH6:JH28" si="94">BP6+CJ6+DD6</f>
        <v>0</v>
      </c>
      <c r="JI6" s="40">
        <f t="shared" ref="JI6:JI28" si="95">BQ6+CK6+DE6</f>
        <v>89</v>
      </c>
      <c r="JJ6" s="40">
        <f t="shared" ref="JJ6:JJ28" si="96">BR6+CL6+DF6</f>
        <v>122</v>
      </c>
      <c r="JK6" s="40">
        <f t="shared" ref="JK6:JK28" si="97">BS6+CM6+DG6</f>
        <v>0</v>
      </c>
      <c r="JL6" s="40">
        <f t="shared" ref="JL6:JL28" si="98">BT6+CN6+DH6</f>
        <v>211</v>
      </c>
      <c r="JM6" s="40">
        <f t="shared" ref="JM6:JM28" si="99">BU6+CO6+DI6</f>
        <v>0</v>
      </c>
      <c r="JN6" s="40">
        <f t="shared" ref="JN6:JN28" si="100">BV6+CP6+DJ6</f>
        <v>0</v>
      </c>
      <c r="JO6" s="40">
        <f t="shared" ref="JO6:JO28" si="101">BW6+CQ6+DK6</f>
        <v>0</v>
      </c>
      <c r="JP6" s="40">
        <f t="shared" ref="JP6:JP28" si="102">BX6+CR6+DL6</f>
        <v>0</v>
      </c>
      <c r="JQ6" s="40">
        <f>JC6+JI6+JM6</f>
        <v>89</v>
      </c>
      <c r="JR6" s="40">
        <f t="shared" ref="JR6:JR27" si="103">JD6+JJ6+JN6</f>
        <v>122</v>
      </c>
      <c r="JS6" s="40">
        <f t="shared" ref="JS6:JS27" si="104">JE6+JK6+JO6</f>
        <v>0</v>
      </c>
      <c r="JT6" s="40">
        <f>JF6</f>
        <v>0</v>
      </c>
      <c r="JU6" s="40">
        <f>JG6</f>
        <v>0</v>
      </c>
      <c r="JV6" s="59">
        <f t="shared" ref="JV6:JV27" si="105">SUM(JQ6:JU6)</f>
        <v>211</v>
      </c>
      <c r="JW6" s="40">
        <f t="shared" ref="JW6:JW28" si="106">DS6+EM6+FG6</f>
        <v>0</v>
      </c>
      <c r="JX6" s="40">
        <f t="shared" ref="JX6:JX28" si="107">DT6+EN6+FH6</f>
        <v>0</v>
      </c>
      <c r="JY6" s="40">
        <f t="shared" ref="JY6:JY28" si="108">DU6+EO6+FI6</f>
        <v>0</v>
      </c>
      <c r="JZ6" s="40">
        <f t="shared" ref="JZ6:JZ28" si="109">DV6+EP6+FJ6</f>
        <v>0</v>
      </c>
      <c r="KA6" s="40">
        <f t="shared" ref="KA6:KA28" si="110">DW6+EQ6+FK6</f>
        <v>0</v>
      </c>
      <c r="KB6" s="40">
        <f t="shared" ref="KB6:KB28" si="111">DX6+ER6+FL6</f>
        <v>0</v>
      </c>
      <c r="KC6" s="40">
        <f t="shared" ref="KC6:KC28" si="112">DY6+ES6+FM6</f>
        <v>0</v>
      </c>
      <c r="KD6" s="40">
        <f t="shared" ref="KD6:KD28" si="113">DZ6+ET6+FN6</f>
        <v>0</v>
      </c>
      <c r="KE6" s="40">
        <f t="shared" ref="KE6:KE28" si="114">EA6+EU6+FO6</f>
        <v>0</v>
      </c>
      <c r="KF6" s="40">
        <f t="shared" ref="KF6:KF28" si="115">EB6+EV6+FP6</f>
        <v>0</v>
      </c>
      <c r="KG6" s="40">
        <f t="shared" ref="KG6:KG28" si="116">EC6+EW6+FQ6</f>
        <v>0</v>
      </c>
      <c r="KH6" s="40">
        <f t="shared" ref="KH6:KH28" si="117">ED6+EX6+FR6</f>
        <v>0</v>
      </c>
      <c r="KI6" s="40">
        <f t="shared" ref="KI6:KI28" si="118">EE6+EY6+FS6</f>
        <v>0</v>
      </c>
      <c r="KJ6" s="40">
        <f t="shared" ref="KJ6:KJ28" si="119">EF6+EZ6+FT6</f>
        <v>0</v>
      </c>
      <c r="KK6" s="40">
        <f>JW6+KC6+KG6</f>
        <v>0</v>
      </c>
      <c r="KL6" s="40">
        <f t="shared" ref="KL6:KL27" si="120">JX6+KD6+KH6</f>
        <v>0</v>
      </c>
      <c r="KM6" s="40">
        <f t="shared" ref="KM6:KM27" si="121">JY6+KE6+KI6</f>
        <v>0</v>
      </c>
      <c r="KN6" s="40">
        <f>JZ6</f>
        <v>0</v>
      </c>
      <c r="KO6" s="40">
        <f>KA6</f>
        <v>0</v>
      </c>
      <c r="KP6" s="59">
        <f t="shared" ref="KP6:KP27" si="122">SUM(KK6:KO6)</f>
        <v>0</v>
      </c>
      <c r="KQ6" s="40">
        <f t="shared" ref="KQ6:KQ28" si="123">GA6+GU6+HO6</f>
        <v>0</v>
      </c>
      <c r="KR6" s="40">
        <f t="shared" ref="KR6:KR28" si="124">GB6+GV6+HP6</f>
        <v>0</v>
      </c>
      <c r="KS6" s="40">
        <f t="shared" ref="KS6:KS28" si="125">GC6+GW6+HQ6</f>
        <v>0</v>
      </c>
      <c r="KT6" s="40">
        <f t="shared" ref="KT6:KT28" si="126">GD6+GX6+HR6</f>
        <v>0</v>
      </c>
      <c r="KU6" s="40">
        <f t="shared" ref="KU6:KU28" si="127">GE6+GY6+HS6</f>
        <v>0</v>
      </c>
      <c r="KV6" s="40">
        <f t="shared" ref="KV6:KV28" si="128">GF6+GZ6+HT6</f>
        <v>0</v>
      </c>
      <c r="KW6" s="40">
        <f t="shared" ref="KW6:KW28" si="129">GG6+HA6+HU6</f>
        <v>0</v>
      </c>
      <c r="KX6" s="40">
        <f t="shared" ref="KX6:KX28" si="130">GH6+HB6+HV6</f>
        <v>0</v>
      </c>
      <c r="KY6" s="40">
        <f t="shared" ref="KY6:KY28" si="131">GI6+HC6+HW6</f>
        <v>0</v>
      </c>
      <c r="KZ6" s="40">
        <f t="shared" ref="KZ6:KZ28" si="132">GJ6+HD6+HX6</f>
        <v>0</v>
      </c>
      <c r="LA6" s="40">
        <f t="shared" ref="LA6:LA28" si="133">GK6+HE6+HY6</f>
        <v>0</v>
      </c>
      <c r="LB6" s="40">
        <f t="shared" ref="LB6:LB28" si="134">GL6+HF6+HZ6</f>
        <v>0</v>
      </c>
      <c r="LC6" s="40">
        <f t="shared" ref="LC6:LC28" si="135">GM6+HG6+IA6</f>
        <v>0</v>
      </c>
      <c r="LD6" s="40">
        <f t="shared" ref="LD6:LD28" si="136">GN6+HH6+IB6</f>
        <v>0</v>
      </c>
      <c r="LE6" s="40">
        <f>KQ6+KW6+LA6</f>
        <v>0</v>
      </c>
      <c r="LF6" s="40">
        <f t="shared" ref="LF6:LF27" si="137">KR6+KX6+LB6</f>
        <v>0</v>
      </c>
      <c r="LG6" s="40">
        <f t="shared" ref="LG6:LG27" si="138">KS6+KY6+LC6</f>
        <v>0</v>
      </c>
      <c r="LH6" s="40">
        <f>KT6</f>
        <v>0</v>
      </c>
      <c r="LI6" s="40">
        <f>KU6</f>
        <v>0</v>
      </c>
      <c r="LJ6" s="59">
        <f t="shared" ref="LJ6:LJ27" si="139">SUM(LE6:LI6)</f>
        <v>0</v>
      </c>
      <c r="LK6" s="40">
        <f t="shared" ref="LK6:LK28" si="140">II6+JC6</f>
        <v>0</v>
      </c>
      <c r="LL6" s="40">
        <f t="shared" ref="LL6:LL28" si="141">IJ6+JD6</f>
        <v>0</v>
      </c>
      <c r="LM6" s="40">
        <f t="shared" ref="LM6:LM28" si="142">IK6+JE6</f>
        <v>0</v>
      </c>
      <c r="LN6" s="40">
        <f t="shared" ref="LN6:LN28" si="143">IL6+JF6</f>
        <v>0</v>
      </c>
      <c r="LO6" s="40">
        <f t="shared" ref="LO6:LO28" si="144">IM6+JG6</f>
        <v>0</v>
      </c>
      <c r="LP6" s="40">
        <f t="shared" ref="LP6:LP27" si="145">IN6+JH6</f>
        <v>0</v>
      </c>
      <c r="LQ6" s="40">
        <f t="shared" ref="LQ6:LQ28" si="146">IO6+JI6</f>
        <v>578</v>
      </c>
      <c r="LR6" s="40">
        <f t="shared" ref="LR6:LR28" si="147">IP6+JJ6</f>
        <v>902</v>
      </c>
      <c r="LS6" s="40">
        <f t="shared" ref="LS6:LS28" si="148">IQ6+JK6</f>
        <v>0</v>
      </c>
      <c r="LT6" s="40">
        <f t="shared" ref="LT6:LT28" si="149">IR6+JL6</f>
        <v>1480</v>
      </c>
      <c r="LU6" s="40">
        <f t="shared" ref="LU6:LU28" si="150">IS6+JM6</f>
        <v>0</v>
      </c>
      <c r="LV6" s="40">
        <f t="shared" ref="LV6:LV28" si="151">IT6+JN6</f>
        <v>0</v>
      </c>
      <c r="LW6" s="40">
        <f t="shared" ref="LW6:LW28" si="152">IU6+JO6</f>
        <v>0</v>
      </c>
      <c r="LX6" s="40">
        <f t="shared" ref="LX6:LX28" si="153">IV6+JP6</f>
        <v>0</v>
      </c>
      <c r="LY6" s="40">
        <f>LK6+LQ6+LU6</f>
        <v>578</v>
      </c>
      <c r="LZ6" s="40">
        <f t="shared" ref="LZ6:LZ27" si="154">LL6+LR6+LV6</f>
        <v>902</v>
      </c>
      <c r="MA6" s="40">
        <f t="shared" ref="MA6:MA27" si="155">LM6+LS6+LW6</f>
        <v>0</v>
      </c>
      <c r="MB6" s="40">
        <f>LN6</f>
        <v>0</v>
      </c>
      <c r="MC6" s="40">
        <f>LO6</f>
        <v>0</v>
      </c>
      <c r="MD6" s="59">
        <f t="shared" ref="MD6:MD27" si="156">SUM(LY6:MC6)</f>
        <v>1480</v>
      </c>
      <c r="ME6" s="40">
        <f t="shared" ref="ME6:ME28" si="157">JW6+KQ6</f>
        <v>0</v>
      </c>
      <c r="MF6" s="40">
        <f t="shared" ref="MF6:MF28" si="158">JX6+KR6</f>
        <v>0</v>
      </c>
      <c r="MG6" s="40">
        <f t="shared" ref="MG6:MG28" si="159">JY6+KS6</f>
        <v>0</v>
      </c>
      <c r="MH6" s="40">
        <f t="shared" ref="MH6:MH28" si="160">JZ6+KT6</f>
        <v>0</v>
      </c>
      <c r="MI6" s="40">
        <f t="shared" ref="MI6:MI28" si="161">KA6+KU6</f>
        <v>0</v>
      </c>
      <c r="MJ6" s="40">
        <f t="shared" ref="MJ6:MJ28" si="162">KB6+KV6</f>
        <v>0</v>
      </c>
      <c r="MK6" s="40">
        <f t="shared" ref="MK6:MK28" si="163">KC6+KW6</f>
        <v>0</v>
      </c>
      <c r="ML6" s="40">
        <f t="shared" ref="ML6:ML28" si="164">KD6+KX6</f>
        <v>0</v>
      </c>
      <c r="MM6" s="40">
        <f t="shared" ref="MM6:MM28" si="165">KE6+KY6</f>
        <v>0</v>
      </c>
      <c r="MN6" s="40">
        <f t="shared" ref="MN6:MN28" si="166">KF6+KZ6</f>
        <v>0</v>
      </c>
      <c r="MO6" s="40">
        <f t="shared" ref="MO6:MO28" si="167">KG6+LA6</f>
        <v>0</v>
      </c>
      <c r="MP6" s="40">
        <f t="shared" ref="MP6:MP28" si="168">KH6+LB6</f>
        <v>0</v>
      </c>
      <c r="MQ6" s="40">
        <f t="shared" ref="MQ6:MQ28" si="169">KI6+LC6</f>
        <v>0</v>
      </c>
      <c r="MR6" s="40">
        <f t="shared" ref="MR6:MR28" si="170">KJ6+LD6</f>
        <v>0</v>
      </c>
      <c r="MS6" s="40">
        <f>ME6+MK6+MO6</f>
        <v>0</v>
      </c>
      <c r="MT6" s="40">
        <f t="shared" ref="MT6:MT27" si="171">MF6+ML6+MP6</f>
        <v>0</v>
      </c>
      <c r="MU6" s="40">
        <f t="shared" ref="MU6:MU27" si="172">MG6+MM6+MQ6</f>
        <v>0</v>
      </c>
      <c r="MV6" s="40">
        <f>MH6</f>
        <v>0</v>
      </c>
      <c r="MW6" s="40">
        <f>MI6</f>
        <v>0</v>
      </c>
      <c r="MX6" s="59">
        <f t="shared" ref="MX6:MX27" si="173">SUM(MS6:MW6)</f>
        <v>0</v>
      </c>
      <c r="MY6" s="40">
        <f>C6+W6+AQ6+BK6+CE6+CY6+DS6+EM6+FG6+GA6+GU6+HO6</f>
        <v>0</v>
      </c>
      <c r="MZ6" s="40">
        <f t="shared" ref="MZ6:NL6" si="174">D6+X6+AR6+BL6+CF6+CZ6+DT6+EN6+FH6+GB6+GV6+HP6</f>
        <v>0</v>
      </c>
      <c r="NA6" s="40">
        <f t="shared" si="174"/>
        <v>0</v>
      </c>
      <c r="NB6" s="40">
        <f t="shared" si="174"/>
        <v>0</v>
      </c>
      <c r="NC6" s="40">
        <f t="shared" si="174"/>
        <v>0</v>
      </c>
      <c r="ND6" s="40">
        <f t="shared" si="174"/>
        <v>0</v>
      </c>
      <c r="NE6" s="40">
        <f t="shared" si="174"/>
        <v>578</v>
      </c>
      <c r="NF6" s="40">
        <f t="shared" si="174"/>
        <v>902</v>
      </c>
      <c r="NG6" s="40">
        <f t="shared" si="174"/>
        <v>0</v>
      </c>
      <c r="NH6" s="40">
        <f t="shared" si="174"/>
        <v>1480</v>
      </c>
      <c r="NI6" s="40">
        <f t="shared" si="174"/>
        <v>0</v>
      </c>
      <c r="NJ6" s="40">
        <f t="shared" si="174"/>
        <v>0</v>
      </c>
      <c r="NK6" s="40">
        <f t="shared" si="174"/>
        <v>0</v>
      </c>
      <c r="NL6" s="40">
        <f t="shared" si="174"/>
        <v>0</v>
      </c>
      <c r="NM6" s="40">
        <f>MY6+NE6+NI6</f>
        <v>578</v>
      </c>
      <c r="NN6" s="40">
        <f t="shared" ref="NN6:NN28" si="175">MZ6+NF6+NJ6</f>
        <v>902</v>
      </c>
      <c r="NO6" s="40">
        <f t="shared" ref="NO6:NO28" si="176">NA6+NG6+NK6</f>
        <v>0</v>
      </c>
      <c r="NP6" s="40">
        <f>NB6</f>
        <v>0</v>
      </c>
      <c r="NQ6" s="40">
        <f>NC6</f>
        <v>0</v>
      </c>
      <c r="NR6" s="59">
        <f t="shared" ref="NR6:NR27" si="177">SUM(NM6:NQ6)</f>
        <v>1480</v>
      </c>
    </row>
    <row r="7" spans="1:382" x14ac:dyDescent="0.25">
      <c r="A7" s="3"/>
      <c r="B7" s="87" t="s">
        <v>125</v>
      </c>
      <c r="C7" s="40"/>
      <c r="D7" s="40"/>
      <c r="E7" s="40"/>
      <c r="F7" s="40"/>
      <c r="G7" s="40"/>
      <c r="H7" s="59">
        <f t="shared" si="7"/>
        <v>0</v>
      </c>
      <c r="I7" s="40"/>
      <c r="J7" s="40"/>
      <c r="K7" s="40"/>
      <c r="L7" s="59">
        <f t="shared" si="8"/>
        <v>0</v>
      </c>
      <c r="M7" s="40"/>
      <c r="N7" s="40"/>
      <c r="O7" s="40"/>
      <c r="P7" s="59">
        <f t="shared" si="9"/>
        <v>0</v>
      </c>
      <c r="Q7" s="40">
        <f t="shared" ref="Q7:Q27" si="178">C7+I7+M7</f>
        <v>0</v>
      </c>
      <c r="R7" s="40">
        <f t="shared" ref="R7:R27" si="179">D7+J7+N7</f>
        <v>0</v>
      </c>
      <c r="S7" s="40">
        <f t="shared" ref="S7:S27" si="180">E7+K7+O7</f>
        <v>0</v>
      </c>
      <c r="T7" s="40">
        <f t="shared" ref="T7:T27" si="181">F7</f>
        <v>0</v>
      </c>
      <c r="U7" s="40">
        <f t="shared" ref="U7:U27" si="182">G7</f>
        <v>0</v>
      </c>
      <c r="V7" s="59">
        <f t="shared" ref="V7:V27" si="183">H7+L7+P7</f>
        <v>0</v>
      </c>
      <c r="W7" s="40"/>
      <c r="X7" s="40"/>
      <c r="Y7" s="40"/>
      <c r="Z7" s="40"/>
      <c r="AA7" s="40"/>
      <c r="AB7" s="59">
        <f t="shared" ref="AB7:AB27" si="184">SUM(W7:AA7)</f>
        <v>0</v>
      </c>
      <c r="AC7" s="40"/>
      <c r="AD7" s="40"/>
      <c r="AE7" s="40"/>
      <c r="AF7" s="59">
        <f t="shared" si="10"/>
        <v>0</v>
      </c>
      <c r="AG7" s="40"/>
      <c r="AH7" s="40"/>
      <c r="AI7" s="40"/>
      <c r="AJ7" s="59">
        <f t="shared" si="11"/>
        <v>0</v>
      </c>
      <c r="AK7" s="40">
        <f t="shared" si="12"/>
        <v>0</v>
      </c>
      <c r="AL7" s="40">
        <f t="shared" si="12"/>
        <v>0</v>
      </c>
      <c r="AM7" s="40">
        <f t="shared" si="12"/>
        <v>0</v>
      </c>
      <c r="AN7" s="40">
        <f>Z7</f>
        <v>0</v>
      </c>
      <c r="AO7" s="40">
        <f t="shared" ref="AO7:AO27" si="185">AA7</f>
        <v>0</v>
      </c>
      <c r="AP7" s="59">
        <f t="shared" ref="AP7:AP27" si="186">SUM(AK7:AO7)</f>
        <v>0</v>
      </c>
      <c r="AQ7" s="40"/>
      <c r="AR7" s="40"/>
      <c r="AS7" s="40"/>
      <c r="AT7" s="40"/>
      <c r="AU7" s="40"/>
      <c r="AV7" s="59">
        <f t="shared" si="13"/>
        <v>0</v>
      </c>
      <c r="AW7" s="40"/>
      <c r="AX7" s="40"/>
      <c r="AY7" s="40"/>
      <c r="AZ7" s="59">
        <f t="shared" si="14"/>
        <v>0</v>
      </c>
      <c r="BA7" s="40"/>
      <c r="BB7" s="40"/>
      <c r="BC7" s="40"/>
      <c r="BD7" s="59">
        <f t="shared" si="15"/>
        <v>0</v>
      </c>
      <c r="BE7" s="40">
        <f t="shared" ref="BE7:BE27" si="187">AQ7+AW7+BA7</f>
        <v>0</v>
      </c>
      <c r="BF7" s="40">
        <f t="shared" si="16"/>
        <v>0</v>
      </c>
      <c r="BG7" s="40">
        <f t="shared" si="17"/>
        <v>0</v>
      </c>
      <c r="BH7" s="40">
        <f t="shared" ref="BH7:BH27" si="188">AT7</f>
        <v>0</v>
      </c>
      <c r="BI7" s="40">
        <f t="shared" ref="BI7:BI27" si="189">AU7</f>
        <v>0</v>
      </c>
      <c r="BJ7" s="59">
        <f t="shared" si="18"/>
        <v>0</v>
      </c>
      <c r="BK7" s="40"/>
      <c r="BL7" s="40"/>
      <c r="BM7" s="40"/>
      <c r="BN7" s="40"/>
      <c r="BO7" s="40"/>
      <c r="BP7" s="59">
        <f t="shared" si="19"/>
        <v>0</v>
      </c>
      <c r="BQ7" s="40"/>
      <c r="BR7" s="40"/>
      <c r="BS7" s="40"/>
      <c r="BT7" s="59">
        <f t="shared" si="20"/>
        <v>0</v>
      </c>
      <c r="BU7" s="40"/>
      <c r="BV7" s="40"/>
      <c r="BW7" s="40"/>
      <c r="BX7" s="59">
        <f t="shared" si="21"/>
        <v>0</v>
      </c>
      <c r="BY7" s="40">
        <f t="shared" ref="BY7:BY27" si="190">BK7+BQ7+BU7</f>
        <v>0</v>
      </c>
      <c r="BZ7" s="40">
        <f t="shared" si="22"/>
        <v>0</v>
      </c>
      <c r="CA7" s="40">
        <f t="shared" si="23"/>
        <v>0</v>
      </c>
      <c r="CB7" s="40">
        <f t="shared" ref="CB7:CB27" si="191">BN7</f>
        <v>0</v>
      </c>
      <c r="CC7" s="40">
        <f t="shared" ref="CC7:CC27" si="192">BO7</f>
        <v>0</v>
      </c>
      <c r="CD7" s="59">
        <f t="shared" si="24"/>
        <v>0</v>
      </c>
      <c r="CE7" s="40"/>
      <c r="CF7" s="40"/>
      <c r="CG7" s="40"/>
      <c r="CH7" s="40"/>
      <c r="CI7" s="40"/>
      <c r="CJ7" s="59">
        <f t="shared" si="25"/>
        <v>0</v>
      </c>
      <c r="CK7" s="40"/>
      <c r="CL7" s="40"/>
      <c r="CM7" s="40"/>
      <c r="CN7" s="59">
        <f t="shared" si="26"/>
        <v>0</v>
      </c>
      <c r="CO7" s="40"/>
      <c r="CP7" s="40"/>
      <c r="CQ7" s="40"/>
      <c r="CR7" s="59">
        <f t="shared" si="27"/>
        <v>0</v>
      </c>
      <c r="CS7" s="40">
        <f t="shared" ref="CS7:CS27" si="193">CE7+CK7+CO7</f>
        <v>0</v>
      </c>
      <c r="CT7" s="40">
        <f t="shared" si="28"/>
        <v>0</v>
      </c>
      <c r="CU7" s="40">
        <f t="shared" si="29"/>
        <v>0</v>
      </c>
      <c r="CV7" s="40">
        <f t="shared" ref="CV7:CV27" si="194">CH7</f>
        <v>0</v>
      </c>
      <c r="CW7" s="40">
        <f t="shared" ref="CW7:CW27" si="195">CI7</f>
        <v>0</v>
      </c>
      <c r="CX7" s="59">
        <f t="shared" si="30"/>
        <v>0</v>
      </c>
      <c r="CY7" s="40"/>
      <c r="CZ7" s="40"/>
      <c r="DA7" s="40"/>
      <c r="DB7" s="40"/>
      <c r="DC7" s="40"/>
      <c r="DD7" s="59">
        <f t="shared" si="31"/>
        <v>0</v>
      </c>
      <c r="DE7" s="40"/>
      <c r="DF7" s="40"/>
      <c r="DG7" s="40"/>
      <c r="DH7" s="59">
        <f t="shared" si="32"/>
        <v>0</v>
      </c>
      <c r="DI7" s="40"/>
      <c r="DJ7" s="40"/>
      <c r="DK7" s="40"/>
      <c r="DL7" s="59">
        <f t="shared" si="33"/>
        <v>0</v>
      </c>
      <c r="DM7" s="40">
        <f t="shared" ref="DM7:DM27" si="196">CY7+DE7+DI7</f>
        <v>0</v>
      </c>
      <c r="DN7" s="40">
        <f t="shared" si="34"/>
        <v>0</v>
      </c>
      <c r="DO7" s="40">
        <f t="shared" si="35"/>
        <v>0</v>
      </c>
      <c r="DP7" s="40">
        <f t="shared" ref="DP7:DP27" si="197">DB7</f>
        <v>0</v>
      </c>
      <c r="DQ7" s="40">
        <f t="shared" ref="DQ7:DQ27" si="198">DC7</f>
        <v>0</v>
      </c>
      <c r="DR7" s="59">
        <f t="shared" si="36"/>
        <v>0</v>
      </c>
      <c r="DS7" s="40"/>
      <c r="DT7" s="40"/>
      <c r="DU7" s="40"/>
      <c r="DV7" s="40"/>
      <c r="DW7" s="40"/>
      <c r="DX7" s="59">
        <f t="shared" si="37"/>
        <v>0</v>
      </c>
      <c r="DY7" s="40"/>
      <c r="DZ7" s="40"/>
      <c r="EA7" s="40"/>
      <c r="EB7" s="59">
        <f t="shared" si="38"/>
        <v>0</v>
      </c>
      <c r="EC7" s="40"/>
      <c r="ED7" s="40"/>
      <c r="EE7" s="40"/>
      <c r="EF7" s="59">
        <f t="shared" si="39"/>
        <v>0</v>
      </c>
      <c r="EG7" s="40">
        <f t="shared" ref="EG7:EG27" si="199">DS7+DY7+EC7</f>
        <v>0</v>
      </c>
      <c r="EH7" s="40">
        <f t="shared" si="40"/>
        <v>0</v>
      </c>
      <c r="EI7" s="40">
        <f t="shared" si="41"/>
        <v>0</v>
      </c>
      <c r="EJ7" s="40">
        <f t="shared" ref="EJ7:EJ27" si="200">DV7</f>
        <v>0</v>
      </c>
      <c r="EK7" s="40">
        <f t="shared" ref="EK7:EK27" si="201">DW7</f>
        <v>0</v>
      </c>
      <c r="EL7" s="59">
        <f t="shared" si="42"/>
        <v>0</v>
      </c>
      <c r="EM7" s="40"/>
      <c r="EN7" s="40"/>
      <c r="EO7" s="40"/>
      <c r="EP7" s="40"/>
      <c r="EQ7" s="40"/>
      <c r="ER7" s="59">
        <f t="shared" si="43"/>
        <v>0</v>
      </c>
      <c r="ES7" s="40"/>
      <c r="ET7" s="40"/>
      <c r="EU7" s="40"/>
      <c r="EV7" s="59">
        <f t="shared" si="44"/>
        <v>0</v>
      </c>
      <c r="EW7" s="40"/>
      <c r="EX7" s="40"/>
      <c r="EY7" s="40"/>
      <c r="EZ7" s="59">
        <f t="shared" si="45"/>
        <v>0</v>
      </c>
      <c r="FA7" s="40">
        <f t="shared" ref="FA7:FA27" si="202">EM7+ES7+EW7</f>
        <v>0</v>
      </c>
      <c r="FB7" s="40">
        <f t="shared" si="46"/>
        <v>0</v>
      </c>
      <c r="FC7" s="40">
        <f t="shared" si="47"/>
        <v>0</v>
      </c>
      <c r="FD7" s="40">
        <f t="shared" ref="FD7:FD27" si="203">EP7</f>
        <v>0</v>
      </c>
      <c r="FE7" s="40">
        <f t="shared" ref="FE7:FE27" si="204">EQ7</f>
        <v>0</v>
      </c>
      <c r="FF7" s="59">
        <f t="shared" si="48"/>
        <v>0</v>
      </c>
      <c r="FG7" s="40"/>
      <c r="FH7" s="40"/>
      <c r="FI7" s="40"/>
      <c r="FJ7" s="40"/>
      <c r="FK7" s="40"/>
      <c r="FL7" s="59">
        <f t="shared" si="49"/>
        <v>0</v>
      </c>
      <c r="FM7" s="40"/>
      <c r="FN7" s="40"/>
      <c r="FO7" s="40"/>
      <c r="FP7" s="59">
        <f t="shared" si="50"/>
        <v>0</v>
      </c>
      <c r="FQ7" s="40"/>
      <c r="FR7" s="40"/>
      <c r="FS7" s="40"/>
      <c r="FT7" s="59">
        <f t="shared" si="51"/>
        <v>0</v>
      </c>
      <c r="FU7" s="40">
        <f t="shared" ref="FU7:FU27" si="205">FG7+FM7+FQ7</f>
        <v>0</v>
      </c>
      <c r="FV7" s="40">
        <f t="shared" si="52"/>
        <v>0</v>
      </c>
      <c r="FW7" s="40">
        <f t="shared" si="52"/>
        <v>0</v>
      </c>
      <c r="FX7" s="40">
        <f t="shared" ref="FX7:FY27" si="206">FJ7</f>
        <v>0</v>
      </c>
      <c r="FY7" s="40">
        <f t="shared" si="206"/>
        <v>0</v>
      </c>
      <c r="FZ7" s="59">
        <f t="shared" si="53"/>
        <v>0</v>
      </c>
      <c r="GA7" s="40"/>
      <c r="GB7" s="40"/>
      <c r="GC7" s="40"/>
      <c r="GD7" s="40"/>
      <c r="GE7" s="40"/>
      <c r="GF7" s="59">
        <f t="shared" si="54"/>
        <v>0</v>
      </c>
      <c r="GG7" s="40"/>
      <c r="GH7" s="40"/>
      <c r="GI7" s="40"/>
      <c r="GJ7" s="59">
        <f t="shared" si="55"/>
        <v>0</v>
      </c>
      <c r="GK7" s="40"/>
      <c r="GL7" s="40"/>
      <c r="GM7" s="40"/>
      <c r="GN7" s="59">
        <f t="shared" si="56"/>
        <v>0</v>
      </c>
      <c r="GO7" s="40">
        <f t="shared" ref="GO7:GO27" si="207">GA7+GG7+GK7</f>
        <v>0</v>
      </c>
      <c r="GP7" s="40">
        <f t="shared" si="57"/>
        <v>0</v>
      </c>
      <c r="GQ7" s="40">
        <f t="shared" si="58"/>
        <v>0</v>
      </c>
      <c r="GR7" s="40">
        <f t="shared" ref="GR7:GR27" si="208">GD7</f>
        <v>0</v>
      </c>
      <c r="GS7" s="40">
        <f t="shared" ref="GS7:GS27" si="209">GE7</f>
        <v>0</v>
      </c>
      <c r="GT7" s="59">
        <f t="shared" si="59"/>
        <v>0</v>
      </c>
      <c r="GU7" s="40"/>
      <c r="GV7" s="40"/>
      <c r="GW7" s="40"/>
      <c r="GX7" s="40"/>
      <c r="GY7" s="40"/>
      <c r="GZ7" s="59">
        <f t="shared" si="60"/>
        <v>0</v>
      </c>
      <c r="HA7" s="40"/>
      <c r="HB7" s="40"/>
      <c r="HC7" s="40"/>
      <c r="HD7" s="59">
        <f t="shared" si="61"/>
        <v>0</v>
      </c>
      <c r="HE7" s="40"/>
      <c r="HF7" s="40"/>
      <c r="HG7" s="40"/>
      <c r="HH7" s="59">
        <f t="shared" si="62"/>
        <v>0</v>
      </c>
      <c r="HI7" s="40">
        <f t="shared" ref="HI7:HI27" si="210">GU7+HA7+HE7</f>
        <v>0</v>
      </c>
      <c r="HJ7" s="40">
        <f t="shared" si="63"/>
        <v>0</v>
      </c>
      <c r="HK7" s="40">
        <f t="shared" si="64"/>
        <v>0</v>
      </c>
      <c r="HL7" s="40">
        <f t="shared" ref="HL7:HL27" si="211">GX7</f>
        <v>0</v>
      </c>
      <c r="HM7" s="40">
        <f t="shared" ref="HM7:HM27" si="212">GY7</f>
        <v>0</v>
      </c>
      <c r="HN7" s="59">
        <f t="shared" si="65"/>
        <v>0</v>
      </c>
      <c r="HO7" s="40"/>
      <c r="HP7" s="40"/>
      <c r="HQ7" s="40"/>
      <c r="HR7" s="40"/>
      <c r="HS7" s="40"/>
      <c r="HT7" s="59">
        <f t="shared" si="66"/>
        <v>0</v>
      </c>
      <c r="HU7" s="40"/>
      <c r="HV7" s="40"/>
      <c r="HW7" s="40"/>
      <c r="HX7" s="59">
        <f t="shared" si="67"/>
        <v>0</v>
      </c>
      <c r="HY7" s="40"/>
      <c r="HZ7" s="40"/>
      <c r="IA7" s="40"/>
      <c r="IB7" s="59">
        <f t="shared" si="68"/>
        <v>0</v>
      </c>
      <c r="IC7" s="40">
        <f t="shared" ref="IC7:IC27" si="213">HO7+HU7+HY7</f>
        <v>0</v>
      </c>
      <c r="ID7" s="40">
        <f t="shared" si="69"/>
        <v>0</v>
      </c>
      <c r="IE7" s="40">
        <f t="shared" si="70"/>
        <v>0</v>
      </c>
      <c r="IF7" s="40">
        <f t="shared" ref="IF7:IF27" si="214">HR7</f>
        <v>0</v>
      </c>
      <c r="IG7" s="40">
        <f t="shared" ref="IG7:IG27" si="215">HS7</f>
        <v>0</v>
      </c>
      <c r="IH7" s="59">
        <f t="shared" si="71"/>
        <v>0</v>
      </c>
      <c r="II7" s="40">
        <f t="shared" si="72"/>
        <v>0</v>
      </c>
      <c r="IJ7" s="40">
        <f t="shared" si="73"/>
        <v>0</v>
      </c>
      <c r="IK7" s="40">
        <f t="shared" si="74"/>
        <v>0</v>
      </c>
      <c r="IL7" s="40">
        <f t="shared" si="75"/>
        <v>0</v>
      </c>
      <c r="IM7" s="40">
        <f t="shared" si="76"/>
        <v>0</v>
      </c>
      <c r="IN7" s="40">
        <f t="shared" si="77"/>
        <v>0</v>
      </c>
      <c r="IO7" s="40">
        <f t="shared" si="78"/>
        <v>0</v>
      </c>
      <c r="IP7" s="40">
        <f t="shared" si="79"/>
        <v>0</v>
      </c>
      <c r="IQ7" s="40">
        <f t="shared" si="80"/>
        <v>0</v>
      </c>
      <c r="IR7" s="40">
        <f t="shared" si="81"/>
        <v>0</v>
      </c>
      <c r="IS7" s="40">
        <f t="shared" si="82"/>
        <v>0</v>
      </c>
      <c r="IT7" s="40">
        <f t="shared" si="83"/>
        <v>0</v>
      </c>
      <c r="IU7" s="40">
        <f t="shared" si="84"/>
        <v>0</v>
      </c>
      <c r="IV7" s="40">
        <f t="shared" si="85"/>
        <v>0</v>
      </c>
      <c r="IW7" s="40">
        <f t="shared" ref="IW7:IW27" si="216">II7+IO7+IS7</f>
        <v>0</v>
      </c>
      <c r="IX7" s="40">
        <f t="shared" si="86"/>
        <v>0</v>
      </c>
      <c r="IY7" s="40">
        <f t="shared" si="87"/>
        <v>0</v>
      </c>
      <c r="IZ7" s="40">
        <f t="shared" ref="IZ7:IZ27" si="217">IL7</f>
        <v>0</v>
      </c>
      <c r="JA7" s="40">
        <f t="shared" ref="JA7:JA27" si="218">IM7</f>
        <v>0</v>
      </c>
      <c r="JB7" s="59">
        <f t="shared" si="88"/>
        <v>0</v>
      </c>
      <c r="JC7" s="40">
        <f t="shared" si="89"/>
        <v>0</v>
      </c>
      <c r="JD7" s="40">
        <f t="shared" si="90"/>
        <v>0</v>
      </c>
      <c r="JE7" s="40">
        <f t="shared" si="91"/>
        <v>0</v>
      </c>
      <c r="JF7" s="40">
        <f t="shared" si="92"/>
        <v>0</v>
      </c>
      <c r="JG7" s="40">
        <f t="shared" si="93"/>
        <v>0</v>
      </c>
      <c r="JH7" s="40">
        <f t="shared" si="94"/>
        <v>0</v>
      </c>
      <c r="JI7" s="40">
        <f t="shared" si="95"/>
        <v>0</v>
      </c>
      <c r="JJ7" s="40">
        <f t="shared" si="96"/>
        <v>0</v>
      </c>
      <c r="JK7" s="40">
        <f t="shared" si="97"/>
        <v>0</v>
      </c>
      <c r="JL7" s="40">
        <f t="shared" si="98"/>
        <v>0</v>
      </c>
      <c r="JM7" s="40">
        <f t="shared" si="99"/>
        <v>0</v>
      </c>
      <c r="JN7" s="40">
        <f t="shared" si="100"/>
        <v>0</v>
      </c>
      <c r="JO7" s="40">
        <f t="shared" si="101"/>
        <v>0</v>
      </c>
      <c r="JP7" s="40">
        <f t="shared" si="102"/>
        <v>0</v>
      </c>
      <c r="JQ7" s="40">
        <f t="shared" ref="JQ7:JQ27" si="219">JC7+JI7+JM7</f>
        <v>0</v>
      </c>
      <c r="JR7" s="40">
        <f t="shared" si="103"/>
        <v>0</v>
      </c>
      <c r="JS7" s="40">
        <f t="shared" si="104"/>
        <v>0</v>
      </c>
      <c r="JT7" s="40">
        <f t="shared" ref="JT7:JT27" si="220">JF7</f>
        <v>0</v>
      </c>
      <c r="JU7" s="40">
        <f t="shared" ref="JU7:JU27" si="221">JG7</f>
        <v>0</v>
      </c>
      <c r="JV7" s="59">
        <f t="shared" si="105"/>
        <v>0</v>
      </c>
      <c r="JW7" s="40">
        <f t="shared" si="106"/>
        <v>0</v>
      </c>
      <c r="JX7" s="40">
        <f t="shared" si="107"/>
        <v>0</v>
      </c>
      <c r="JY7" s="40">
        <f t="shared" si="108"/>
        <v>0</v>
      </c>
      <c r="JZ7" s="40">
        <f t="shared" si="109"/>
        <v>0</v>
      </c>
      <c r="KA7" s="40">
        <f t="shared" si="110"/>
        <v>0</v>
      </c>
      <c r="KB7" s="40">
        <f t="shared" si="111"/>
        <v>0</v>
      </c>
      <c r="KC7" s="40">
        <f t="shared" si="112"/>
        <v>0</v>
      </c>
      <c r="KD7" s="40">
        <f t="shared" si="113"/>
        <v>0</v>
      </c>
      <c r="KE7" s="40">
        <f t="shared" si="114"/>
        <v>0</v>
      </c>
      <c r="KF7" s="40">
        <f t="shared" si="115"/>
        <v>0</v>
      </c>
      <c r="KG7" s="40">
        <f t="shared" si="116"/>
        <v>0</v>
      </c>
      <c r="KH7" s="40">
        <f t="shared" si="117"/>
        <v>0</v>
      </c>
      <c r="KI7" s="40">
        <f t="shared" si="118"/>
        <v>0</v>
      </c>
      <c r="KJ7" s="40">
        <f t="shared" si="119"/>
        <v>0</v>
      </c>
      <c r="KK7" s="40">
        <f t="shared" ref="KK7:KK27" si="222">JW7+KC7+KG7</f>
        <v>0</v>
      </c>
      <c r="KL7" s="40">
        <f t="shared" si="120"/>
        <v>0</v>
      </c>
      <c r="KM7" s="40">
        <f t="shared" si="121"/>
        <v>0</v>
      </c>
      <c r="KN7" s="40">
        <f t="shared" ref="KN7:KN27" si="223">JZ7</f>
        <v>0</v>
      </c>
      <c r="KO7" s="40">
        <f t="shared" ref="KO7:KO27" si="224">KA7</f>
        <v>0</v>
      </c>
      <c r="KP7" s="59">
        <f t="shared" si="122"/>
        <v>0</v>
      </c>
      <c r="KQ7" s="40">
        <f t="shared" si="123"/>
        <v>0</v>
      </c>
      <c r="KR7" s="40">
        <f t="shared" si="124"/>
        <v>0</v>
      </c>
      <c r="KS7" s="40">
        <f t="shared" si="125"/>
        <v>0</v>
      </c>
      <c r="KT7" s="40">
        <f t="shared" si="126"/>
        <v>0</v>
      </c>
      <c r="KU7" s="40">
        <f t="shared" si="127"/>
        <v>0</v>
      </c>
      <c r="KV7" s="40">
        <f t="shared" si="128"/>
        <v>0</v>
      </c>
      <c r="KW7" s="40">
        <f t="shared" si="129"/>
        <v>0</v>
      </c>
      <c r="KX7" s="40">
        <f t="shared" si="130"/>
        <v>0</v>
      </c>
      <c r="KY7" s="40">
        <f t="shared" si="131"/>
        <v>0</v>
      </c>
      <c r="KZ7" s="40">
        <f t="shared" si="132"/>
        <v>0</v>
      </c>
      <c r="LA7" s="40">
        <f t="shared" si="133"/>
        <v>0</v>
      </c>
      <c r="LB7" s="40">
        <f t="shared" si="134"/>
        <v>0</v>
      </c>
      <c r="LC7" s="40">
        <f t="shared" si="135"/>
        <v>0</v>
      </c>
      <c r="LD7" s="40">
        <f t="shared" si="136"/>
        <v>0</v>
      </c>
      <c r="LE7" s="40">
        <f t="shared" ref="LE7:LE27" si="225">KQ7+KW7+LA7</f>
        <v>0</v>
      </c>
      <c r="LF7" s="40">
        <f t="shared" si="137"/>
        <v>0</v>
      </c>
      <c r="LG7" s="40">
        <f t="shared" si="138"/>
        <v>0</v>
      </c>
      <c r="LH7" s="40">
        <f t="shared" ref="LH7:LH27" si="226">KT7</f>
        <v>0</v>
      </c>
      <c r="LI7" s="40">
        <f t="shared" ref="LI7:LI27" si="227">KU7</f>
        <v>0</v>
      </c>
      <c r="LJ7" s="59">
        <f t="shared" si="139"/>
        <v>0</v>
      </c>
      <c r="LK7" s="40">
        <f t="shared" si="140"/>
        <v>0</v>
      </c>
      <c r="LL7" s="40">
        <f t="shared" si="141"/>
        <v>0</v>
      </c>
      <c r="LM7" s="40">
        <f t="shared" si="142"/>
        <v>0</v>
      </c>
      <c r="LN7" s="40">
        <f t="shared" si="143"/>
        <v>0</v>
      </c>
      <c r="LO7" s="40">
        <f t="shared" si="144"/>
        <v>0</v>
      </c>
      <c r="LP7" s="40">
        <f t="shared" si="145"/>
        <v>0</v>
      </c>
      <c r="LQ7" s="40">
        <f t="shared" si="146"/>
        <v>0</v>
      </c>
      <c r="LR7" s="40">
        <f t="shared" si="147"/>
        <v>0</v>
      </c>
      <c r="LS7" s="40">
        <f t="shared" si="148"/>
        <v>0</v>
      </c>
      <c r="LT7" s="40">
        <f t="shared" si="149"/>
        <v>0</v>
      </c>
      <c r="LU7" s="40">
        <f t="shared" si="150"/>
        <v>0</v>
      </c>
      <c r="LV7" s="40">
        <f t="shared" si="151"/>
        <v>0</v>
      </c>
      <c r="LW7" s="40">
        <f t="shared" si="152"/>
        <v>0</v>
      </c>
      <c r="LX7" s="40">
        <f t="shared" si="153"/>
        <v>0</v>
      </c>
      <c r="LY7" s="40">
        <f t="shared" ref="LY7:LY27" si="228">LK7+LQ7+LU7</f>
        <v>0</v>
      </c>
      <c r="LZ7" s="40">
        <f t="shared" si="154"/>
        <v>0</v>
      </c>
      <c r="MA7" s="40">
        <f t="shared" si="155"/>
        <v>0</v>
      </c>
      <c r="MB7" s="40">
        <f t="shared" ref="MB7:MB27" si="229">LN7</f>
        <v>0</v>
      </c>
      <c r="MC7" s="40">
        <f t="shared" ref="MC7:MC27" si="230">LO7</f>
        <v>0</v>
      </c>
      <c r="MD7" s="59">
        <f t="shared" si="156"/>
        <v>0</v>
      </c>
      <c r="ME7" s="40">
        <f t="shared" si="157"/>
        <v>0</v>
      </c>
      <c r="MF7" s="40">
        <f t="shared" si="158"/>
        <v>0</v>
      </c>
      <c r="MG7" s="40">
        <f t="shared" si="159"/>
        <v>0</v>
      </c>
      <c r="MH7" s="40">
        <f t="shared" si="160"/>
        <v>0</v>
      </c>
      <c r="MI7" s="40">
        <f t="shared" si="161"/>
        <v>0</v>
      </c>
      <c r="MJ7" s="40">
        <f t="shared" si="162"/>
        <v>0</v>
      </c>
      <c r="MK7" s="40">
        <f t="shared" si="163"/>
        <v>0</v>
      </c>
      <c r="ML7" s="40">
        <f t="shared" si="164"/>
        <v>0</v>
      </c>
      <c r="MM7" s="40">
        <f t="shared" si="165"/>
        <v>0</v>
      </c>
      <c r="MN7" s="40">
        <f t="shared" si="166"/>
        <v>0</v>
      </c>
      <c r="MO7" s="40">
        <f t="shared" si="167"/>
        <v>0</v>
      </c>
      <c r="MP7" s="40">
        <f t="shared" si="168"/>
        <v>0</v>
      </c>
      <c r="MQ7" s="40">
        <f t="shared" si="169"/>
        <v>0</v>
      </c>
      <c r="MR7" s="40">
        <f t="shared" si="170"/>
        <v>0</v>
      </c>
      <c r="MS7" s="40">
        <f t="shared" ref="MS7:MS27" si="231">ME7+MK7+MO7</f>
        <v>0</v>
      </c>
      <c r="MT7" s="40">
        <f t="shared" si="171"/>
        <v>0</v>
      </c>
      <c r="MU7" s="40">
        <f t="shared" si="172"/>
        <v>0</v>
      </c>
      <c r="MV7" s="40">
        <f t="shared" ref="MV7:MV27" si="232">MH7</f>
        <v>0</v>
      </c>
      <c r="MW7" s="40">
        <f t="shared" ref="MW7:MW27" si="233">MI7</f>
        <v>0</v>
      </c>
      <c r="MX7" s="59">
        <f t="shared" si="173"/>
        <v>0</v>
      </c>
      <c r="MY7" s="40">
        <f t="shared" ref="MY7:MY28" si="234">C7+W7+AQ7+BK7+CE7+CY7+DS7+EM7+FG7+GA7+GU7+HO7</f>
        <v>0</v>
      </c>
      <c r="MZ7" s="40">
        <f t="shared" ref="MZ7:MZ28" si="235">D7+X7+AR7+BL7+CF7+CZ7+DT7+EN7+FH7+GB7+GV7+HP7</f>
        <v>0</v>
      </c>
      <c r="NA7" s="40">
        <f t="shared" ref="NA7:NA28" si="236">E7+Y7+AS7+BM7+CG7+DA7+DU7+EO7+FI7+GC7+GW7+HQ7</f>
        <v>0</v>
      </c>
      <c r="NB7" s="40">
        <f t="shared" ref="NB7:NB28" si="237">F7+Z7+AT7+BN7+CH7+DB7+DV7+EP7+FJ7+GD7+GX7+HR7</f>
        <v>0</v>
      </c>
      <c r="NC7" s="40">
        <f t="shared" ref="NC7:NC28" si="238">G7+AA7+AU7+BO7+CI7+DC7+DW7+EQ7+FK7+GE7+GY7+HS7</f>
        <v>0</v>
      </c>
      <c r="ND7" s="40">
        <f t="shared" ref="ND7:ND28" si="239">H7+AB7+AV7+BP7+CJ7+DD7+DX7+ER7+FL7+GF7+GZ7+HT7</f>
        <v>0</v>
      </c>
      <c r="NE7" s="40">
        <f t="shared" ref="NE7:NE28" si="240">I7+AC7+AW7+BQ7+CK7+DE7+DY7+ES7+FM7+GG7+HA7+HU7</f>
        <v>0</v>
      </c>
      <c r="NF7" s="40">
        <f t="shared" ref="NF7:NF28" si="241">J7+AD7+AX7+BR7+CL7+DF7+DZ7+ET7+FN7+GH7+HB7+HV7</f>
        <v>0</v>
      </c>
      <c r="NG7" s="40">
        <f t="shared" ref="NG7:NG28" si="242">K7+AE7+AY7+BS7+CM7+DG7+EA7+EU7+FO7+GI7+HC7+HW7</f>
        <v>0</v>
      </c>
      <c r="NH7" s="40">
        <f t="shared" ref="NH7:NH28" si="243">L7+AF7+AZ7+BT7+CN7+DH7+EB7+EV7+FP7+GJ7+HD7+HX7</f>
        <v>0</v>
      </c>
      <c r="NI7" s="40">
        <f t="shared" ref="NI7:NI28" si="244">M7+AG7+BA7+BU7+CO7+DI7+EC7+EW7+FQ7+GK7+HE7+HY7</f>
        <v>0</v>
      </c>
      <c r="NJ7" s="40">
        <f t="shared" ref="NJ7:NJ28" si="245">N7+AH7+BB7+BV7+CP7+DJ7+ED7+EX7+FR7+GL7+HF7+HZ7</f>
        <v>0</v>
      </c>
      <c r="NK7" s="40">
        <f t="shared" ref="NK7:NK28" si="246">O7+AI7+BC7+BW7+CQ7+DK7+EE7+EY7+FS7+GM7+HG7+IA7</f>
        <v>0</v>
      </c>
      <c r="NL7" s="40">
        <f t="shared" ref="NL7:NL28" si="247">P7+AJ7+BD7+BX7+CR7+DL7+EF7+EZ7+FT7+GN7+HH7+IB7</f>
        <v>0</v>
      </c>
      <c r="NM7" s="40">
        <f t="shared" ref="NM7:NM27" si="248">MY7+NE7+NI7</f>
        <v>0</v>
      </c>
      <c r="NN7" s="40">
        <f t="shared" si="175"/>
        <v>0</v>
      </c>
      <c r="NO7" s="40">
        <f t="shared" si="176"/>
        <v>0</v>
      </c>
      <c r="NP7" s="40">
        <f t="shared" ref="NP7:NP27" si="249">NB7</f>
        <v>0</v>
      </c>
      <c r="NQ7" s="40">
        <f t="shared" ref="NQ7:NQ27" si="250">NC7</f>
        <v>0</v>
      </c>
      <c r="NR7" s="59">
        <f t="shared" si="177"/>
        <v>0</v>
      </c>
    </row>
    <row r="8" spans="1:382" x14ac:dyDescent="0.25">
      <c r="A8" s="3"/>
      <c r="B8" s="87" t="s">
        <v>126</v>
      </c>
      <c r="C8" s="40"/>
      <c r="D8" s="40"/>
      <c r="E8" s="40"/>
      <c r="F8" s="40"/>
      <c r="G8" s="40"/>
      <c r="H8" s="59">
        <f t="shared" si="7"/>
        <v>0</v>
      </c>
      <c r="I8" s="40"/>
      <c r="J8" s="40"/>
      <c r="K8" s="40"/>
      <c r="L8" s="59">
        <f t="shared" si="8"/>
        <v>0</v>
      </c>
      <c r="M8" s="40"/>
      <c r="N8" s="40"/>
      <c r="O8" s="40"/>
      <c r="P8" s="59">
        <f t="shared" si="9"/>
        <v>0</v>
      </c>
      <c r="Q8" s="40">
        <f t="shared" si="178"/>
        <v>0</v>
      </c>
      <c r="R8" s="40">
        <f t="shared" si="179"/>
        <v>0</v>
      </c>
      <c r="S8" s="40">
        <f t="shared" si="180"/>
        <v>0</v>
      </c>
      <c r="T8" s="40">
        <f t="shared" si="181"/>
        <v>0</v>
      </c>
      <c r="U8" s="40">
        <f t="shared" si="182"/>
        <v>0</v>
      </c>
      <c r="V8" s="59">
        <f t="shared" si="183"/>
        <v>0</v>
      </c>
      <c r="W8" s="40"/>
      <c r="X8" s="40"/>
      <c r="Y8" s="40"/>
      <c r="Z8" s="40"/>
      <c r="AA8" s="40"/>
      <c r="AB8" s="59">
        <f t="shared" si="184"/>
        <v>0</v>
      </c>
      <c r="AC8" s="40"/>
      <c r="AD8" s="40"/>
      <c r="AE8" s="40"/>
      <c r="AF8" s="59">
        <f t="shared" si="10"/>
        <v>0</v>
      </c>
      <c r="AG8" s="40"/>
      <c r="AH8" s="40"/>
      <c r="AI8" s="40"/>
      <c r="AJ8" s="59">
        <f t="shared" si="11"/>
        <v>0</v>
      </c>
      <c r="AK8" s="40">
        <f t="shared" si="12"/>
        <v>0</v>
      </c>
      <c r="AL8" s="40">
        <f t="shared" si="12"/>
        <v>0</v>
      </c>
      <c r="AM8" s="40">
        <f t="shared" si="12"/>
        <v>0</v>
      </c>
      <c r="AN8" s="40">
        <f>Z8</f>
        <v>0</v>
      </c>
      <c r="AO8" s="40">
        <f t="shared" si="185"/>
        <v>0</v>
      </c>
      <c r="AP8" s="59">
        <f t="shared" si="186"/>
        <v>0</v>
      </c>
      <c r="AQ8" s="40"/>
      <c r="AR8" s="40"/>
      <c r="AS8" s="40"/>
      <c r="AT8" s="40"/>
      <c r="AU8" s="40"/>
      <c r="AV8" s="59">
        <f t="shared" si="13"/>
        <v>0</v>
      </c>
      <c r="AW8" s="40"/>
      <c r="AX8" s="40"/>
      <c r="AY8" s="40"/>
      <c r="AZ8" s="59">
        <f t="shared" si="14"/>
        <v>0</v>
      </c>
      <c r="BA8" s="40"/>
      <c r="BB8" s="40"/>
      <c r="BC8" s="40"/>
      <c r="BD8" s="59">
        <f t="shared" si="15"/>
        <v>0</v>
      </c>
      <c r="BE8" s="40">
        <f t="shared" si="187"/>
        <v>0</v>
      </c>
      <c r="BF8" s="40">
        <f t="shared" si="16"/>
        <v>0</v>
      </c>
      <c r="BG8" s="40">
        <f t="shared" si="17"/>
        <v>0</v>
      </c>
      <c r="BH8" s="40">
        <f t="shared" si="188"/>
        <v>0</v>
      </c>
      <c r="BI8" s="40">
        <f t="shared" si="189"/>
        <v>0</v>
      </c>
      <c r="BJ8" s="59">
        <f t="shared" si="18"/>
        <v>0</v>
      </c>
      <c r="BK8" s="40"/>
      <c r="BL8" s="40"/>
      <c r="BM8" s="40"/>
      <c r="BN8" s="40"/>
      <c r="BO8" s="40"/>
      <c r="BP8" s="59">
        <f t="shared" si="19"/>
        <v>0</v>
      </c>
      <c r="BQ8" s="40"/>
      <c r="BR8" s="40"/>
      <c r="BS8" s="40"/>
      <c r="BT8" s="59">
        <f t="shared" si="20"/>
        <v>0</v>
      </c>
      <c r="BU8" s="40"/>
      <c r="BV8" s="40"/>
      <c r="BW8" s="40"/>
      <c r="BX8" s="59">
        <f t="shared" si="21"/>
        <v>0</v>
      </c>
      <c r="BY8" s="40">
        <f t="shared" si="190"/>
        <v>0</v>
      </c>
      <c r="BZ8" s="40">
        <f t="shared" si="22"/>
        <v>0</v>
      </c>
      <c r="CA8" s="40">
        <f t="shared" si="23"/>
        <v>0</v>
      </c>
      <c r="CB8" s="40">
        <f t="shared" si="191"/>
        <v>0</v>
      </c>
      <c r="CC8" s="40">
        <f t="shared" si="192"/>
        <v>0</v>
      </c>
      <c r="CD8" s="59">
        <f t="shared" si="24"/>
        <v>0</v>
      </c>
      <c r="CE8" s="40"/>
      <c r="CF8" s="40"/>
      <c r="CG8" s="40"/>
      <c r="CH8" s="40"/>
      <c r="CI8" s="40"/>
      <c r="CJ8" s="59">
        <f t="shared" si="25"/>
        <v>0</v>
      </c>
      <c r="CK8" s="40"/>
      <c r="CL8" s="40"/>
      <c r="CM8" s="40"/>
      <c r="CN8" s="59">
        <f t="shared" si="26"/>
        <v>0</v>
      </c>
      <c r="CO8" s="40"/>
      <c r="CP8" s="40"/>
      <c r="CQ8" s="40"/>
      <c r="CR8" s="59">
        <f t="shared" si="27"/>
        <v>0</v>
      </c>
      <c r="CS8" s="40">
        <f t="shared" si="193"/>
        <v>0</v>
      </c>
      <c r="CT8" s="40">
        <f t="shared" si="28"/>
        <v>0</v>
      </c>
      <c r="CU8" s="40">
        <f t="shared" si="29"/>
        <v>0</v>
      </c>
      <c r="CV8" s="40">
        <f t="shared" si="194"/>
        <v>0</v>
      </c>
      <c r="CW8" s="40">
        <f t="shared" si="195"/>
        <v>0</v>
      </c>
      <c r="CX8" s="59">
        <f t="shared" si="30"/>
        <v>0</v>
      </c>
      <c r="CY8" s="40"/>
      <c r="CZ8" s="40"/>
      <c r="DA8" s="40"/>
      <c r="DB8" s="40"/>
      <c r="DC8" s="40"/>
      <c r="DD8" s="59">
        <f t="shared" si="31"/>
        <v>0</v>
      </c>
      <c r="DE8" s="40"/>
      <c r="DF8" s="40"/>
      <c r="DG8" s="40"/>
      <c r="DH8" s="59">
        <f t="shared" si="32"/>
        <v>0</v>
      </c>
      <c r="DI8" s="40"/>
      <c r="DJ8" s="40"/>
      <c r="DK8" s="40"/>
      <c r="DL8" s="59">
        <f t="shared" si="33"/>
        <v>0</v>
      </c>
      <c r="DM8" s="40">
        <f t="shared" si="196"/>
        <v>0</v>
      </c>
      <c r="DN8" s="40">
        <f t="shared" si="34"/>
        <v>0</v>
      </c>
      <c r="DO8" s="40">
        <f t="shared" si="35"/>
        <v>0</v>
      </c>
      <c r="DP8" s="40">
        <f t="shared" si="197"/>
        <v>0</v>
      </c>
      <c r="DQ8" s="40">
        <f t="shared" si="198"/>
        <v>0</v>
      </c>
      <c r="DR8" s="59">
        <f t="shared" si="36"/>
        <v>0</v>
      </c>
      <c r="DS8" s="40"/>
      <c r="DT8" s="40"/>
      <c r="DU8" s="40"/>
      <c r="DV8" s="40"/>
      <c r="DW8" s="40"/>
      <c r="DX8" s="59">
        <f t="shared" si="37"/>
        <v>0</v>
      </c>
      <c r="DY8" s="40"/>
      <c r="DZ8" s="40"/>
      <c r="EA8" s="40"/>
      <c r="EB8" s="59">
        <f t="shared" si="38"/>
        <v>0</v>
      </c>
      <c r="EC8" s="40"/>
      <c r="ED8" s="40"/>
      <c r="EE8" s="40"/>
      <c r="EF8" s="59">
        <f t="shared" si="39"/>
        <v>0</v>
      </c>
      <c r="EG8" s="40">
        <f t="shared" si="199"/>
        <v>0</v>
      </c>
      <c r="EH8" s="40">
        <f t="shared" si="40"/>
        <v>0</v>
      </c>
      <c r="EI8" s="40">
        <f t="shared" si="41"/>
        <v>0</v>
      </c>
      <c r="EJ8" s="40">
        <f t="shared" si="200"/>
        <v>0</v>
      </c>
      <c r="EK8" s="40">
        <f t="shared" si="201"/>
        <v>0</v>
      </c>
      <c r="EL8" s="59">
        <f t="shared" si="42"/>
        <v>0</v>
      </c>
      <c r="EM8" s="40"/>
      <c r="EN8" s="40"/>
      <c r="EO8" s="40"/>
      <c r="EP8" s="40"/>
      <c r="EQ8" s="40"/>
      <c r="ER8" s="59">
        <f t="shared" si="43"/>
        <v>0</v>
      </c>
      <c r="ES8" s="40"/>
      <c r="ET8" s="40"/>
      <c r="EU8" s="40"/>
      <c r="EV8" s="59">
        <f t="shared" si="44"/>
        <v>0</v>
      </c>
      <c r="EW8" s="40"/>
      <c r="EX8" s="40"/>
      <c r="EY8" s="40"/>
      <c r="EZ8" s="59">
        <f t="shared" si="45"/>
        <v>0</v>
      </c>
      <c r="FA8" s="40">
        <f t="shared" si="202"/>
        <v>0</v>
      </c>
      <c r="FB8" s="40">
        <f t="shared" si="46"/>
        <v>0</v>
      </c>
      <c r="FC8" s="40">
        <f t="shared" si="47"/>
        <v>0</v>
      </c>
      <c r="FD8" s="40">
        <f t="shared" si="203"/>
        <v>0</v>
      </c>
      <c r="FE8" s="40">
        <f t="shared" si="204"/>
        <v>0</v>
      </c>
      <c r="FF8" s="59">
        <f t="shared" si="48"/>
        <v>0</v>
      </c>
      <c r="FG8" s="40"/>
      <c r="FH8" s="40"/>
      <c r="FI8" s="40"/>
      <c r="FJ8" s="40"/>
      <c r="FK8" s="40"/>
      <c r="FL8" s="59">
        <f t="shared" si="49"/>
        <v>0</v>
      </c>
      <c r="FM8" s="40"/>
      <c r="FN8" s="40"/>
      <c r="FO8" s="40"/>
      <c r="FP8" s="59">
        <f t="shared" si="50"/>
        <v>0</v>
      </c>
      <c r="FQ8" s="40"/>
      <c r="FR8" s="40"/>
      <c r="FS8" s="40"/>
      <c r="FT8" s="59">
        <f t="shared" si="51"/>
        <v>0</v>
      </c>
      <c r="FU8" s="40">
        <f t="shared" si="205"/>
        <v>0</v>
      </c>
      <c r="FV8" s="40">
        <f t="shared" si="52"/>
        <v>0</v>
      </c>
      <c r="FW8" s="40">
        <f t="shared" si="52"/>
        <v>0</v>
      </c>
      <c r="FX8" s="40">
        <f t="shared" si="206"/>
        <v>0</v>
      </c>
      <c r="FY8" s="40">
        <f t="shared" si="206"/>
        <v>0</v>
      </c>
      <c r="FZ8" s="59">
        <f t="shared" si="53"/>
        <v>0</v>
      </c>
      <c r="GA8" s="40"/>
      <c r="GB8" s="40"/>
      <c r="GC8" s="40"/>
      <c r="GD8" s="40"/>
      <c r="GE8" s="40"/>
      <c r="GF8" s="59">
        <f t="shared" si="54"/>
        <v>0</v>
      </c>
      <c r="GG8" s="40"/>
      <c r="GH8" s="40"/>
      <c r="GI8" s="40"/>
      <c r="GJ8" s="59">
        <f t="shared" si="55"/>
        <v>0</v>
      </c>
      <c r="GK8" s="40"/>
      <c r="GL8" s="40"/>
      <c r="GM8" s="40"/>
      <c r="GN8" s="59">
        <f t="shared" si="56"/>
        <v>0</v>
      </c>
      <c r="GO8" s="40">
        <f t="shared" si="207"/>
        <v>0</v>
      </c>
      <c r="GP8" s="40">
        <f t="shared" si="57"/>
        <v>0</v>
      </c>
      <c r="GQ8" s="40">
        <f t="shared" si="58"/>
        <v>0</v>
      </c>
      <c r="GR8" s="40">
        <f t="shared" si="208"/>
        <v>0</v>
      </c>
      <c r="GS8" s="40">
        <f t="shared" si="209"/>
        <v>0</v>
      </c>
      <c r="GT8" s="59">
        <f t="shared" si="59"/>
        <v>0</v>
      </c>
      <c r="GU8" s="40"/>
      <c r="GV8" s="40"/>
      <c r="GW8" s="40"/>
      <c r="GX8" s="40"/>
      <c r="GY8" s="40"/>
      <c r="GZ8" s="59">
        <f t="shared" si="60"/>
        <v>0</v>
      </c>
      <c r="HA8" s="40"/>
      <c r="HB8" s="40"/>
      <c r="HC8" s="40"/>
      <c r="HD8" s="59">
        <f t="shared" si="61"/>
        <v>0</v>
      </c>
      <c r="HE8" s="40"/>
      <c r="HF8" s="40"/>
      <c r="HG8" s="40"/>
      <c r="HH8" s="59">
        <f t="shared" si="62"/>
        <v>0</v>
      </c>
      <c r="HI8" s="40">
        <f t="shared" si="210"/>
        <v>0</v>
      </c>
      <c r="HJ8" s="40">
        <f t="shared" si="63"/>
        <v>0</v>
      </c>
      <c r="HK8" s="40">
        <f t="shared" si="64"/>
        <v>0</v>
      </c>
      <c r="HL8" s="40">
        <f t="shared" si="211"/>
        <v>0</v>
      </c>
      <c r="HM8" s="40">
        <f t="shared" si="212"/>
        <v>0</v>
      </c>
      <c r="HN8" s="59">
        <f t="shared" si="65"/>
        <v>0</v>
      </c>
      <c r="HO8" s="40"/>
      <c r="HP8" s="40"/>
      <c r="HQ8" s="40"/>
      <c r="HR8" s="40"/>
      <c r="HS8" s="40"/>
      <c r="HT8" s="59">
        <f t="shared" si="66"/>
        <v>0</v>
      </c>
      <c r="HU8" s="40"/>
      <c r="HV8" s="40"/>
      <c r="HW8" s="40"/>
      <c r="HX8" s="59">
        <f t="shared" si="67"/>
        <v>0</v>
      </c>
      <c r="HY8" s="40"/>
      <c r="HZ8" s="40"/>
      <c r="IA8" s="40"/>
      <c r="IB8" s="59">
        <f t="shared" si="68"/>
        <v>0</v>
      </c>
      <c r="IC8" s="40">
        <f t="shared" si="213"/>
        <v>0</v>
      </c>
      <c r="ID8" s="40">
        <f t="shared" si="69"/>
        <v>0</v>
      </c>
      <c r="IE8" s="40">
        <f t="shared" si="70"/>
        <v>0</v>
      </c>
      <c r="IF8" s="40">
        <f t="shared" si="214"/>
        <v>0</v>
      </c>
      <c r="IG8" s="40">
        <f t="shared" si="215"/>
        <v>0</v>
      </c>
      <c r="IH8" s="59">
        <f t="shared" si="71"/>
        <v>0</v>
      </c>
      <c r="II8" s="40">
        <f t="shared" si="72"/>
        <v>0</v>
      </c>
      <c r="IJ8" s="40">
        <f t="shared" si="73"/>
        <v>0</v>
      </c>
      <c r="IK8" s="40">
        <f t="shared" si="74"/>
        <v>0</v>
      </c>
      <c r="IL8" s="40">
        <f t="shared" si="75"/>
        <v>0</v>
      </c>
      <c r="IM8" s="40">
        <f t="shared" si="76"/>
        <v>0</v>
      </c>
      <c r="IN8" s="40">
        <f t="shared" si="77"/>
        <v>0</v>
      </c>
      <c r="IO8" s="40">
        <f t="shared" si="78"/>
        <v>0</v>
      </c>
      <c r="IP8" s="40">
        <f t="shared" si="79"/>
        <v>0</v>
      </c>
      <c r="IQ8" s="40">
        <f t="shared" si="80"/>
        <v>0</v>
      </c>
      <c r="IR8" s="40">
        <f t="shared" si="81"/>
        <v>0</v>
      </c>
      <c r="IS8" s="40">
        <f t="shared" si="82"/>
        <v>0</v>
      </c>
      <c r="IT8" s="40">
        <f t="shared" si="83"/>
        <v>0</v>
      </c>
      <c r="IU8" s="40">
        <f t="shared" si="84"/>
        <v>0</v>
      </c>
      <c r="IV8" s="40">
        <f t="shared" si="85"/>
        <v>0</v>
      </c>
      <c r="IW8" s="40">
        <f t="shared" si="216"/>
        <v>0</v>
      </c>
      <c r="IX8" s="40">
        <f t="shared" si="86"/>
        <v>0</v>
      </c>
      <c r="IY8" s="40">
        <f t="shared" si="87"/>
        <v>0</v>
      </c>
      <c r="IZ8" s="40">
        <f t="shared" si="217"/>
        <v>0</v>
      </c>
      <c r="JA8" s="40">
        <f t="shared" si="218"/>
        <v>0</v>
      </c>
      <c r="JB8" s="59">
        <f t="shared" si="88"/>
        <v>0</v>
      </c>
      <c r="JC8" s="40">
        <f t="shared" si="89"/>
        <v>0</v>
      </c>
      <c r="JD8" s="40">
        <f t="shared" si="90"/>
        <v>0</v>
      </c>
      <c r="JE8" s="40">
        <f t="shared" si="91"/>
        <v>0</v>
      </c>
      <c r="JF8" s="40">
        <f t="shared" si="92"/>
        <v>0</v>
      </c>
      <c r="JG8" s="40">
        <f t="shared" si="93"/>
        <v>0</v>
      </c>
      <c r="JH8" s="40">
        <f t="shared" si="94"/>
        <v>0</v>
      </c>
      <c r="JI8" s="40">
        <f t="shared" si="95"/>
        <v>0</v>
      </c>
      <c r="JJ8" s="40">
        <f t="shared" si="96"/>
        <v>0</v>
      </c>
      <c r="JK8" s="40">
        <f t="shared" si="97"/>
        <v>0</v>
      </c>
      <c r="JL8" s="40">
        <f t="shared" si="98"/>
        <v>0</v>
      </c>
      <c r="JM8" s="40">
        <f t="shared" si="99"/>
        <v>0</v>
      </c>
      <c r="JN8" s="40">
        <f t="shared" si="100"/>
        <v>0</v>
      </c>
      <c r="JO8" s="40">
        <f t="shared" si="101"/>
        <v>0</v>
      </c>
      <c r="JP8" s="40">
        <f t="shared" si="102"/>
        <v>0</v>
      </c>
      <c r="JQ8" s="40">
        <f t="shared" si="219"/>
        <v>0</v>
      </c>
      <c r="JR8" s="40">
        <f t="shared" si="103"/>
        <v>0</v>
      </c>
      <c r="JS8" s="40">
        <f t="shared" si="104"/>
        <v>0</v>
      </c>
      <c r="JT8" s="40">
        <f t="shared" si="220"/>
        <v>0</v>
      </c>
      <c r="JU8" s="40">
        <f t="shared" si="221"/>
        <v>0</v>
      </c>
      <c r="JV8" s="59">
        <f t="shared" si="105"/>
        <v>0</v>
      </c>
      <c r="JW8" s="40">
        <f t="shared" si="106"/>
        <v>0</v>
      </c>
      <c r="JX8" s="40">
        <f t="shared" si="107"/>
        <v>0</v>
      </c>
      <c r="JY8" s="40">
        <f t="shared" si="108"/>
        <v>0</v>
      </c>
      <c r="JZ8" s="40">
        <f t="shared" si="109"/>
        <v>0</v>
      </c>
      <c r="KA8" s="40">
        <f t="shared" si="110"/>
        <v>0</v>
      </c>
      <c r="KB8" s="40">
        <f t="shared" si="111"/>
        <v>0</v>
      </c>
      <c r="KC8" s="40">
        <f t="shared" si="112"/>
        <v>0</v>
      </c>
      <c r="KD8" s="40">
        <f t="shared" si="113"/>
        <v>0</v>
      </c>
      <c r="KE8" s="40">
        <f t="shared" si="114"/>
        <v>0</v>
      </c>
      <c r="KF8" s="40">
        <f t="shared" si="115"/>
        <v>0</v>
      </c>
      <c r="KG8" s="40">
        <f t="shared" si="116"/>
        <v>0</v>
      </c>
      <c r="KH8" s="40">
        <f t="shared" si="117"/>
        <v>0</v>
      </c>
      <c r="KI8" s="40">
        <f t="shared" si="118"/>
        <v>0</v>
      </c>
      <c r="KJ8" s="40">
        <f t="shared" si="119"/>
        <v>0</v>
      </c>
      <c r="KK8" s="40">
        <f t="shared" si="222"/>
        <v>0</v>
      </c>
      <c r="KL8" s="40">
        <f t="shared" si="120"/>
        <v>0</v>
      </c>
      <c r="KM8" s="40">
        <f t="shared" si="121"/>
        <v>0</v>
      </c>
      <c r="KN8" s="40">
        <f t="shared" si="223"/>
        <v>0</v>
      </c>
      <c r="KO8" s="40">
        <f t="shared" si="224"/>
        <v>0</v>
      </c>
      <c r="KP8" s="59">
        <f t="shared" si="122"/>
        <v>0</v>
      </c>
      <c r="KQ8" s="40">
        <f t="shared" si="123"/>
        <v>0</v>
      </c>
      <c r="KR8" s="40">
        <f t="shared" si="124"/>
        <v>0</v>
      </c>
      <c r="KS8" s="40">
        <f t="shared" si="125"/>
        <v>0</v>
      </c>
      <c r="KT8" s="40">
        <f t="shared" si="126"/>
        <v>0</v>
      </c>
      <c r="KU8" s="40">
        <f t="shared" si="127"/>
        <v>0</v>
      </c>
      <c r="KV8" s="40">
        <f t="shared" si="128"/>
        <v>0</v>
      </c>
      <c r="KW8" s="40">
        <f t="shared" si="129"/>
        <v>0</v>
      </c>
      <c r="KX8" s="40">
        <f t="shared" si="130"/>
        <v>0</v>
      </c>
      <c r="KY8" s="40">
        <f t="shared" si="131"/>
        <v>0</v>
      </c>
      <c r="KZ8" s="40">
        <f t="shared" si="132"/>
        <v>0</v>
      </c>
      <c r="LA8" s="40">
        <f t="shared" si="133"/>
        <v>0</v>
      </c>
      <c r="LB8" s="40">
        <f t="shared" si="134"/>
        <v>0</v>
      </c>
      <c r="LC8" s="40">
        <f t="shared" si="135"/>
        <v>0</v>
      </c>
      <c r="LD8" s="40">
        <f t="shared" si="136"/>
        <v>0</v>
      </c>
      <c r="LE8" s="40">
        <f t="shared" si="225"/>
        <v>0</v>
      </c>
      <c r="LF8" s="40">
        <f t="shared" si="137"/>
        <v>0</v>
      </c>
      <c r="LG8" s="40">
        <f t="shared" si="138"/>
        <v>0</v>
      </c>
      <c r="LH8" s="40">
        <f t="shared" si="226"/>
        <v>0</v>
      </c>
      <c r="LI8" s="40">
        <f t="shared" si="227"/>
        <v>0</v>
      </c>
      <c r="LJ8" s="59">
        <f t="shared" si="139"/>
        <v>0</v>
      </c>
      <c r="LK8" s="40">
        <f t="shared" si="140"/>
        <v>0</v>
      </c>
      <c r="LL8" s="40">
        <f t="shared" si="141"/>
        <v>0</v>
      </c>
      <c r="LM8" s="40">
        <f t="shared" si="142"/>
        <v>0</v>
      </c>
      <c r="LN8" s="40">
        <f t="shared" si="143"/>
        <v>0</v>
      </c>
      <c r="LO8" s="40">
        <f t="shared" si="144"/>
        <v>0</v>
      </c>
      <c r="LP8" s="40">
        <f t="shared" si="145"/>
        <v>0</v>
      </c>
      <c r="LQ8" s="40">
        <f t="shared" si="146"/>
        <v>0</v>
      </c>
      <c r="LR8" s="40">
        <f t="shared" si="147"/>
        <v>0</v>
      </c>
      <c r="LS8" s="40">
        <f t="shared" si="148"/>
        <v>0</v>
      </c>
      <c r="LT8" s="40">
        <f t="shared" si="149"/>
        <v>0</v>
      </c>
      <c r="LU8" s="40">
        <f t="shared" si="150"/>
        <v>0</v>
      </c>
      <c r="LV8" s="40">
        <f t="shared" si="151"/>
        <v>0</v>
      </c>
      <c r="LW8" s="40">
        <f t="shared" si="152"/>
        <v>0</v>
      </c>
      <c r="LX8" s="40">
        <f t="shared" si="153"/>
        <v>0</v>
      </c>
      <c r="LY8" s="40">
        <f t="shared" si="228"/>
        <v>0</v>
      </c>
      <c r="LZ8" s="40">
        <f t="shared" si="154"/>
        <v>0</v>
      </c>
      <c r="MA8" s="40">
        <f t="shared" si="155"/>
        <v>0</v>
      </c>
      <c r="MB8" s="40">
        <f t="shared" si="229"/>
        <v>0</v>
      </c>
      <c r="MC8" s="40">
        <f t="shared" si="230"/>
        <v>0</v>
      </c>
      <c r="MD8" s="59">
        <f t="shared" si="156"/>
        <v>0</v>
      </c>
      <c r="ME8" s="40">
        <f t="shared" si="157"/>
        <v>0</v>
      </c>
      <c r="MF8" s="40">
        <f t="shared" si="158"/>
        <v>0</v>
      </c>
      <c r="MG8" s="40">
        <f t="shared" si="159"/>
        <v>0</v>
      </c>
      <c r="MH8" s="40">
        <f t="shared" si="160"/>
        <v>0</v>
      </c>
      <c r="MI8" s="40">
        <f t="shared" si="161"/>
        <v>0</v>
      </c>
      <c r="MJ8" s="40">
        <f t="shared" si="162"/>
        <v>0</v>
      </c>
      <c r="MK8" s="40">
        <f t="shared" si="163"/>
        <v>0</v>
      </c>
      <c r="ML8" s="40">
        <f t="shared" si="164"/>
        <v>0</v>
      </c>
      <c r="MM8" s="40">
        <f t="shared" si="165"/>
        <v>0</v>
      </c>
      <c r="MN8" s="40">
        <f t="shared" si="166"/>
        <v>0</v>
      </c>
      <c r="MO8" s="40">
        <f t="shared" si="167"/>
        <v>0</v>
      </c>
      <c r="MP8" s="40">
        <f t="shared" si="168"/>
        <v>0</v>
      </c>
      <c r="MQ8" s="40">
        <f t="shared" si="169"/>
        <v>0</v>
      </c>
      <c r="MR8" s="40">
        <f t="shared" si="170"/>
        <v>0</v>
      </c>
      <c r="MS8" s="40">
        <f t="shared" si="231"/>
        <v>0</v>
      </c>
      <c r="MT8" s="40">
        <f t="shared" si="171"/>
        <v>0</v>
      </c>
      <c r="MU8" s="40">
        <f t="shared" si="172"/>
        <v>0</v>
      </c>
      <c r="MV8" s="40">
        <f t="shared" si="232"/>
        <v>0</v>
      </c>
      <c r="MW8" s="40">
        <f t="shared" si="233"/>
        <v>0</v>
      </c>
      <c r="MX8" s="59">
        <f t="shared" si="173"/>
        <v>0</v>
      </c>
      <c r="MY8" s="40">
        <f t="shared" si="234"/>
        <v>0</v>
      </c>
      <c r="MZ8" s="40">
        <f t="shared" si="235"/>
        <v>0</v>
      </c>
      <c r="NA8" s="40">
        <f t="shared" si="236"/>
        <v>0</v>
      </c>
      <c r="NB8" s="40">
        <f t="shared" si="237"/>
        <v>0</v>
      </c>
      <c r="NC8" s="40">
        <f t="shared" si="238"/>
        <v>0</v>
      </c>
      <c r="ND8" s="40">
        <f t="shared" si="239"/>
        <v>0</v>
      </c>
      <c r="NE8" s="40">
        <f t="shared" si="240"/>
        <v>0</v>
      </c>
      <c r="NF8" s="40">
        <f t="shared" si="241"/>
        <v>0</v>
      </c>
      <c r="NG8" s="40">
        <f t="shared" si="242"/>
        <v>0</v>
      </c>
      <c r="NH8" s="40">
        <f t="shared" si="243"/>
        <v>0</v>
      </c>
      <c r="NI8" s="40">
        <f t="shared" si="244"/>
        <v>0</v>
      </c>
      <c r="NJ8" s="40">
        <f t="shared" si="245"/>
        <v>0</v>
      </c>
      <c r="NK8" s="40">
        <f t="shared" si="246"/>
        <v>0</v>
      </c>
      <c r="NL8" s="40">
        <f t="shared" si="247"/>
        <v>0</v>
      </c>
      <c r="NM8" s="40">
        <f t="shared" si="248"/>
        <v>0</v>
      </c>
      <c r="NN8" s="40">
        <f t="shared" si="175"/>
        <v>0</v>
      </c>
      <c r="NO8" s="40">
        <f t="shared" si="176"/>
        <v>0</v>
      </c>
      <c r="NP8" s="40">
        <f t="shared" si="249"/>
        <v>0</v>
      </c>
      <c r="NQ8" s="40">
        <f t="shared" si="250"/>
        <v>0</v>
      </c>
      <c r="NR8" s="59">
        <f t="shared" si="177"/>
        <v>0</v>
      </c>
    </row>
    <row r="9" spans="1:382" x14ac:dyDescent="0.25">
      <c r="A9" s="3"/>
      <c r="B9" s="87" t="s">
        <v>267</v>
      </c>
      <c r="C9" s="40"/>
      <c r="D9" s="40"/>
      <c r="E9" s="40"/>
      <c r="F9" s="40"/>
      <c r="G9" s="40"/>
      <c r="H9" s="59">
        <f t="shared" si="7"/>
        <v>0</v>
      </c>
      <c r="I9" s="40"/>
      <c r="J9" s="40"/>
      <c r="K9" s="40"/>
      <c r="L9" s="59"/>
      <c r="M9" s="40"/>
      <c r="N9" s="40"/>
      <c r="O9" s="40"/>
      <c r="P9" s="59"/>
      <c r="Q9" s="40">
        <f t="shared" si="178"/>
        <v>0</v>
      </c>
      <c r="R9" s="40">
        <f t="shared" si="179"/>
        <v>0</v>
      </c>
      <c r="S9" s="40">
        <f t="shared" si="180"/>
        <v>0</v>
      </c>
      <c r="T9" s="40">
        <f t="shared" si="181"/>
        <v>0</v>
      </c>
      <c r="U9" s="40">
        <f t="shared" si="182"/>
        <v>0</v>
      </c>
      <c r="V9" s="59"/>
      <c r="W9" s="40"/>
      <c r="X9" s="40"/>
      <c r="Y9" s="40"/>
      <c r="Z9" s="40"/>
      <c r="AA9" s="40"/>
      <c r="AB9" s="59">
        <f t="shared" si="184"/>
        <v>0</v>
      </c>
      <c r="AC9" s="40"/>
      <c r="AD9" s="40"/>
      <c r="AE9" s="40"/>
      <c r="AF9" s="59">
        <f t="shared" si="10"/>
        <v>0</v>
      </c>
      <c r="AG9" s="40"/>
      <c r="AH9" s="40"/>
      <c r="AI9" s="40"/>
      <c r="AJ9" s="59">
        <f t="shared" si="11"/>
        <v>0</v>
      </c>
      <c r="AK9" s="40">
        <f t="shared" si="12"/>
        <v>0</v>
      </c>
      <c r="AL9" s="40">
        <f t="shared" si="12"/>
        <v>0</v>
      </c>
      <c r="AM9" s="40">
        <f t="shared" si="12"/>
        <v>0</v>
      </c>
      <c r="AN9" s="40">
        <f>Z9</f>
        <v>0</v>
      </c>
      <c r="AO9" s="40">
        <f t="shared" si="185"/>
        <v>0</v>
      </c>
      <c r="AP9" s="59">
        <f t="shared" si="186"/>
        <v>0</v>
      </c>
      <c r="AQ9" s="40"/>
      <c r="AR9" s="40"/>
      <c r="AS9" s="40"/>
      <c r="AT9" s="40"/>
      <c r="AU9" s="40"/>
      <c r="AV9" s="59">
        <f t="shared" si="13"/>
        <v>0</v>
      </c>
      <c r="AW9" s="40"/>
      <c r="AX9" s="40"/>
      <c r="AY9" s="40"/>
      <c r="AZ9" s="59">
        <f t="shared" si="14"/>
        <v>0</v>
      </c>
      <c r="BA9" s="40"/>
      <c r="BB9" s="40"/>
      <c r="BC9" s="40"/>
      <c r="BD9" s="59">
        <f t="shared" si="15"/>
        <v>0</v>
      </c>
      <c r="BE9" s="40">
        <f t="shared" si="187"/>
        <v>0</v>
      </c>
      <c r="BF9" s="40">
        <f t="shared" si="16"/>
        <v>0</v>
      </c>
      <c r="BG9" s="40">
        <f t="shared" si="17"/>
        <v>0</v>
      </c>
      <c r="BH9" s="40">
        <f t="shared" si="188"/>
        <v>0</v>
      </c>
      <c r="BI9" s="40">
        <f t="shared" si="189"/>
        <v>0</v>
      </c>
      <c r="BJ9" s="59">
        <f t="shared" si="18"/>
        <v>0</v>
      </c>
      <c r="BK9" s="40"/>
      <c r="BL9" s="40"/>
      <c r="BM9" s="40"/>
      <c r="BN9" s="40"/>
      <c r="BO9" s="40"/>
      <c r="BP9" s="59">
        <f t="shared" si="19"/>
        <v>0</v>
      </c>
      <c r="BQ9" s="40"/>
      <c r="BR9" s="40"/>
      <c r="BS9" s="40"/>
      <c r="BT9" s="59">
        <f t="shared" si="20"/>
        <v>0</v>
      </c>
      <c r="BU9" s="40"/>
      <c r="BV9" s="40"/>
      <c r="BW9" s="40"/>
      <c r="BX9" s="59">
        <f t="shared" si="21"/>
        <v>0</v>
      </c>
      <c r="BY9" s="40">
        <f t="shared" si="190"/>
        <v>0</v>
      </c>
      <c r="BZ9" s="40">
        <f t="shared" si="22"/>
        <v>0</v>
      </c>
      <c r="CA9" s="40">
        <f t="shared" si="23"/>
        <v>0</v>
      </c>
      <c r="CB9" s="40">
        <f t="shared" si="191"/>
        <v>0</v>
      </c>
      <c r="CC9" s="40">
        <f t="shared" si="192"/>
        <v>0</v>
      </c>
      <c r="CD9" s="59">
        <f t="shared" si="24"/>
        <v>0</v>
      </c>
      <c r="CE9" s="40"/>
      <c r="CF9" s="40"/>
      <c r="CG9" s="40"/>
      <c r="CH9" s="40"/>
      <c r="CI9" s="40"/>
      <c r="CJ9" s="59">
        <f t="shared" si="25"/>
        <v>0</v>
      </c>
      <c r="CK9" s="40"/>
      <c r="CL9" s="40"/>
      <c r="CM9" s="40"/>
      <c r="CN9" s="59">
        <f t="shared" si="26"/>
        <v>0</v>
      </c>
      <c r="CO9" s="40"/>
      <c r="CP9" s="40"/>
      <c r="CQ9" s="40"/>
      <c r="CR9" s="59">
        <f t="shared" si="27"/>
        <v>0</v>
      </c>
      <c r="CS9" s="40">
        <f t="shared" si="193"/>
        <v>0</v>
      </c>
      <c r="CT9" s="40">
        <f t="shared" si="28"/>
        <v>0</v>
      </c>
      <c r="CU9" s="40">
        <f t="shared" si="29"/>
        <v>0</v>
      </c>
      <c r="CV9" s="40">
        <f t="shared" si="194"/>
        <v>0</v>
      </c>
      <c r="CW9" s="40">
        <f t="shared" si="195"/>
        <v>0</v>
      </c>
      <c r="CX9" s="59">
        <f t="shared" si="30"/>
        <v>0</v>
      </c>
      <c r="CY9" s="40"/>
      <c r="CZ9" s="40"/>
      <c r="DA9" s="40"/>
      <c r="DB9" s="40"/>
      <c r="DC9" s="40"/>
      <c r="DD9" s="59">
        <f t="shared" si="31"/>
        <v>0</v>
      </c>
      <c r="DE9" s="40"/>
      <c r="DF9" s="40"/>
      <c r="DG9" s="40"/>
      <c r="DH9" s="59">
        <f t="shared" si="32"/>
        <v>0</v>
      </c>
      <c r="DI9" s="40"/>
      <c r="DJ9" s="40"/>
      <c r="DK9" s="40"/>
      <c r="DL9" s="59">
        <f t="shared" si="33"/>
        <v>0</v>
      </c>
      <c r="DM9" s="40">
        <f t="shared" si="196"/>
        <v>0</v>
      </c>
      <c r="DN9" s="40">
        <f t="shared" si="34"/>
        <v>0</v>
      </c>
      <c r="DO9" s="40">
        <f t="shared" si="35"/>
        <v>0</v>
      </c>
      <c r="DP9" s="40">
        <f t="shared" si="197"/>
        <v>0</v>
      </c>
      <c r="DQ9" s="40">
        <f t="shared" si="198"/>
        <v>0</v>
      </c>
      <c r="DR9" s="59">
        <f t="shared" si="36"/>
        <v>0</v>
      </c>
      <c r="DS9" s="40"/>
      <c r="DT9" s="40"/>
      <c r="DU9" s="40"/>
      <c r="DV9" s="40"/>
      <c r="DW9" s="40"/>
      <c r="DX9" s="59">
        <f t="shared" si="37"/>
        <v>0</v>
      </c>
      <c r="DY9" s="40"/>
      <c r="DZ9" s="40"/>
      <c r="EA9" s="40"/>
      <c r="EB9" s="59">
        <f t="shared" si="38"/>
        <v>0</v>
      </c>
      <c r="EC9" s="40"/>
      <c r="ED9" s="40"/>
      <c r="EE9" s="40"/>
      <c r="EF9" s="59">
        <f t="shared" si="39"/>
        <v>0</v>
      </c>
      <c r="EG9" s="40">
        <f t="shared" si="199"/>
        <v>0</v>
      </c>
      <c r="EH9" s="40">
        <f t="shared" si="40"/>
        <v>0</v>
      </c>
      <c r="EI9" s="40">
        <f t="shared" si="41"/>
        <v>0</v>
      </c>
      <c r="EJ9" s="40">
        <f t="shared" si="200"/>
        <v>0</v>
      </c>
      <c r="EK9" s="40">
        <f t="shared" si="201"/>
        <v>0</v>
      </c>
      <c r="EL9" s="59">
        <f t="shared" si="42"/>
        <v>0</v>
      </c>
      <c r="EM9" s="40"/>
      <c r="EN9" s="40"/>
      <c r="EO9" s="40"/>
      <c r="EP9" s="40"/>
      <c r="EQ9" s="40"/>
      <c r="ER9" s="59">
        <f t="shared" si="43"/>
        <v>0</v>
      </c>
      <c r="ES9" s="40"/>
      <c r="ET9" s="40"/>
      <c r="EU9" s="40"/>
      <c r="EV9" s="59">
        <f t="shared" si="44"/>
        <v>0</v>
      </c>
      <c r="EW9" s="40"/>
      <c r="EX9" s="40"/>
      <c r="EY9" s="40"/>
      <c r="EZ9" s="59">
        <f t="shared" si="45"/>
        <v>0</v>
      </c>
      <c r="FA9" s="40">
        <f t="shared" si="202"/>
        <v>0</v>
      </c>
      <c r="FB9" s="40">
        <f t="shared" si="46"/>
        <v>0</v>
      </c>
      <c r="FC9" s="40">
        <f t="shared" si="47"/>
        <v>0</v>
      </c>
      <c r="FD9" s="40">
        <f t="shared" si="203"/>
        <v>0</v>
      </c>
      <c r="FE9" s="40">
        <f t="shared" si="204"/>
        <v>0</v>
      </c>
      <c r="FF9" s="59">
        <f t="shared" si="48"/>
        <v>0</v>
      </c>
      <c r="FG9" s="40"/>
      <c r="FH9" s="40"/>
      <c r="FI9" s="40"/>
      <c r="FJ9" s="40"/>
      <c r="FK9" s="40"/>
      <c r="FL9" s="59">
        <f t="shared" si="49"/>
        <v>0</v>
      </c>
      <c r="FM9" s="40"/>
      <c r="FN9" s="40"/>
      <c r="FO9" s="40"/>
      <c r="FP9" s="59">
        <f t="shared" si="50"/>
        <v>0</v>
      </c>
      <c r="FQ9" s="40"/>
      <c r="FR9" s="40"/>
      <c r="FS9" s="40"/>
      <c r="FT9" s="59">
        <f t="shared" si="51"/>
        <v>0</v>
      </c>
      <c r="FU9" s="40">
        <f t="shared" si="205"/>
        <v>0</v>
      </c>
      <c r="FV9" s="40">
        <f t="shared" si="52"/>
        <v>0</v>
      </c>
      <c r="FW9" s="40">
        <f t="shared" si="52"/>
        <v>0</v>
      </c>
      <c r="FX9" s="40">
        <f t="shared" si="206"/>
        <v>0</v>
      </c>
      <c r="FY9" s="40">
        <f t="shared" si="206"/>
        <v>0</v>
      </c>
      <c r="FZ9" s="59">
        <f t="shared" si="53"/>
        <v>0</v>
      </c>
      <c r="GA9" s="40"/>
      <c r="GB9" s="40"/>
      <c r="GC9" s="40"/>
      <c r="GD9" s="40"/>
      <c r="GE9" s="40"/>
      <c r="GF9" s="59">
        <f t="shared" si="54"/>
        <v>0</v>
      </c>
      <c r="GG9" s="40"/>
      <c r="GH9" s="40"/>
      <c r="GI9" s="40"/>
      <c r="GJ9" s="59">
        <f t="shared" si="55"/>
        <v>0</v>
      </c>
      <c r="GK9" s="40"/>
      <c r="GL9" s="40"/>
      <c r="GM9" s="40"/>
      <c r="GN9" s="59">
        <f t="shared" si="56"/>
        <v>0</v>
      </c>
      <c r="GO9" s="40">
        <f t="shared" si="207"/>
        <v>0</v>
      </c>
      <c r="GP9" s="40">
        <f t="shared" si="57"/>
        <v>0</v>
      </c>
      <c r="GQ9" s="40">
        <f t="shared" si="58"/>
        <v>0</v>
      </c>
      <c r="GR9" s="40">
        <f t="shared" si="208"/>
        <v>0</v>
      </c>
      <c r="GS9" s="40">
        <f t="shared" si="209"/>
        <v>0</v>
      </c>
      <c r="GT9" s="59">
        <f t="shared" si="59"/>
        <v>0</v>
      </c>
      <c r="GU9" s="40"/>
      <c r="GV9" s="40"/>
      <c r="GW9" s="40"/>
      <c r="GX9" s="40"/>
      <c r="GY9" s="40"/>
      <c r="GZ9" s="59">
        <f t="shared" si="60"/>
        <v>0</v>
      </c>
      <c r="HA9" s="40"/>
      <c r="HB9" s="40"/>
      <c r="HC9" s="40"/>
      <c r="HD9" s="59">
        <f t="shared" si="61"/>
        <v>0</v>
      </c>
      <c r="HE9" s="40"/>
      <c r="HF9" s="40"/>
      <c r="HG9" s="40"/>
      <c r="HH9" s="59">
        <f t="shared" si="62"/>
        <v>0</v>
      </c>
      <c r="HI9" s="40">
        <f t="shared" si="210"/>
        <v>0</v>
      </c>
      <c r="HJ9" s="40">
        <f t="shared" si="63"/>
        <v>0</v>
      </c>
      <c r="HK9" s="40">
        <f t="shared" si="64"/>
        <v>0</v>
      </c>
      <c r="HL9" s="40">
        <f t="shared" si="211"/>
        <v>0</v>
      </c>
      <c r="HM9" s="40">
        <f t="shared" si="212"/>
        <v>0</v>
      </c>
      <c r="HN9" s="59">
        <f t="shared" si="65"/>
        <v>0</v>
      </c>
      <c r="HO9" s="40"/>
      <c r="HP9" s="40"/>
      <c r="HQ9" s="40"/>
      <c r="HR9" s="40"/>
      <c r="HS9" s="40"/>
      <c r="HT9" s="59">
        <f t="shared" si="66"/>
        <v>0</v>
      </c>
      <c r="HU9" s="40"/>
      <c r="HV9" s="40"/>
      <c r="HW9" s="40"/>
      <c r="HX9" s="59">
        <f t="shared" si="67"/>
        <v>0</v>
      </c>
      <c r="HY9" s="40"/>
      <c r="HZ9" s="40"/>
      <c r="IA9" s="40"/>
      <c r="IB9" s="59">
        <f t="shared" si="68"/>
        <v>0</v>
      </c>
      <c r="IC9" s="40">
        <f t="shared" si="213"/>
        <v>0</v>
      </c>
      <c r="ID9" s="40">
        <f t="shared" si="69"/>
        <v>0</v>
      </c>
      <c r="IE9" s="40">
        <f t="shared" si="70"/>
        <v>0</v>
      </c>
      <c r="IF9" s="40">
        <f t="shared" si="214"/>
        <v>0</v>
      </c>
      <c r="IG9" s="40">
        <f t="shared" si="215"/>
        <v>0</v>
      </c>
      <c r="IH9" s="59">
        <f t="shared" si="71"/>
        <v>0</v>
      </c>
      <c r="II9" s="40">
        <f t="shared" si="72"/>
        <v>0</v>
      </c>
      <c r="IJ9" s="40">
        <f t="shared" si="73"/>
        <v>0</v>
      </c>
      <c r="IK9" s="40">
        <f t="shared" si="74"/>
        <v>0</v>
      </c>
      <c r="IL9" s="40">
        <f t="shared" si="75"/>
        <v>0</v>
      </c>
      <c r="IM9" s="40">
        <f t="shared" si="76"/>
        <v>0</v>
      </c>
      <c r="IN9" s="40">
        <f t="shared" si="77"/>
        <v>0</v>
      </c>
      <c r="IO9" s="40">
        <f t="shared" si="78"/>
        <v>0</v>
      </c>
      <c r="IP9" s="40">
        <f t="shared" si="79"/>
        <v>0</v>
      </c>
      <c r="IQ9" s="40">
        <f t="shared" si="80"/>
        <v>0</v>
      </c>
      <c r="IR9" s="40">
        <f t="shared" si="81"/>
        <v>0</v>
      </c>
      <c r="IS9" s="40">
        <f t="shared" si="82"/>
        <v>0</v>
      </c>
      <c r="IT9" s="40">
        <f t="shared" si="83"/>
        <v>0</v>
      </c>
      <c r="IU9" s="40">
        <f t="shared" si="84"/>
        <v>0</v>
      </c>
      <c r="IV9" s="40">
        <f t="shared" si="85"/>
        <v>0</v>
      </c>
      <c r="IW9" s="40">
        <f t="shared" si="216"/>
        <v>0</v>
      </c>
      <c r="IX9" s="40">
        <f t="shared" si="86"/>
        <v>0</v>
      </c>
      <c r="IY9" s="40">
        <f t="shared" si="87"/>
        <v>0</v>
      </c>
      <c r="IZ9" s="40">
        <f t="shared" si="217"/>
        <v>0</v>
      </c>
      <c r="JA9" s="40">
        <f t="shared" si="218"/>
        <v>0</v>
      </c>
      <c r="JB9" s="59">
        <f t="shared" si="88"/>
        <v>0</v>
      </c>
      <c r="JC9" s="40">
        <f t="shared" si="89"/>
        <v>0</v>
      </c>
      <c r="JD9" s="40">
        <f t="shared" si="90"/>
        <v>0</v>
      </c>
      <c r="JE9" s="40">
        <f t="shared" si="91"/>
        <v>0</v>
      </c>
      <c r="JF9" s="40">
        <f t="shared" si="92"/>
        <v>0</v>
      </c>
      <c r="JG9" s="40">
        <f t="shared" si="93"/>
        <v>0</v>
      </c>
      <c r="JH9" s="40">
        <f t="shared" si="94"/>
        <v>0</v>
      </c>
      <c r="JI9" s="40">
        <f t="shared" si="95"/>
        <v>0</v>
      </c>
      <c r="JJ9" s="40">
        <f t="shared" si="96"/>
        <v>0</v>
      </c>
      <c r="JK9" s="40">
        <f t="shared" si="97"/>
        <v>0</v>
      </c>
      <c r="JL9" s="40">
        <f t="shared" si="98"/>
        <v>0</v>
      </c>
      <c r="JM9" s="40">
        <f t="shared" si="99"/>
        <v>0</v>
      </c>
      <c r="JN9" s="40">
        <f t="shared" si="100"/>
        <v>0</v>
      </c>
      <c r="JO9" s="40">
        <f t="shared" si="101"/>
        <v>0</v>
      </c>
      <c r="JP9" s="40">
        <f t="shared" si="102"/>
        <v>0</v>
      </c>
      <c r="JQ9" s="40">
        <f t="shared" si="219"/>
        <v>0</v>
      </c>
      <c r="JR9" s="40">
        <f t="shared" si="103"/>
        <v>0</v>
      </c>
      <c r="JS9" s="40">
        <f t="shared" si="104"/>
        <v>0</v>
      </c>
      <c r="JT9" s="40">
        <f t="shared" si="220"/>
        <v>0</v>
      </c>
      <c r="JU9" s="40">
        <f t="shared" si="221"/>
        <v>0</v>
      </c>
      <c r="JV9" s="59">
        <f t="shared" si="105"/>
        <v>0</v>
      </c>
      <c r="JW9" s="40">
        <f t="shared" si="106"/>
        <v>0</v>
      </c>
      <c r="JX9" s="40">
        <f t="shared" si="107"/>
        <v>0</v>
      </c>
      <c r="JY9" s="40">
        <f t="shared" si="108"/>
        <v>0</v>
      </c>
      <c r="JZ9" s="40">
        <f t="shared" si="109"/>
        <v>0</v>
      </c>
      <c r="KA9" s="40">
        <f t="shared" si="110"/>
        <v>0</v>
      </c>
      <c r="KB9" s="40">
        <f t="shared" si="111"/>
        <v>0</v>
      </c>
      <c r="KC9" s="40">
        <f t="shared" si="112"/>
        <v>0</v>
      </c>
      <c r="KD9" s="40">
        <f t="shared" si="113"/>
        <v>0</v>
      </c>
      <c r="KE9" s="40">
        <f t="shared" si="114"/>
        <v>0</v>
      </c>
      <c r="KF9" s="40">
        <f t="shared" si="115"/>
        <v>0</v>
      </c>
      <c r="KG9" s="40">
        <f t="shared" si="116"/>
        <v>0</v>
      </c>
      <c r="KH9" s="40">
        <f t="shared" si="117"/>
        <v>0</v>
      </c>
      <c r="KI9" s="40">
        <f t="shared" si="118"/>
        <v>0</v>
      </c>
      <c r="KJ9" s="40">
        <f t="shared" si="119"/>
        <v>0</v>
      </c>
      <c r="KK9" s="40">
        <f t="shared" si="222"/>
        <v>0</v>
      </c>
      <c r="KL9" s="40">
        <f t="shared" si="120"/>
        <v>0</v>
      </c>
      <c r="KM9" s="40">
        <f t="shared" si="121"/>
        <v>0</v>
      </c>
      <c r="KN9" s="40">
        <f t="shared" si="223"/>
        <v>0</v>
      </c>
      <c r="KO9" s="40">
        <f t="shared" si="224"/>
        <v>0</v>
      </c>
      <c r="KP9" s="59">
        <f t="shared" si="122"/>
        <v>0</v>
      </c>
      <c r="KQ9" s="40">
        <f t="shared" si="123"/>
        <v>0</v>
      </c>
      <c r="KR9" s="40">
        <f t="shared" si="124"/>
        <v>0</v>
      </c>
      <c r="KS9" s="40">
        <f t="shared" si="125"/>
        <v>0</v>
      </c>
      <c r="KT9" s="40">
        <f t="shared" si="126"/>
        <v>0</v>
      </c>
      <c r="KU9" s="40">
        <f t="shared" si="127"/>
        <v>0</v>
      </c>
      <c r="KV9" s="40">
        <f t="shared" si="128"/>
        <v>0</v>
      </c>
      <c r="KW9" s="40">
        <f t="shared" si="129"/>
        <v>0</v>
      </c>
      <c r="KX9" s="40">
        <f t="shared" si="130"/>
        <v>0</v>
      </c>
      <c r="KY9" s="40">
        <f t="shared" si="131"/>
        <v>0</v>
      </c>
      <c r="KZ9" s="40">
        <f t="shared" si="132"/>
        <v>0</v>
      </c>
      <c r="LA9" s="40">
        <f t="shared" si="133"/>
        <v>0</v>
      </c>
      <c r="LB9" s="40">
        <f t="shared" si="134"/>
        <v>0</v>
      </c>
      <c r="LC9" s="40">
        <f t="shared" si="135"/>
        <v>0</v>
      </c>
      <c r="LD9" s="40">
        <f t="shared" si="136"/>
        <v>0</v>
      </c>
      <c r="LE9" s="40">
        <f t="shared" si="225"/>
        <v>0</v>
      </c>
      <c r="LF9" s="40">
        <f t="shared" si="137"/>
        <v>0</v>
      </c>
      <c r="LG9" s="40">
        <f t="shared" si="138"/>
        <v>0</v>
      </c>
      <c r="LH9" s="40">
        <f t="shared" si="226"/>
        <v>0</v>
      </c>
      <c r="LI9" s="40">
        <f t="shared" si="227"/>
        <v>0</v>
      </c>
      <c r="LJ9" s="59">
        <f t="shared" si="139"/>
        <v>0</v>
      </c>
      <c r="LK9" s="40">
        <f t="shared" si="140"/>
        <v>0</v>
      </c>
      <c r="LL9" s="40">
        <f t="shared" si="141"/>
        <v>0</v>
      </c>
      <c r="LM9" s="40">
        <f t="shared" si="142"/>
        <v>0</v>
      </c>
      <c r="LN9" s="40">
        <f t="shared" si="143"/>
        <v>0</v>
      </c>
      <c r="LO9" s="40">
        <f t="shared" si="144"/>
        <v>0</v>
      </c>
      <c r="LP9" s="40">
        <f t="shared" si="145"/>
        <v>0</v>
      </c>
      <c r="LQ9" s="40">
        <f t="shared" si="146"/>
        <v>0</v>
      </c>
      <c r="LR9" s="40">
        <f t="shared" si="147"/>
        <v>0</v>
      </c>
      <c r="LS9" s="40">
        <f t="shared" si="148"/>
        <v>0</v>
      </c>
      <c r="LT9" s="40">
        <f t="shared" si="149"/>
        <v>0</v>
      </c>
      <c r="LU9" s="40">
        <f t="shared" si="150"/>
        <v>0</v>
      </c>
      <c r="LV9" s="40">
        <f t="shared" si="151"/>
        <v>0</v>
      </c>
      <c r="LW9" s="40">
        <f t="shared" si="152"/>
        <v>0</v>
      </c>
      <c r="LX9" s="40">
        <f t="shared" si="153"/>
        <v>0</v>
      </c>
      <c r="LY9" s="40">
        <f t="shared" si="228"/>
        <v>0</v>
      </c>
      <c r="LZ9" s="40">
        <f t="shared" si="154"/>
        <v>0</v>
      </c>
      <c r="MA9" s="40">
        <f t="shared" si="155"/>
        <v>0</v>
      </c>
      <c r="MB9" s="40">
        <f t="shared" si="229"/>
        <v>0</v>
      </c>
      <c r="MC9" s="40">
        <f t="shared" si="230"/>
        <v>0</v>
      </c>
      <c r="MD9" s="59">
        <f t="shared" si="156"/>
        <v>0</v>
      </c>
      <c r="ME9" s="40">
        <f t="shared" si="157"/>
        <v>0</v>
      </c>
      <c r="MF9" s="40">
        <f t="shared" si="158"/>
        <v>0</v>
      </c>
      <c r="MG9" s="40">
        <f t="shared" si="159"/>
        <v>0</v>
      </c>
      <c r="MH9" s="40">
        <f t="shared" si="160"/>
        <v>0</v>
      </c>
      <c r="MI9" s="40">
        <f t="shared" si="161"/>
        <v>0</v>
      </c>
      <c r="MJ9" s="40">
        <f t="shared" si="162"/>
        <v>0</v>
      </c>
      <c r="MK9" s="40">
        <f t="shared" si="163"/>
        <v>0</v>
      </c>
      <c r="ML9" s="40">
        <f t="shared" si="164"/>
        <v>0</v>
      </c>
      <c r="MM9" s="40">
        <f t="shared" si="165"/>
        <v>0</v>
      </c>
      <c r="MN9" s="40">
        <f t="shared" si="166"/>
        <v>0</v>
      </c>
      <c r="MO9" s="40">
        <f t="shared" si="167"/>
        <v>0</v>
      </c>
      <c r="MP9" s="40">
        <f t="shared" si="168"/>
        <v>0</v>
      </c>
      <c r="MQ9" s="40">
        <f t="shared" si="169"/>
        <v>0</v>
      </c>
      <c r="MR9" s="40">
        <f t="shared" si="170"/>
        <v>0</v>
      </c>
      <c r="MS9" s="40">
        <f t="shared" si="231"/>
        <v>0</v>
      </c>
      <c r="MT9" s="40">
        <f t="shared" si="171"/>
        <v>0</v>
      </c>
      <c r="MU9" s="40">
        <f t="shared" si="172"/>
        <v>0</v>
      </c>
      <c r="MV9" s="40">
        <f t="shared" si="232"/>
        <v>0</v>
      </c>
      <c r="MW9" s="40">
        <f t="shared" si="233"/>
        <v>0</v>
      </c>
      <c r="MX9" s="59">
        <f t="shared" si="173"/>
        <v>0</v>
      </c>
      <c r="MY9" s="40">
        <f t="shared" si="234"/>
        <v>0</v>
      </c>
      <c r="MZ9" s="40">
        <f t="shared" si="235"/>
        <v>0</v>
      </c>
      <c r="NA9" s="40">
        <f t="shared" si="236"/>
        <v>0</v>
      </c>
      <c r="NB9" s="40">
        <f t="shared" si="237"/>
        <v>0</v>
      </c>
      <c r="NC9" s="40">
        <f t="shared" si="238"/>
        <v>0</v>
      </c>
      <c r="ND9" s="40">
        <f t="shared" si="239"/>
        <v>0</v>
      </c>
      <c r="NE9" s="40">
        <f t="shared" si="240"/>
        <v>0</v>
      </c>
      <c r="NF9" s="40">
        <f t="shared" si="241"/>
        <v>0</v>
      </c>
      <c r="NG9" s="40">
        <f t="shared" si="242"/>
        <v>0</v>
      </c>
      <c r="NH9" s="40">
        <f t="shared" si="243"/>
        <v>0</v>
      </c>
      <c r="NI9" s="40">
        <f t="shared" si="244"/>
        <v>0</v>
      </c>
      <c r="NJ9" s="40">
        <f t="shared" si="245"/>
        <v>0</v>
      </c>
      <c r="NK9" s="40">
        <f t="shared" si="246"/>
        <v>0</v>
      </c>
      <c r="NL9" s="40">
        <f t="shared" si="247"/>
        <v>0</v>
      </c>
      <c r="NM9" s="40">
        <f t="shared" si="248"/>
        <v>0</v>
      </c>
      <c r="NN9" s="40">
        <f t="shared" si="175"/>
        <v>0</v>
      </c>
      <c r="NO9" s="40">
        <f t="shared" si="176"/>
        <v>0</v>
      </c>
      <c r="NP9" s="40">
        <f t="shared" si="249"/>
        <v>0</v>
      </c>
      <c r="NQ9" s="40">
        <f t="shared" si="250"/>
        <v>0</v>
      </c>
      <c r="NR9" s="59">
        <f t="shared" si="177"/>
        <v>0</v>
      </c>
    </row>
    <row r="10" spans="1:382" x14ac:dyDescent="0.25">
      <c r="A10" s="3"/>
      <c r="B10" s="87" t="s">
        <v>277</v>
      </c>
      <c r="C10" s="40"/>
      <c r="D10" s="40"/>
      <c r="E10" s="40"/>
      <c r="F10" s="40"/>
      <c r="G10" s="40"/>
      <c r="H10" s="59">
        <f t="shared" si="7"/>
        <v>0</v>
      </c>
      <c r="I10" s="40"/>
      <c r="J10" s="40"/>
      <c r="K10" s="40"/>
      <c r="L10" s="59">
        <f t="shared" si="8"/>
        <v>0</v>
      </c>
      <c r="M10" s="40"/>
      <c r="N10" s="40"/>
      <c r="O10" s="40"/>
      <c r="P10" s="59">
        <f t="shared" si="9"/>
        <v>0</v>
      </c>
      <c r="Q10" s="40">
        <f t="shared" si="178"/>
        <v>0</v>
      </c>
      <c r="R10" s="40">
        <f t="shared" si="179"/>
        <v>0</v>
      </c>
      <c r="S10" s="40">
        <f t="shared" si="180"/>
        <v>0</v>
      </c>
      <c r="T10" s="40">
        <f t="shared" si="181"/>
        <v>0</v>
      </c>
      <c r="U10" s="40">
        <f t="shared" si="182"/>
        <v>0</v>
      </c>
      <c r="V10" s="59">
        <f t="shared" si="183"/>
        <v>0</v>
      </c>
      <c r="W10" s="40"/>
      <c r="X10" s="40"/>
      <c r="Y10" s="40"/>
      <c r="Z10" s="40"/>
      <c r="AA10" s="40"/>
      <c r="AB10" s="59">
        <f t="shared" si="184"/>
        <v>0</v>
      </c>
      <c r="AC10" s="40"/>
      <c r="AD10" s="40"/>
      <c r="AE10" s="40"/>
      <c r="AF10" s="59">
        <f t="shared" si="10"/>
        <v>0</v>
      </c>
      <c r="AG10" s="40"/>
      <c r="AH10" s="40"/>
      <c r="AI10" s="40"/>
      <c r="AJ10" s="59">
        <f t="shared" si="11"/>
        <v>0</v>
      </c>
      <c r="AK10" s="40">
        <f t="shared" si="12"/>
        <v>0</v>
      </c>
      <c r="AL10" s="40">
        <f t="shared" si="12"/>
        <v>0</v>
      </c>
      <c r="AM10" s="40">
        <f t="shared" si="12"/>
        <v>0</v>
      </c>
      <c r="AN10" s="40">
        <f>Z10</f>
        <v>0</v>
      </c>
      <c r="AO10" s="40">
        <f t="shared" si="185"/>
        <v>0</v>
      </c>
      <c r="AP10" s="59">
        <f t="shared" si="186"/>
        <v>0</v>
      </c>
      <c r="AQ10" s="40"/>
      <c r="AR10" s="40"/>
      <c r="AS10" s="40"/>
      <c r="AT10" s="40"/>
      <c r="AU10" s="40"/>
      <c r="AV10" s="59">
        <f t="shared" si="13"/>
        <v>0</v>
      </c>
      <c r="AW10" s="40"/>
      <c r="AX10" s="40"/>
      <c r="AY10" s="40"/>
      <c r="AZ10" s="59">
        <f t="shared" si="14"/>
        <v>0</v>
      </c>
      <c r="BA10" s="40"/>
      <c r="BB10" s="40"/>
      <c r="BC10" s="40"/>
      <c r="BD10" s="59">
        <f t="shared" si="15"/>
        <v>0</v>
      </c>
      <c r="BE10" s="40">
        <f t="shared" si="187"/>
        <v>0</v>
      </c>
      <c r="BF10" s="40">
        <f t="shared" si="16"/>
        <v>0</v>
      </c>
      <c r="BG10" s="40">
        <f t="shared" si="17"/>
        <v>0</v>
      </c>
      <c r="BH10" s="40">
        <f t="shared" si="188"/>
        <v>0</v>
      </c>
      <c r="BI10" s="40">
        <f t="shared" si="189"/>
        <v>0</v>
      </c>
      <c r="BJ10" s="59">
        <f t="shared" si="18"/>
        <v>0</v>
      </c>
      <c r="BK10" s="40"/>
      <c r="BL10" s="40"/>
      <c r="BM10" s="40"/>
      <c r="BN10" s="40"/>
      <c r="BO10" s="40"/>
      <c r="BP10" s="59">
        <f t="shared" si="19"/>
        <v>0</v>
      </c>
      <c r="BQ10" s="40"/>
      <c r="BR10" s="40"/>
      <c r="BS10" s="40"/>
      <c r="BT10" s="59">
        <f t="shared" si="20"/>
        <v>0</v>
      </c>
      <c r="BU10" s="40"/>
      <c r="BV10" s="40"/>
      <c r="BW10" s="40"/>
      <c r="BX10" s="59">
        <f t="shared" si="21"/>
        <v>0</v>
      </c>
      <c r="BY10" s="40">
        <f t="shared" si="190"/>
        <v>0</v>
      </c>
      <c r="BZ10" s="40">
        <f t="shared" si="22"/>
        <v>0</v>
      </c>
      <c r="CA10" s="40">
        <f t="shared" si="23"/>
        <v>0</v>
      </c>
      <c r="CB10" s="40">
        <f t="shared" si="191"/>
        <v>0</v>
      </c>
      <c r="CC10" s="40">
        <f t="shared" si="192"/>
        <v>0</v>
      </c>
      <c r="CD10" s="59">
        <f t="shared" si="24"/>
        <v>0</v>
      </c>
      <c r="CE10" s="40"/>
      <c r="CF10" s="40"/>
      <c r="CG10" s="40"/>
      <c r="CH10" s="40"/>
      <c r="CI10" s="40"/>
      <c r="CJ10" s="59">
        <f t="shared" si="25"/>
        <v>0</v>
      </c>
      <c r="CK10" s="40"/>
      <c r="CL10" s="40"/>
      <c r="CM10" s="40"/>
      <c r="CN10" s="59">
        <f t="shared" si="26"/>
        <v>0</v>
      </c>
      <c r="CO10" s="40"/>
      <c r="CP10" s="40"/>
      <c r="CQ10" s="40"/>
      <c r="CR10" s="59">
        <f t="shared" si="27"/>
        <v>0</v>
      </c>
      <c r="CS10" s="40">
        <f t="shared" si="193"/>
        <v>0</v>
      </c>
      <c r="CT10" s="40">
        <f t="shared" si="28"/>
        <v>0</v>
      </c>
      <c r="CU10" s="40">
        <f t="shared" si="29"/>
        <v>0</v>
      </c>
      <c r="CV10" s="40">
        <f t="shared" si="194"/>
        <v>0</v>
      </c>
      <c r="CW10" s="40">
        <f t="shared" si="195"/>
        <v>0</v>
      </c>
      <c r="CX10" s="59">
        <f t="shared" si="30"/>
        <v>0</v>
      </c>
      <c r="CY10" s="40"/>
      <c r="CZ10" s="40"/>
      <c r="DA10" s="40"/>
      <c r="DB10" s="40"/>
      <c r="DC10" s="40"/>
      <c r="DD10" s="59">
        <f t="shared" si="31"/>
        <v>0</v>
      </c>
      <c r="DE10" s="40"/>
      <c r="DF10" s="40"/>
      <c r="DG10" s="40"/>
      <c r="DH10" s="59">
        <f t="shared" si="32"/>
        <v>0</v>
      </c>
      <c r="DI10" s="40"/>
      <c r="DJ10" s="40"/>
      <c r="DK10" s="40"/>
      <c r="DL10" s="59">
        <f t="shared" si="33"/>
        <v>0</v>
      </c>
      <c r="DM10" s="40">
        <f t="shared" si="196"/>
        <v>0</v>
      </c>
      <c r="DN10" s="40">
        <f t="shared" si="34"/>
        <v>0</v>
      </c>
      <c r="DO10" s="40">
        <f t="shared" si="35"/>
        <v>0</v>
      </c>
      <c r="DP10" s="40">
        <f t="shared" si="197"/>
        <v>0</v>
      </c>
      <c r="DQ10" s="40">
        <f t="shared" si="198"/>
        <v>0</v>
      </c>
      <c r="DR10" s="59">
        <f t="shared" si="36"/>
        <v>0</v>
      </c>
      <c r="DS10" s="40"/>
      <c r="DT10" s="40"/>
      <c r="DU10" s="40"/>
      <c r="DV10" s="40"/>
      <c r="DW10" s="40"/>
      <c r="DX10" s="59">
        <f t="shared" si="37"/>
        <v>0</v>
      </c>
      <c r="DY10" s="40"/>
      <c r="DZ10" s="40"/>
      <c r="EA10" s="40"/>
      <c r="EB10" s="59">
        <f t="shared" si="38"/>
        <v>0</v>
      </c>
      <c r="EC10" s="40"/>
      <c r="ED10" s="40"/>
      <c r="EE10" s="40"/>
      <c r="EF10" s="59">
        <f t="shared" si="39"/>
        <v>0</v>
      </c>
      <c r="EG10" s="40">
        <f t="shared" si="199"/>
        <v>0</v>
      </c>
      <c r="EH10" s="40">
        <f t="shared" si="40"/>
        <v>0</v>
      </c>
      <c r="EI10" s="40">
        <f t="shared" si="41"/>
        <v>0</v>
      </c>
      <c r="EJ10" s="40">
        <f t="shared" si="200"/>
        <v>0</v>
      </c>
      <c r="EK10" s="40">
        <f t="shared" si="201"/>
        <v>0</v>
      </c>
      <c r="EL10" s="59">
        <f t="shared" si="42"/>
        <v>0</v>
      </c>
      <c r="EM10" s="40"/>
      <c r="EN10" s="40"/>
      <c r="EO10" s="40"/>
      <c r="EP10" s="40"/>
      <c r="EQ10" s="40"/>
      <c r="ER10" s="59">
        <f t="shared" si="43"/>
        <v>0</v>
      </c>
      <c r="ES10" s="40"/>
      <c r="ET10" s="40"/>
      <c r="EU10" s="40"/>
      <c r="EV10" s="59">
        <f t="shared" si="44"/>
        <v>0</v>
      </c>
      <c r="EW10" s="40"/>
      <c r="EX10" s="40"/>
      <c r="EY10" s="40"/>
      <c r="EZ10" s="59">
        <f t="shared" si="45"/>
        <v>0</v>
      </c>
      <c r="FA10" s="40">
        <f t="shared" si="202"/>
        <v>0</v>
      </c>
      <c r="FB10" s="40">
        <f t="shared" si="46"/>
        <v>0</v>
      </c>
      <c r="FC10" s="40">
        <f t="shared" si="47"/>
        <v>0</v>
      </c>
      <c r="FD10" s="40">
        <f t="shared" si="203"/>
        <v>0</v>
      </c>
      <c r="FE10" s="40">
        <f t="shared" si="204"/>
        <v>0</v>
      </c>
      <c r="FF10" s="59">
        <f t="shared" si="48"/>
        <v>0</v>
      </c>
      <c r="FG10" s="40"/>
      <c r="FH10" s="40"/>
      <c r="FI10" s="40"/>
      <c r="FJ10" s="40"/>
      <c r="FK10" s="40"/>
      <c r="FL10" s="59">
        <f t="shared" si="49"/>
        <v>0</v>
      </c>
      <c r="FM10" s="40"/>
      <c r="FN10" s="40"/>
      <c r="FO10" s="40"/>
      <c r="FP10" s="59">
        <f t="shared" si="50"/>
        <v>0</v>
      </c>
      <c r="FQ10" s="40"/>
      <c r="FR10" s="40"/>
      <c r="FS10" s="40"/>
      <c r="FT10" s="59">
        <f t="shared" si="51"/>
        <v>0</v>
      </c>
      <c r="FU10" s="40">
        <f t="shared" si="205"/>
        <v>0</v>
      </c>
      <c r="FV10" s="40">
        <f t="shared" si="52"/>
        <v>0</v>
      </c>
      <c r="FW10" s="40">
        <f t="shared" si="52"/>
        <v>0</v>
      </c>
      <c r="FX10" s="40">
        <f t="shared" si="206"/>
        <v>0</v>
      </c>
      <c r="FY10" s="40">
        <f t="shared" si="206"/>
        <v>0</v>
      </c>
      <c r="FZ10" s="59">
        <f t="shared" si="53"/>
        <v>0</v>
      </c>
      <c r="GA10" s="40"/>
      <c r="GB10" s="40"/>
      <c r="GC10" s="40"/>
      <c r="GD10" s="40"/>
      <c r="GE10" s="40"/>
      <c r="GF10" s="59">
        <f t="shared" si="54"/>
        <v>0</v>
      </c>
      <c r="GG10" s="40"/>
      <c r="GH10" s="40"/>
      <c r="GI10" s="40"/>
      <c r="GJ10" s="59">
        <f t="shared" si="55"/>
        <v>0</v>
      </c>
      <c r="GK10" s="40"/>
      <c r="GL10" s="40"/>
      <c r="GM10" s="40"/>
      <c r="GN10" s="59">
        <f t="shared" si="56"/>
        <v>0</v>
      </c>
      <c r="GO10" s="40">
        <f t="shared" si="207"/>
        <v>0</v>
      </c>
      <c r="GP10" s="40">
        <f t="shared" si="57"/>
        <v>0</v>
      </c>
      <c r="GQ10" s="40">
        <f t="shared" si="58"/>
        <v>0</v>
      </c>
      <c r="GR10" s="40">
        <f t="shared" si="208"/>
        <v>0</v>
      </c>
      <c r="GS10" s="40">
        <f t="shared" si="209"/>
        <v>0</v>
      </c>
      <c r="GT10" s="59">
        <f t="shared" si="59"/>
        <v>0</v>
      </c>
      <c r="GU10" s="40"/>
      <c r="GV10" s="40"/>
      <c r="GW10" s="40"/>
      <c r="GX10" s="40"/>
      <c r="GY10" s="40"/>
      <c r="GZ10" s="59">
        <f t="shared" si="60"/>
        <v>0</v>
      </c>
      <c r="HA10" s="40"/>
      <c r="HB10" s="40"/>
      <c r="HC10" s="40"/>
      <c r="HD10" s="59">
        <f t="shared" si="61"/>
        <v>0</v>
      </c>
      <c r="HE10" s="40"/>
      <c r="HF10" s="40"/>
      <c r="HG10" s="40"/>
      <c r="HH10" s="59">
        <f t="shared" si="62"/>
        <v>0</v>
      </c>
      <c r="HI10" s="40">
        <f t="shared" si="210"/>
        <v>0</v>
      </c>
      <c r="HJ10" s="40">
        <f t="shared" si="63"/>
        <v>0</v>
      </c>
      <c r="HK10" s="40">
        <f t="shared" si="64"/>
        <v>0</v>
      </c>
      <c r="HL10" s="40">
        <f t="shared" si="211"/>
        <v>0</v>
      </c>
      <c r="HM10" s="40">
        <f t="shared" si="212"/>
        <v>0</v>
      </c>
      <c r="HN10" s="59">
        <f t="shared" si="65"/>
        <v>0</v>
      </c>
      <c r="HO10" s="40"/>
      <c r="HP10" s="40"/>
      <c r="HQ10" s="40"/>
      <c r="HR10" s="40"/>
      <c r="HS10" s="40"/>
      <c r="HT10" s="59">
        <f t="shared" si="66"/>
        <v>0</v>
      </c>
      <c r="HU10" s="40"/>
      <c r="HV10" s="40"/>
      <c r="HW10" s="40"/>
      <c r="HX10" s="59">
        <f t="shared" si="67"/>
        <v>0</v>
      </c>
      <c r="HY10" s="40"/>
      <c r="HZ10" s="40"/>
      <c r="IA10" s="40"/>
      <c r="IB10" s="59">
        <f t="shared" si="68"/>
        <v>0</v>
      </c>
      <c r="IC10" s="40">
        <f t="shared" si="213"/>
        <v>0</v>
      </c>
      <c r="ID10" s="40">
        <f t="shared" si="69"/>
        <v>0</v>
      </c>
      <c r="IE10" s="40">
        <f t="shared" si="70"/>
        <v>0</v>
      </c>
      <c r="IF10" s="40">
        <f t="shared" si="214"/>
        <v>0</v>
      </c>
      <c r="IG10" s="40">
        <f t="shared" si="215"/>
        <v>0</v>
      </c>
      <c r="IH10" s="59">
        <f t="shared" si="71"/>
        <v>0</v>
      </c>
      <c r="II10" s="40">
        <f t="shared" si="72"/>
        <v>0</v>
      </c>
      <c r="IJ10" s="40">
        <f t="shared" si="73"/>
        <v>0</v>
      </c>
      <c r="IK10" s="40">
        <f t="shared" si="74"/>
        <v>0</v>
      </c>
      <c r="IL10" s="40">
        <f t="shared" si="75"/>
        <v>0</v>
      </c>
      <c r="IM10" s="40">
        <f t="shared" si="76"/>
        <v>0</v>
      </c>
      <c r="IN10" s="40">
        <f t="shared" si="77"/>
        <v>0</v>
      </c>
      <c r="IO10" s="40">
        <f t="shared" si="78"/>
        <v>0</v>
      </c>
      <c r="IP10" s="40">
        <f t="shared" si="79"/>
        <v>0</v>
      </c>
      <c r="IQ10" s="40">
        <f t="shared" si="80"/>
        <v>0</v>
      </c>
      <c r="IR10" s="40">
        <f t="shared" si="81"/>
        <v>0</v>
      </c>
      <c r="IS10" s="40">
        <f t="shared" si="82"/>
        <v>0</v>
      </c>
      <c r="IT10" s="40">
        <f t="shared" si="83"/>
        <v>0</v>
      </c>
      <c r="IU10" s="40">
        <f t="shared" si="84"/>
        <v>0</v>
      </c>
      <c r="IV10" s="40">
        <f t="shared" si="85"/>
        <v>0</v>
      </c>
      <c r="IW10" s="40">
        <f t="shared" si="216"/>
        <v>0</v>
      </c>
      <c r="IX10" s="40">
        <f t="shared" si="86"/>
        <v>0</v>
      </c>
      <c r="IY10" s="40">
        <f t="shared" si="87"/>
        <v>0</v>
      </c>
      <c r="IZ10" s="40">
        <f t="shared" si="217"/>
        <v>0</v>
      </c>
      <c r="JA10" s="40">
        <f t="shared" si="218"/>
        <v>0</v>
      </c>
      <c r="JB10" s="59">
        <f t="shared" si="88"/>
        <v>0</v>
      </c>
      <c r="JC10" s="40">
        <f t="shared" si="89"/>
        <v>0</v>
      </c>
      <c r="JD10" s="40">
        <f t="shared" si="90"/>
        <v>0</v>
      </c>
      <c r="JE10" s="40">
        <f t="shared" si="91"/>
        <v>0</v>
      </c>
      <c r="JF10" s="40">
        <f t="shared" si="92"/>
        <v>0</v>
      </c>
      <c r="JG10" s="40">
        <f t="shared" si="93"/>
        <v>0</v>
      </c>
      <c r="JH10" s="40">
        <f t="shared" si="94"/>
        <v>0</v>
      </c>
      <c r="JI10" s="40">
        <f t="shared" si="95"/>
        <v>0</v>
      </c>
      <c r="JJ10" s="40">
        <f t="shared" si="96"/>
        <v>0</v>
      </c>
      <c r="JK10" s="40">
        <f t="shared" si="97"/>
        <v>0</v>
      </c>
      <c r="JL10" s="40">
        <f t="shared" si="98"/>
        <v>0</v>
      </c>
      <c r="JM10" s="40">
        <f t="shared" si="99"/>
        <v>0</v>
      </c>
      <c r="JN10" s="40">
        <f t="shared" si="100"/>
        <v>0</v>
      </c>
      <c r="JO10" s="40">
        <f t="shared" si="101"/>
        <v>0</v>
      </c>
      <c r="JP10" s="40">
        <f t="shared" si="102"/>
        <v>0</v>
      </c>
      <c r="JQ10" s="40">
        <f t="shared" si="219"/>
        <v>0</v>
      </c>
      <c r="JR10" s="40">
        <f t="shared" si="103"/>
        <v>0</v>
      </c>
      <c r="JS10" s="40">
        <f t="shared" si="104"/>
        <v>0</v>
      </c>
      <c r="JT10" s="40">
        <f t="shared" si="220"/>
        <v>0</v>
      </c>
      <c r="JU10" s="40">
        <f t="shared" si="221"/>
        <v>0</v>
      </c>
      <c r="JV10" s="59">
        <f t="shared" si="105"/>
        <v>0</v>
      </c>
      <c r="JW10" s="40">
        <f t="shared" si="106"/>
        <v>0</v>
      </c>
      <c r="JX10" s="40">
        <f t="shared" si="107"/>
        <v>0</v>
      </c>
      <c r="JY10" s="40">
        <f t="shared" si="108"/>
        <v>0</v>
      </c>
      <c r="JZ10" s="40">
        <f t="shared" si="109"/>
        <v>0</v>
      </c>
      <c r="KA10" s="40">
        <f t="shared" si="110"/>
        <v>0</v>
      </c>
      <c r="KB10" s="40">
        <f t="shared" si="111"/>
        <v>0</v>
      </c>
      <c r="KC10" s="40">
        <f t="shared" si="112"/>
        <v>0</v>
      </c>
      <c r="KD10" s="40">
        <f t="shared" si="113"/>
        <v>0</v>
      </c>
      <c r="KE10" s="40">
        <f t="shared" si="114"/>
        <v>0</v>
      </c>
      <c r="KF10" s="40">
        <f t="shared" si="115"/>
        <v>0</v>
      </c>
      <c r="KG10" s="40">
        <f t="shared" si="116"/>
        <v>0</v>
      </c>
      <c r="KH10" s="40">
        <f t="shared" si="117"/>
        <v>0</v>
      </c>
      <c r="KI10" s="40">
        <f t="shared" si="118"/>
        <v>0</v>
      </c>
      <c r="KJ10" s="40">
        <f t="shared" si="119"/>
        <v>0</v>
      </c>
      <c r="KK10" s="40">
        <f t="shared" si="222"/>
        <v>0</v>
      </c>
      <c r="KL10" s="40">
        <f t="shared" si="120"/>
        <v>0</v>
      </c>
      <c r="KM10" s="40">
        <f t="shared" si="121"/>
        <v>0</v>
      </c>
      <c r="KN10" s="40">
        <f t="shared" si="223"/>
        <v>0</v>
      </c>
      <c r="KO10" s="40">
        <f t="shared" si="224"/>
        <v>0</v>
      </c>
      <c r="KP10" s="59">
        <f t="shared" si="122"/>
        <v>0</v>
      </c>
      <c r="KQ10" s="40">
        <f t="shared" si="123"/>
        <v>0</v>
      </c>
      <c r="KR10" s="40">
        <f t="shared" si="124"/>
        <v>0</v>
      </c>
      <c r="KS10" s="40">
        <f t="shared" si="125"/>
        <v>0</v>
      </c>
      <c r="KT10" s="40">
        <f t="shared" si="126"/>
        <v>0</v>
      </c>
      <c r="KU10" s="40">
        <f t="shared" si="127"/>
        <v>0</v>
      </c>
      <c r="KV10" s="40">
        <f t="shared" si="128"/>
        <v>0</v>
      </c>
      <c r="KW10" s="40">
        <f t="shared" si="129"/>
        <v>0</v>
      </c>
      <c r="KX10" s="40">
        <f t="shared" si="130"/>
        <v>0</v>
      </c>
      <c r="KY10" s="40">
        <f t="shared" si="131"/>
        <v>0</v>
      </c>
      <c r="KZ10" s="40">
        <f t="shared" si="132"/>
        <v>0</v>
      </c>
      <c r="LA10" s="40">
        <f t="shared" si="133"/>
        <v>0</v>
      </c>
      <c r="LB10" s="40">
        <f t="shared" si="134"/>
        <v>0</v>
      </c>
      <c r="LC10" s="40">
        <f t="shared" si="135"/>
        <v>0</v>
      </c>
      <c r="LD10" s="40">
        <f t="shared" si="136"/>
        <v>0</v>
      </c>
      <c r="LE10" s="40">
        <f t="shared" si="225"/>
        <v>0</v>
      </c>
      <c r="LF10" s="40">
        <f t="shared" si="137"/>
        <v>0</v>
      </c>
      <c r="LG10" s="40">
        <f t="shared" si="138"/>
        <v>0</v>
      </c>
      <c r="LH10" s="40">
        <f t="shared" si="226"/>
        <v>0</v>
      </c>
      <c r="LI10" s="40">
        <f t="shared" si="227"/>
        <v>0</v>
      </c>
      <c r="LJ10" s="59">
        <f t="shared" si="139"/>
        <v>0</v>
      </c>
      <c r="LK10" s="40">
        <f t="shared" si="140"/>
        <v>0</v>
      </c>
      <c r="LL10" s="40">
        <f t="shared" si="141"/>
        <v>0</v>
      </c>
      <c r="LM10" s="40">
        <f t="shared" si="142"/>
        <v>0</v>
      </c>
      <c r="LN10" s="40">
        <f t="shared" si="143"/>
        <v>0</v>
      </c>
      <c r="LO10" s="40">
        <f t="shared" si="144"/>
        <v>0</v>
      </c>
      <c r="LP10" s="40">
        <f t="shared" si="145"/>
        <v>0</v>
      </c>
      <c r="LQ10" s="40">
        <f t="shared" si="146"/>
        <v>0</v>
      </c>
      <c r="LR10" s="40">
        <f t="shared" si="147"/>
        <v>0</v>
      </c>
      <c r="LS10" s="40">
        <f t="shared" si="148"/>
        <v>0</v>
      </c>
      <c r="LT10" s="40">
        <f t="shared" si="149"/>
        <v>0</v>
      </c>
      <c r="LU10" s="40">
        <f t="shared" si="150"/>
        <v>0</v>
      </c>
      <c r="LV10" s="40">
        <f t="shared" si="151"/>
        <v>0</v>
      </c>
      <c r="LW10" s="40">
        <f t="shared" si="152"/>
        <v>0</v>
      </c>
      <c r="LX10" s="40">
        <f t="shared" si="153"/>
        <v>0</v>
      </c>
      <c r="LY10" s="40">
        <f t="shared" si="228"/>
        <v>0</v>
      </c>
      <c r="LZ10" s="40">
        <f t="shared" si="154"/>
        <v>0</v>
      </c>
      <c r="MA10" s="40">
        <f t="shared" si="155"/>
        <v>0</v>
      </c>
      <c r="MB10" s="40">
        <f t="shared" si="229"/>
        <v>0</v>
      </c>
      <c r="MC10" s="40">
        <f t="shared" si="230"/>
        <v>0</v>
      </c>
      <c r="MD10" s="59">
        <f t="shared" si="156"/>
        <v>0</v>
      </c>
      <c r="ME10" s="40">
        <f t="shared" si="157"/>
        <v>0</v>
      </c>
      <c r="MF10" s="40">
        <f t="shared" si="158"/>
        <v>0</v>
      </c>
      <c r="MG10" s="40">
        <f t="shared" si="159"/>
        <v>0</v>
      </c>
      <c r="MH10" s="40">
        <f t="shared" si="160"/>
        <v>0</v>
      </c>
      <c r="MI10" s="40">
        <f t="shared" si="161"/>
        <v>0</v>
      </c>
      <c r="MJ10" s="40">
        <f t="shared" si="162"/>
        <v>0</v>
      </c>
      <c r="MK10" s="40">
        <f t="shared" si="163"/>
        <v>0</v>
      </c>
      <c r="ML10" s="40">
        <f t="shared" si="164"/>
        <v>0</v>
      </c>
      <c r="MM10" s="40">
        <f t="shared" si="165"/>
        <v>0</v>
      </c>
      <c r="MN10" s="40">
        <f t="shared" si="166"/>
        <v>0</v>
      </c>
      <c r="MO10" s="40">
        <f t="shared" si="167"/>
        <v>0</v>
      </c>
      <c r="MP10" s="40">
        <f t="shared" si="168"/>
        <v>0</v>
      </c>
      <c r="MQ10" s="40">
        <f t="shared" si="169"/>
        <v>0</v>
      </c>
      <c r="MR10" s="40">
        <f t="shared" si="170"/>
        <v>0</v>
      </c>
      <c r="MS10" s="40">
        <f t="shared" si="231"/>
        <v>0</v>
      </c>
      <c r="MT10" s="40">
        <f t="shared" si="171"/>
        <v>0</v>
      </c>
      <c r="MU10" s="40">
        <f t="shared" si="172"/>
        <v>0</v>
      </c>
      <c r="MV10" s="40">
        <f t="shared" si="232"/>
        <v>0</v>
      </c>
      <c r="MW10" s="40">
        <f t="shared" si="233"/>
        <v>0</v>
      </c>
      <c r="MX10" s="59">
        <f t="shared" si="173"/>
        <v>0</v>
      </c>
      <c r="MY10" s="40">
        <f t="shared" si="234"/>
        <v>0</v>
      </c>
      <c r="MZ10" s="40">
        <f t="shared" si="235"/>
        <v>0</v>
      </c>
      <c r="NA10" s="40">
        <f t="shared" si="236"/>
        <v>0</v>
      </c>
      <c r="NB10" s="40">
        <f t="shared" si="237"/>
        <v>0</v>
      </c>
      <c r="NC10" s="40">
        <f t="shared" si="238"/>
        <v>0</v>
      </c>
      <c r="ND10" s="40">
        <f t="shared" si="239"/>
        <v>0</v>
      </c>
      <c r="NE10" s="40">
        <f t="shared" si="240"/>
        <v>0</v>
      </c>
      <c r="NF10" s="40">
        <f t="shared" si="241"/>
        <v>0</v>
      </c>
      <c r="NG10" s="40">
        <f t="shared" si="242"/>
        <v>0</v>
      </c>
      <c r="NH10" s="40">
        <f t="shared" si="243"/>
        <v>0</v>
      </c>
      <c r="NI10" s="40">
        <f t="shared" si="244"/>
        <v>0</v>
      </c>
      <c r="NJ10" s="40">
        <f t="shared" si="245"/>
        <v>0</v>
      </c>
      <c r="NK10" s="40">
        <f t="shared" si="246"/>
        <v>0</v>
      </c>
      <c r="NL10" s="40">
        <f t="shared" si="247"/>
        <v>0</v>
      </c>
      <c r="NM10" s="40">
        <f t="shared" si="248"/>
        <v>0</v>
      </c>
      <c r="NN10" s="40">
        <f t="shared" si="175"/>
        <v>0</v>
      </c>
      <c r="NO10" s="40">
        <f t="shared" si="176"/>
        <v>0</v>
      </c>
      <c r="NP10" s="40">
        <f t="shared" si="249"/>
        <v>0</v>
      </c>
      <c r="NQ10" s="40">
        <f t="shared" si="250"/>
        <v>0</v>
      </c>
      <c r="NR10" s="59">
        <f t="shared" si="177"/>
        <v>0</v>
      </c>
    </row>
    <row r="11" spans="1:382" x14ac:dyDescent="0.25">
      <c r="A11" s="3"/>
      <c r="B11" s="87" t="s">
        <v>268</v>
      </c>
      <c r="C11" s="40"/>
      <c r="D11" s="40"/>
      <c r="E11" s="40"/>
      <c r="F11" s="40"/>
      <c r="G11" s="40"/>
      <c r="H11" s="59">
        <f t="shared" si="7"/>
        <v>0</v>
      </c>
      <c r="I11" s="40"/>
      <c r="J11" s="40"/>
      <c r="K11" s="40"/>
      <c r="L11" s="59"/>
      <c r="M11" s="40"/>
      <c r="N11" s="40"/>
      <c r="O11" s="40"/>
      <c r="P11" s="59"/>
      <c r="Q11" s="40">
        <f t="shared" si="178"/>
        <v>0</v>
      </c>
      <c r="R11" s="40">
        <f t="shared" si="179"/>
        <v>0</v>
      </c>
      <c r="S11" s="40">
        <f t="shared" si="180"/>
        <v>0</v>
      </c>
      <c r="T11" s="40">
        <f t="shared" si="181"/>
        <v>0</v>
      </c>
      <c r="U11" s="40">
        <f t="shared" si="182"/>
        <v>0</v>
      </c>
      <c r="V11" s="59"/>
      <c r="W11" s="40"/>
      <c r="X11" s="40"/>
      <c r="Y11" s="40"/>
      <c r="Z11" s="40"/>
      <c r="AA11" s="40"/>
      <c r="AB11" s="59">
        <f t="shared" si="184"/>
        <v>0</v>
      </c>
      <c r="AC11" s="40"/>
      <c r="AD11" s="40"/>
      <c r="AE11" s="40"/>
      <c r="AF11" s="59">
        <f t="shared" si="10"/>
        <v>0</v>
      </c>
      <c r="AG11" s="40"/>
      <c r="AH11" s="40"/>
      <c r="AI11" s="40"/>
      <c r="AJ11" s="59">
        <f t="shared" si="11"/>
        <v>0</v>
      </c>
      <c r="AK11" s="40">
        <f t="shared" ref="AK11:AK27" si="251">W11+AC11+AG11</f>
        <v>0</v>
      </c>
      <c r="AL11" s="40">
        <f t="shared" ref="AL11:AL27" si="252">X11+AD11+AH11</f>
        <v>0</v>
      </c>
      <c r="AM11" s="40">
        <f t="shared" ref="AM11:AM27" si="253">Y11+AE11+AI11</f>
        <v>0</v>
      </c>
      <c r="AN11" s="40">
        <f t="shared" ref="AN11:AN27" si="254">Z11</f>
        <v>0</v>
      </c>
      <c r="AO11" s="40">
        <f t="shared" si="185"/>
        <v>0</v>
      </c>
      <c r="AP11" s="59">
        <f t="shared" si="186"/>
        <v>0</v>
      </c>
      <c r="AQ11" s="40"/>
      <c r="AR11" s="40"/>
      <c r="AS11" s="40"/>
      <c r="AT11" s="40"/>
      <c r="AU11" s="40"/>
      <c r="AV11" s="59">
        <f t="shared" si="13"/>
        <v>0</v>
      </c>
      <c r="AW11" s="40"/>
      <c r="AX11" s="40"/>
      <c r="AY11" s="40"/>
      <c r="AZ11" s="59">
        <f t="shared" si="14"/>
        <v>0</v>
      </c>
      <c r="BA11" s="40"/>
      <c r="BB11" s="40"/>
      <c r="BC11" s="40"/>
      <c r="BD11" s="59">
        <f t="shared" si="15"/>
        <v>0</v>
      </c>
      <c r="BE11" s="40">
        <f t="shared" si="187"/>
        <v>0</v>
      </c>
      <c r="BF11" s="40">
        <f t="shared" si="16"/>
        <v>0</v>
      </c>
      <c r="BG11" s="40">
        <f t="shared" si="17"/>
        <v>0</v>
      </c>
      <c r="BH11" s="40">
        <f t="shared" si="188"/>
        <v>0</v>
      </c>
      <c r="BI11" s="40">
        <f t="shared" si="189"/>
        <v>0</v>
      </c>
      <c r="BJ11" s="59">
        <f t="shared" si="18"/>
        <v>0</v>
      </c>
      <c r="BK11" s="40"/>
      <c r="BL11" s="40"/>
      <c r="BM11" s="40"/>
      <c r="BN11" s="40"/>
      <c r="BO11" s="40"/>
      <c r="BP11" s="59">
        <f t="shared" si="19"/>
        <v>0</v>
      </c>
      <c r="BQ11" s="40"/>
      <c r="BR11" s="40"/>
      <c r="BS11" s="40"/>
      <c r="BT11" s="59">
        <f t="shared" si="20"/>
        <v>0</v>
      </c>
      <c r="BU11" s="40"/>
      <c r="BV11" s="40"/>
      <c r="BW11" s="40"/>
      <c r="BX11" s="59">
        <f t="shared" si="21"/>
        <v>0</v>
      </c>
      <c r="BY11" s="40">
        <f t="shared" si="190"/>
        <v>0</v>
      </c>
      <c r="BZ11" s="40">
        <f t="shared" si="22"/>
        <v>0</v>
      </c>
      <c r="CA11" s="40">
        <f t="shared" si="23"/>
        <v>0</v>
      </c>
      <c r="CB11" s="40">
        <f t="shared" si="191"/>
        <v>0</v>
      </c>
      <c r="CC11" s="40">
        <f t="shared" si="192"/>
        <v>0</v>
      </c>
      <c r="CD11" s="59">
        <f t="shared" si="24"/>
        <v>0</v>
      </c>
      <c r="CE11" s="40"/>
      <c r="CF11" s="40"/>
      <c r="CG11" s="40"/>
      <c r="CH11" s="40"/>
      <c r="CI11" s="40"/>
      <c r="CJ11" s="59">
        <f t="shared" si="25"/>
        <v>0</v>
      </c>
      <c r="CK11" s="40"/>
      <c r="CL11" s="40"/>
      <c r="CM11" s="40"/>
      <c r="CN11" s="59">
        <f t="shared" si="26"/>
        <v>0</v>
      </c>
      <c r="CO11" s="40"/>
      <c r="CP11" s="40"/>
      <c r="CQ11" s="40"/>
      <c r="CR11" s="59">
        <f t="shared" si="27"/>
        <v>0</v>
      </c>
      <c r="CS11" s="40">
        <f t="shared" si="193"/>
        <v>0</v>
      </c>
      <c r="CT11" s="40">
        <f t="shared" si="28"/>
        <v>0</v>
      </c>
      <c r="CU11" s="40">
        <f t="shared" si="29"/>
        <v>0</v>
      </c>
      <c r="CV11" s="40">
        <f t="shared" si="194"/>
        <v>0</v>
      </c>
      <c r="CW11" s="40">
        <f t="shared" si="195"/>
        <v>0</v>
      </c>
      <c r="CX11" s="59">
        <f t="shared" si="30"/>
        <v>0</v>
      </c>
      <c r="CY11" s="40"/>
      <c r="CZ11" s="40"/>
      <c r="DA11" s="40"/>
      <c r="DB11" s="40"/>
      <c r="DC11" s="40"/>
      <c r="DD11" s="59">
        <f t="shared" si="31"/>
        <v>0</v>
      </c>
      <c r="DE11" s="40"/>
      <c r="DF11" s="40"/>
      <c r="DG11" s="40"/>
      <c r="DH11" s="59">
        <f t="shared" si="32"/>
        <v>0</v>
      </c>
      <c r="DI11" s="40"/>
      <c r="DJ11" s="40"/>
      <c r="DK11" s="40"/>
      <c r="DL11" s="59">
        <f t="shared" si="33"/>
        <v>0</v>
      </c>
      <c r="DM11" s="40">
        <f t="shared" si="196"/>
        <v>0</v>
      </c>
      <c r="DN11" s="40">
        <f t="shared" si="34"/>
        <v>0</v>
      </c>
      <c r="DO11" s="40">
        <f t="shared" si="35"/>
        <v>0</v>
      </c>
      <c r="DP11" s="40">
        <f t="shared" si="197"/>
        <v>0</v>
      </c>
      <c r="DQ11" s="40">
        <f t="shared" si="198"/>
        <v>0</v>
      </c>
      <c r="DR11" s="59">
        <f t="shared" si="36"/>
        <v>0</v>
      </c>
      <c r="DS11" s="40"/>
      <c r="DT11" s="40"/>
      <c r="DU11" s="40"/>
      <c r="DV11" s="40"/>
      <c r="DW11" s="40"/>
      <c r="DX11" s="59">
        <f t="shared" si="37"/>
        <v>0</v>
      </c>
      <c r="DY11" s="40"/>
      <c r="DZ11" s="40"/>
      <c r="EA11" s="40"/>
      <c r="EB11" s="59">
        <f t="shared" si="38"/>
        <v>0</v>
      </c>
      <c r="EC11" s="40"/>
      <c r="ED11" s="40"/>
      <c r="EE11" s="40"/>
      <c r="EF11" s="59">
        <f t="shared" si="39"/>
        <v>0</v>
      </c>
      <c r="EG11" s="40">
        <f t="shared" si="199"/>
        <v>0</v>
      </c>
      <c r="EH11" s="40">
        <f t="shared" si="40"/>
        <v>0</v>
      </c>
      <c r="EI11" s="40">
        <f t="shared" si="41"/>
        <v>0</v>
      </c>
      <c r="EJ11" s="40">
        <f t="shared" si="200"/>
        <v>0</v>
      </c>
      <c r="EK11" s="40">
        <f t="shared" si="201"/>
        <v>0</v>
      </c>
      <c r="EL11" s="59">
        <f t="shared" si="42"/>
        <v>0</v>
      </c>
      <c r="EM11" s="40"/>
      <c r="EN11" s="40"/>
      <c r="EO11" s="40"/>
      <c r="EP11" s="40"/>
      <c r="EQ11" s="40"/>
      <c r="ER11" s="59">
        <f t="shared" si="43"/>
        <v>0</v>
      </c>
      <c r="ES11" s="40"/>
      <c r="ET11" s="40"/>
      <c r="EU11" s="40"/>
      <c r="EV11" s="59">
        <f t="shared" si="44"/>
        <v>0</v>
      </c>
      <c r="EW11" s="40"/>
      <c r="EX11" s="40"/>
      <c r="EY11" s="40"/>
      <c r="EZ11" s="59">
        <f t="shared" si="45"/>
        <v>0</v>
      </c>
      <c r="FA11" s="40">
        <f t="shared" si="202"/>
        <v>0</v>
      </c>
      <c r="FB11" s="40">
        <f t="shared" si="46"/>
        <v>0</v>
      </c>
      <c r="FC11" s="40">
        <f t="shared" si="47"/>
        <v>0</v>
      </c>
      <c r="FD11" s="40">
        <f t="shared" si="203"/>
        <v>0</v>
      </c>
      <c r="FE11" s="40">
        <f t="shared" si="204"/>
        <v>0</v>
      </c>
      <c r="FF11" s="59">
        <f t="shared" si="48"/>
        <v>0</v>
      </c>
      <c r="FG11" s="40"/>
      <c r="FH11" s="40"/>
      <c r="FI11" s="40"/>
      <c r="FJ11" s="40"/>
      <c r="FK11" s="40"/>
      <c r="FL11" s="59">
        <f t="shared" si="49"/>
        <v>0</v>
      </c>
      <c r="FM11" s="40"/>
      <c r="FN11" s="40"/>
      <c r="FO11" s="40"/>
      <c r="FP11" s="59">
        <f t="shared" si="50"/>
        <v>0</v>
      </c>
      <c r="FQ11" s="40"/>
      <c r="FR11" s="40"/>
      <c r="FS11" s="40"/>
      <c r="FT11" s="59">
        <f t="shared" si="51"/>
        <v>0</v>
      </c>
      <c r="FU11" s="40">
        <f t="shared" si="205"/>
        <v>0</v>
      </c>
      <c r="FV11" s="40">
        <f t="shared" si="52"/>
        <v>0</v>
      </c>
      <c r="FW11" s="40">
        <f t="shared" si="52"/>
        <v>0</v>
      </c>
      <c r="FX11" s="40">
        <f t="shared" si="206"/>
        <v>0</v>
      </c>
      <c r="FY11" s="40">
        <f t="shared" si="206"/>
        <v>0</v>
      </c>
      <c r="FZ11" s="59">
        <f t="shared" si="53"/>
        <v>0</v>
      </c>
      <c r="GA11" s="40"/>
      <c r="GB11" s="40"/>
      <c r="GC11" s="40"/>
      <c r="GD11" s="40"/>
      <c r="GE11" s="40"/>
      <c r="GF11" s="59">
        <f t="shared" si="54"/>
        <v>0</v>
      </c>
      <c r="GG11" s="40"/>
      <c r="GH11" s="40"/>
      <c r="GI11" s="40"/>
      <c r="GJ11" s="59">
        <f t="shared" si="55"/>
        <v>0</v>
      </c>
      <c r="GK11" s="40"/>
      <c r="GL11" s="40"/>
      <c r="GM11" s="40"/>
      <c r="GN11" s="59">
        <f t="shared" si="56"/>
        <v>0</v>
      </c>
      <c r="GO11" s="40">
        <f t="shared" si="207"/>
        <v>0</v>
      </c>
      <c r="GP11" s="40">
        <f t="shared" si="57"/>
        <v>0</v>
      </c>
      <c r="GQ11" s="40">
        <f t="shared" si="58"/>
        <v>0</v>
      </c>
      <c r="GR11" s="40">
        <f t="shared" si="208"/>
        <v>0</v>
      </c>
      <c r="GS11" s="40">
        <f t="shared" si="209"/>
        <v>0</v>
      </c>
      <c r="GT11" s="59">
        <f t="shared" si="59"/>
        <v>0</v>
      </c>
      <c r="GU11" s="40"/>
      <c r="GV11" s="40"/>
      <c r="GW11" s="40"/>
      <c r="GX11" s="40"/>
      <c r="GY11" s="40"/>
      <c r="GZ11" s="59">
        <f t="shared" si="60"/>
        <v>0</v>
      </c>
      <c r="HA11" s="40"/>
      <c r="HB11" s="40"/>
      <c r="HC11" s="40"/>
      <c r="HD11" s="59">
        <f t="shared" si="61"/>
        <v>0</v>
      </c>
      <c r="HE11" s="40"/>
      <c r="HF11" s="40"/>
      <c r="HG11" s="40"/>
      <c r="HH11" s="59">
        <f t="shared" si="62"/>
        <v>0</v>
      </c>
      <c r="HI11" s="40">
        <f t="shared" si="210"/>
        <v>0</v>
      </c>
      <c r="HJ11" s="40">
        <f t="shared" si="63"/>
        <v>0</v>
      </c>
      <c r="HK11" s="40">
        <f t="shared" si="64"/>
        <v>0</v>
      </c>
      <c r="HL11" s="40">
        <f t="shared" si="211"/>
        <v>0</v>
      </c>
      <c r="HM11" s="40">
        <f t="shared" si="212"/>
        <v>0</v>
      </c>
      <c r="HN11" s="59">
        <f t="shared" si="65"/>
        <v>0</v>
      </c>
      <c r="HO11" s="40"/>
      <c r="HP11" s="40"/>
      <c r="HQ11" s="40"/>
      <c r="HR11" s="40"/>
      <c r="HS11" s="40"/>
      <c r="HT11" s="59">
        <f t="shared" si="66"/>
        <v>0</v>
      </c>
      <c r="HU11" s="40"/>
      <c r="HV11" s="40"/>
      <c r="HW11" s="40"/>
      <c r="HX11" s="59">
        <f t="shared" si="67"/>
        <v>0</v>
      </c>
      <c r="HY11" s="40"/>
      <c r="HZ11" s="40"/>
      <c r="IA11" s="40"/>
      <c r="IB11" s="59">
        <f t="shared" si="68"/>
        <v>0</v>
      </c>
      <c r="IC11" s="40">
        <f t="shared" si="213"/>
        <v>0</v>
      </c>
      <c r="ID11" s="40">
        <f t="shared" si="69"/>
        <v>0</v>
      </c>
      <c r="IE11" s="40">
        <f t="shared" si="70"/>
        <v>0</v>
      </c>
      <c r="IF11" s="40">
        <f t="shared" si="214"/>
        <v>0</v>
      </c>
      <c r="IG11" s="40">
        <f t="shared" si="215"/>
        <v>0</v>
      </c>
      <c r="IH11" s="59">
        <f t="shared" si="71"/>
        <v>0</v>
      </c>
      <c r="II11" s="40">
        <f t="shared" si="72"/>
        <v>0</v>
      </c>
      <c r="IJ11" s="40">
        <f t="shared" si="73"/>
        <v>0</v>
      </c>
      <c r="IK11" s="40">
        <f t="shared" si="74"/>
        <v>0</v>
      </c>
      <c r="IL11" s="40">
        <f t="shared" si="75"/>
        <v>0</v>
      </c>
      <c r="IM11" s="40">
        <f t="shared" si="76"/>
        <v>0</v>
      </c>
      <c r="IN11" s="40">
        <f t="shared" si="77"/>
        <v>0</v>
      </c>
      <c r="IO11" s="40">
        <f t="shared" si="78"/>
        <v>0</v>
      </c>
      <c r="IP11" s="40">
        <f t="shared" si="79"/>
        <v>0</v>
      </c>
      <c r="IQ11" s="40">
        <f t="shared" si="80"/>
        <v>0</v>
      </c>
      <c r="IR11" s="40">
        <f t="shared" si="81"/>
        <v>0</v>
      </c>
      <c r="IS11" s="40">
        <f t="shared" si="82"/>
        <v>0</v>
      </c>
      <c r="IT11" s="40">
        <f t="shared" si="83"/>
        <v>0</v>
      </c>
      <c r="IU11" s="40">
        <f t="shared" si="84"/>
        <v>0</v>
      </c>
      <c r="IV11" s="40">
        <f t="shared" si="85"/>
        <v>0</v>
      </c>
      <c r="IW11" s="40">
        <f t="shared" si="216"/>
        <v>0</v>
      </c>
      <c r="IX11" s="40">
        <f t="shared" si="86"/>
        <v>0</v>
      </c>
      <c r="IY11" s="40">
        <f t="shared" si="87"/>
        <v>0</v>
      </c>
      <c r="IZ11" s="40">
        <f t="shared" si="217"/>
        <v>0</v>
      </c>
      <c r="JA11" s="40">
        <f t="shared" si="218"/>
        <v>0</v>
      </c>
      <c r="JB11" s="59">
        <f t="shared" si="88"/>
        <v>0</v>
      </c>
      <c r="JC11" s="40">
        <f t="shared" si="89"/>
        <v>0</v>
      </c>
      <c r="JD11" s="40">
        <f t="shared" si="90"/>
        <v>0</v>
      </c>
      <c r="JE11" s="40">
        <f t="shared" si="91"/>
        <v>0</v>
      </c>
      <c r="JF11" s="40">
        <f t="shared" si="92"/>
        <v>0</v>
      </c>
      <c r="JG11" s="40">
        <f t="shared" si="93"/>
        <v>0</v>
      </c>
      <c r="JH11" s="40">
        <f t="shared" si="94"/>
        <v>0</v>
      </c>
      <c r="JI11" s="40">
        <f t="shared" si="95"/>
        <v>0</v>
      </c>
      <c r="JJ11" s="40">
        <f t="shared" si="96"/>
        <v>0</v>
      </c>
      <c r="JK11" s="40">
        <f t="shared" si="97"/>
        <v>0</v>
      </c>
      <c r="JL11" s="40">
        <f t="shared" si="98"/>
        <v>0</v>
      </c>
      <c r="JM11" s="40">
        <f t="shared" si="99"/>
        <v>0</v>
      </c>
      <c r="JN11" s="40">
        <f t="shared" si="100"/>
        <v>0</v>
      </c>
      <c r="JO11" s="40">
        <f t="shared" si="101"/>
        <v>0</v>
      </c>
      <c r="JP11" s="40">
        <f t="shared" si="102"/>
        <v>0</v>
      </c>
      <c r="JQ11" s="40">
        <f t="shared" si="219"/>
        <v>0</v>
      </c>
      <c r="JR11" s="40">
        <f t="shared" si="103"/>
        <v>0</v>
      </c>
      <c r="JS11" s="40">
        <f t="shared" si="104"/>
        <v>0</v>
      </c>
      <c r="JT11" s="40">
        <f t="shared" si="220"/>
        <v>0</v>
      </c>
      <c r="JU11" s="40">
        <f t="shared" si="221"/>
        <v>0</v>
      </c>
      <c r="JV11" s="59">
        <f t="shared" si="105"/>
        <v>0</v>
      </c>
      <c r="JW11" s="40">
        <f t="shared" si="106"/>
        <v>0</v>
      </c>
      <c r="JX11" s="40">
        <f t="shared" si="107"/>
        <v>0</v>
      </c>
      <c r="JY11" s="40">
        <f t="shared" si="108"/>
        <v>0</v>
      </c>
      <c r="JZ11" s="40">
        <f t="shared" si="109"/>
        <v>0</v>
      </c>
      <c r="KA11" s="40">
        <f t="shared" si="110"/>
        <v>0</v>
      </c>
      <c r="KB11" s="40">
        <f t="shared" si="111"/>
        <v>0</v>
      </c>
      <c r="KC11" s="40">
        <f t="shared" si="112"/>
        <v>0</v>
      </c>
      <c r="KD11" s="40">
        <f t="shared" si="113"/>
        <v>0</v>
      </c>
      <c r="KE11" s="40">
        <f t="shared" si="114"/>
        <v>0</v>
      </c>
      <c r="KF11" s="40">
        <f t="shared" si="115"/>
        <v>0</v>
      </c>
      <c r="KG11" s="40">
        <f t="shared" si="116"/>
        <v>0</v>
      </c>
      <c r="KH11" s="40">
        <f t="shared" si="117"/>
        <v>0</v>
      </c>
      <c r="KI11" s="40">
        <f t="shared" si="118"/>
        <v>0</v>
      </c>
      <c r="KJ11" s="40">
        <f t="shared" si="119"/>
        <v>0</v>
      </c>
      <c r="KK11" s="40">
        <f t="shared" si="222"/>
        <v>0</v>
      </c>
      <c r="KL11" s="40">
        <f t="shared" si="120"/>
        <v>0</v>
      </c>
      <c r="KM11" s="40">
        <f t="shared" si="121"/>
        <v>0</v>
      </c>
      <c r="KN11" s="40">
        <f t="shared" si="223"/>
        <v>0</v>
      </c>
      <c r="KO11" s="40">
        <f t="shared" si="224"/>
        <v>0</v>
      </c>
      <c r="KP11" s="59">
        <f t="shared" si="122"/>
        <v>0</v>
      </c>
      <c r="KQ11" s="40">
        <f t="shared" si="123"/>
        <v>0</v>
      </c>
      <c r="KR11" s="40">
        <f t="shared" si="124"/>
        <v>0</v>
      </c>
      <c r="KS11" s="40">
        <f t="shared" si="125"/>
        <v>0</v>
      </c>
      <c r="KT11" s="40">
        <f t="shared" si="126"/>
        <v>0</v>
      </c>
      <c r="KU11" s="40">
        <f t="shared" si="127"/>
        <v>0</v>
      </c>
      <c r="KV11" s="40">
        <f t="shared" si="128"/>
        <v>0</v>
      </c>
      <c r="KW11" s="40">
        <f t="shared" si="129"/>
        <v>0</v>
      </c>
      <c r="KX11" s="40">
        <f t="shared" si="130"/>
        <v>0</v>
      </c>
      <c r="KY11" s="40">
        <f t="shared" si="131"/>
        <v>0</v>
      </c>
      <c r="KZ11" s="40">
        <f t="shared" si="132"/>
        <v>0</v>
      </c>
      <c r="LA11" s="40">
        <f t="shared" si="133"/>
        <v>0</v>
      </c>
      <c r="LB11" s="40">
        <f t="shared" si="134"/>
        <v>0</v>
      </c>
      <c r="LC11" s="40">
        <f t="shared" si="135"/>
        <v>0</v>
      </c>
      <c r="LD11" s="40">
        <f t="shared" si="136"/>
        <v>0</v>
      </c>
      <c r="LE11" s="40">
        <f t="shared" si="225"/>
        <v>0</v>
      </c>
      <c r="LF11" s="40">
        <f t="shared" si="137"/>
        <v>0</v>
      </c>
      <c r="LG11" s="40">
        <f t="shared" si="138"/>
        <v>0</v>
      </c>
      <c r="LH11" s="40">
        <f t="shared" si="226"/>
        <v>0</v>
      </c>
      <c r="LI11" s="40">
        <f t="shared" si="227"/>
        <v>0</v>
      </c>
      <c r="LJ11" s="59">
        <f t="shared" si="139"/>
        <v>0</v>
      </c>
      <c r="LK11" s="40">
        <f t="shared" si="140"/>
        <v>0</v>
      </c>
      <c r="LL11" s="40">
        <f t="shared" si="141"/>
        <v>0</v>
      </c>
      <c r="LM11" s="40">
        <f t="shared" si="142"/>
        <v>0</v>
      </c>
      <c r="LN11" s="40">
        <f t="shared" si="143"/>
        <v>0</v>
      </c>
      <c r="LO11" s="40">
        <f t="shared" si="144"/>
        <v>0</v>
      </c>
      <c r="LP11" s="40">
        <f t="shared" si="145"/>
        <v>0</v>
      </c>
      <c r="LQ11" s="40">
        <f t="shared" si="146"/>
        <v>0</v>
      </c>
      <c r="LR11" s="40">
        <f t="shared" si="147"/>
        <v>0</v>
      </c>
      <c r="LS11" s="40">
        <f t="shared" si="148"/>
        <v>0</v>
      </c>
      <c r="LT11" s="40">
        <f t="shared" si="149"/>
        <v>0</v>
      </c>
      <c r="LU11" s="40">
        <f t="shared" si="150"/>
        <v>0</v>
      </c>
      <c r="LV11" s="40">
        <f t="shared" si="151"/>
        <v>0</v>
      </c>
      <c r="LW11" s="40">
        <f t="shared" si="152"/>
        <v>0</v>
      </c>
      <c r="LX11" s="40">
        <f t="shared" si="153"/>
        <v>0</v>
      </c>
      <c r="LY11" s="40">
        <f t="shared" si="228"/>
        <v>0</v>
      </c>
      <c r="LZ11" s="40">
        <f t="shared" si="154"/>
        <v>0</v>
      </c>
      <c r="MA11" s="40">
        <f t="shared" si="155"/>
        <v>0</v>
      </c>
      <c r="MB11" s="40">
        <f t="shared" si="229"/>
        <v>0</v>
      </c>
      <c r="MC11" s="40">
        <f t="shared" si="230"/>
        <v>0</v>
      </c>
      <c r="MD11" s="59">
        <f t="shared" si="156"/>
        <v>0</v>
      </c>
      <c r="ME11" s="40">
        <f t="shared" si="157"/>
        <v>0</v>
      </c>
      <c r="MF11" s="40">
        <f t="shared" si="158"/>
        <v>0</v>
      </c>
      <c r="MG11" s="40">
        <f t="shared" si="159"/>
        <v>0</v>
      </c>
      <c r="MH11" s="40">
        <f t="shared" si="160"/>
        <v>0</v>
      </c>
      <c r="MI11" s="40">
        <f t="shared" si="161"/>
        <v>0</v>
      </c>
      <c r="MJ11" s="40">
        <f t="shared" si="162"/>
        <v>0</v>
      </c>
      <c r="MK11" s="40">
        <f t="shared" si="163"/>
        <v>0</v>
      </c>
      <c r="ML11" s="40">
        <f t="shared" si="164"/>
        <v>0</v>
      </c>
      <c r="MM11" s="40">
        <f t="shared" si="165"/>
        <v>0</v>
      </c>
      <c r="MN11" s="40">
        <f t="shared" si="166"/>
        <v>0</v>
      </c>
      <c r="MO11" s="40">
        <f t="shared" si="167"/>
        <v>0</v>
      </c>
      <c r="MP11" s="40">
        <f t="shared" si="168"/>
        <v>0</v>
      </c>
      <c r="MQ11" s="40">
        <f t="shared" si="169"/>
        <v>0</v>
      </c>
      <c r="MR11" s="40">
        <f t="shared" si="170"/>
        <v>0</v>
      </c>
      <c r="MS11" s="40">
        <f t="shared" si="231"/>
        <v>0</v>
      </c>
      <c r="MT11" s="40">
        <f t="shared" si="171"/>
        <v>0</v>
      </c>
      <c r="MU11" s="40">
        <f t="shared" si="172"/>
        <v>0</v>
      </c>
      <c r="MV11" s="40">
        <f t="shared" si="232"/>
        <v>0</v>
      </c>
      <c r="MW11" s="40">
        <f t="shared" si="233"/>
        <v>0</v>
      </c>
      <c r="MX11" s="59">
        <f t="shared" si="173"/>
        <v>0</v>
      </c>
      <c r="MY11" s="40">
        <f t="shared" si="234"/>
        <v>0</v>
      </c>
      <c r="MZ11" s="40">
        <f t="shared" si="235"/>
        <v>0</v>
      </c>
      <c r="NA11" s="40">
        <f t="shared" si="236"/>
        <v>0</v>
      </c>
      <c r="NB11" s="40">
        <f t="shared" si="237"/>
        <v>0</v>
      </c>
      <c r="NC11" s="40">
        <f t="shared" si="238"/>
        <v>0</v>
      </c>
      <c r="ND11" s="40">
        <f t="shared" si="239"/>
        <v>0</v>
      </c>
      <c r="NE11" s="40">
        <f t="shared" si="240"/>
        <v>0</v>
      </c>
      <c r="NF11" s="40">
        <f t="shared" si="241"/>
        <v>0</v>
      </c>
      <c r="NG11" s="40">
        <f t="shared" si="242"/>
        <v>0</v>
      </c>
      <c r="NH11" s="40">
        <f t="shared" si="243"/>
        <v>0</v>
      </c>
      <c r="NI11" s="40">
        <f t="shared" si="244"/>
        <v>0</v>
      </c>
      <c r="NJ11" s="40">
        <f t="shared" si="245"/>
        <v>0</v>
      </c>
      <c r="NK11" s="40">
        <f t="shared" si="246"/>
        <v>0</v>
      </c>
      <c r="NL11" s="40">
        <f t="shared" si="247"/>
        <v>0</v>
      </c>
      <c r="NM11" s="40">
        <f t="shared" si="248"/>
        <v>0</v>
      </c>
      <c r="NN11" s="40">
        <f t="shared" si="175"/>
        <v>0</v>
      </c>
      <c r="NO11" s="40">
        <f t="shared" si="176"/>
        <v>0</v>
      </c>
      <c r="NP11" s="40">
        <f t="shared" si="249"/>
        <v>0</v>
      </c>
      <c r="NQ11" s="40">
        <f t="shared" si="250"/>
        <v>0</v>
      </c>
      <c r="NR11" s="59">
        <f t="shared" si="177"/>
        <v>0</v>
      </c>
    </row>
    <row r="12" spans="1:382" x14ac:dyDescent="0.25">
      <c r="A12" s="3"/>
      <c r="B12" s="87" t="s">
        <v>264</v>
      </c>
      <c r="C12" s="40"/>
      <c r="D12" s="40"/>
      <c r="E12" s="40"/>
      <c r="F12" s="40"/>
      <c r="G12" s="40"/>
      <c r="H12" s="59">
        <f t="shared" si="7"/>
        <v>0</v>
      </c>
      <c r="I12" s="40"/>
      <c r="J12" s="40"/>
      <c r="K12" s="40"/>
      <c r="L12" s="59">
        <f t="shared" si="8"/>
        <v>0</v>
      </c>
      <c r="M12" s="40"/>
      <c r="N12" s="40"/>
      <c r="O12" s="40"/>
      <c r="P12" s="59">
        <f t="shared" si="9"/>
        <v>0</v>
      </c>
      <c r="Q12" s="40">
        <f t="shared" si="178"/>
        <v>0</v>
      </c>
      <c r="R12" s="40">
        <f t="shared" si="179"/>
        <v>0</v>
      </c>
      <c r="S12" s="40">
        <f t="shared" si="180"/>
        <v>0</v>
      </c>
      <c r="T12" s="40">
        <f t="shared" si="181"/>
        <v>0</v>
      </c>
      <c r="U12" s="40">
        <f t="shared" si="182"/>
        <v>0</v>
      </c>
      <c r="V12" s="59">
        <f t="shared" si="183"/>
        <v>0</v>
      </c>
      <c r="W12" s="40"/>
      <c r="X12" s="40"/>
      <c r="Y12" s="40"/>
      <c r="Z12" s="40"/>
      <c r="AA12" s="40"/>
      <c r="AB12" s="59">
        <f t="shared" si="184"/>
        <v>0</v>
      </c>
      <c r="AC12" s="40"/>
      <c r="AD12" s="40"/>
      <c r="AE12" s="40"/>
      <c r="AF12" s="59">
        <f t="shared" si="10"/>
        <v>0</v>
      </c>
      <c r="AG12" s="40"/>
      <c r="AH12" s="40"/>
      <c r="AI12" s="40"/>
      <c r="AJ12" s="59">
        <f t="shared" si="11"/>
        <v>0</v>
      </c>
      <c r="AK12" s="40">
        <f t="shared" si="251"/>
        <v>0</v>
      </c>
      <c r="AL12" s="40">
        <f t="shared" si="252"/>
        <v>0</v>
      </c>
      <c r="AM12" s="40">
        <f t="shared" si="253"/>
        <v>0</v>
      </c>
      <c r="AN12" s="40">
        <f t="shared" si="254"/>
        <v>0</v>
      </c>
      <c r="AO12" s="40">
        <f t="shared" si="185"/>
        <v>0</v>
      </c>
      <c r="AP12" s="59">
        <f t="shared" si="186"/>
        <v>0</v>
      </c>
      <c r="AQ12" s="40"/>
      <c r="AR12" s="40"/>
      <c r="AS12" s="40"/>
      <c r="AT12" s="40"/>
      <c r="AU12" s="40"/>
      <c r="AV12" s="59">
        <f t="shared" si="13"/>
        <v>0</v>
      </c>
      <c r="AW12" s="40"/>
      <c r="AX12" s="40"/>
      <c r="AY12" s="40"/>
      <c r="AZ12" s="59">
        <f t="shared" si="14"/>
        <v>0</v>
      </c>
      <c r="BA12" s="40"/>
      <c r="BB12" s="40"/>
      <c r="BC12" s="40"/>
      <c r="BD12" s="59">
        <f t="shared" si="15"/>
        <v>0</v>
      </c>
      <c r="BE12" s="40">
        <f t="shared" si="187"/>
        <v>0</v>
      </c>
      <c r="BF12" s="40">
        <f t="shared" si="16"/>
        <v>0</v>
      </c>
      <c r="BG12" s="40">
        <f t="shared" si="17"/>
        <v>0</v>
      </c>
      <c r="BH12" s="40">
        <f t="shared" si="188"/>
        <v>0</v>
      </c>
      <c r="BI12" s="40">
        <f t="shared" si="189"/>
        <v>0</v>
      </c>
      <c r="BJ12" s="59">
        <f t="shared" si="18"/>
        <v>0</v>
      </c>
      <c r="BK12" s="40"/>
      <c r="BL12" s="40"/>
      <c r="BM12" s="40"/>
      <c r="BN12" s="40"/>
      <c r="BO12" s="40"/>
      <c r="BP12" s="59">
        <f t="shared" si="19"/>
        <v>0</v>
      </c>
      <c r="BQ12" s="40"/>
      <c r="BR12" s="40"/>
      <c r="BS12" s="40"/>
      <c r="BT12" s="59">
        <f t="shared" si="20"/>
        <v>0</v>
      </c>
      <c r="BU12" s="40"/>
      <c r="BV12" s="40"/>
      <c r="BW12" s="40"/>
      <c r="BX12" s="59">
        <f t="shared" si="21"/>
        <v>0</v>
      </c>
      <c r="BY12" s="40">
        <f t="shared" si="190"/>
        <v>0</v>
      </c>
      <c r="BZ12" s="40">
        <f t="shared" si="22"/>
        <v>0</v>
      </c>
      <c r="CA12" s="40">
        <f t="shared" si="23"/>
        <v>0</v>
      </c>
      <c r="CB12" s="40">
        <f t="shared" si="191"/>
        <v>0</v>
      </c>
      <c r="CC12" s="40">
        <f t="shared" si="192"/>
        <v>0</v>
      </c>
      <c r="CD12" s="59">
        <f t="shared" si="24"/>
        <v>0</v>
      </c>
      <c r="CE12" s="40"/>
      <c r="CF12" s="40"/>
      <c r="CG12" s="40"/>
      <c r="CH12" s="40"/>
      <c r="CI12" s="40"/>
      <c r="CJ12" s="59">
        <f t="shared" si="25"/>
        <v>0</v>
      </c>
      <c r="CK12" s="40"/>
      <c r="CL12" s="40"/>
      <c r="CM12" s="40"/>
      <c r="CN12" s="59">
        <f t="shared" si="26"/>
        <v>0</v>
      </c>
      <c r="CO12" s="40"/>
      <c r="CP12" s="40"/>
      <c r="CQ12" s="40"/>
      <c r="CR12" s="59">
        <f t="shared" si="27"/>
        <v>0</v>
      </c>
      <c r="CS12" s="40">
        <f t="shared" si="193"/>
        <v>0</v>
      </c>
      <c r="CT12" s="40">
        <f t="shared" si="28"/>
        <v>0</v>
      </c>
      <c r="CU12" s="40">
        <f t="shared" si="29"/>
        <v>0</v>
      </c>
      <c r="CV12" s="40">
        <f t="shared" si="194"/>
        <v>0</v>
      </c>
      <c r="CW12" s="40">
        <f t="shared" si="195"/>
        <v>0</v>
      </c>
      <c r="CX12" s="59">
        <f t="shared" si="30"/>
        <v>0</v>
      </c>
      <c r="CY12" s="40"/>
      <c r="CZ12" s="40"/>
      <c r="DA12" s="40"/>
      <c r="DB12" s="40"/>
      <c r="DC12" s="40"/>
      <c r="DD12" s="59">
        <f t="shared" si="31"/>
        <v>0</v>
      </c>
      <c r="DE12" s="40"/>
      <c r="DF12" s="40"/>
      <c r="DG12" s="40"/>
      <c r="DH12" s="59">
        <f t="shared" si="32"/>
        <v>0</v>
      </c>
      <c r="DI12" s="40"/>
      <c r="DJ12" s="40"/>
      <c r="DK12" s="40"/>
      <c r="DL12" s="59">
        <f t="shared" si="33"/>
        <v>0</v>
      </c>
      <c r="DM12" s="40">
        <f t="shared" si="196"/>
        <v>0</v>
      </c>
      <c r="DN12" s="40">
        <f t="shared" si="34"/>
        <v>0</v>
      </c>
      <c r="DO12" s="40">
        <f t="shared" si="35"/>
        <v>0</v>
      </c>
      <c r="DP12" s="40">
        <f t="shared" si="197"/>
        <v>0</v>
      </c>
      <c r="DQ12" s="40">
        <f t="shared" si="198"/>
        <v>0</v>
      </c>
      <c r="DR12" s="59">
        <f t="shared" si="36"/>
        <v>0</v>
      </c>
      <c r="DS12" s="40"/>
      <c r="DT12" s="40"/>
      <c r="DU12" s="40"/>
      <c r="DV12" s="40"/>
      <c r="DW12" s="40"/>
      <c r="DX12" s="59">
        <f t="shared" si="37"/>
        <v>0</v>
      </c>
      <c r="DY12" s="40"/>
      <c r="DZ12" s="40"/>
      <c r="EA12" s="40"/>
      <c r="EB12" s="59">
        <f t="shared" si="38"/>
        <v>0</v>
      </c>
      <c r="EC12" s="40"/>
      <c r="ED12" s="40"/>
      <c r="EE12" s="40"/>
      <c r="EF12" s="59">
        <f t="shared" si="39"/>
        <v>0</v>
      </c>
      <c r="EG12" s="40">
        <f t="shared" si="199"/>
        <v>0</v>
      </c>
      <c r="EH12" s="40">
        <f t="shared" si="40"/>
        <v>0</v>
      </c>
      <c r="EI12" s="40">
        <f t="shared" si="41"/>
        <v>0</v>
      </c>
      <c r="EJ12" s="40">
        <f t="shared" si="200"/>
        <v>0</v>
      </c>
      <c r="EK12" s="40">
        <f t="shared" si="201"/>
        <v>0</v>
      </c>
      <c r="EL12" s="59">
        <f t="shared" si="42"/>
        <v>0</v>
      </c>
      <c r="EM12" s="40"/>
      <c r="EN12" s="40"/>
      <c r="EO12" s="40"/>
      <c r="EP12" s="40"/>
      <c r="EQ12" s="40"/>
      <c r="ER12" s="59">
        <f t="shared" si="43"/>
        <v>0</v>
      </c>
      <c r="ES12" s="40"/>
      <c r="ET12" s="40"/>
      <c r="EU12" s="40"/>
      <c r="EV12" s="59">
        <f t="shared" si="44"/>
        <v>0</v>
      </c>
      <c r="EW12" s="40"/>
      <c r="EX12" s="40"/>
      <c r="EY12" s="40"/>
      <c r="EZ12" s="59">
        <f t="shared" si="45"/>
        <v>0</v>
      </c>
      <c r="FA12" s="40">
        <f t="shared" si="202"/>
        <v>0</v>
      </c>
      <c r="FB12" s="40">
        <f t="shared" si="46"/>
        <v>0</v>
      </c>
      <c r="FC12" s="40">
        <f t="shared" si="47"/>
        <v>0</v>
      </c>
      <c r="FD12" s="40">
        <f t="shared" si="203"/>
        <v>0</v>
      </c>
      <c r="FE12" s="40">
        <f t="shared" si="204"/>
        <v>0</v>
      </c>
      <c r="FF12" s="59">
        <f t="shared" si="48"/>
        <v>0</v>
      </c>
      <c r="FG12" s="40"/>
      <c r="FH12" s="40"/>
      <c r="FI12" s="40"/>
      <c r="FJ12" s="40"/>
      <c r="FK12" s="40"/>
      <c r="FL12" s="59">
        <f t="shared" si="49"/>
        <v>0</v>
      </c>
      <c r="FM12" s="40"/>
      <c r="FN12" s="40"/>
      <c r="FO12" s="40"/>
      <c r="FP12" s="59">
        <f t="shared" si="50"/>
        <v>0</v>
      </c>
      <c r="FQ12" s="40"/>
      <c r="FR12" s="40"/>
      <c r="FS12" s="40"/>
      <c r="FT12" s="59">
        <f t="shared" si="51"/>
        <v>0</v>
      </c>
      <c r="FU12" s="40">
        <f t="shared" si="205"/>
        <v>0</v>
      </c>
      <c r="FV12" s="40">
        <f t="shared" si="52"/>
        <v>0</v>
      </c>
      <c r="FW12" s="40">
        <f t="shared" si="52"/>
        <v>0</v>
      </c>
      <c r="FX12" s="40">
        <f t="shared" si="206"/>
        <v>0</v>
      </c>
      <c r="FY12" s="40">
        <f t="shared" si="206"/>
        <v>0</v>
      </c>
      <c r="FZ12" s="59">
        <f t="shared" si="53"/>
        <v>0</v>
      </c>
      <c r="GA12" s="40"/>
      <c r="GB12" s="40"/>
      <c r="GC12" s="40"/>
      <c r="GD12" s="40"/>
      <c r="GE12" s="40"/>
      <c r="GF12" s="59">
        <f t="shared" si="54"/>
        <v>0</v>
      </c>
      <c r="GG12" s="40"/>
      <c r="GH12" s="40"/>
      <c r="GI12" s="40"/>
      <c r="GJ12" s="59">
        <f t="shared" si="55"/>
        <v>0</v>
      </c>
      <c r="GK12" s="40"/>
      <c r="GL12" s="40"/>
      <c r="GM12" s="40"/>
      <c r="GN12" s="59">
        <f t="shared" si="56"/>
        <v>0</v>
      </c>
      <c r="GO12" s="40">
        <f t="shared" si="207"/>
        <v>0</v>
      </c>
      <c r="GP12" s="40">
        <f t="shared" si="57"/>
        <v>0</v>
      </c>
      <c r="GQ12" s="40">
        <f t="shared" si="58"/>
        <v>0</v>
      </c>
      <c r="GR12" s="40">
        <f t="shared" si="208"/>
        <v>0</v>
      </c>
      <c r="GS12" s="40">
        <f t="shared" si="209"/>
        <v>0</v>
      </c>
      <c r="GT12" s="59">
        <f t="shared" si="59"/>
        <v>0</v>
      </c>
      <c r="GU12" s="40"/>
      <c r="GV12" s="40"/>
      <c r="GW12" s="40"/>
      <c r="GX12" s="40"/>
      <c r="GY12" s="40"/>
      <c r="GZ12" s="59">
        <f t="shared" si="60"/>
        <v>0</v>
      </c>
      <c r="HA12" s="40"/>
      <c r="HB12" s="40"/>
      <c r="HC12" s="40"/>
      <c r="HD12" s="59">
        <f t="shared" si="61"/>
        <v>0</v>
      </c>
      <c r="HE12" s="40"/>
      <c r="HF12" s="40"/>
      <c r="HG12" s="40"/>
      <c r="HH12" s="59">
        <f t="shared" si="62"/>
        <v>0</v>
      </c>
      <c r="HI12" s="40">
        <f t="shared" si="210"/>
        <v>0</v>
      </c>
      <c r="HJ12" s="40">
        <f t="shared" si="63"/>
        <v>0</v>
      </c>
      <c r="HK12" s="40">
        <f t="shared" si="64"/>
        <v>0</v>
      </c>
      <c r="HL12" s="40">
        <f t="shared" si="211"/>
        <v>0</v>
      </c>
      <c r="HM12" s="40">
        <f t="shared" si="212"/>
        <v>0</v>
      </c>
      <c r="HN12" s="59">
        <f t="shared" si="65"/>
        <v>0</v>
      </c>
      <c r="HO12" s="40"/>
      <c r="HP12" s="40"/>
      <c r="HQ12" s="40"/>
      <c r="HR12" s="40"/>
      <c r="HS12" s="40"/>
      <c r="HT12" s="59">
        <f t="shared" si="66"/>
        <v>0</v>
      </c>
      <c r="HU12" s="40"/>
      <c r="HV12" s="40"/>
      <c r="HW12" s="40"/>
      <c r="HX12" s="59">
        <f t="shared" si="67"/>
        <v>0</v>
      </c>
      <c r="HY12" s="40"/>
      <c r="HZ12" s="40"/>
      <c r="IA12" s="40"/>
      <c r="IB12" s="59">
        <f t="shared" si="68"/>
        <v>0</v>
      </c>
      <c r="IC12" s="40">
        <f t="shared" si="213"/>
        <v>0</v>
      </c>
      <c r="ID12" s="40">
        <f t="shared" si="69"/>
        <v>0</v>
      </c>
      <c r="IE12" s="40">
        <f t="shared" si="70"/>
        <v>0</v>
      </c>
      <c r="IF12" s="40">
        <f t="shared" si="214"/>
        <v>0</v>
      </c>
      <c r="IG12" s="40">
        <f t="shared" si="215"/>
        <v>0</v>
      </c>
      <c r="IH12" s="59">
        <f t="shared" si="71"/>
        <v>0</v>
      </c>
      <c r="II12" s="40">
        <f t="shared" si="72"/>
        <v>0</v>
      </c>
      <c r="IJ12" s="40">
        <f t="shared" si="73"/>
        <v>0</v>
      </c>
      <c r="IK12" s="40">
        <f t="shared" si="74"/>
        <v>0</v>
      </c>
      <c r="IL12" s="40">
        <f t="shared" si="75"/>
        <v>0</v>
      </c>
      <c r="IM12" s="40">
        <f t="shared" si="76"/>
        <v>0</v>
      </c>
      <c r="IN12" s="40">
        <f t="shared" si="77"/>
        <v>0</v>
      </c>
      <c r="IO12" s="40">
        <f t="shared" si="78"/>
        <v>0</v>
      </c>
      <c r="IP12" s="40">
        <f t="shared" si="79"/>
        <v>0</v>
      </c>
      <c r="IQ12" s="40">
        <f t="shared" si="80"/>
        <v>0</v>
      </c>
      <c r="IR12" s="40">
        <f t="shared" si="81"/>
        <v>0</v>
      </c>
      <c r="IS12" s="40">
        <f t="shared" si="82"/>
        <v>0</v>
      </c>
      <c r="IT12" s="40">
        <f t="shared" si="83"/>
        <v>0</v>
      </c>
      <c r="IU12" s="40">
        <f t="shared" si="84"/>
        <v>0</v>
      </c>
      <c r="IV12" s="40">
        <f t="shared" si="85"/>
        <v>0</v>
      </c>
      <c r="IW12" s="40">
        <f t="shared" si="216"/>
        <v>0</v>
      </c>
      <c r="IX12" s="40">
        <f t="shared" si="86"/>
        <v>0</v>
      </c>
      <c r="IY12" s="40">
        <f t="shared" si="87"/>
        <v>0</v>
      </c>
      <c r="IZ12" s="40">
        <f t="shared" si="217"/>
        <v>0</v>
      </c>
      <c r="JA12" s="40">
        <f t="shared" si="218"/>
        <v>0</v>
      </c>
      <c r="JB12" s="59">
        <f t="shared" si="88"/>
        <v>0</v>
      </c>
      <c r="JC12" s="40">
        <f t="shared" si="89"/>
        <v>0</v>
      </c>
      <c r="JD12" s="40">
        <f t="shared" si="90"/>
        <v>0</v>
      </c>
      <c r="JE12" s="40">
        <f t="shared" si="91"/>
        <v>0</v>
      </c>
      <c r="JF12" s="40">
        <f t="shared" si="92"/>
        <v>0</v>
      </c>
      <c r="JG12" s="40">
        <f t="shared" si="93"/>
        <v>0</v>
      </c>
      <c r="JH12" s="40">
        <f t="shared" si="94"/>
        <v>0</v>
      </c>
      <c r="JI12" s="40">
        <f t="shared" si="95"/>
        <v>0</v>
      </c>
      <c r="JJ12" s="40">
        <f t="shared" si="96"/>
        <v>0</v>
      </c>
      <c r="JK12" s="40">
        <f t="shared" si="97"/>
        <v>0</v>
      </c>
      <c r="JL12" s="40">
        <f t="shared" si="98"/>
        <v>0</v>
      </c>
      <c r="JM12" s="40">
        <f t="shared" si="99"/>
        <v>0</v>
      </c>
      <c r="JN12" s="40">
        <f t="shared" si="100"/>
        <v>0</v>
      </c>
      <c r="JO12" s="40">
        <f t="shared" si="101"/>
        <v>0</v>
      </c>
      <c r="JP12" s="40">
        <f t="shared" si="102"/>
        <v>0</v>
      </c>
      <c r="JQ12" s="40">
        <f t="shared" si="219"/>
        <v>0</v>
      </c>
      <c r="JR12" s="40">
        <f t="shared" si="103"/>
        <v>0</v>
      </c>
      <c r="JS12" s="40">
        <f t="shared" si="104"/>
        <v>0</v>
      </c>
      <c r="JT12" s="40">
        <f t="shared" si="220"/>
        <v>0</v>
      </c>
      <c r="JU12" s="40">
        <f t="shared" si="221"/>
        <v>0</v>
      </c>
      <c r="JV12" s="59">
        <f t="shared" si="105"/>
        <v>0</v>
      </c>
      <c r="JW12" s="40">
        <f t="shared" si="106"/>
        <v>0</v>
      </c>
      <c r="JX12" s="40">
        <f t="shared" si="107"/>
        <v>0</v>
      </c>
      <c r="JY12" s="40">
        <f t="shared" si="108"/>
        <v>0</v>
      </c>
      <c r="JZ12" s="40">
        <f t="shared" si="109"/>
        <v>0</v>
      </c>
      <c r="KA12" s="40">
        <f t="shared" si="110"/>
        <v>0</v>
      </c>
      <c r="KB12" s="40">
        <f t="shared" si="111"/>
        <v>0</v>
      </c>
      <c r="KC12" s="40">
        <f t="shared" si="112"/>
        <v>0</v>
      </c>
      <c r="KD12" s="40">
        <f t="shared" si="113"/>
        <v>0</v>
      </c>
      <c r="KE12" s="40">
        <f t="shared" si="114"/>
        <v>0</v>
      </c>
      <c r="KF12" s="40">
        <f t="shared" si="115"/>
        <v>0</v>
      </c>
      <c r="KG12" s="40">
        <f t="shared" si="116"/>
        <v>0</v>
      </c>
      <c r="KH12" s="40">
        <f t="shared" si="117"/>
        <v>0</v>
      </c>
      <c r="KI12" s="40">
        <f t="shared" si="118"/>
        <v>0</v>
      </c>
      <c r="KJ12" s="40">
        <f t="shared" si="119"/>
        <v>0</v>
      </c>
      <c r="KK12" s="40">
        <f t="shared" si="222"/>
        <v>0</v>
      </c>
      <c r="KL12" s="40">
        <f t="shared" si="120"/>
        <v>0</v>
      </c>
      <c r="KM12" s="40">
        <f t="shared" si="121"/>
        <v>0</v>
      </c>
      <c r="KN12" s="40">
        <f t="shared" si="223"/>
        <v>0</v>
      </c>
      <c r="KO12" s="40">
        <f t="shared" si="224"/>
        <v>0</v>
      </c>
      <c r="KP12" s="59">
        <f t="shared" si="122"/>
        <v>0</v>
      </c>
      <c r="KQ12" s="40">
        <f t="shared" si="123"/>
        <v>0</v>
      </c>
      <c r="KR12" s="40">
        <f t="shared" si="124"/>
        <v>0</v>
      </c>
      <c r="KS12" s="40">
        <f t="shared" si="125"/>
        <v>0</v>
      </c>
      <c r="KT12" s="40">
        <f t="shared" si="126"/>
        <v>0</v>
      </c>
      <c r="KU12" s="40">
        <f t="shared" si="127"/>
        <v>0</v>
      </c>
      <c r="KV12" s="40">
        <f t="shared" si="128"/>
        <v>0</v>
      </c>
      <c r="KW12" s="40">
        <f t="shared" si="129"/>
        <v>0</v>
      </c>
      <c r="KX12" s="40">
        <f t="shared" si="130"/>
        <v>0</v>
      </c>
      <c r="KY12" s="40">
        <f t="shared" si="131"/>
        <v>0</v>
      </c>
      <c r="KZ12" s="40">
        <f t="shared" si="132"/>
        <v>0</v>
      </c>
      <c r="LA12" s="40">
        <f t="shared" si="133"/>
        <v>0</v>
      </c>
      <c r="LB12" s="40">
        <f t="shared" si="134"/>
        <v>0</v>
      </c>
      <c r="LC12" s="40">
        <f t="shared" si="135"/>
        <v>0</v>
      </c>
      <c r="LD12" s="40">
        <f t="shared" si="136"/>
        <v>0</v>
      </c>
      <c r="LE12" s="40">
        <f t="shared" si="225"/>
        <v>0</v>
      </c>
      <c r="LF12" s="40">
        <f t="shared" si="137"/>
        <v>0</v>
      </c>
      <c r="LG12" s="40">
        <f t="shared" si="138"/>
        <v>0</v>
      </c>
      <c r="LH12" s="40">
        <f t="shared" si="226"/>
        <v>0</v>
      </c>
      <c r="LI12" s="40">
        <f t="shared" si="227"/>
        <v>0</v>
      </c>
      <c r="LJ12" s="59">
        <f t="shared" si="139"/>
        <v>0</v>
      </c>
      <c r="LK12" s="40">
        <f t="shared" si="140"/>
        <v>0</v>
      </c>
      <c r="LL12" s="40">
        <f t="shared" si="141"/>
        <v>0</v>
      </c>
      <c r="LM12" s="40">
        <f t="shared" si="142"/>
        <v>0</v>
      </c>
      <c r="LN12" s="40">
        <f t="shared" si="143"/>
        <v>0</v>
      </c>
      <c r="LO12" s="40">
        <f t="shared" si="144"/>
        <v>0</v>
      </c>
      <c r="LP12" s="40">
        <f t="shared" si="145"/>
        <v>0</v>
      </c>
      <c r="LQ12" s="40">
        <f t="shared" si="146"/>
        <v>0</v>
      </c>
      <c r="LR12" s="40">
        <f t="shared" si="147"/>
        <v>0</v>
      </c>
      <c r="LS12" s="40">
        <f t="shared" si="148"/>
        <v>0</v>
      </c>
      <c r="LT12" s="40">
        <f t="shared" si="149"/>
        <v>0</v>
      </c>
      <c r="LU12" s="40">
        <f t="shared" si="150"/>
        <v>0</v>
      </c>
      <c r="LV12" s="40">
        <f t="shared" si="151"/>
        <v>0</v>
      </c>
      <c r="LW12" s="40">
        <f t="shared" si="152"/>
        <v>0</v>
      </c>
      <c r="LX12" s="40">
        <f t="shared" si="153"/>
        <v>0</v>
      </c>
      <c r="LY12" s="40">
        <f t="shared" si="228"/>
        <v>0</v>
      </c>
      <c r="LZ12" s="40">
        <f t="shared" si="154"/>
        <v>0</v>
      </c>
      <c r="MA12" s="40">
        <f t="shared" si="155"/>
        <v>0</v>
      </c>
      <c r="MB12" s="40">
        <f t="shared" si="229"/>
        <v>0</v>
      </c>
      <c r="MC12" s="40">
        <f t="shared" si="230"/>
        <v>0</v>
      </c>
      <c r="MD12" s="59">
        <f t="shared" si="156"/>
        <v>0</v>
      </c>
      <c r="ME12" s="40">
        <f t="shared" si="157"/>
        <v>0</v>
      </c>
      <c r="MF12" s="40">
        <f t="shared" si="158"/>
        <v>0</v>
      </c>
      <c r="MG12" s="40">
        <f t="shared" si="159"/>
        <v>0</v>
      </c>
      <c r="MH12" s="40">
        <f t="shared" si="160"/>
        <v>0</v>
      </c>
      <c r="MI12" s="40">
        <f t="shared" si="161"/>
        <v>0</v>
      </c>
      <c r="MJ12" s="40">
        <f t="shared" si="162"/>
        <v>0</v>
      </c>
      <c r="MK12" s="40">
        <f t="shared" si="163"/>
        <v>0</v>
      </c>
      <c r="ML12" s="40">
        <f t="shared" si="164"/>
        <v>0</v>
      </c>
      <c r="MM12" s="40">
        <f t="shared" si="165"/>
        <v>0</v>
      </c>
      <c r="MN12" s="40">
        <f t="shared" si="166"/>
        <v>0</v>
      </c>
      <c r="MO12" s="40">
        <f t="shared" si="167"/>
        <v>0</v>
      </c>
      <c r="MP12" s="40">
        <f t="shared" si="168"/>
        <v>0</v>
      </c>
      <c r="MQ12" s="40">
        <f t="shared" si="169"/>
        <v>0</v>
      </c>
      <c r="MR12" s="40">
        <f t="shared" si="170"/>
        <v>0</v>
      </c>
      <c r="MS12" s="40">
        <f t="shared" si="231"/>
        <v>0</v>
      </c>
      <c r="MT12" s="40">
        <f t="shared" si="171"/>
        <v>0</v>
      </c>
      <c r="MU12" s="40">
        <f t="shared" si="172"/>
        <v>0</v>
      </c>
      <c r="MV12" s="40">
        <f t="shared" si="232"/>
        <v>0</v>
      </c>
      <c r="MW12" s="40">
        <f t="shared" si="233"/>
        <v>0</v>
      </c>
      <c r="MX12" s="59">
        <f t="shared" si="173"/>
        <v>0</v>
      </c>
      <c r="MY12" s="40">
        <f t="shared" si="234"/>
        <v>0</v>
      </c>
      <c r="MZ12" s="40">
        <f t="shared" si="235"/>
        <v>0</v>
      </c>
      <c r="NA12" s="40">
        <f t="shared" si="236"/>
        <v>0</v>
      </c>
      <c r="NB12" s="40">
        <f t="shared" si="237"/>
        <v>0</v>
      </c>
      <c r="NC12" s="40">
        <f t="shared" si="238"/>
        <v>0</v>
      </c>
      <c r="ND12" s="40">
        <f t="shared" si="239"/>
        <v>0</v>
      </c>
      <c r="NE12" s="40">
        <f t="shared" si="240"/>
        <v>0</v>
      </c>
      <c r="NF12" s="40">
        <f t="shared" si="241"/>
        <v>0</v>
      </c>
      <c r="NG12" s="40">
        <f t="shared" si="242"/>
        <v>0</v>
      </c>
      <c r="NH12" s="40">
        <f t="shared" si="243"/>
        <v>0</v>
      </c>
      <c r="NI12" s="40">
        <f t="shared" si="244"/>
        <v>0</v>
      </c>
      <c r="NJ12" s="40">
        <f t="shared" si="245"/>
        <v>0</v>
      </c>
      <c r="NK12" s="40">
        <f t="shared" si="246"/>
        <v>0</v>
      </c>
      <c r="NL12" s="40">
        <f t="shared" si="247"/>
        <v>0</v>
      </c>
      <c r="NM12" s="40">
        <f t="shared" si="248"/>
        <v>0</v>
      </c>
      <c r="NN12" s="40">
        <f t="shared" si="175"/>
        <v>0</v>
      </c>
      <c r="NO12" s="40">
        <f t="shared" si="176"/>
        <v>0</v>
      </c>
      <c r="NP12" s="40">
        <f t="shared" si="249"/>
        <v>0</v>
      </c>
      <c r="NQ12" s="40">
        <f t="shared" si="250"/>
        <v>0</v>
      </c>
      <c r="NR12" s="59">
        <f t="shared" si="177"/>
        <v>0</v>
      </c>
    </row>
    <row r="13" spans="1:382" x14ac:dyDescent="0.25">
      <c r="A13" s="3"/>
      <c r="B13" s="87" t="s">
        <v>265</v>
      </c>
      <c r="C13" s="40"/>
      <c r="D13" s="40"/>
      <c r="E13" s="40"/>
      <c r="F13" s="40"/>
      <c r="G13" s="40"/>
      <c r="H13" s="59">
        <f t="shared" si="7"/>
        <v>0</v>
      </c>
      <c r="I13" s="40"/>
      <c r="J13" s="40"/>
      <c r="K13" s="40"/>
      <c r="L13" s="59"/>
      <c r="M13" s="40"/>
      <c r="N13" s="40"/>
      <c r="O13" s="40"/>
      <c r="P13" s="59"/>
      <c r="Q13" s="40">
        <f t="shared" si="178"/>
        <v>0</v>
      </c>
      <c r="R13" s="40">
        <f t="shared" si="179"/>
        <v>0</v>
      </c>
      <c r="S13" s="40">
        <f t="shared" si="180"/>
        <v>0</v>
      </c>
      <c r="T13" s="40">
        <f t="shared" si="181"/>
        <v>0</v>
      </c>
      <c r="U13" s="40">
        <f t="shared" si="182"/>
        <v>0</v>
      </c>
      <c r="V13" s="59"/>
      <c r="W13" s="40"/>
      <c r="X13" s="40"/>
      <c r="Y13" s="40"/>
      <c r="Z13" s="40"/>
      <c r="AA13" s="40"/>
      <c r="AB13" s="59">
        <f t="shared" si="184"/>
        <v>0</v>
      </c>
      <c r="AC13" s="40"/>
      <c r="AD13" s="40"/>
      <c r="AE13" s="40"/>
      <c r="AF13" s="59">
        <f t="shared" si="10"/>
        <v>0</v>
      </c>
      <c r="AG13" s="40"/>
      <c r="AH13" s="40"/>
      <c r="AI13" s="40"/>
      <c r="AJ13" s="59">
        <f t="shared" si="11"/>
        <v>0</v>
      </c>
      <c r="AK13" s="40">
        <f t="shared" si="251"/>
        <v>0</v>
      </c>
      <c r="AL13" s="40">
        <f t="shared" si="252"/>
        <v>0</v>
      </c>
      <c r="AM13" s="40">
        <f t="shared" si="253"/>
        <v>0</v>
      </c>
      <c r="AN13" s="40">
        <f t="shared" si="254"/>
        <v>0</v>
      </c>
      <c r="AO13" s="40">
        <f t="shared" si="185"/>
        <v>0</v>
      </c>
      <c r="AP13" s="59">
        <f t="shared" si="186"/>
        <v>0</v>
      </c>
      <c r="AQ13" s="40"/>
      <c r="AR13" s="40"/>
      <c r="AS13" s="40"/>
      <c r="AT13" s="40"/>
      <c r="AU13" s="40"/>
      <c r="AV13" s="59">
        <f t="shared" si="13"/>
        <v>0</v>
      </c>
      <c r="AW13" s="40"/>
      <c r="AX13" s="40"/>
      <c r="AY13" s="40"/>
      <c r="AZ13" s="59">
        <f t="shared" si="14"/>
        <v>0</v>
      </c>
      <c r="BA13" s="40"/>
      <c r="BB13" s="40"/>
      <c r="BC13" s="40"/>
      <c r="BD13" s="59">
        <f t="shared" si="15"/>
        <v>0</v>
      </c>
      <c r="BE13" s="40">
        <f t="shared" si="187"/>
        <v>0</v>
      </c>
      <c r="BF13" s="40">
        <f t="shared" si="16"/>
        <v>0</v>
      </c>
      <c r="BG13" s="40">
        <f t="shared" si="17"/>
        <v>0</v>
      </c>
      <c r="BH13" s="40">
        <f t="shared" si="188"/>
        <v>0</v>
      </c>
      <c r="BI13" s="40">
        <f t="shared" si="189"/>
        <v>0</v>
      </c>
      <c r="BJ13" s="59">
        <f t="shared" si="18"/>
        <v>0</v>
      </c>
      <c r="BK13" s="40"/>
      <c r="BL13" s="40"/>
      <c r="BM13" s="40"/>
      <c r="BN13" s="40"/>
      <c r="BO13" s="40"/>
      <c r="BP13" s="59">
        <f t="shared" si="19"/>
        <v>0</v>
      </c>
      <c r="BQ13" s="40"/>
      <c r="BR13" s="40"/>
      <c r="BS13" s="40"/>
      <c r="BT13" s="59">
        <f t="shared" si="20"/>
        <v>0</v>
      </c>
      <c r="BU13" s="40"/>
      <c r="BV13" s="40"/>
      <c r="BW13" s="40"/>
      <c r="BX13" s="59">
        <f t="shared" si="21"/>
        <v>0</v>
      </c>
      <c r="BY13" s="40">
        <f t="shared" si="190"/>
        <v>0</v>
      </c>
      <c r="BZ13" s="40">
        <f t="shared" si="22"/>
        <v>0</v>
      </c>
      <c r="CA13" s="40">
        <f t="shared" si="23"/>
        <v>0</v>
      </c>
      <c r="CB13" s="40">
        <f t="shared" si="191"/>
        <v>0</v>
      </c>
      <c r="CC13" s="40">
        <f t="shared" si="192"/>
        <v>0</v>
      </c>
      <c r="CD13" s="59">
        <f t="shared" si="24"/>
        <v>0</v>
      </c>
      <c r="CE13" s="40"/>
      <c r="CF13" s="40"/>
      <c r="CG13" s="40"/>
      <c r="CH13" s="40"/>
      <c r="CI13" s="40"/>
      <c r="CJ13" s="59">
        <f t="shared" si="25"/>
        <v>0</v>
      </c>
      <c r="CK13" s="40"/>
      <c r="CL13" s="40"/>
      <c r="CM13" s="40"/>
      <c r="CN13" s="59">
        <f t="shared" si="26"/>
        <v>0</v>
      </c>
      <c r="CO13" s="40"/>
      <c r="CP13" s="40"/>
      <c r="CQ13" s="40"/>
      <c r="CR13" s="59">
        <f t="shared" si="27"/>
        <v>0</v>
      </c>
      <c r="CS13" s="40">
        <f t="shared" si="193"/>
        <v>0</v>
      </c>
      <c r="CT13" s="40">
        <f t="shared" si="28"/>
        <v>0</v>
      </c>
      <c r="CU13" s="40">
        <f t="shared" si="29"/>
        <v>0</v>
      </c>
      <c r="CV13" s="40">
        <f t="shared" si="194"/>
        <v>0</v>
      </c>
      <c r="CW13" s="40">
        <f t="shared" si="195"/>
        <v>0</v>
      </c>
      <c r="CX13" s="59">
        <f t="shared" si="30"/>
        <v>0</v>
      </c>
      <c r="CY13" s="40"/>
      <c r="CZ13" s="40"/>
      <c r="DA13" s="40"/>
      <c r="DB13" s="40"/>
      <c r="DC13" s="40"/>
      <c r="DD13" s="59">
        <f t="shared" si="31"/>
        <v>0</v>
      </c>
      <c r="DE13" s="40"/>
      <c r="DF13" s="40"/>
      <c r="DG13" s="40"/>
      <c r="DH13" s="59">
        <f t="shared" si="32"/>
        <v>0</v>
      </c>
      <c r="DI13" s="40"/>
      <c r="DJ13" s="40"/>
      <c r="DK13" s="40"/>
      <c r="DL13" s="59">
        <f t="shared" si="33"/>
        <v>0</v>
      </c>
      <c r="DM13" s="40">
        <f t="shared" si="196"/>
        <v>0</v>
      </c>
      <c r="DN13" s="40">
        <f t="shared" si="34"/>
        <v>0</v>
      </c>
      <c r="DO13" s="40">
        <f t="shared" si="35"/>
        <v>0</v>
      </c>
      <c r="DP13" s="40">
        <f t="shared" si="197"/>
        <v>0</v>
      </c>
      <c r="DQ13" s="40">
        <f t="shared" si="198"/>
        <v>0</v>
      </c>
      <c r="DR13" s="59">
        <f t="shared" si="36"/>
        <v>0</v>
      </c>
      <c r="DS13" s="40"/>
      <c r="DT13" s="40"/>
      <c r="DU13" s="40"/>
      <c r="DV13" s="40"/>
      <c r="DW13" s="40"/>
      <c r="DX13" s="59">
        <f t="shared" si="37"/>
        <v>0</v>
      </c>
      <c r="DY13" s="40"/>
      <c r="DZ13" s="40"/>
      <c r="EA13" s="40"/>
      <c r="EB13" s="59">
        <f t="shared" si="38"/>
        <v>0</v>
      </c>
      <c r="EC13" s="40"/>
      <c r="ED13" s="40"/>
      <c r="EE13" s="40"/>
      <c r="EF13" s="59">
        <f t="shared" si="39"/>
        <v>0</v>
      </c>
      <c r="EG13" s="40">
        <f t="shared" si="199"/>
        <v>0</v>
      </c>
      <c r="EH13" s="40">
        <f t="shared" si="40"/>
        <v>0</v>
      </c>
      <c r="EI13" s="40">
        <f t="shared" si="41"/>
        <v>0</v>
      </c>
      <c r="EJ13" s="40">
        <f t="shared" si="200"/>
        <v>0</v>
      </c>
      <c r="EK13" s="40">
        <f t="shared" si="201"/>
        <v>0</v>
      </c>
      <c r="EL13" s="59">
        <f t="shared" si="42"/>
        <v>0</v>
      </c>
      <c r="EM13" s="40"/>
      <c r="EN13" s="40"/>
      <c r="EO13" s="40"/>
      <c r="EP13" s="40"/>
      <c r="EQ13" s="40"/>
      <c r="ER13" s="59">
        <f t="shared" si="43"/>
        <v>0</v>
      </c>
      <c r="ES13" s="40"/>
      <c r="ET13" s="40"/>
      <c r="EU13" s="40"/>
      <c r="EV13" s="59">
        <f t="shared" si="44"/>
        <v>0</v>
      </c>
      <c r="EW13" s="40"/>
      <c r="EX13" s="40"/>
      <c r="EY13" s="40"/>
      <c r="EZ13" s="59">
        <f t="shared" si="45"/>
        <v>0</v>
      </c>
      <c r="FA13" s="40">
        <f t="shared" si="202"/>
        <v>0</v>
      </c>
      <c r="FB13" s="40">
        <f t="shared" si="46"/>
        <v>0</v>
      </c>
      <c r="FC13" s="40">
        <f t="shared" si="47"/>
        <v>0</v>
      </c>
      <c r="FD13" s="40">
        <f t="shared" si="203"/>
        <v>0</v>
      </c>
      <c r="FE13" s="40">
        <f t="shared" si="204"/>
        <v>0</v>
      </c>
      <c r="FF13" s="59">
        <f t="shared" si="48"/>
        <v>0</v>
      </c>
      <c r="FG13" s="40"/>
      <c r="FH13" s="40"/>
      <c r="FI13" s="40"/>
      <c r="FJ13" s="40"/>
      <c r="FK13" s="40"/>
      <c r="FL13" s="59">
        <f t="shared" si="49"/>
        <v>0</v>
      </c>
      <c r="FM13" s="40"/>
      <c r="FN13" s="40"/>
      <c r="FO13" s="40"/>
      <c r="FP13" s="59">
        <f t="shared" si="50"/>
        <v>0</v>
      </c>
      <c r="FQ13" s="40"/>
      <c r="FR13" s="40"/>
      <c r="FS13" s="40"/>
      <c r="FT13" s="59">
        <f t="shared" si="51"/>
        <v>0</v>
      </c>
      <c r="FU13" s="40">
        <f t="shared" si="205"/>
        <v>0</v>
      </c>
      <c r="FV13" s="40">
        <f t="shared" si="52"/>
        <v>0</v>
      </c>
      <c r="FW13" s="40">
        <f t="shared" si="52"/>
        <v>0</v>
      </c>
      <c r="FX13" s="40">
        <f t="shared" si="206"/>
        <v>0</v>
      </c>
      <c r="FY13" s="40">
        <f t="shared" si="206"/>
        <v>0</v>
      </c>
      <c r="FZ13" s="59">
        <f t="shared" si="53"/>
        <v>0</v>
      </c>
      <c r="GA13" s="40"/>
      <c r="GB13" s="40"/>
      <c r="GC13" s="40"/>
      <c r="GD13" s="40"/>
      <c r="GE13" s="40"/>
      <c r="GF13" s="59">
        <f t="shared" si="54"/>
        <v>0</v>
      </c>
      <c r="GG13" s="40"/>
      <c r="GH13" s="40"/>
      <c r="GI13" s="40"/>
      <c r="GJ13" s="59">
        <f t="shared" si="55"/>
        <v>0</v>
      </c>
      <c r="GK13" s="40"/>
      <c r="GL13" s="40"/>
      <c r="GM13" s="40"/>
      <c r="GN13" s="59">
        <f t="shared" si="56"/>
        <v>0</v>
      </c>
      <c r="GO13" s="40">
        <f t="shared" si="207"/>
        <v>0</v>
      </c>
      <c r="GP13" s="40">
        <f t="shared" si="57"/>
        <v>0</v>
      </c>
      <c r="GQ13" s="40">
        <f t="shared" si="58"/>
        <v>0</v>
      </c>
      <c r="GR13" s="40">
        <f t="shared" si="208"/>
        <v>0</v>
      </c>
      <c r="GS13" s="40">
        <f t="shared" si="209"/>
        <v>0</v>
      </c>
      <c r="GT13" s="59">
        <f t="shared" si="59"/>
        <v>0</v>
      </c>
      <c r="GU13" s="40"/>
      <c r="GV13" s="40"/>
      <c r="GW13" s="40"/>
      <c r="GX13" s="40"/>
      <c r="GY13" s="40"/>
      <c r="GZ13" s="59">
        <f t="shared" si="60"/>
        <v>0</v>
      </c>
      <c r="HA13" s="40"/>
      <c r="HB13" s="40"/>
      <c r="HC13" s="40"/>
      <c r="HD13" s="59">
        <f t="shared" si="61"/>
        <v>0</v>
      </c>
      <c r="HE13" s="40"/>
      <c r="HF13" s="40"/>
      <c r="HG13" s="40"/>
      <c r="HH13" s="59">
        <f t="shared" si="62"/>
        <v>0</v>
      </c>
      <c r="HI13" s="40">
        <f t="shared" si="210"/>
        <v>0</v>
      </c>
      <c r="HJ13" s="40">
        <f t="shared" si="63"/>
        <v>0</v>
      </c>
      <c r="HK13" s="40">
        <f t="shared" si="64"/>
        <v>0</v>
      </c>
      <c r="HL13" s="40">
        <f t="shared" si="211"/>
        <v>0</v>
      </c>
      <c r="HM13" s="40">
        <f t="shared" si="212"/>
        <v>0</v>
      </c>
      <c r="HN13" s="59">
        <f t="shared" si="65"/>
        <v>0</v>
      </c>
      <c r="HO13" s="40"/>
      <c r="HP13" s="40"/>
      <c r="HQ13" s="40"/>
      <c r="HR13" s="40"/>
      <c r="HS13" s="40"/>
      <c r="HT13" s="59">
        <f t="shared" si="66"/>
        <v>0</v>
      </c>
      <c r="HU13" s="40"/>
      <c r="HV13" s="40"/>
      <c r="HW13" s="40"/>
      <c r="HX13" s="59">
        <f t="shared" si="67"/>
        <v>0</v>
      </c>
      <c r="HY13" s="40"/>
      <c r="HZ13" s="40"/>
      <c r="IA13" s="40"/>
      <c r="IB13" s="59">
        <f t="shared" si="68"/>
        <v>0</v>
      </c>
      <c r="IC13" s="40">
        <f t="shared" si="213"/>
        <v>0</v>
      </c>
      <c r="ID13" s="40">
        <f t="shared" si="69"/>
        <v>0</v>
      </c>
      <c r="IE13" s="40">
        <f t="shared" si="70"/>
        <v>0</v>
      </c>
      <c r="IF13" s="40">
        <f t="shared" si="214"/>
        <v>0</v>
      </c>
      <c r="IG13" s="40">
        <f t="shared" si="215"/>
        <v>0</v>
      </c>
      <c r="IH13" s="59">
        <f t="shared" si="71"/>
        <v>0</v>
      </c>
      <c r="II13" s="40">
        <f t="shared" si="72"/>
        <v>0</v>
      </c>
      <c r="IJ13" s="40">
        <f t="shared" si="73"/>
        <v>0</v>
      </c>
      <c r="IK13" s="40">
        <f t="shared" si="74"/>
        <v>0</v>
      </c>
      <c r="IL13" s="40">
        <f t="shared" si="75"/>
        <v>0</v>
      </c>
      <c r="IM13" s="40">
        <f t="shared" si="76"/>
        <v>0</v>
      </c>
      <c r="IN13" s="40">
        <f t="shared" si="77"/>
        <v>0</v>
      </c>
      <c r="IO13" s="40">
        <f t="shared" si="78"/>
        <v>0</v>
      </c>
      <c r="IP13" s="40">
        <f t="shared" si="79"/>
        <v>0</v>
      </c>
      <c r="IQ13" s="40">
        <f t="shared" si="80"/>
        <v>0</v>
      </c>
      <c r="IR13" s="40">
        <f t="shared" si="81"/>
        <v>0</v>
      </c>
      <c r="IS13" s="40">
        <f t="shared" si="82"/>
        <v>0</v>
      </c>
      <c r="IT13" s="40">
        <f t="shared" si="83"/>
        <v>0</v>
      </c>
      <c r="IU13" s="40">
        <f t="shared" si="84"/>
        <v>0</v>
      </c>
      <c r="IV13" s="40">
        <f t="shared" si="85"/>
        <v>0</v>
      </c>
      <c r="IW13" s="40">
        <f t="shared" si="216"/>
        <v>0</v>
      </c>
      <c r="IX13" s="40">
        <f t="shared" si="86"/>
        <v>0</v>
      </c>
      <c r="IY13" s="40">
        <f t="shared" si="87"/>
        <v>0</v>
      </c>
      <c r="IZ13" s="40">
        <f t="shared" si="217"/>
        <v>0</v>
      </c>
      <c r="JA13" s="40">
        <f t="shared" si="218"/>
        <v>0</v>
      </c>
      <c r="JB13" s="59">
        <f t="shared" si="88"/>
        <v>0</v>
      </c>
      <c r="JC13" s="40">
        <f t="shared" si="89"/>
        <v>0</v>
      </c>
      <c r="JD13" s="40">
        <f t="shared" si="90"/>
        <v>0</v>
      </c>
      <c r="JE13" s="40">
        <f t="shared" si="91"/>
        <v>0</v>
      </c>
      <c r="JF13" s="40">
        <f t="shared" si="92"/>
        <v>0</v>
      </c>
      <c r="JG13" s="40">
        <f t="shared" si="93"/>
        <v>0</v>
      </c>
      <c r="JH13" s="40">
        <f t="shared" si="94"/>
        <v>0</v>
      </c>
      <c r="JI13" s="40">
        <f t="shared" si="95"/>
        <v>0</v>
      </c>
      <c r="JJ13" s="40">
        <f t="shared" si="96"/>
        <v>0</v>
      </c>
      <c r="JK13" s="40">
        <f t="shared" si="97"/>
        <v>0</v>
      </c>
      <c r="JL13" s="40">
        <f t="shared" si="98"/>
        <v>0</v>
      </c>
      <c r="JM13" s="40">
        <f t="shared" si="99"/>
        <v>0</v>
      </c>
      <c r="JN13" s="40">
        <f t="shared" si="100"/>
        <v>0</v>
      </c>
      <c r="JO13" s="40">
        <f t="shared" si="101"/>
        <v>0</v>
      </c>
      <c r="JP13" s="40">
        <f t="shared" si="102"/>
        <v>0</v>
      </c>
      <c r="JQ13" s="40">
        <f t="shared" si="219"/>
        <v>0</v>
      </c>
      <c r="JR13" s="40">
        <f t="shared" si="103"/>
        <v>0</v>
      </c>
      <c r="JS13" s="40">
        <f t="shared" si="104"/>
        <v>0</v>
      </c>
      <c r="JT13" s="40">
        <f t="shared" si="220"/>
        <v>0</v>
      </c>
      <c r="JU13" s="40">
        <f t="shared" si="221"/>
        <v>0</v>
      </c>
      <c r="JV13" s="59">
        <f t="shared" si="105"/>
        <v>0</v>
      </c>
      <c r="JW13" s="40">
        <f t="shared" si="106"/>
        <v>0</v>
      </c>
      <c r="JX13" s="40">
        <f t="shared" si="107"/>
        <v>0</v>
      </c>
      <c r="JY13" s="40">
        <f t="shared" si="108"/>
        <v>0</v>
      </c>
      <c r="JZ13" s="40">
        <f t="shared" si="109"/>
        <v>0</v>
      </c>
      <c r="KA13" s="40">
        <f t="shared" si="110"/>
        <v>0</v>
      </c>
      <c r="KB13" s="40">
        <f t="shared" si="111"/>
        <v>0</v>
      </c>
      <c r="KC13" s="40">
        <f t="shared" si="112"/>
        <v>0</v>
      </c>
      <c r="KD13" s="40">
        <f t="shared" si="113"/>
        <v>0</v>
      </c>
      <c r="KE13" s="40">
        <f t="shared" si="114"/>
        <v>0</v>
      </c>
      <c r="KF13" s="40">
        <f t="shared" si="115"/>
        <v>0</v>
      </c>
      <c r="KG13" s="40">
        <f t="shared" si="116"/>
        <v>0</v>
      </c>
      <c r="KH13" s="40">
        <f t="shared" si="117"/>
        <v>0</v>
      </c>
      <c r="KI13" s="40">
        <f t="shared" si="118"/>
        <v>0</v>
      </c>
      <c r="KJ13" s="40">
        <f t="shared" si="119"/>
        <v>0</v>
      </c>
      <c r="KK13" s="40">
        <f t="shared" si="222"/>
        <v>0</v>
      </c>
      <c r="KL13" s="40">
        <f t="shared" si="120"/>
        <v>0</v>
      </c>
      <c r="KM13" s="40">
        <f t="shared" si="121"/>
        <v>0</v>
      </c>
      <c r="KN13" s="40">
        <f t="shared" si="223"/>
        <v>0</v>
      </c>
      <c r="KO13" s="40">
        <f t="shared" si="224"/>
        <v>0</v>
      </c>
      <c r="KP13" s="59">
        <f t="shared" si="122"/>
        <v>0</v>
      </c>
      <c r="KQ13" s="40">
        <f t="shared" si="123"/>
        <v>0</v>
      </c>
      <c r="KR13" s="40">
        <f t="shared" si="124"/>
        <v>0</v>
      </c>
      <c r="KS13" s="40">
        <f t="shared" si="125"/>
        <v>0</v>
      </c>
      <c r="KT13" s="40">
        <f t="shared" si="126"/>
        <v>0</v>
      </c>
      <c r="KU13" s="40">
        <f t="shared" si="127"/>
        <v>0</v>
      </c>
      <c r="KV13" s="40">
        <f t="shared" si="128"/>
        <v>0</v>
      </c>
      <c r="KW13" s="40">
        <f t="shared" si="129"/>
        <v>0</v>
      </c>
      <c r="KX13" s="40">
        <f t="shared" si="130"/>
        <v>0</v>
      </c>
      <c r="KY13" s="40">
        <f t="shared" si="131"/>
        <v>0</v>
      </c>
      <c r="KZ13" s="40">
        <f t="shared" si="132"/>
        <v>0</v>
      </c>
      <c r="LA13" s="40">
        <f t="shared" si="133"/>
        <v>0</v>
      </c>
      <c r="LB13" s="40">
        <f t="shared" si="134"/>
        <v>0</v>
      </c>
      <c r="LC13" s="40">
        <f t="shared" si="135"/>
        <v>0</v>
      </c>
      <c r="LD13" s="40">
        <f t="shared" si="136"/>
        <v>0</v>
      </c>
      <c r="LE13" s="40">
        <f t="shared" si="225"/>
        <v>0</v>
      </c>
      <c r="LF13" s="40">
        <f t="shared" si="137"/>
        <v>0</v>
      </c>
      <c r="LG13" s="40">
        <f t="shared" si="138"/>
        <v>0</v>
      </c>
      <c r="LH13" s="40">
        <f t="shared" si="226"/>
        <v>0</v>
      </c>
      <c r="LI13" s="40">
        <f t="shared" si="227"/>
        <v>0</v>
      </c>
      <c r="LJ13" s="59">
        <f t="shared" si="139"/>
        <v>0</v>
      </c>
      <c r="LK13" s="40">
        <f t="shared" si="140"/>
        <v>0</v>
      </c>
      <c r="LL13" s="40">
        <f t="shared" si="141"/>
        <v>0</v>
      </c>
      <c r="LM13" s="40">
        <f t="shared" si="142"/>
        <v>0</v>
      </c>
      <c r="LN13" s="40">
        <f t="shared" si="143"/>
        <v>0</v>
      </c>
      <c r="LO13" s="40">
        <f t="shared" si="144"/>
        <v>0</v>
      </c>
      <c r="LP13" s="40">
        <f t="shared" si="145"/>
        <v>0</v>
      </c>
      <c r="LQ13" s="40">
        <f t="shared" si="146"/>
        <v>0</v>
      </c>
      <c r="LR13" s="40">
        <f t="shared" si="147"/>
        <v>0</v>
      </c>
      <c r="LS13" s="40">
        <f t="shared" si="148"/>
        <v>0</v>
      </c>
      <c r="LT13" s="40">
        <f t="shared" si="149"/>
        <v>0</v>
      </c>
      <c r="LU13" s="40">
        <f t="shared" si="150"/>
        <v>0</v>
      </c>
      <c r="LV13" s="40">
        <f t="shared" si="151"/>
        <v>0</v>
      </c>
      <c r="LW13" s="40">
        <f t="shared" si="152"/>
        <v>0</v>
      </c>
      <c r="LX13" s="40">
        <f t="shared" si="153"/>
        <v>0</v>
      </c>
      <c r="LY13" s="40">
        <f t="shared" si="228"/>
        <v>0</v>
      </c>
      <c r="LZ13" s="40">
        <f t="shared" si="154"/>
        <v>0</v>
      </c>
      <c r="MA13" s="40">
        <f t="shared" si="155"/>
        <v>0</v>
      </c>
      <c r="MB13" s="40">
        <f t="shared" si="229"/>
        <v>0</v>
      </c>
      <c r="MC13" s="40">
        <f t="shared" si="230"/>
        <v>0</v>
      </c>
      <c r="MD13" s="59">
        <f t="shared" si="156"/>
        <v>0</v>
      </c>
      <c r="ME13" s="40">
        <f t="shared" si="157"/>
        <v>0</v>
      </c>
      <c r="MF13" s="40">
        <f t="shared" si="158"/>
        <v>0</v>
      </c>
      <c r="MG13" s="40">
        <f t="shared" si="159"/>
        <v>0</v>
      </c>
      <c r="MH13" s="40">
        <f t="shared" si="160"/>
        <v>0</v>
      </c>
      <c r="MI13" s="40">
        <f t="shared" si="161"/>
        <v>0</v>
      </c>
      <c r="MJ13" s="40">
        <f t="shared" si="162"/>
        <v>0</v>
      </c>
      <c r="MK13" s="40">
        <f t="shared" si="163"/>
        <v>0</v>
      </c>
      <c r="ML13" s="40">
        <f t="shared" si="164"/>
        <v>0</v>
      </c>
      <c r="MM13" s="40">
        <f t="shared" si="165"/>
        <v>0</v>
      </c>
      <c r="MN13" s="40">
        <f t="shared" si="166"/>
        <v>0</v>
      </c>
      <c r="MO13" s="40">
        <f t="shared" si="167"/>
        <v>0</v>
      </c>
      <c r="MP13" s="40">
        <f t="shared" si="168"/>
        <v>0</v>
      </c>
      <c r="MQ13" s="40">
        <f t="shared" si="169"/>
        <v>0</v>
      </c>
      <c r="MR13" s="40">
        <f t="shared" si="170"/>
        <v>0</v>
      </c>
      <c r="MS13" s="40">
        <f t="shared" si="231"/>
        <v>0</v>
      </c>
      <c r="MT13" s="40">
        <f t="shared" si="171"/>
        <v>0</v>
      </c>
      <c r="MU13" s="40">
        <f t="shared" si="172"/>
        <v>0</v>
      </c>
      <c r="MV13" s="40">
        <f t="shared" si="232"/>
        <v>0</v>
      </c>
      <c r="MW13" s="40">
        <f t="shared" si="233"/>
        <v>0</v>
      </c>
      <c r="MX13" s="59">
        <f t="shared" si="173"/>
        <v>0</v>
      </c>
      <c r="MY13" s="40">
        <f t="shared" si="234"/>
        <v>0</v>
      </c>
      <c r="MZ13" s="40">
        <f t="shared" si="235"/>
        <v>0</v>
      </c>
      <c r="NA13" s="40">
        <f t="shared" si="236"/>
        <v>0</v>
      </c>
      <c r="NB13" s="40">
        <f t="shared" si="237"/>
        <v>0</v>
      </c>
      <c r="NC13" s="40">
        <f t="shared" si="238"/>
        <v>0</v>
      </c>
      <c r="ND13" s="40">
        <f t="shared" si="239"/>
        <v>0</v>
      </c>
      <c r="NE13" s="40">
        <f t="shared" si="240"/>
        <v>0</v>
      </c>
      <c r="NF13" s="40">
        <f t="shared" si="241"/>
        <v>0</v>
      </c>
      <c r="NG13" s="40">
        <f t="shared" si="242"/>
        <v>0</v>
      </c>
      <c r="NH13" s="40">
        <f t="shared" si="243"/>
        <v>0</v>
      </c>
      <c r="NI13" s="40">
        <f t="shared" si="244"/>
        <v>0</v>
      </c>
      <c r="NJ13" s="40">
        <f t="shared" si="245"/>
        <v>0</v>
      </c>
      <c r="NK13" s="40">
        <f t="shared" si="246"/>
        <v>0</v>
      </c>
      <c r="NL13" s="40">
        <f t="shared" si="247"/>
        <v>0</v>
      </c>
      <c r="NM13" s="40">
        <f t="shared" si="248"/>
        <v>0</v>
      </c>
      <c r="NN13" s="40">
        <f t="shared" si="175"/>
        <v>0</v>
      </c>
      <c r="NO13" s="40">
        <f t="shared" si="176"/>
        <v>0</v>
      </c>
      <c r="NP13" s="40">
        <f t="shared" si="249"/>
        <v>0</v>
      </c>
      <c r="NQ13" s="40">
        <f t="shared" si="250"/>
        <v>0</v>
      </c>
      <c r="NR13" s="59">
        <f t="shared" si="177"/>
        <v>0</v>
      </c>
    </row>
    <row r="14" spans="1:382" x14ac:dyDescent="0.25">
      <c r="A14" s="3"/>
      <c r="B14" s="87" t="s">
        <v>266</v>
      </c>
      <c r="C14" s="40"/>
      <c r="D14" s="40"/>
      <c r="E14" s="40"/>
      <c r="F14" s="40"/>
      <c r="G14" s="40"/>
      <c r="H14" s="59">
        <f t="shared" si="7"/>
        <v>0</v>
      </c>
      <c r="I14" s="40"/>
      <c r="J14" s="40"/>
      <c r="K14" s="40"/>
      <c r="L14" s="59">
        <f t="shared" si="8"/>
        <v>0</v>
      </c>
      <c r="M14" s="40"/>
      <c r="N14" s="40"/>
      <c r="O14" s="40"/>
      <c r="P14" s="59">
        <f t="shared" si="9"/>
        <v>0</v>
      </c>
      <c r="Q14" s="40">
        <f t="shared" si="178"/>
        <v>0</v>
      </c>
      <c r="R14" s="40">
        <f t="shared" si="179"/>
        <v>0</v>
      </c>
      <c r="S14" s="40">
        <f t="shared" si="180"/>
        <v>0</v>
      </c>
      <c r="T14" s="40">
        <f t="shared" si="181"/>
        <v>0</v>
      </c>
      <c r="U14" s="40">
        <f t="shared" si="182"/>
        <v>0</v>
      </c>
      <c r="V14" s="59">
        <f t="shared" si="183"/>
        <v>0</v>
      </c>
      <c r="W14" s="40"/>
      <c r="X14" s="40"/>
      <c r="Y14" s="40"/>
      <c r="Z14" s="40"/>
      <c r="AA14" s="40"/>
      <c r="AB14" s="59">
        <f t="shared" si="184"/>
        <v>0</v>
      </c>
      <c r="AC14" s="40"/>
      <c r="AD14" s="40"/>
      <c r="AE14" s="40"/>
      <c r="AF14" s="59">
        <f t="shared" si="10"/>
        <v>0</v>
      </c>
      <c r="AG14" s="40"/>
      <c r="AH14" s="40"/>
      <c r="AI14" s="40"/>
      <c r="AJ14" s="59">
        <f t="shared" si="11"/>
        <v>0</v>
      </c>
      <c r="AK14" s="40">
        <f t="shared" si="251"/>
        <v>0</v>
      </c>
      <c r="AL14" s="40">
        <f t="shared" si="252"/>
        <v>0</v>
      </c>
      <c r="AM14" s="40">
        <f t="shared" si="253"/>
        <v>0</v>
      </c>
      <c r="AN14" s="40">
        <f t="shared" si="254"/>
        <v>0</v>
      </c>
      <c r="AO14" s="40">
        <f t="shared" si="185"/>
        <v>0</v>
      </c>
      <c r="AP14" s="59">
        <f t="shared" si="186"/>
        <v>0</v>
      </c>
      <c r="AQ14" s="40"/>
      <c r="AR14" s="40"/>
      <c r="AS14" s="40"/>
      <c r="AT14" s="40"/>
      <c r="AU14" s="40"/>
      <c r="AV14" s="59">
        <f t="shared" si="13"/>
        <v>0</v>
      </c>
      <c r="AW14" s="40"/>
      <c r="AX14" s="40"/>
      <c r="AY14" s="40"/>
      <c r="AZ14" s="59">
        <f t="shared" si="14"/>
        <v>0</v>
      </c>
      <c r="BA14" s="40"/>
      <c r="BB14" s="40"/>
      <c r="BC14" s="40"/>
      <c r="BD14" s="59">
        <f t="shared" si="15"/>
        <v>0</v>
      </c>
      <c r="BE14" s="40">
        <f t="shared" si="187"/>
        <v>0</v>
      </c>
      <c r="BF14" s="40">
        <f t="shared" si="16"/>
        <v>0</v>
      </c>
      <c r="BG14" s="40">
        <f t="shared" si="17"/>
        <v>0</v>
      </c>
      <c r="BH14" s="40">
        <f t="shared" si="188"/>
        <v>0</v>
      </c>
      <c r="BI14" s="40">
        <f t="shared" si="189"/>
        <v>0</v>
      </c>
      <c r="BJ14" s="59">
        <f t="shared" si="18"/>
        <v>0</v>
      </c>
      <c r="BK14" s="40"/>
      <c r="BL14" s="40"/>
      <c r="BM14" s="40"/>
      <c r="BN14" s="40"/>
      <c r="BO14" s="40"/>
      <c r="BP14" s="59">
        <f t="shared" si="19"/>
        <v>0</v>
      </c>
      <c r="BQ14" s="40"/>
      <c r="BR14" s="40"/>
      <c r="BS14" s="40"/>
      <c r="BT14" s="59">
        <f t="shared" si="20"/>
        <v>0</v>
      </c>
      <c r="BU14" s="40"/>
      <c r="BV14" s="40"/>
      <c r="BW14" s="40"/>
      <c r="BX14" s="59">
        <f t="shared" si="21"/>
        <v>0</v>
      </c>
      <c r="BY14" s="40">
        <f t="shared" si="190"/>
        <v>0</v>
      </c>
      <c r="BZ14" s="40">
        <f t="shared" si="22"/>
        <v>0</v>
      </c>
      <c r="CA14" s="40">
        <f t="shared" si="23"/>
        <v>0</v>
      </c>
      <c r="CB14" s="40">
        <f t="shared" si="191"/>
        <v>0</v>
      </c>
      <c r="CC14" s="40">
        <f t="shared" si="192"/>
        <v>0</v>
      </c>
      <c r="CD14" s="59">
        <f t="shared" si="24"/>
        <v>0</v>
      </c>
      <c r="CE14" s="40"/>
      <c r="CF14" s="40"/>
      <c r="CG14" s="40"/>
      <c r="CH14" s="40"/>
      <c r="CI14" s="40"/>
      <c r="CJ14" s="59">
        <f t="shared" si="25"/>
        <v>0</v>
      </c>
      <c r="CK14" s="40"/>
      <c r="CL14" s="40"/>
      <c r="CM14" s="40"/>
      <c r="CN14" s="59">
        <f t="shared" si="26"/>
        <v>0</v>
      </c>
      <c r="CO14" s="40"/>
      <c r="CP14" s="40"/>
      <c r="CQ14" s="40"/>
      <c r="CR14" s="59">
        <f t="shared" si="27"/>
        <v>0</v>
      </c>
      <c r="CS14" s="40">
        <f t="shared" si="193"/>
        <v>0</v>
      </c>
      <c r="CT14" s="40">
        <f t="shared" si="28"/>
        <v>0</v>
      </c>
      <c r="CU14" s="40">
        <f t="shared" si="29"/>
        <v>0</v>
      </c>
      <c r="CV14" s="40">
        <f t="shared" si="194"/>
        <v>0</v>
      </c>
      <c r="CW14" s="40">
        <f t="shared" si="195"/>
        <v>0</v>
      </c>
      <c r="CX14" s="59">
        <f t="shared" si="30"/>
        <v>0</v>
      </c>
      <c r="CY14" s="40"/>
      <c r="CZ14" s="40"/>
      <c r="DA14" s="40"/>
      <c r="DB14" s="40"/>
      <c r="DC14" s="40"/>
      <c r="DD14" s="59">
        <f t="shared" si="31"/>
        <v>0</v>
      </c>
      <c r="DE14" s="40"/>
      <c r="DF14" s="40"/>
      <c r="DG14" s="40"/>
      <c r="DH14" s="59">
        <f t="shared" si="32"/>
        <v>0</v>
      </c>
      <c r="DI14" s="40"/>
      <c r="DJ14" s="40"/>
      <c r="DK14" s="40"/>
      <c r="DL14" s="59">
        <f t="shared" si="33"/>
        <v>0</v>
      </c>
      <c r="DM14" s="40">
        <f t="shared" si="196"/>
        <v>0</v>
      </c>
      <c r="DN14" s="40">
        <f t="shared" si="34"/>
        <v>0</v>
      </c>
      <c r="DO14" s="40">
        <f t="shared" si="35"/>
        <v>0</v>
      </c>
      <c r="DP14" s="40">
        <f t="shared" si="197"/>
        <v>0</v>
      </c>
      <c r="DQ14" s="40">
        <f t="shared" si="198"/>
        <v>0</v>
      </c>
      <c r="DR14" s="59">
        <f t="shared" si="36"/>
        <v>0</v>
      </c>
      <c r="DS14" s="40"/>
      <c r="DT14" s="40"/>
      <c r="DU14" s="40"/>
      <c r="DV14" s="40"/>
      <c r="DW14" s="40"/>
      <c r="DX14" s="59">
        <f t="shared" si="37"/>
        <v>0</v>
      </c>
      <c r="DY14" s="40"/>
      <c r="DZ14" s="40"/>
      <c r="EA14" s="40"/>
      <c r="EB14" s="59">
        <f t="shared" si="38"/>
        <v>0</v>
      </c>
      <c r="EC14" s="40"/>
      <c r="ED14" s="40"/>
      <c r="EE14" s="40"/>
      <c r="EF14" s="59">
        <f t="shared" si="39"/>
        <v>0</v>
      </c>
      <c r="EG14" s="40">
        <f t="shared" si="199"/>
        <v>0</v>
      </c>
      <c r="EH14" s="40">
        <f t="shared" si="40"/>
        <v>0</v>
      </c>
      <c r="EI14" s="40">
        <f t="shared" si="41"/>
        <v>0</v>
      </c>
      <c r="EJ14" s="40">
        <f t="shared" si="200"/>
        <v>0</v>
      </c>
      <c r="EK14" s="40">
        <f t="shared" si="201"/>
        <v>0</v>
      </c>
      <c r="EL14" s="59">
        <f t="shared" si="42"/>
        <v>0</v>
      </c>
      <c r="EM14" s="40"/>
      <c r="EN14" s="40"/>
      <c r="EO14" s="40"/>
      <c r="EP14" s="40"/>
      <c r="EQ14" s="40"/>
      <c r="ER14" s="59">
        <f t="shared" si="43"/>
        <v>0</v>
      </c>
      <c r="ES14" s="40"/>
      <c r="ET14" s="40"/>
      <c r="EU14" s="40"/>
      <c r="EV14" s="59">
        <f t="shared" si="44"/>
        <v>0</v>
      </c>
      <c r="EW14" s="40"/>
      <c r="EX14" s="40"/>
      <c r="EY14" s="40"/>
      <c r="EZ14" s="59">
        <f t="shared" si="45"/>
        <v>0</v>
      </c>
      <c r="FA14" s="40">
        <f t="shared" si="202"/>
        <v>0</v>
      </c>
      <c r="FB14" s="40">
        <f t="shared" si="46"/>
        <v>0</v>
      </c>
      <c r="FC14" s="40">
        <f t="shared" si="47"/>
        <v>0</v>
      </c>
      <c r="FD14" s="40">
        <f t="shared" si="203"/>
        <v>0</v>
      </c>
      <c r="FE14" s="40">
        <f t="shared" si="204"/>
        <v>0</v>
      </c>
      <c r="FF14" s="59">
        <f t="shared" si="48"/>
        <v>0</v>
      </c>
      <c r="FG14" s="40"/>
      <c r="FH14" s="40"/>
      <c r="FI14" s="40"/>
      <c r="FJ14" s="40"/>
      <c r="FK14" s="40"/>
      <c r="FL14" s="59">
        <f t="shared" si="49"/>
        <v>0</v>
      </c>
      <c r="FM14" s="40"/>
      <c r="FN14" s="40"/>
      <c r="FO14" s="40"/>
      <c r="FP14" s="59">
        <f t="shared" si="50"/>
        <v>0</v>
      </c>
      <c r="FQ14" s="40"/>
      <c r="FR14" s="40"/>
      <c r="FS14" s="40"/>
      <c r="FT14" s="59">
        <f t="shared" si="51"/>
        <v>0</v>
      </c>
      <c r="FU14" s="40">
        <f t="shared" si="205"/>
        <v>0</v>
      </c>
      <c r="FV14" s="40">
        <f t="shared" si="52"/>
        <v>0</v>
      </c>
      <c r="FW14" s="40">
        <f t="shared" si="52"/>
        <v>0</v>
      </c>
      <c r="FX14" s="40">
        <f t="shared" si="206"/>
        <v>0</v>
      </c>
      <c r="FY14" s="40">
        <f t="shared" si="206"/>
        <v>0</v>
      </c>
      <c r="FZ14" s="59">
        <f t="shared" si="53"/>
        <v>0</v>
      </c>
      <c r="GA14" s="40"/>
      <c r="GB14" s="40"/>
      <c r="GC14" s="40"/>
      <c r="GD14" s="40"/>
      <c r="GE14" s="40"/>
      <c r="GF14" s="59">
        <f t="shared" si="54"/>
        <v>0</v>
      </c>
      <c r="GG14" s="40"/>
      <c r="GH14" s="40"/>
      <c r="GI14" s="40"/>
      <c r="GJ14" s="59">
        <f t="shared" si="55"/>
        <v>0</v>
      </c>
      <c r="GK14" s="40"/>
      <c r="GL14" s="40"/>
      <c r="GM14" s="40"/>
      <c r="GN14" s="59">
        <f t="shared" si="56"/>
        <v>0</v>
      </c>
      <c r="GO14" s="40">
        <f t="shared" si="207"/>
        <v>0</v>
      </c>
      <c r="GP14" s="40">
        <f t="shared" si="57"/>
        <v>0</v>
      </c>
      <c r="GQ14" s="40">
        <f t="shared" si="58"/>
        <v>0</v>
      </c>
      <c r="GR14" s="40">
        <f t="shared" si="208"/>
        <v>0</v>
      </c>
      <c r="GS14" s="40">
        <f t="shared" si="209"/>
        <v>0</v>
      </c>
      <c r="GT14" s="59">
        <f t="shared" si="59"/>
        <v>0</v>
      </c>
      <c r="GU14" s="40"/>
      <c r="GV14" s="40"/>
      <c r="GW14" s="40"/>
      <c r="GX14" s="40"/>
      <c r="GY14" s="40"/>
      <c r="GZ14" s="59">
        <f t="shared" si="60"/>
        <v>0</v>
      </c>
      <c r="HA14" s="40"/>
      <c r="HB14" s="40"/>
      <c r="HC14" s="40"/>
      <c r="HD14" s="59">
        <f t="shared" si="61"/>
        <v>0</v>
      </c>
      <c r="HE14" s="40"/>
      <c r="HF14" s="40"/>
      <c r="HG14" s="40"/>
      <c r="HH14" s="59">
        <f t="shared" si="62"/>
        <v>0</v>
      </c>
      <c r="HI14" s="40">
        <f t="shared" si="210"/>
        <v>0</v>
      </c>
      <c r="HJ14" s="40">
        <f t="shared" si="63"/>
        <v>0</v>
      </c>
      <c r="HK14" s="40">
        <f t="shared" si="64"/>
        <v>0</v>
      </c>
      <c r="HL14" s="40">
        <f t="shared" si="211"/>
        <v>0</v>
      </c>
      <c r="HM14" s="40">
        <f t="shared" si="212"/>
        <v>0</v>
      </c>
      <c r="HN14" s="59">
        <f t="shared" si="65"/>
        <v>0</v>
      </c>
      <c r="HO14" s="40"/>
      <c r="HP14" s="40"/>
      <c r="HQ14" s="40"/>
      <c r="HR14" s="40"/>
      <c r="HS14" s="40"/>
      <c r="HT14" s="59">
        <f t="shared" si="66"/>
        <v>0</v>
      </c>
      <c r="HU14" s="40"/>
      <c r="HV14" s="40"/>
      <c r="HW14" s="40"/>
      <c r="HX14" s="59">
        <f t="shared" si="67"/>
        <v>0</v>
      </c>
      <c r="HY14" s="40"/>
      <c r="HZ14" s="40"/>
      <c r="IA14" s="40"/>
      <c r="IB14" s="59">
        <f t="shared" si="68"/>
        <v>0</v>
      </c>
      <c r="IC14" s="40">
        <f t="shared" si="213"/>
        <v>0</v>
      </c>
      <c r="ID14" s="40">
        <f t="shared" si="69"/>
        <v>0</v>
      </c>
      <c r="IE14" s="40">
        <f t="shared" si="70"/>
        <v>0</v>
      </c>
      <c r="IF14" s="40">
        <f t="shared" si="214"/>
        <v>0</v>
      </c>
      <c r="IG14" s="40">
        <f t="shared" si="215"/>
        <v>0</v>
      </c>
      <c r="IH14" s="59">
        <f t="shared" si="71"/>
        <v>0</v>
      </c>
      <c r="II14" s="40">
        <f t="shared" si="72"/>
        <v>0</v>
      </c>
      <c r="IJ14" s="40">
        <f t="shared" si="73"/>
        <v>0</v>
      </c>
      <c r="IK14" s="40">
        <f t="shared" si="74"/>
        <v>0</v>
      </c>
      <c r="IL14" s="40">
        <f t="shared" si="75"/>
        <v>0</v>
      </c>
      <c r="IM14" s="40">
        <f t="shared" si="76"/>
        <v>0</v>
      </c>
      <c r="IN14" s="40">
        <f t="shared" si="77"/>
        <v>0</v>
      </c>
      <c r="IO14" s="40">
        <f t="shared" si="78"/>
        <v>0</v>
      </c>
      <c r="IP14" s="40">
        <f t="shared" si="79"/>
        <v>0</v>
      </c>
      <c r="IQ14" s="40">
        <f t="shared" si="80"/>
        <v>0</v>
      </c>
      <c r="IR14" s="40">
        <f t="shared" si="81"/>
        <v>0</v>
      </c>
      <c r="IS14" s="40">
        <f t="shared" si="82"/>
        <v>0</v>
      </c>
      <c r="IT14" s="40">
        <f t="shared" si="83"/>
        <v>0</v>
      </c>
      <c r="IU14" s="40">
        <f t="shared" si="84"/>
        <v>0</v>
      </c>
      <c r="IV14" s="40">
        <f t="shared" si="85"/>
        <v>0</v>
      </c>
      <c r="IW14" s="40">
        <f t="shared" si="216"/>
        <v>0</v>
      </c>
      <c r="IX14" s="40">
        <f t="shared" si="86"/>
        <v>0</v>
      </c>
      <c r="IY14" s="40">
        <f t="shared" si="87"/>
        <v>0</v>
      </c>
      <c r="IZ14" s="40">
        <f t="shared" si="217"/>
        <v>0</v>
      </c>
      <c r="JA14" s="40">
        <f t="shared" si="218"/>
        <v>0</v>
      </c>
      <c r="JB14" s="59">
        <f t="shared" si="88"/>
        <v>0</v>
      </c>
      <c r="JC14" s="40">
        <f t="shared" si="89"/>
        <v>0</v>
      </c>
      <c r="JD14" s="40">
        <f t="shared" si="90"/>
        <v>0</v>
      </c>
      <c r="JE14" s="40">
        <f t="shared" si="91"/>
        <v>0</v>
      </c>
      <c r="JF14" s="40">
        <f t="shared" si="92"/>
        <v>0</v>
      </c>
      <c r="JG14" s="40">
        <f t="shared" si="93"/>
        <v>0</v>
      </c>
      <c r="JH14" s="40">
        <f t="shared" si="94"/>
        <v>0</v>
      </c>
      <c r="JI14" s="40">
        <f t="shared" si="95"/>
        <v>0</v>
      </c>
      <c r="JJ14" s="40">
        <f t="shared" si="96"/>
        <v>0</v>
      </c>
      <c r="JK14" s="40">
        <f t="shared" si="97"/>
        <v>0</v>
      </c>
      <c r="JL14" s="40">
        <f t="shared" si="98"/>
        <v>0</v>
      </c>
      <c r="JM14" s="40">
        <f t="shared" si="99"/>
        <v>0</v>
      </c>
      <c r="JN14" s="40">
        <f t="shared" si="100"/>
        <v>0</v>
      </c>
      <c r="JO14" s="40">
        <f t="shared" si="101"/>
        <v>0</v>
      </c>
      <c r="JP14" s="40">
        <f t="shared" si="102"/>
        <v>0</v>
      </c>
      <c r="JQ14" s="40">
        <f t="shared" si="219"/>
        <v>0</v>
      </c>
      <c r="JR14" s="40">
        <f t="shared" si="103"/>
        <v>0</v>
      </c>
      <c r="JS14" s="40">
        <f t="shared" si="104"/>
        <v>0</v>
      </c>
      <c r="JT14" s="40">
        <f t="shared" si="220"/>
        <v>0</v>
      </c>
      <c r="JU14" s="40">
        <f t="shared" si="221"/>
        <v>0</v>
      </c>
      <c r="JV14" s="59">
        <f t="shared" si="105"/>
        <v>0</v>
      </c>
      <c r="JW14" s="40">
        <f t="shared" si="106"/>
        <v>0</v>
      </c>
      <c r="JX14" s="40">
        <f t="shared" si="107"/>
        <v>0</v>
      </c>
      <c r="JY14" s="40">
        <f t="shared" si="108"/>
        <v>0</v>
      </c>
      <c r="JZ14" s="40">
        <f t="shared" si="109"/>
        <v>0</v>
      </c>
      <c r="KA14" s="40">
        <f t="shared" si="110"/>
        <v>0</v>
      </c>
      <c r="KB14" s="40">
        <f t="shared" si="111"/>
        <v>0</v>
      </c>
      <c r="KC14" s="40">
        <f t="shared" si="112"/>
        <v>0</v>
      </c>
      <c r="KD14" s="40">
        <f t="shared" si="113"/>
        <v>0</v>
      </c>
      <c r="KE14" s="40">
        <f t="shared" si="114"/>
        <v>0</v>
      </c>
      <c r="KF14" s="40">
        <f t="shared" si="115"/>
        <v>0</v>
      </c>
      <c r="KG14" s="40">
        <f t="shared" si="116"/>
        <v>0</v>
      </c>
      <c r="KH14" s="40">
        <f t="shared" si="117"/>
        <v>0</v>
      </c>
      <c r="KI14" s="40">
        <f t="shared" si="118"/>
        <v>0</v>
      </c>
      <c r="KJ14" s="40">
        <f t="shared" si="119"/>
        <v>0</v>
      </c>
      <c r="KK14" s="40">
        <f t="shared" si="222"/>
        <v>0</v>
      </c>
      <c r="KL14" s="40">
        <f t="shared" si="120"/>
        <v>0</v>
      </c>
      <c r="KM14" s="40">
        <f t="shared" si="121"/>
        <v>0</v>
      </c>
      <c r="KN14" s="40">
        <f t="shared" si="223"/>
        <v>0</v>
      </c>
      <c r="KO14" s="40">
        <f t="shared" si="224"/>
        <v>0</v>
      </c>
      <c r="KP14" s="59">
        <f t="shared" si="122"/>
        <v>0</v>
      </c>
      <c r="KQ14" s="40">
        <f t="shared" si="123"/>
        <v>0</v>
      </c>
      <c r="KR14" s="40">
        <f t="shared" si="124"/>
        <v>0</v>
      </c>
      <c r="KS14" s="40">
        <f t="shared" si="125"/>
        <v>0</v>
      </c>
      <c r="KT14" s="40">
        <f t="shared" si="126"/>
        <v>0</v>
      </c>
      <c r="KU14" s="40">
        <f t="shared" si="127"/>
        <v>0</v>
      </c>
      <c r="KV14" s="40">
        <f t="shared" si="128"/>
        <v>0</v>
      </c>
      <c r="KW14" s="40">
        <f t="shared" si="129"/>
        <v>0</v>
      </c>
      <c r="KX14" s="40">
        <f t="shared" si="130"/>
        <v>0</v>
      </c>
      <c r="KY14" s="40">
        <f t="shared" si="131"/>
        <v>0</v>
      </c>
      <c r="KZ14" s="40">
        <f t="shared" si="132"/>
        <v>0</v>
      </c>
      <c r="LA14" s="40">
        <f t="shared" si="133"/>
        <v>0</v>
      </c>
      <c r="LB14" s="40">
        <f t="shared" si="134"/>
        <v>0</v>
      </c>
      <c r="LC14" s="40">
        <f t="shared" si="135"/>
        <v>0</v>
      </c>
      <c r="LD14" s="40">
        <f t="shared" si="136"/>
        <v>0</v>
      </c>
      <c r="LE14" s="40">
        <f t="shared" si="225"/>
        <v>0</v>
      </c>
      <c r="LF14" s="40">
        <f t="shared" si="137"/>
        <v>0</v>
      </c>
      <c r="LG14" s="40">
        <f t="shared" si="138"/>
        <v>0</v>
      </c>
      <c r="LH14" s="40">
        <f t="shared" si="226"/>
        <v>0</v>
      </c>
      <c r="LI14" s="40">
        <f t="shared" si="227"/>
        <v>0</v>
      </c>
      <c r="LJ14" s="59">
        <f t="shared" si="139"/>
        <v>0</v>
      </c>
      <c r="LK14" s="40">
        <f t="shared" si="140"/>
        <v>0</v>
      </c>
      <c r="LL14" s="40">
        <f t="shared" si="141"/>
        <v>0</v>
      </c>
      <c r="LM14" s="40">
        <f t="shared" si="142"/>
        <v>0</v>
      </c>
      <c r="LN14" s="40">
        <f t="shared" si="143"/>
        <v>0</v>
      </c>
      <c r="LO14" s="40">
        <f t="shared" si="144"/>
        <v>0</v>
      </c>
      <c r="LP14" s="40">
        <f t="shared" si="145"/>
        <v>0</v>
      </c>
      <c r="LQ14" s="40">
        <f t="shared" si="146"/>
        <v>0</v>
      </c>
      <c r="LR14" s="40">
        <f t="shared" si="147"/>
        <v>0</v>
      </c>
      <c r="LS14" s="40">
        <f t="shared" si="148"/>
        <v>0</v>
      </c>
      <c r="LT14" s="40">
        <f t="shared" si="149"/>
        <v>0</v>
      </c>
      <c r="LU14" s="40">
        <f t="shared" si="150"/>
        <v>0</v>
      </c>
      <c r="LV14" s="40">
        <f t="shared" si="151"/>
        <v>0</v>
      </c>
      <c r="LW14" s="40">
        <f t="shared" si="152"/>
        <v>0</v>
      </c>
      <c r="LX14" s="40">
        <f t="shared" si="153"/>
        <v>0</v>
      </c>
      <c r="LY14" s="40">
        <f t="shared" si="228"/>
        <v>0</v>
      </c>
      <c r="LZ14" s="40">
        <f t="shared" si="154"/>
        <v>0</v>
      </c>
      <c r="MA14" s="40">
        <f t="shared" si="155"/>
        <v>0</v>
      </c>
      <c r="MB14" s="40">
        <f t="shared" si="229"/>
        <v>0</v>
      </c>
      <c r="MC14" s="40">
        <f t="shared" si="230"/>
        <v>0</v>
      </c>
      <c r="MD14" s="59">
        <f t="shared" si="156"/>
        <v>0</v>
      </c>
      <c r="ME14" s="40">
        <f t="shared" si="157"/>
        <v>0</v>
      </c>
      <c r="MF14" s="40">
        <f t="shared" si="158"/>
        <v>0</v>
      </c>
      <c r="MG14" s="40">
        <f t="shared" si="159"/>
        <v>0</v>
      </c>
      <c r="MH14" s="40">
        <f t="shared" si="160"/>
        <v>0</v>
      </c>
      <c r="MI14" s="40">
        <f t="shared" si="161"/>
        <v>0</v>
      </c>
      <c r="MJ14" s="40">
        <f t="shared" si="162"/>
        <v>0</v>
      </c>
      <c r="MK14" s="40">
        <f t="shared" si="163"/>
        <v>0</v>
      </c>
      <c r="ML14" s="40">
        <f t="shared" si="164"/>
        <v>0</v>
      </c>
      <c r="MM14" s="40">
        <f t="shared" si="165"/>
        <v>0</v>
      </c>
      <c r="MN14" s="40">
        <f t="shared" si="166"/>
        <v>0</v>
      </c>
      <c r="MO14" s="40">
        <f t="shared" si="167"/>
        <v>0</v>
      </c>
      <c r="MP14" s="40">
        <f t="shared" si="168"/>
        <v>0</v>
      </c>
      <c r="MQ14" s="40">
        <f t="shared" si="169"/>
        <v>0</v>
      </c>
      <c r="MR14" s="40">
        <f t="shared" si="170"/>
        <v>0</v>
      </c>
      <c r="MS14" s="40">
        <f t="shared" si="231"/>
        <v>0</v>
      </c>
      <c r="MT14" s="40">
        <f t="shared" si="171"/>
        <v>0</v>
      </c>
      <c r="MU14" s="40">
        <f t="shared" si="172"/>
        <v>0</v>
      </c>
      <c r="MV14" s="40">
        <f t="shared" si="232"/>
        <v>0</v>
      </c>
      <c r="MW14" s="40">
        <f t="shared" si="233"/>
        <v>0</v>
      </c>
      <c r="MX14" s="59">
        <f t="shared" si="173"/>
        <v>0</v>
      </c>
      <c r="MY14" s="40">
        <f t="shared" si="234"/>
        <v>0</v>
      </c>
      <c r="MZ14" s="40">
        <f t="shared" si="235"/>
        <v>0</v>
      </c>
      <c r="NA14" s="40">
        <f t="shared" si="236"/>
        <v>0</v>
      </c>
      <c r="NB14" s="40">
        <f t="shared" si="237"/>
        <v>0</v>
      </c>
      <c r="NC14" s="40">
        <f t="shared" si="238"/>
        <v>0</v>
      </c>
      <c r="ND14" s="40">
        <f t="shared" si="239"/>
        <v>0</v>
      </c>
      <c r="NE14" s="40">
        <f t="shared" si="240"/>
        <v>0</v>
      </c>
      <c r="NF14" s="40">
        <f t="shared" si="241"/>
        <v>0</v>
      </c>
      <c r="NG14" s="40">
        <f t="shared" si="242"/>
        <v>0</v>
      </c>
      <c r="NH14" s="40">
        <f t="shared" si="243"/>
        <v>0</v>
      </c>
      <c r="NI14" s="40">
        <f t="shared" si="244"/>
        <v>0</v>
      </c>
      <c r="NJ14" s="40">
        <f t="shared" si="245"/>
        <v>0</v>
      </c>
      <c r="NK14" s="40">
        <f t="shared" si="246"/>
        <v>0</v>
      </c>
      <c r="NL14" s="40">
        <f t="shared" si="247"/>
        <v>0</v>
      </c>
      <c r="NM14" s="40">
        <f t="shared" si="248"/>
        <v>0</v>
      </c>
      <c r="NN14" s="40">
        <f t="shared" si="175"/>
        <v>0</v>
      </c>
      <c r="NO14" s="40">
        <f t="shared" si="176"/>
        <v>0</v>
      </c>
      <c r="NP14" s="40">
        <f t="shared" si="249"/>
        <v>0</v>
      </c>
      <c r="NQ14" s="40">
        <f t="shared" si="250"/>
        <v>0</v>
      </c>
      <c r="NR14" s="59">
        <f t="shared" si="177"/>
        <v>0</v>
      </c>
    </row>
    <row r="15" spans="1:382" x14ac:dyDescent="0.25">
      <c r="A15" s="3"/>
      <c r="B15" s="87" t="s">
        <v>278</v>
      </c>
      <c r="C15" s="40"/>
      <c r="D15" s="40"/>
      <c r="E15" s="40"/>
      <c r="F15" s="40"/>
      <c r="G15" s="40"/>
      <c r="H15" s="59">
        <f t="shared" si="7"/>
        <v>0</v>
      </c>
      <c r="I15" s="40"/>
      <c r="J15" s="40"/>
      <c r="K15" s="40"/>
      <c r="L15" s="59"/>
      <c r="M15" s="40"/>
      <c r="N15" s="40"/>
      <c r="O15" s="40"/>
      <c r="P15" s="59"/>
      <c r="Q15" s="40">
        <f t="shared" si="178"/>
        <v>0</v>
      </c>
      <c r="R15" s="40">
        <f t="shared" si="179"/>
        <v>0</v>
      </c>
      <c r="S15" s="40">
        <f t="shared" si="180"/>
        <v>0</v>
      </c>
      <c r="T15" s="40">
        <f t="shared" si="181"/>
        <v>0</v>
      </c>
      <c r="U15" s="40">
        <f t="shared" si="182"/>
        <v>0</v>
      </c>
      <c r="V15" s="59"/>
      <c r="W15" s="40"/>
      <c r="X15" s="40"/>
      <c r="Y15" s="40"/>
      <c r="Z15" s="40"/>
      <c r="AA15" s="40"/>
      <c r="AB15" s="59">
        <f t="shared" si="184"/>
        <v>0</v>
      </c>
      <c r="AC15" s="40"/>
      <c r="AD15" s="40"/>
      <c r="AE15" s="40"/>
      <c r="AF15" s="59"/>
      <c r="AG15" s="40"/>
      <c r="AH15" s="40"/>
      <c r="AI15" s="40"/>
      <c r="AJ15" s="59"/>
      <c r="AK15" s="40">
        <f t="shared" ref="AK15:AM16" si="255">W15+AC15+AG15</f>
        <v>0</v>
      </c>
      <c r="AL15" s="40">
        <f t="shared" si="255"/>
        <v>0</v>
      </c>
      <c r="AM15" s="40">
        <f t="shared" si="255"/>
        <v>0</v>
      </c>
      <c r="AN15" s="40">
        <f>Z15</f>
        <v>0</v>
      </c>
      <c r="AO15" s="40">
        <f>AA15</f>
        <v>0</v>
      </c>
      <c r="AP15" s="59">
        <f t="shared" si="186"/>
        <v>0</v>
      </c>
      <c r="AQ15" s="40"/>
      <c r="AR15" s="40"/>
      <c r="AS15" s="40"/>
      <c r="AT15" s="40"/>
      <c r="AU15" s="40"/>
      <c r="AV15" s="59">
        <f t="shared" si="13"/>
        <v>0</v>
      </c>
      <c r="AW15" s="40"/>
      <c r="AX15" s="40"/>
      <c r="AY15" s="40"/>
      <c r="AZ15" s="59">
        <f t="shared" si="14"/>
        <v>0</v>
      </c>
      <c r="BA15" s="40"/>
      <c r="BB15" s="40"/>
      <c r="BC15" s="40"/>
      <c r="BD15" s="59">
        <f t="shared" ref="BD15:BD24" si="256">SUM(BA15:BC15)</f>
        <v>0</v>
      </c>
      <c r="BE15" s="40">
        <f t="shared" ref="BE15:BE24" si="257">AQ15+AW15+BA15</f>
        <v>0</v>
      </c>
      <c r="BF15" s="40">
        <f t="shared" ref="BF15:BF24" si="258">AR15+AX15+BB15</f>
        <v>0</v>
      </c>
      <c r="BG15" s="40">
        <f t="shared" ref="BG15:BG24" si="259">AS15+AY15+BC15</f>
        <v>0</v>
      </c>
      <c r="BH15" s="40">
        <f t="shared" ref="BH15:BH24" si="260">AT15</f>
        <v>0</v>
      </c>
      <c r="BI15" s="40">
        <f t="shared" si="189"/>
        <v>0</v>
      </c>
      <c r="BJ15" s="59">
        <f t="shared" si="18"/>
        <v>0</v>
      </c>
      <c r="BK15" s="40"/>
      <c r="BL15" s="40"/>
      <c r="BM15" s="40"/>
      <c r="BN15" s="40"/>
      <c r="BO15" s="40"/>
      <c r="BP15" s="59">
        <f t="shared" si="19"/>
        <v>0</v>
      </c>
      <c r="BQ15" s="40"/>
      <c r="BR15" s="40"/>
      <c r="BS15" s="40"/>
      <c r="BT15" s="59">
        <f t="shared" si="20"/>
        <v>0</v>
      </c>
      <c r="BU15" s="40"/>
      <c r="BV15" s="40"/>
      <c r="BW15" s="40"/>
      <c r="BX15" s="59">
        <f t="shared" si="21"/>
        <v>0</v>
      </c>
      <c r="BY15" s="40">
        <f t="shared" si="190"/>
        <v>0</v>
      </c>
      <c r="BZ15" s="40">
        <f t="shared" si="22"/>
        <v>0</v>
      </c>
      <c r="CA15" s="40">
        <f t="shared" si="23"/>
        <v>0</v>
      </c>
      <c r="CB15" s="40">
        <f t="shared" si="191"/>
        <v>0</v>
      </c>
      <c r="CC15" s="40">
        <f t="shared" si="192"/>
        <v>0</v>
      </c>
      <c r="CD15" s="59">
        <f t="shared" si="24"/>
        <v>0</v>
      </c>
      <c r="CE15" s="40"/>
      <c r="CF15" s="40"/>
      <c r="CG15" s="40"/>
      <c r="CH15" s="40"/>
      <c r="CI15" s="40"/>
      <c r="CJ15" s="59">
        <f t="shared" si="25"/>
        <v>0</v>
      </c>
      <c r="CK15" s="40"/>
      <c r="CL15" s="40"/>
      <c r="CM15" s="40"/>
      <c r="CN15" s="59">
        <f t="shared" si="26"/>
        <v>0</v>
      </c>
      <c r="CO15" s="40"/>
      <c r="CP15" s="40"/>
      <c r="CQ15" s="40"/>
      <c r="CR15" s="59">
        <f t="shared" si="27"/>
        <v>0</v>
      </c>
      <c r="CS15" s="40">
        <f t="shared" si="193"/>
        <v>0</v>
      </c>
      <c r="CT15" s="40">
        <f t="shared" si="28"/>
        <v>0</v>
      </c>
      <c r="CU15" s="40">
        <f t="shared" si="29"/>
        <v>0</v>
      </c>
      <c r="CV15" s="40">
        <f t="shared" si="194"/>
        <v>0</v>
      </c>
      <c r="CW15" s="40">
        <f t="shared" si="195"/>
        <v>0</v>
      </c>
      <c r="CX15" s="59">
        <f t="shared" si="30"/>
        <v>0</v>
      </c>
      <c r="CY15" s="40"/>
      <c r="CZ15" s="40"/>
      <c r="DA15" s="40"/>
      <c r="DB15" s="40"/>
      <c r="DC15" s="40"/>
      <c r="DD15" s="59">
        <f t="shared" si="31"/>
        <v>0</v>
      </c>
      <c r="DE15" s="40"/>
      <c r="DF15" s="40"/>
      <c r="DG15" s="40"/>
      <c r="DH15" s="59">
        <f t="shared" si="32"/>
        <v>0</v>
      </c>
      <c r="DI15" s="40"/>
      <c r="DJ15" s="40"/>
      <c r="DK15" s="40"/>
      <c r="DL15" s="59">
        <f t="shared" si="33"/>
        <v>0</v>
      </c>
      <c r="DM15" s="40">
        <f t="shared" si="196"/>
        <v>0</v>
      </c>
      <c r="DN15" s="40">
        <f t="shared" si="34"/>
        <v>0</v>
      </c>
      <c r="DO15" s="40">
        <f t="shared" si="35"/>
        <v>0</v>
      </c>
      <c r="DP15" s="40">
        <f t="shared" si="197"/>
        <v>0</v>
      </c>
      <c r="DQ15" s="40">
        <f t="shared" si="198"/>
        <v>0</v>
      </c>
      <c r="DR15" s="59">
        <f t="shared" si="36"/>
        <v>0</v>
      </c>
      <c r="DS15" s="40"/>
      <c r="DT15" s="40"/>
      <c r="DU15" s="40"/>
      <c r="DV15" s="40"/>
      <c r="DW15" s="40"/>
      <c r="DX15" s="59">
        <f t="shared" si="37"/>
        <v>0</v>
      </c>
      <c r="DY15" s="40"/>
      <c r="DZ15" s="40"/>
      <c r="EA15" s="40"/>
      <c r="EB15" s="59">
        <f t="shared" si="38"/>
        <v>0</v>
      </c>
      <c r="EC15" s="40"/>
      <c r="ED15" s="40"/>
      <c r="EE15" s="40"/>
      <c r="EF15" s="59">
        <f t="shared" si="39"/>
        <v>0</v>
      </c>
      <c r="EG15" s="40">
        <f t="shared" si="199"/>
        <v>0</v>
      </c>
      <c r="EH15" s="40">
        <f t="shared" si="40"/>
        <v>0</v>
      </c>
      <c r="EI15" s="40">
        <f t="shared" si="41"/>
        <v>0</v>
      </c>
      <c r="EJ15" s="40">
        <f t="shared" si="200"/>
        <v>0</v>
      </c>
      <c r="EK15" s="40">
        <f t="shared" si="201"/>
        <v>0</v>
      </c>
      <c r="EL15" s="59">
        <f t="shared" si="42"/>
        <v>0</v>
      </c>
      <c r="EM15" s="40"/>
      <c r="EN15" s="40"/>
      <c r="EO15" s="40"/>
      <c r="EP15" s="40"/>
      <c r="EQ15" s="40"/>
      <c r="ER15" s="59">
        <f t="shared" si="43"/>
        <v>0</v>
      </c>
      <c r="ES15" s="40"/>
      <c r="ET15" s="40"/>
      <c r="EU15" s="40"/>
      <c r="EV15" s="59">
        <f t="shared" si="44"/>
        <v>0</v>
      </c>
      <c r="EW15" s="40"/>
      <c r="EX15" s="40"/>
      <c r="EY15" s="40"/>
      <c r="EZ15" s="59">
        <f t="shared" si="45"/>
        <v>0</v>
      </c>
      <c r="FA15" s="40">
        <f t="shared" si="202"/>
        <v>0</v>
      </c>
      <c r="FB15" s="40">
        <f t="shared" si="46"/>
        <v>0</v>
      </c>
      <c r="FC15" s="40">
        <f t="shared" si="47"/>
        <v>0</v>
      </c>
      <c r="FD15" s="40">
        <f t="shared" si="203"/>
        <v>0</v>
      </c>
      <c r="FE15" s="40">
        <f t="shared" si="204"/>
        <v>0</v>
      </c>
      <c r="FF15" s="59">
        <f t="shared" si="48"/>
        <v>0</v>
      </c>
      <c r="FG15" s="40"/>
      <c r="FH15" s="40"/>
      <c r="FI15" s="40"/>
      <c r="FJ15" s="40"/>
      <c r="FK15" s="40"/>
      <c r="FL15" s="59">
        <f t="shared" si="49"/>
        <v>0</v>
      </c>
      <c r="FM15" s="40"/>
      <c r="FN15" s="40"/>
      <c r="FO15" s="40"/>
      <c r="FP15" s="59">
        <f t="shared" si="50"/>
        <v>0</v>
      </c>
      <c r="FQ15" s="40"/>
      <c r="FR15" s="40"/>
      <c r="FS15" s="40"/>
      <c r="FT15" s="59">
        <f t="shared" si="51"/>
        <v>0</v>
      </c>
      <c r="FU15" s="40">
        <f t="shared" si="205"/>
        <v>0</v>
      </c>
      <c r="FV15" s="40">
        <f t="shared" si="52"/>
        <v>0</v>
      </c>
      <c r="FW15" s="40">
        <f t="shared" si="52"/>
        <v>0</v>
      </c>
      <c r="FX15" s="40">
        <f t="shared" si="206"/>
        <v>0</v>
      </c>
      <c r="FY15" s="40">
        <f t="shared" si="206"/>
        <v>0</v>
      </c>
      <c r="FZ15" s="59">
        <f t="shared" si="53"/>
        <v>0</v>
      </c>
      <c r="GA15" s="40"/>
      <c r="GB15" s="40"/>
      <c r="GC15" s="40"/>
      <c r="GD15" s="40"/>
      <c r="GE15" s="40"/>
      <c r="GF15" s="59">
        <f t="shared" si="54"/>
        <v>0</v>
      </c>
      <c r="GG15" s="40"/>
      <c r="GH15" s="40"/>
      <c r="GI15" s="40"/>
      <c r="GJ15" s="59">
        <f t="shared" si="55"/>
        <v>0</v>
      </c>
      <c r="GK15" s="40"/>
      <c r="GL15" s="40"/>
      <c r="GM15" s="40"/>
      <c r="GN15" s="59">
        <f t="shared" si="56"/>
        <v>0</v>
      </c>
      <c r="GO15" s="40">
        <f t="shared" si="207"/>
        <v>0</v>
      </c>
      <c r="GP15" s="40">
        <f t="shared" si="57"/>
        <v>0</v>
      </c>
      <c r="GQ15" s="40">
        <f t="shared" si="58"/>
        <v>0</v>
      </c>
      <c r="GR15" s="40">
        <f t="shared" si="208"/>
        <v>0</v>
      </c>
      <c r="GS15" s="40">
        <f t="shared" si="209"/>
        <v>0</v>
      </c>
      <c r="GT15" s="59">
        <f t="shared" si="59"/>
        <v>0</v>
      </c>
      <c r="GU15" s="40"/>
      <c r="GV15" s="40"/>
      <c r="GW15" s="40"/>
      <c r="GX15" s="40"/>
      <c r="GY15" s="40"/>
      <c r="GZ15" s="59">
        <f t="shared" si="60"/>
        <v>0</v>
      </c>
      <c r="HA15" s="40"/>
      <c r="HB15" s="40"/>
      <c r="HC15" s="40"/>
      <c r="HD15" s="59">
        <f t="shared" si="61"/>
        <v>0</v>
      </c>
      <c r="HE15" s="40"/>
      <c r="HF15" s="40"/>
      <c r="HG15" s="40"/>
      <c r="HH15" s="59">
        <f t="shared" si="62"/>
        <v>0</v>
      </c>
      <c r="HI15" s="40">
        <f t="shared" si="210"/>
        <v>0</v>
      </c>
      <c r="HJ15" s="40">
        <f t="shared" si="63"/>
        <v>0</v>
      </c>
      <c r="HK15" s="40">
        <f t="shared" si="64"/>
        <v>0</v>
      </c>
      <c r="HL15" s="40">
        <f t="shared" si="211"/>
        <v>0</v>
      </c>
      <c r="HM15" s="40">
        <f t="shared" si="212"/>
        <v>0</v>
      </c>
      <c r="HN15" s="59">
        <f t="shared" si="65"/>
        <v>0</v>
      </c>
      <c r="HO15" s="40"/>
      <c r="HP15" s="40"/>
      <c r="HQ15" s="40"/>
      <c r="HR15" s="40"/>
      <c r="HS15" s="40"/>
      <c r="HT15" s="59">
        <f t="shared" si="66"/>
        <v>0</v>
      </c>
      <c r="HU15" s="40"/>
      <c r="HV15" s="40"/>
      <c r="HW15" s="40"/>
      <c r="HX15" s="59">
        <f t="shared" si="67"/>
        <v>0</v>
      </c>
      <c r="HY15" s="40"/>
      <c r="HZ15" s="40"/>
      <c r="IA15" s="40"/>
      <c r="IB15" s="59">
        <f t="shared" si="68"/>
        <v>0</v>
      </c>
      <c r="IC15" s="40">
        <f t="shared" si="213"/>
        <v>0</v>
      </c>
      <c r="ID15" s="40">
        <f t="shared" si="69"/>
        <v>0</v>
      </c>
      <c r="IE15" s="40">
        <f t="shared" si="70"/>
        <v>0</v>
      </c>
      <c r="IF15" s="40">
        <f t="shared" si="214"/>
        <v>0</v>
      </c>
      <c r="IG15" s="40">
        <f t="shared" si="215"/>
        <v>0</v>
      </c>
      <c r="IH15" s="59">
        <f t="shared" si="71"/>
        <v>0</v>
      </c>
      <c r="II15" s="40">
        <f t="shared" si="72"/>
        <v>0</v>
      </c>
      <c r="IJ15" s="40">
        <f t="shared" si="73"/>
        <v>0</v>
      </c>
      <c r="IK15" s="40">
        <f t="shared" si="74"/>
        <v>0</v>
      </c>
      <c r="IL15" s="40">
        <f t="shared" si="75"/>
        <v>0</v>
      </c>
      <c r="IM15" s="40">
        <f t="shared" si="76"/>
        <v>0</v>
      </c>
      <c r="IN15" s="40">
        <f t="shared" si="77"/>
        <v>0</v>
      </c>
      <c r="IO15" s="40">
        <f t="shared" si="78"/>
        <v>0</v>
      </c>
      <c r="IP15" s="40">
        <f t="shared" si="79"/>
        <v>0</v>
      </c>
      <c r="IQ15" s="40">
        <f t="shared" si="80"/>
        <v>0</v>
      </c>
      <c r="IR15" s="40">
        <f t="shared" si="81"/>
        <v>0</v>
      </c>
      <c r="IS15" s="40">
        <f t="shared" si="82"/>
        <v>0</v>
      </c>
      <c r="IT15" s="40">
        <f t="shared" si="83"/>
        <v>0</v>
      </c>
      <c r="IU15" s="40">
        <f t="shared" si="84"/>
        <v>0</v>
      </c>
      <c r="IV15" s="40">
        <f t="shared" si="85"/>
        <v>0</v>
      </c>
      <c r="IW15" s="40">
        <f t="shared" si="216"/>
        <v>0</v>
      </c>
      <c r="IX15" s="40">
        <f t="shared" si="86"/>
        <v>0</v>
      </c>
      <c r="IY15" s="40">
        <f t="shared" si="87"/>
        <v>0</v>
      </c>
      <c r="IZ15" s="40">
        <f t="shared" si="217"/>
        <v>0</v>
      </c>
      <c r="JA15" s="40">
        <f t="shared" si="218"/>
        <v>0</v>
      </c>
      <c r="JB15" s="59">
        <f t="shared" si="88"/>
        <v>0</v>
      </c>
      <c r="JC15" s="40">
        <f t="shared" si="89"/>
        <v>0</v>
      </c>
      <c r="JD15" s="40">
        <f t="shared" si="90"/>
        <v>0</v>
      </c>
      <c r="JE15" s="40">
        <f t="shared" si="91"/>
        <v>0</v>
      </c>
      <c r="JF15" s="40">
        <f t="shared" si="92"/>
        <v>0</v>
      </c>
      <c r="JG15" s="40">
        <f t="shared" si="93"/>
        <v>0</v>
      </c>
      <c r="JH15" s="40">
        <f t="shared" si="94"/>
        <v>0</v>
      </c>
      <c r="JI15" s="40">
        <f t="shared" si="95"/>
        <v>0</v>
      </c>
      <c r="JJ15" s="40">
        <f t="shared" si="96"/>
        <v>0</v>
      </c>
      <c r="JK15" s="40">
        <f t="shared" si="97"/>
        <v>0</v>
      </c>
      <c r="JL15" s="40">
        <f t="shared" si="98"/>
        <v>0</v>
      </c>
      <c r="JM15" s="40">
        <f t="shared" si="99"/>
        <v>0</v>
      </c>
      <c r="JN15" s="40">
        <f t="shared" si="100"/>
        <v>0</v>
      </c>
      <c r="JO15" s="40">
        <f t="shared" si="101"/>
        <v>0</v>
      </c>
      <c r="JP15" s="40">
        <f t="shared" si="102"/>
        <v>0</v>
      </c>
      <c r="JQ15" s="40">
        <f t="shared" si="219"/>
        <v>0</v>
      </c>
      <c r="JR15" s="40">
        <f t="shared" si="103"/>
        <v>0</v>
      </c>
      <c r="JS15" s="40">
        <f t="shared" si="104"/>
        <v>0</v>
      </c>
      <c r="JT15" s="40">
        <f t="shared" si="220"/>
        <v>0</v>
      </c>
      <c r="JU15" s="40">
        <f t="shared" si="221"/>
        <v>0</v>
      </c>
      <c r="JV15" s="59">
        <f t="shared" si="105"/>
        <v>0</v>
      </c>
      <c r="JW15" s="40">
        <f t="shared" si="106"/>
        <v>0</v>
      </c>
      <c r="JX15" s="40">
        <f t="shared" si="107"/>
        <v>0</v>
      </c>
      <c r="JY15" s="40">
        <f t="shared" si="108"/>
        <v>0</v>
      </c>
      <c r="JZ15" s="40">
        <f t="shared" si="109"/>
        <v>0</v>
      </c>
      <c r="KA15" s="40">
        <f t="shared" si="110"/>
        <v>0</v>
      </c>
      <c r="KB15" s="40">
        <f t="shared" si="111"/>
        <v>0</v>
      </c>
      <c r="KC15" s="40">
        <f t="shared" si="112"/>
        <v>0</v>
      </c>
      <c r="KD15" s="40">
        <f t="shared" si="113"/>
        <v>0</v>
      </c>
      <c r="KE15" s="40">
        <f t="shared" si="114"/>
        <v>0</v>
      </c>
      <c r="KF15" s="40">
        <f t="shared" si="115"/>
        <v>0</v>
      </c>
      <c r="KG15" s="40">
        <f t="shared" si="116"/>
        <v>0</v>
      </c>
      <c r="KH15" s="40">
        <f t="shared" si="117"/>
        <v>0</v>
      </c>
      <c r="KI15" s="40">
        <f t="shared" si="118"/>
        <v>0</v>
      </c>
      <c r="KJ15" s="40">
        <f t="shared" si="119"/>
        <v>0</v>
      </c>
      <c r="KK15" s="40">
        <f t="shared" si="222"/>
        <v>0</v>
      </c>
      <c r="KL15" s="40">
        <f t="shared" si="120"/>
        <v>0</v>
      </c>
      <c r="KM15" s="40">
        <f t="shared" si="121"/>
        <v>0</v>
      </c>
      <c r="KN15" s="40">
        <f t="shared" si="223"/>
        <v>0</v>
      </c>
      <c r="KO15" s="40">
        <f t="shared" si="224"/>
        <v>0</v>
      </c>
      <c r="KP15" s="59">
        <f t="shared" si="122"/>
        <v>0</v>
      </c>
      <c r="KQ15" s="40">
        <f t="shared" si="123"/>
        <v>0</v>
      </c>
      <c r="KR15" s="40">
        <f t="shared" si="124"/>
        <v>0</v>
      </c>
      <c r="KS15" s="40">
        <f t="shared" si="125"/>
        <v>0</v>
      </c>
      <c r="KT15" s="40">
        <f t="shared" si="126"/>
        <v>0</v>
      </c>
      <c r="KU15" s="40">
        <f t="shared" si="127"/>
        <v>0</v>
      </c>
      <c r="KV15" s="40">
        <f t="shared" si="128"/>
        <v>0</v>
      </c>
      <c r="KW15" s="40">
        <f t="shared" si="129"/>
        <v>0</v>
      </c>
      <c r="KX15" s="40">
        <f t="shared" si="130"/>
        <v>0</v>
      </c>
      <c r="KY15" s="40">
        <f t="shared" si="131"/>
        <v>0</v>
      </c>
      <c r="KZ15" s="40">
        <f t="shared" si="132"/>
        <v>0</v>
      </c>
      <c r="LA15" s="40">
        <f t="shared" si="133"/>
        <v>0</v>
      </c>
      <c r="LB15" s="40">
        <f t="shared" si="134"/>
        <v>0</v>
      </c>
      <c r="LC15" s="40">
        <f t="shared" si="135"/>
        <v>0</v>
      </c>
      <c r="LD15" s="40">
        <f t="shared" si="136"/>
        <v>0</v>
      </c>
      <c r="LE15" s="40">
        <f t="shared" si="225"/>
        <v>0</v>
      </c>
      <c r="LF15" s="40">
        <f t="shared" si="137"/>
        <v>0</v>
      </c>
      <c r="LG15" s="40">
        <f t="shared" si="138"/>
        <v>0</v>
      </c>
      <c r="LH15" s="40">
        <f t="shared" si="226"/>
        <v>0</v>
      </c>
      <c r="LI15" s="40">
        <f t="shared" si="227"/>
        <v>0</v>
      </c>
      <c r="LJ15" s="59">
        <f t="shared" si="139"/>
        <v>0</v>
      </c>
      <c r="LK15" s="40">
        <f t="shared" si="140"/>
        <v>0</v>
      </c>
      <c r="LL15" s="40">
        <f t="shared" si="141"/>
        <v>0</v>
      </c>
      <c r="LM15" s="40">
        <f t="shared" si="142"/>
        <v>0</v>
      </c>
      <c r="LN15" s="40">
        <f t="shared" si="143"/>
        <v>0</v>
      </c>
      <c r="LO15" s="40">
        <f t="shared" si="144"/>
        <v>0</v>
      </c>
      <c r="LP15" s="40">
        <f t="shared" si="145"/>
        <v>0</v>
      </c>
      <c r="LQ15" s="40">
        <f t="shared" si="146"/>
        <v>0</v>
      </c>
      <c r="LR15" s="40">
        <f t="shared" si="147"/>
        <v>0</v>
      </c>
      <c r="LS15" s="40">
        <f t="shared" si="148"/>
        <v>0</v>
      </c>
      <c r="LT15" s="40">
        <f t="shared" si="149"/>
        <v>0</v>
      </c>
      <c r="LU15" s="40">
        <f t="shared" si="150"/>
        <v>0</v>
      </c>
      <c r="LV15" s="40">
        <f t="shared" si="151"/>
        <v>0</v>
      </c>
      <c r="LW15" s="40">
        <f t="shared" si="152"/>
        <v>0</v>
      </c>
      <c r="LX15" s="40">
        <f t="shared" si="153"/>
        <v>0</v>
      </c>
      <c r="LY15" s="40">
        <f t="shared" si="228"/>
        <v>0</v>
      </c>
      <c r="LZ15" s="40">
        <f t="shared" si="154"/>
        <v>0</v>
      </c>
      <c r="MA15" s="40">
        <f t="shared" si="155"/>
        <v>0</v>
      </c>
      <c r="MB15" s="40">
        <f t="shared" si="229"/>
        <v>0</v>
      </c>
      <c r="MC15" s="40">
        <f t="shared" si="230"/>
        <v>0</v>
      </c>
      <c r="MD15" s="59">
        <f t="shared" si="156"/>
        <v>0</v>
      </c>
      <c r="ME15" s="40">
        <f t="shared" si="157"/>
        <v>0</v>
      </c>
      <c r="MF15" s="40">
        <f t="shared" si="158"/>
        <v>0</v>
      </c>
      <c r="MG15" s="40">
        <f t="shared" si="159"/>
        <v>0</v>
      </c>
      <c r="MH15" s="40">
        <f t="shared" si="160"/>
        <v>0</v>
      </c>
      <c r="MI15" s="40">
        <f t="shared" si="161"/>
        <v>0</v>
      </c>
      <c r="MJ15" s="40">
        <f t="shared" si="162"/>
        <v>0</v>
      </c>
      <c r="MK15" s="40">
        <f t="shared" si="163"/>
        <v>0</v>
      </c>
      <c r="ML15" s="40">
        <f t="shared" si="164"/>
        <v>0</v>
      </c>
      <c r="MM15" s="40">
        <f t="shared" si="165"/>
        <v>0</v>
      </c>
      <c r="MN15" s="40">
        <f t="shared" si="166"/>
        <v>0</v>
      </c>
      <c r="MO15" s="40">
        <f t="shared" si="167"/>
        <v>0</v>
      </c>
      <c r="MP15" s="40">
        <f t="shared" si="168"/>
        <v>0</v>
      </c>
      <c r="MQ15" s="40">
        <f t="shared" si="169"/>
        <v>0</v>
      </c>
      <c r="MR15" s="40">
        <f t="shared" si="170"/>
        <v>0</v>
      </c>
      <c r="MS15" s="40">
        <f t="shared" si="231"/>
        <v>0</v>
      </c>
      <c r="MT15" s="40">
        <f t="shared" si="171"/>
        <v>0</v>
      </c>
      <c r="MU15" s="40">
        <f t="shared" si="172"/>
        <v>0</v>
      </c>
      <c r="MV15" s="40">
        <f t="shared" si="232"/>
        <v>0</v>
      </c>
      <c r="MW15" s="40">
        <f t="shared" si="233"/>
        <v>0</v>
      </c>
      <c r="MX15" s="59">
        <f t="shared" si="173"/>
        <v>0</v>
      </c>
      <c r="MY15" s="40">
        <f t="shared" si="234"/>
        <v>0</v>
      </c>
      <c r="MZ15" s="40">
        <f t="shared" si="235"/>
        <v>0</v>
      </c>
      <c r="NA15" s="40">
        <f t="shared" si="236"/>
        <v>0</v>
      </c>
      <c r="NB15" s="40">
        <f t="shared" si="237"/>
        <v>0</v>
      </c>
      <c r="NC15" s="40">
        <f t="shared" si="238"/>
        <v>0</v>
      </c>
      <c r="ND15" s="40">
        <f t="shared" si="239"/>
        <v>0</v>
      </c>
      <c r="NE15" s="40">
        <f t="shared" si="240"/>
        <v>0</v>
      </c>
      <c r="NF15" s="40">
        <f t="shared" si="241"/>
        <v>0</v>
      </c>
      <c r="NG15" s="40">
        <f t="shared" si="242"/>
        <v>0</v>
      </c>
      <c r="NH15" s="40">
        <f t="shared" si="243"/>
        <v>0</v>
      </c>
      <c r="NI15" s="40">
        <f t="shared" si="244"/>
        <v>0</v>
      </c>
      <c r="NJ15" s="40">
        <f t="shared" si="245"/>
        <v>0</v>
      </c>
      <c r="NK15" s="40">
        <f t="shared" si="246"/>
        <v>0</v>
      </c>
      <c r="NL15" s="40">
        <f t="shared" si="247"/>
        <v>0</v>
      </c>
      <c r="NM15" s="40">
        <f t="shared" si="248"/>
        <v>0</v>
      </c>
      <c r="NN15" s="40">
        <f t="shared" si="175"/>
        <v>0</v>
      </c>
      <c r="NO15" s="40">
        <f t="shared" si="176"/>
        <v>0</v>
      </c>
      <c r="NP15" s="40">
        <f t="shared" si="249"/>
        <v>0</v>
      </c>
      <c r="NQ15" s="40">
        <f t="shared" si="250"/>
        <v>0</v>
      </c>
      <c r="NR15" s="59">
        <f t="shared" si="177"/>
        <v>0</v>
      </c>
    </row>
    <row r="16" spans="1:382" x14ac:dyDescent="0.25">
      <c r="A16" s="3"/>
      <c r="B16" s="87" t="s">
        <v>279</v>
      </c>
      <c r="C16" s="40"/>
      <c r="D16" s="40"/>
      <c r="E16" s="40"/>
      <c r="F16" s="40"/>
      <c r="G16" s="40"/>
      <c r="H16" s="59">
        <f t="shared" si="7"/>
        <v>0</v>
      </c>
      <c r="I16" s="40"/>
      <c r="J16" s="40"/>
      <c r="K16" s="40"/>
      <c r="L16" s="59"/>
      <c r="M16" s="40"/>
      <c r="N16" s="40"/>
      <c r="O16" s="40"/>
      <c r="P16" s="59"/>
      <c r="Q16" s="40">
        <f t="shared" si="178"/>
        <v>0</v>
      </c>
      <c r="R16" s="40">
        <f t="shared" si="179"/>
        <v>0</v>
      </c>
      <c r="S16" s="40">
        <f t="shared" si="180"/>
        <v>0</v>
      </c>
      <c r="T16" s="40">
        <f t="shared" si="181"/>
        <v>0</v>
      </c>
      <c r="U16" s="40">
        <f t="shared" si="182"/>
        <v>0</v>
      </c>
      <c r="V16" s="59"/>
      <c r="W16" s="40"/>
      <c r="X16" s="40"/>
      <c r="Y16" s="40"/>
      <c r="Z16" s="40"/>
      <c r="AA16" s="40"/>
      <c r="AB16" s="59">
        <f t="shared" si="184"/>
        <v>0</v>
      </c>
      <c r="AC16" s="40"/>
      <c r="AD16" s="40"/>
      <c r="AE16" s="40"/>
      <c r="AF16" s="59"/>
      <c r="AG16" s="40"/>
      <c r="AH16" s="40"/>
      <c r="AI16" s="40"/>
      <c r="AJ16" s="59"/>
      <c r="AK16" s="40">
        <f t="shared" si="255"/>
        <v>0</v>
      </c>
      <c r="AL16" s="40">
        <f t="shared" si="255"/>
        <v>0</v>
      </c>
      <c r="AM16" s="40">
        <f t="shared" si="255"/>
        <v>0</v>
      </c>
      <c r="AN16" s="40">
        <f>Z16</f>
        <v>0</v>
      </c>
      <c r="AO16" s="40">
        <f>AA16</f>
        <v>0</v>
      </c>
      <c r="AP16" s="59">
        <f t="shared" si="186"/>
        <v>0</v>
      </c>
      <c r="AQ16" s="40"/>
      <c r="AR16" s="40"/>
      <c r="AS16" s="40"/>
      <c r="AT16" s="40"/>
      <c r="AU16" s="40"/>
      <c r="AV16" s="59">
        <f t="shared" si="13"/>
        <v>0</v>
      </c>
      <c r="AW16" s="40"/>
      <c r="AX16" s="40"/>
      <c r="AY16" s="40"/>
      <c r="AZ16" s="59">
        <f t="shared" si="14"/>
        <v>0</v>
      </c>
      <c r="BA16" s="40"/>
      <c r="BB16" s="40"/>
      <c r="BC16" s="40"/>
      <c r="BD16" s="59">
        <f t="shared" si="256"/>
        <v>0</v>
      </c>
      <c r="BE16" s="40">
        <f t="shared" si="257"/>
        <v>0</v>
      </c>
      <c r="BF16" s="40">
        <f t="shared" si="258"/>
        <v>0</v>
      </c>
      <c r="BG16" s="40">
        <f t="shared" si="259"/>
        <v>0</v>
      </c>
      <c r="BH16" s="40">
        <f t="shared" si="260"/>
        <v>0</v>
      </c>
      <c r="BI16" s="40">
        <f t="shared" si="189"/>
        <v>0</v>
      </c>
      <c r="BJ16" s="59">
        <f t="shared" si="18"/>
        <v>0</v>
      </c>
      <c r="BK16" s="40"/>
      <c r="BL16" s="40"/>
      <c r="BM16" s="40"/>
      <c r="BN16" s="40"/>
      <c r="BO16" s="40"/>
      <c r="BP16" s="59">
        <f t="shared" si="19"/>
        <v>0</v>
      </c>
      <c r="BQ16" s="40"/>
      <c r="BR16" s="40"/>
      <c r="BS16" s="40"/>
      <c r="BT16" s="59">
        <f t="shared" si="20"/>
        <v>0</v>
      </c>
      <c r="BU16" s="40"/>
      <c r="BV16" s="40"/>
      <c r="BW16" s="40"/>
      <c r="BX16" s="59">
        <f t="shared" si="21"/>
        <v>0</v>
      </c>
      <c r="BY16" s="40">
        <f t="shared" si="190"/>
        <v>0</v>
      </c>
      <c r="BZ16" s="40">
        <f t="shared" si="22"/>
        <v>0</v>
      </c>
      <c r="CA16" s="40">
        <f t="shared" si="23"/>
        <v>0</v>
      </c>
      <c r="CB16" s="40">
        <f t="shared" si="191"/>
        <v>0</v>
      </c>
      <c r="CC16" s="40">
        <f t="shared" si="192"/>
        <v>0</v>
      </c>
      <c r="CD16" s="59">
        <f t="shared" si="24"/>
        <v>0</v>
      </c>
      <c r="CE16" s="40"/>
      <c r="CF16" s="40"/>
      <c r="CG16" s="40"/>
      <c r="CH16" s="40"/>
      <c r="CI16" s="40"/>
      <c r="CJ16" s="59">
        <f t="shared" si="25"/>
        <v>0</v>
      </c>
      <c r="CK16" s="40"/>
      <c r="CL16" s="40"/>
      <c r="CM16" s="40"/>
      <c r="CN16" s="59">
        <f t="shared" si="26"/>
        <v>0</v>
      </c>
      <c r="CO16" s="40"/>
      <c r="CP16" s="40"/>
      <c r="CQ16" s="40"/>
      <c r="CR16" s="59">
        <f t="shared" si="27"/>
        <v>0</v>
      </c>
      <c r="CS16" s="40">
        <f t="shared" si="193"/>
        <v>0</v>
      </c>
      <c r="CT16" s="40">
        <f t="shared" si="28"/>
        <v>0</v>
      </c>
      <c r="CU16" s="40">
        <f t="shared" si="29"/>
        <v>0</v>
      </c>
      <c r="CV16" s="40">
        <f t="shared" si="194"/>
        <v>0</v>
      </c>
      <c r="CW16" s="40">
        <f t="shared" si="195"/>
        <v>0</v>
      </c>
      <c r="CX16" s="59">
        <f t="shared" si="30"/>
        <v>0</v>
      </c>
      <c r="CY16" s="40"/>
      <c r="CZ16" s="40"/>
      <c r="DA16" s="40"/>
      <c r="DB16" s="40"/>
      <c r="DC16" s="40"/>
      <c r="DD16" s="59">
        <f t="shared" si="31"/>
        <v>0</v>
      </c>
      <c r="DE16" s="40"/>
      <c r="DF16" s="40"/>
      <c r="DG16" s="40"/>
      <c r="DH16" s="59">
        <f t="shared" si="32"/>
        <v>0</v>
      </c>
      <c r="DI16" s="40"/>
      <c r="DJ16" s="40"/>
      <c r="DK16" s="40"/>
      <c r="DL16" s="59">
        <f t="shared" si="33"/>
        <v>0</v>
      </c>
      <c r="DM16" s="40">
        <f t="shared" si="196"/>
        <v>0</v>
      </c>
      <c r="DN16" s="40">
        <f t="shared" si="34"/>
        <v>0</v>
      </c>
      <c r="DO16" s="40">
        <f t="shared" si="35"/>
        <v>0</v>
      </c>
      <c r="DP16" s="40">
        <f t="shared" si="197"/>
        <v>0</v>
      </c>
      <c r="DQ16" s="40">
        <f t="shared" si="198"/>
        <v>0</v>
      </c>
      <c r="DR16" s="59">
        <f t="shared" si="36"/>
        <v>0</v>
      </c>
      <c r="DS16" s="40"/>
      <c r="DT16" s="40"/>
      <c r="DU16" s="40"/>
      <c r="DV16" s="40"/>
      <c r="DW16" s="40"/>
      <c r="DX16" s="59">
        <f t="shared" si="37"/>
        <v>0</v>
      </c>
      <c r="DY16" s="40"/>
      <c r="DZ16" s="40"/>
      <c r="EA16" s="40"/>
      <c r="EB16" s="59">
        <f t="shared" si="38"/>
        <v>0</v>
      </c>
      <c r="EC16" s="40"/>
      <c r="ED16" s="40"/>
      <c r="EE16" s="40"/>
      <c r="EF16" s="59">
        <f t="shared" si="39"/>
        <v>0</v>
      </c>
      <c r="EG16" s="40">
        <f t="shared" si="199"/>
        <v>0</v>
      </c>
      <c r="EH16" s="40">
        <f t="shared" si="40"/>
        <v>0</v>
      </c>
      <c r="EI16" s="40">
        <f t="shared" si="41"/>
        <v>0</v>
      </c>
      <c r="EJ16" s="40">
        <f t="shared" si="200"/>
        <v>0</v>
      </c>
      <c r="EK16" s="40">
        <f t="shared" si="201"/>
        <v>0</v>
      </c>
      <c r="EL16" s="59">
        <f t="shared" si="42"/>
        <v>0</v>
      </c>
      <c r="EM16" s="40"/>
      <c r="EN16" s="40"/>
      <c r="EO16" s="40"/>
      <c r="EP16" s="40"/>
      <c r="EQ16" s="40"/>
      <c r="ER16" s="59">
        <f t="shared" si="43"/>
        <v>0</v>
      </c>
      <c r="ES16" s="40"/>
      <c r="ET16" s="40"/>
      <c r="EU16" s="40"/>
      <c r="EV16" s="59">
        <f t="shared" si="44"/>
        <v>0</v>
      </c>
      <c r="EW16" s="40"/>
      <c r="EX16" s="40"/>
      <c r="EY16" s="40"/>
      <c r="EZ16" s="59">
        <f t="shared" si="45"/>
        <v>0</v>
      </c>
      <c r="FA16" s="40">
        <f t="shared" si="202"/>
        <v>0</v>
      </c>
      <c r="FB16" s="40">
        <f t="shared" si="46"/>
        <v>0</v>
      </c>
      <c r="FC16" s="40">
        <f t="shared" si="47"/>
        <v>0</v>
      </c>
      <c r="FD16" s="40">
        <f t="shared" si="203"/>
        <v>0</v>
      </c>
      <c r="FE16" s="40">
        <f t="shared" si="204"/>
        <v>0</v>
      </c>
      <c r="FF16" s="59">
        <f t="shared" si="48"/>
        <v>0</v>
      </c>
      <c r="FG16" s="40"/>
      <c r="FH16" s="40"/>
      <c r="FI16" s="40"/>
      <c r="FJ16" s="40"/>
      <c r="FK16" s="40"/>
      <c r="FL16" s="59">
        <f t="shared" si="49"/>
        <v>0</v>
      </c>
      <c r="FM16" s="40"/>
      <c r="FN16" s="40"/>
      <c r="FO16" s="40"/>
      <c r="FP16" s="59">
        <f t="shared" si="50"/>
        <v>0</v>
      </c>
      <c r="FQ16" s="40"/>
      <c r="FR16" s="40"/>
      <c r="FS16" s="40"/>
      <c r="FT16" s="59">
        <f t="shared" si="51"/>
        <v>0</v>
      </c>
      <c r="FU16" s="40">
        <f t="shared" si="205"/>
        <v>0</v>
      </c>
      <c r="FV16" s="40">
        <f t="shared" si="52"/>
        <v>0</v>
      </c>
      <c r="FW16" s="40">
        <f t="shared" si="52"/>
        <v>0</v>
      </c>
      <c r="FX16" s="40">
        <f t="shared" si="206"/>
        <v>0</v>
      </c>
      <c r="FY16" s="40">
        <f t="shared" si="206"/>
        <v>0</v>
      </c>
      <c r="FZ16" s="59">
        <f t="shared" si="53"/>
        <v>0</v>
      </c>
      <c r="GA16" s="40"/>
      <c r="GB16" s="40"/>
      <c r="GC16" s="40"/>
      <c r="GD16" s="40"/>
      <c r="GE16" s="40"/>
      <c r="GF16" s="59">
        <f t="shared" si="54"/>
        <v>0</v>
      </c>
      <c r="GG16" s="40"/>
      <c r="GH16" s="40"/>
      <c r="GI16" s="40"/>
      <c r="GJ16" s="59">
        <f t="shared" si="55"/>
        <v>0</v>
      </c>
      <c r="GK16" s="40"/>
      <c r="GL16" s="40"/>
      <c r="GM16" s="40"/>
      <c r="GN16" s="59">
        <f t="shared" si="56"/>
        <v>0</v>
      </c>
      <c r="GO16" s="40">
        <f t="shared" si="207"/>
        <v>0</v>
      </c>
      <c r="GP16" s="40">
        <f t="shared" si="57"/>
        <v>0</v>
      </c>
      <c r="GQ16" s="40">
        <f t="shared" si="58"/>
        <v>0</v>
      </c>
      <c r="GR16" s="40">
        <f t="shared" si="208"/>
        <v>0</v>
      </c>
      <c r="GS16" s="40">
        <f t="shared" si="209"/>
        <v>0</v>
      </c>
      <c r="GT16" s="59">
        <f t="shared" si="59"/>
        <v>0</v>
      </c>
      <c r="GU16" s="40"/>
      <c r="GV16" s="40"/>
      <c r="GW16" s="40"/>
      <c r="GX16" s="40"/>
      <c r="GY16" s="40"/>
      <c r="GZ16" s="59">
        <f t="shared" si="60"/>
        <v>0</v>
      </c>
      <c r="HA16" s="40"/>
      <c r="HB16" s="40"/>
      <c r="HC16" s="40"/>
      <c r="HD16" s="59">
        <f t="shared" si="61"/>
        <v>0</v>
      </c>
      <c r="HE16" s="40"/>
      <c r="HF16" s="40"/>
      <c r="HG16" s="40"/>
      <c r="HH16" s="59">
        <f t="shared" si="62"/>
        <v>0</v>
      </c>
      <c r="HI16" s="40">
        <f t="shared" si="210"/>
        <v>0</v>
      </c>
      <c r="HJ16" s="40">
        <f t="shared" si="63"/>
        <v>0</v>
      </c>
      <c r="HK16" s="40">
        <f t="shared" si="64"/>
        <v>0</v>
      </c>
      <c r="HL16" s="40">
        <f t="shared" si="211"/>
        <v>0</v>
      </c>
      <c r="HM16" s="40">
        <f t="shared" si="212"/>
        <v>0</v>
      </c>
      <c r="HN16" s="59">
        <f t="shared" si="65"/>
        <v>0</v>
      </c>
      <c r="HO16" s="40"/>
      <c r="HP16" s="40"/>
      <c r="HQ16" s="40"/>
      <c r="HR16" s="40"/>
      <c r="HS16" s="40"/>
      <c r="HT16" s="59">
        <f t="shared" si="66"/>
        <v>0</v>
      </c>
      <c r="HU16" s="40"/>
      <c r="HV16" s="40"/>
      <c r="HW16" s="40"/>
      <c r="HX16" s="59">
        <f t="shared" si="67"/>
        <v>0</v>
      </c>
      <c r="HY16" s="40"/>
      <c r="HZ16" s="40"/>
      <c r="IA16" s="40"/>
      <c r="IB16" s="59">
        <f t="shared" si="68"/>
        <v>0</v>
      </c>
      <c r="IC16" s="40">
        <f t="shared" si="213"/>
        <v>0</v>
      </c>
      <c r="ID16" s="40">
        <f t="shared" si="69"/>
        <v>0</v>
      </c>
      <c r="IE16" s="40">
        <f t="shared" si="70"/>
        <v>0</v>
      </c>
      <c r="IF16" s="40">
        <f t="shared" si="214"/>
        <v>0</v>
      </c>
      <c r="IG16" s="40">
        <f t="shared" si="215"/>
        <v>0</v>
      </c>
      <c r="IH16" s="59">
        <f t="shared" si="71"/>
        <v>0</v>
      </c>
      <c r="II16" s="40">
        <f t="shared" si="72"/>
        <v>0</v>
      </c>
      <c r="IJ16" s="40">
        <f t="shared" si="73"/>
        <v>0</v>
      </c>
      <c r="IK16" s="40">
        <f t="shared" si="74"/>
        <v>0</v>
      </c>
      <c r="IL16" s="40">
        <f t="shared" si="75"/>
        <v>0</v>
      </c>
      <c r="IM16" s="40">
        <f t="shared" si="76"/>
        <v>0</v>
      </c>
      <c r="IN16" s="40">
        <f t="shared" si="77"/>
        <v>0</v>
      </c>
      <c r="IO16" s="40">
        <f t="shared" si="78"/>
        <v>0</v>
      </c>
      <c r="IP16" s="40">
        <f t="shared" si="79"/>
        <v>0</v>
      </c>
      <c r="IQ16" s="40">
        <f t="shared" si="80"/>
        <v>0</v>
      </c>
      <c r="IR16" s="40">
        <f t="shared" si="81"/>
        <v>0</v>
      </c>
      <c r="IS16" s="40">
        <f t="shared" si="82"/>
        <v>0</v>
      </c>
      <c r="IT16" s="40">
        <f t="shared" si="83"/>
        <v>0</v>
      </c>
      <c r="IU16" s="40">
        <f t="shared" si="84"/>
        <v>0</v>
      </c>
      <c r="IV16" s="40">
        <f t="shared" si="85"/>
        <v>0</v>
      </c>
      <c r="IW16" s="40">
        <f t="shared" si="216"/>
        <v>0</v>
      </c>
      <c r="IX16" s="40">
        <f t="shared" si="86"/>
        <v>0</v>
      </c>
      <c r="IY16" s="40">
        <f t="shared" si="87"/>
        <v>0</v>
      </c>
      <c r="IZ16" s="40">
        <f t="shared" si="217"/>
        <v>0</v>
      </c>
      <c r="JA16" s="40">
        <f t="shared" si="218"/>
        <v>0</v>
      </c>
      <c r="JB16" s="59">
        <f t="shared" si="88"/>
        <v>0</v>
      </c>
      <c r="JC16" s="40">
        <f t="shared" si="89"/>
        <v>0</v>
      </c>
      <c r="JD16" s="40">
        <f t="shared" si="90"/>
        <v>0</v>
      </c>
      <c r="JE16" s="40">
        <f t="shared" si="91"/>
        <v>0</v>
      </c>
      <c r="JF16" s="40">
        <f t="shared" si="92"/>
        <v>0</v>
      </c>
      <c r="JG16" s="40">
        <f t="shared" si="93"/>
        <v>0</v>
      </c>
      <c r="JH16" s="40">
        <f t="shared" si="94"/>
        <v>0</v>
      </c>
      <c r="JI16" s="40">
        <f t="shared" si="95"/>
        <v>0</v>
      </c>
      <c r="JJ16" s="40">
        <f t="shared" si="96"/>
        <v>0</v>
      </c>
      <c r="JK16" s="40">
        <f t="shared" si="97"/>
        <v>0</v>
      </c>
      <c r="JL16" s="40">
        <f t="shared" si="98"/>
        <v>0</v>
      </c>
      <c r="JM16" s="40">
        <f t="shared" si="99"/>
        <v>0</v>
      </c>
      <c r="JN16" s="40">
        <f t="shared" si="100"/>
        <v>0</v>
      </c>
      <c r="JO16" s="40">
        <f t="shared" si="101"/>
        <v>0</v>
      </c>
      <c r="JP16" s="40">
        <f t="shared" si="102"/>
        <v>0</v>
      </c>
      <c r="JQ16" s="40">
        <f t="shared" si="219"/>
        <v>0</v>
      </c>
      <c r="JR16" s="40">
        <f t="shared" si="103"/>
        <v>0</v>
      </c>
      <c r="JS16" s="40">
        <f t="shared" si="104"/>
        <v>0</v>
      </c>
      <c r="JT16" s="40">
        <f t="shared" si="220"/>
        <v>0</v>
      </c>
      <c r="JU16" s="40">
        <f t="shared" si="221"/>
        <v>0</v>
      </c>
      <c r="JV16" s="59">
        <f t="shared" si="105"/>
        <v>0</v>
      </c>
      <c r="JW16" s="40">
        <f t="shared" si="106"/>
        <v>0</v>
      </c>
      <c r="JX16" s="40">
        <f t="shared" si="107"/>
        <v>0</v>
      </c>
      <c r="JY16" s="40">
        <f t="shared" si="108"/>
        <v>0</v>
      </c>
      <c r="JZ16" s="40">
        <f t="shared" si="109"/>
        <v>0</v>
      </c>
      <c r="KA16" s="40">
        <f t="shared" si="110"/>
        <v>0</v>
      </c>
      <c r="KB16" s="40">
        <f t="shared" si="111"/>
        <v>0</v>
      </c>
      <c r="KC16" s="40">
        <f t="shared" si="112"/>
        <v>0</v>
      </c>
      <c r="KD16" s="40">
        <f t="shared" si="113"/>
        <v>0</v>
      </c>
      <c r="KE16" s="40">
        <f t="shared" si="114"/>
        <v>0</v>
      </c>
      <c r="KF16" s="40">
        <f t="shared" si="115"/>
        <v>0</v>
      </c>
      <c r="KG16" s="40">
        <f t="shared" si="116"/>
        <v>0</v>
      </c>
      <c r="KH16" s="40">
        <f t="shared" si="117"/>
        <v>0</v>
      </c>
      <c r="KI16" s="40">
        <f t="shared" si="118"/>
        <v>0</v>
      </c>
      <c r="KJ16" s="40">
        <f t="shared" si="119"/>
        <v>0</v>
      </c>
      <c r="KK16" s="40">
        <f t="shared" si="222"/>
        <v>0</v>
      </c>
      <c r="KL16" s="40">
        <f t="shared" si="120"/>
        <v>0</v>
      </c>
      <c r="KM16" s="40">
        <f t="shared" si="121"/>
        <v>0</v>
      </c>
      <c r="KN16" s="40">
        <f t="shared" si="223"/>
        <v>0</v>
      </c>
      <c r="KO16" s="40">
        <f t="shared" si="224"/>
        <v>0</v>
      </c>
      <c r="KP16" s="59">
        <f t="shared" si="122"/>
        <v>0</v>
      </c>
      <c r="KQ16" s="40">
        <f t="shared" si="123"/>
        <v>0</v>
      </c>
      <c r="KR16" s="40">
        <f t="shared" si="124"/>
        <v>0</v>
      </c>
      <c r="KS16" s="40">
        <f t="shared" si="125"/>
        <v>0</v>
      </c>
      <c r="KT16" s="40">
        <f t="shared" si="126"/>
        <v>0</v>
      </c>
      <c r="KU16" s="40">
        <f t="shared" si="127"/>
        <v>0</v>
      </c>
      <c r="KV16" s="40">
        <f t="shared" si="128"/>
        <v>0</v>
      </c>
      <c r="KW16" s="40">
        <f t="shared" si="129"/>
        <v>0</v>
      </c>
      <c r="KX16" s="40">
        <f t="shared" si="130"/>
        <v>0</v>
      </c>
      <c r="KY16" s="40">
        <f t="shared" si="131"/>
        <v>0</v>
      </c>
      <c r="KZ16" s="40">
        <f t="shared" si="132"/>
        <v>0</v>
      </c>
      <c r="LA16" s="40">
        <f t="shared" si="133"/>
        <v>0</v>
      </c>
      <c r="LB16" s="40">
        <f t="shared" si="134"/>
        <v>0</v>
      </c>
      <c r="LC16" s="40">
        <f t="shared" si="135"/>
        <v>0</v>
      </c>
      <c r="LD16" s="40">
        <f t="shared" si="136"/>
        <v>0</v>
      </c>
      <c r="LE16" s="40">
        <f t="shared" si="225"/>
        <v>0</v>
      </c>
      <c r="LF16" s="40">
        <f t="shared" si="137"/>
        <v>0</v>
      </c>
      <c r="LG16" s="40">
        <f t="shared" si="138"/>
        <v>0</v>
      </c>
      <c r="LH16" s="40">
        <f t="shared" si="226"/>
        <v>0</v>
      </c>
      <c r="LI16" s="40">
        <f t="shared" si="227"/>
        <v>0</v>
      </c>
      <c r="LJ16" s="59">
        <f t="shared" si="139"/>
        <v>0</v>
      </c>
      <c r="LK16" s="40">
        <f t="shared" si="140"/>
        <v>0</v>
      </c>
      <c r="LL16" s="40">
        <f t="shared" si="141"/>
        <v>0</v>
      </c>
      <c r="LM16" s="40">
        <f t="shared" si="142"/>
        <v>0</v>
      </c>
      <c r="LN16" s="40">
        <f t="shared" si="143"/>
        <v>0</v>
      </c>
      <c r="LO16" s="40">
        <f t="shared" si="144"/>
        <v>0</v>
      </c>
      <c r="LP16" s="40">
        <f t="shared" si="145"/>
        <v>0</v>
      </c>
      <c r="LQ16" s="40">
        <f t="shared" si="146"/>
        <v>0</v>
      </c>
      <c r="LR16" s="40">
        <f t="shared" si="147"/>
        <v>0</v>
      </c>
      <c r="LS16" s="40">
        <f t="shared" si="148"/>
        <v>0</v>
      </c>
      <c r="LT16" s="40">
        <f t="shared" si="149"/>
        <v>0</v>
      </c>
      <c r="LU16" s="40">
        <f t="shared" si="150"/>
        <v>0</v>
      </c>
      <c r="LV16" s="40">
        <f t="shared" si="151"/>
        <v>0</v>
      </c>
      <c r="LW16" s="40">
        <f t="shared" si="152"/>
        <v>0</v>
      </c>
      <c r="LX16" s="40">
        <f t="shared" si="153"/>
        <v>0</v>
      </c>
      <c r="LY16" s="40">
        <f t="shared" si="228"/>
        <v>0</v>
      </c>
      <c r="LZ16" s="40">
        <f t="shared" si="154"/>
        <v>0</v>
      </c>
      <c r="MA16" s="40">
        <f t="shared" si="155"/>
        <v>0</v>
      </c>
      <c r="MB16" s="40">
        <f t="shared" si="229"/>
        <v>0</v>
      </c>
      <c r="MC16" s="40">
        <f t="shared" si="230"/>
        <v>0</v>
      </c>
      <c r="MD16" s="59">
        <f t="shared" si="156"/>
        <v>0</v>
      </c>
      <c r="ME16" s="40">
        <f t="shared" si="157"/>
        <v>0</v>
      </c>
      <c r="MF16" s="40">
        <f t="shared" si="158"/>
        <v>0</v>
      </c>
      <c r="MG16" s="40">
        <f t="shared" si="159"/>
        <v>0</v>
      </c>
      <c r="MH16" s="40">
        <f t="shared" si="160"/>
        <v>0</v>
      </c>
      <c r="MI16" s="40">
        <f t="shared" si="161"/>
        <v>0</v>
      </c>
      <c r="MJ16" s="40">
        <f t="shared" si="162"/>
        <v>0</v>
      </c>
      <c r="MK16" s="40">
        <f t="shared" si="163"/>
        <v>0</v>
      </c>
      <c r="ML16" s="40">
        <f t="shared" si="164"/>
        <v>0</v>
      </c>
      <c r="MM16" s="40">
        <f t="shared" si="165"/>
        <v>0</v>
      </c>
      <c r="MN16" s="40">
        <f t="shared" si="166"/>
        <v>0</v>
      </c>
      <c r="MO16" s="40">
        <f t="shared" si="167"/>
        <v>0</v>
      </c>
      <c r="MP16" s="40">
        <f t="shared" si="168"/>
        <v>0</v>
      </c>
      <c r="MQ16" s="40">
        <f t="shared" si="169"/>
        <v>0</v>
      </c>
      <c r="MR16" s="40">
        <f t="shared" si="170"/>
        <v>0</v>
      </c>
      <c r="MS16" s="40">
        <f t="shared" si="231"/>
        <v>0</v>
      </c>
      <c r="MT16" s="40">
        <f t="shared" si="171"/>
        <v>0</v>
      </c>
      <c r="MU16" s="40">
        <f t="shared" si="172"/>
        <v>0</v>
      </c>
      <c r="MV16" s="40">
        <f t="shared" si="232"/>
        <v>0</v>
      </c>
      <c r="MW16" s="40">
        <f t="shared" si="233"/>
        <v>0</v>
      </c>
      <c r="MX16" s="59">
        <f t="shared" si="173"/>
        <v>0</v>
      </c>
      <c r="MY16" s="40">
        <f t="shared" si="234"/>
        <v>0</v>
      </c>
      <c r="MZ16" s="40">
        <f t="shared" si="235"/>
        <v>0</v>
      </c>
      <c r="NA16" s="40">
        <f t="shared" si="236"/>
        <v>0</v>
      </c>
      <c r="NB16" s="40">
        <f t="shared" si="237"/>
        <v>0</v>
      </c>
      <c r="NC16" s="40">
        <f t="shared" si="238"/>
        <v>0</v>
      </c>
      <c r="ND16" s="40">
        <f t="shared" si="239"/>
        <v>0</v>
      </c>
      <c r="NE16" s="40">
        <f t="shared" si="240"/>
        <v>0</v>
      </c>
      <c r="NF16" s="40">
        <f t="shared" si="241"/>
        <v>0</v>
      </c>
      <c r="NG16" s="40">
        <f t="shared" si="242"/>
        <v>0</v>
      </c>
      <c r="NH16" s="40">
        <f t="shared" si="243"/>
        <v>0</v>
      </c>
      <c r="NI16" s="40">
        <f t="shared" si="244"/>
        <v>0</v>
      </c>
      <c r="NJ16" s="40">
        <f t="shared" si="245"/>
        <v>0</v>
      </c>
      <c r="NK16" s="40">
        <f t="shared" si="246"/>
        <v>0</v>
      </c>
      <c r="NL16" s="40">
        <f t="shared" si="247"/>
        <v>0</v>
      </c>
      <c r="NM16" s="40">
        <f t="shared" si="248"/>
        <v>0</v>
      </c>
      <c r="NN16" s="40">
        <f t="shared" si="175"/>
        <v>0</v>
      </c>
      <c r="NO16" s="40">
        <f t="shared" si="176"/>
        <v>0</v>
      </c>
      <c r="NP16" s="40">
        <f t="shared" si="249"/>
        <v>0</v>
      </c>
      <c r="NQ16" s="40">
        <f t="shared" si="250"/>
        <v>0</v>
      </c>
      <c r="NR16" s="59">
        <f t="shared" si="177"/>
        <v>0</v>
      </c>
    </row>
    <row r="17" spans="1:382" x14ac:dyDescent="0.25">
      <c r="A17" s="3"/>
      <c r="B17" s="87" t="s">
        <v>124</v>
      </c>
      <c r="C17" s="40"/>
      <c r="D17" s="40"/>
      <c r="E17" s="40"/>
      <c r="F17" s="40"/>
      <c r="G17" s="40"/>
      <c r="H17" s="59">
        <f t="shared" si="7"/>
        <v>0</v>
      </c>
      <c r="I17" s="40"/>
      <c r="J17" s="40"/>
      <c r="K17" s="40"/>
      <c r="L17" s="59">
        <f t="shared" si="8"/>
        <v>0</v>
      </c>
      <c r="M17" s="40"/>
      <c r="N17" s="40"/>
      <c r="O17" s="40"/>
      <c r="P17" s="59">
        <f t="shared" si="9"/>
        <v>0</v>
      </c>
      <c r="Q17" s="40">
        <f t="shared" si="178"/>
        <v>0</v>
      </c>
      <c r="R17" s="40">
        <f t="shared" si="179"/>
        <v>0</v>
      </c>
      <c r="S17" s="40">
        <f t="shared" si="180"/>
        <v>0</v>
      </c>
      <c r="T17" s="40">
        <f t="shared" si="181"/>
        <v>0</v>
      </c>
      <c r="U17" s="40">
        <f t="shared" si="182"/>
        <v>0</v>
      </c>
      <c r="V17" s="59">
        <f t="shared" si="183"/>
        <v>0</v>
      </c>
      <c r="W17" s="40"/>
      <c r="X17" s="40"/>
      <c r="Y17" s="40"/>
      <c r="Z17" s="40"/>
      <c r="AA17" s="40"/>
      <c r="AB17" s="59">
        <f t="shared" si="184"/>
        <v>0</v>
      </c>
      <c r="AC17" s="40"/>
      <c r="AD17" s="40"/>
      <c r="AE17" s="40"/>
      <c r="AF17" s="59">
        <f t="shared" si="10"/>
        <v>0</v>
      </c>
      <c r="AG17" s="40"/>
      <c r="AH17" s="40"/>
      <c r="AI17" s="40"/>
      <c r="AJ17" s="59">
        <f t="shared" si="11"/>
        <v>0</v>
      </c>
      <c r="AK17" s="40">
        <f t="shared" si="251"/>
        <v>0</v>
      </c>
      <c r="AL17" s="40">
        <f t="shared" si="252"/>
        <v>0</v>
      </c>
      <c r="AM17" s="40">
        <f t="shared" si="253"/>
        <v>0</v>
      </c>
      <c r="AN17" s="40">
        <f t="shared" si="254"/>
        <v>0</v>
      </c>
      <c r="AO17" s="40">
        <f t="shared" si="185"/>
        <v>0</v>
      </c>
      <c r="AP17" s="59">
        <f t="shared" si="186"/>
        <v>0</v>
      </c>
      <c r="AQ17" s="40"/>
      <c r="AR17" s="40"/>
      <c r="AS17" s="40"/>
      <c r="AT17" s="40"/>
      <c r="AU17" s="40"/>
      <c r="AV17" s="59">
        <f t="shared" si="13"/>
        <v>0</v>
      </c>
      <c r="AW17" s="40"/>
      <c r="AX17" s="40"/>
      <c r="AY17" s="40"/>
      <c r="AZ17" s="59">
        <f t="shared" si="14"/>
        <v>0</v>
      </c>
      <c r="BA17" s="40"/>
      <c r="BB17" s="40"/>
      <c r="BC17" s="40"/>
      <c r="BD17" s="59">
        <f t="shared" si="256"/>
        <v>0</v>
      </c>
      <c r="BE17" s="40">
        <f t="shared" si="257"/>
        <v>0</v>
      </c>
      <c r="BF17" s="40">
        <f t="shared" si="258"/>
        <v>0</v>
      </c>
      <c r="BG17" s="40">
        <f t="shared" si="259"/>
        <v>0</v>
      </c>
      <c r="BH17" s="40">
        <f t="shared" si="260"/>
        <v>0</v>
      </c>
      <c r="BI17" s="40">
        <f t="shared" si="189"/>
        <v>0</v>
      </c>
      <c r="BJ17" s="59">
        <f t="shared" si="18"/>
        <v>0</v>
      </c>
      <c r="BK17" s="40"/>
      <c r="BL17" s="40"/>
      <c r="BM17" s="40"/>
      <c r="BN17" s="40"/>
      <c r="BO17" s="40"/>
      <c r="BP17" s="59">
        <f t="shared" si="19"/>
        <v>0</v>
      </c>
      <c r="BQ17" s="40"/>
      <c r="BR17" s="40"/>
      <c r="BS17" s="40"/>
      <c r="BT17" s="59">
        <f t="shared" si="20"/>
        <v>0</v>
      </c>
      <c r="BU17" s="40"/>
      <c r="BV17" s="40"/>
      <c r="BW17" s="40"/>
      <c r="BX17" s="59">
        <f t="shared" si="21"/>
        <v>0</v>
      </c>
      <c r="BY17" s="40">
        <f t="shared" si="190"/>
        <v>0</v>
      </c>
      <c r="BZ17" s="40">
        <f t="shared" si="22"/>
        <v>0</v>
      </c>
      <c r="CA17" s="40">
        <f t="shared" si="23"/>
        <v>0</v>
      </c>
      <c r="CB17" s="40">
        <f t="shared" si="191"/>
        <v>0</v>
      </c>
      <c r="CC17" s="40">
        <f t="shared" si="192"/>
        <v>0</v>
      </c>
      <c r="CD17" s="59">
        <f t="shared" si="24"/>
        <v>0</v>
      </c>
      <c r="CE17" s="40"/>
      <c r="CF17" s="40"/>
      <c r="CG17" s="40"/>
      <c r="CH17" s="40"/>
      <c r="CI17" s="40"/>
      <c r="CJ17" s="59">
        <f t="shared" si="25"/>
        <v>0</v>
      </c>
      <c r="CK17" s="40"/>
      <c r="CL17" s="40"/>
      <c r="CM17" s="40"/>
      <c r="CN17" s="59">
        <f t="shared" si="26"/>
        <v>0</v>
      </c>
      <c r="CO17" s="40"/>
      <c r="CP17" s="40"/>
      <c r="CQ17" s="40"/>
      <c r="CR17" s="59">
        <f t="shared" si="27"/>
        <v>0</v>
      </c>
      <c r="CS17" s="40">
        <f t="shared" si="193"/>
        <v>0</v>
      </c>
      <c r="CT17" s="40">
        <f t="shared" si="28"/>
        <v>0</v>
      </c>
      <c r="CU17" s="40">
        <f t="shared" si="29"/>
        <v>0</v>
      </c>
      <c r="CV17" s="40">
        <f t="shared" si="194"/>
        <v>0</v>
      </c>
      <c r="CW17" s="40">
        <f t="shared" si="195"/>
        <v>0</v>
      </c>
      <c r="CX17" s="59">
        <f t="shared" si="30"/>
        <v>0</v>
      </c>
      <c r="CY17" s="40"/>
      <c r="CZ17" s="40"/>
      <c r="DA17" s="40"/>
      <c r="DB17" s="40"/>
      <c r="DC17" s="40"/>
      <c r="DD17" s="59">
        <f t="shared" si="31"/>
        <v>0</v>
      </c>
      <c r="DE17" s="40"/>
      <c r="DF17" s="40"/>
      <c r="DG17" s="40"/>
      <c r="DH17" s="59">
        <f t="shared" si="32"/>
        <v>0</v>
      </c>
      <c r="DI17" s="40"/>
      <c r="DJ17" s="40"/>
      <c r="DK17" s="40"/>
      <c r="DL17" s="59">
        <f t="shared" si="33"/>
        <v>0</v>
      </c>
      <c r="DM17" s="40">
        <f t="shared" si="196"/>
        <v>0</v>
      </c>
      <c r="DN17" s="40">
        <f t="shared" si="34"/>
        <v>0</v>
      </c>
      <c r="DO17" s="40">
        <f t="shared" si="35"/>
        <v>0</v>
      </c>
      <c r="DP17" s="40">
        <f t="shared" si="197"/>
        <v>0</v>
      </c>
      <c r="DQ17" s="40">
        <f t="shared" si="198"/>
        <v>0</v>
      </c>
      <c r="DR17" s="59">
        <f t="shared" si="36"/>
        <v>0</v>
      </c>
      <c r="DS17" s="40"/>
      <c r="DT17" s="40"/>
      <c r="DU17" s="40"/>
      <c r="DV17" s="40"/>
      <c r="DW17" s="40"/>
      <c r="DX17" s="59">
        <f t="shared" si="37"/>
        <v>0</v>
      </c>
      <c r="DY17" s="40"/>
      <c r="DZ17" s="40"/>
      <c r="EA17" s="40"/>
      <c r="EB17" s="59">
        <f t="shared" si="38"/>
        <v>0</v>
      </c>
      <c r="EC17" s="40"/>
      <c r="ED17" s="40"/>
      <c r="EE17" s="40"/>
      <c r="EF17" s="59">
        <f t="shared" si="39"/>
        <v>0</v>
      </c>
      <c r="EG17" s="40">
        <f t="shared" si="199"/>
        <v>0</v>
      </c>
      <c r="EH17" s="40">
        <f t="shared" si="40"/>
        <v>0</v>
      </c>
      <c r="EI17" s="40">
        <f t="shared" si="41"/>
        <v>0</v>
      </c>
      <c r="EJ17" s="40">
        <f t="shared" si="200"/>
        <v>0</v>
      </c>
      <c r="EK17" s="40">
        <f t="shared" si="201"/>
        <v>0</v>
      </c>
      <c r="EL17" s="59">
        <f t="shared" si="42"/>
        <v>0</v>
      </c>
      <c r="EM17" s="40"/>
      <c r="EN17" s="40"/>
      <c r="EO17" s="40"/>
      <c r="EP17" s="40"/>
      <c r="EQ17" s="40"/>
      <c r="ER17" s="59">
        <f t="shared" si="43"/>
        <v>0</v>
      </c>
      <c r="ES17" s="40"/>
      <c r="ET17" s="40"/>
      <c r="EU17" s="40"/>
      <c r="EV17" s="59">
        <f t="shared" si="44"/>
        <v>0</v>
      </c>
      <c r="EW17" s="40"/>
      <c r="EX17" s="40"/>
      <c r="EY17" s="40"/>
      <c r="EZ17" s="59">
        <f t="shared" si="45"/>
        <v>0</v>
      </c>
      <c r="FA17" s="40">
        <f t="shared" si="202"/>
        <v>0</v>
      </c>
      <c r="FB17" s="40">
        <f t="shared" si="46"/>
        <v>0</v>
      </c>
      <c r="FC17" s="40">
        <f t="shared" si="47"/>
        <v>0</v>
      </c>
      <c r="FD17" s="40">
        <f t="shared" si="203"/>
        <v>0</v>
      </c>
      <c r="FE17" s="40">
        <f t="shared" si="204"/>
        <v>0</v>
      </c>
      <c r="FF17" s="59">
        <f t="shared" si="48"/>
        <v>0</v>
      </c>
      <c r="FG17" s="40"/>
      <c r="FH17" s="40"/>
      <c r="FI17" s="40"/>
      <c r="FJ17" s="40"/>
      <c r="FK17" s="40"/>
      <c r="FL17" s="59">
        <f t="shared" si="49"/>
        <v>0</v>
      </c>
      <c r="FM17" s="40"/>
      <c r="FN17" s="40"/>
      <c r="FO17" s="40"/>
      <c r="FP17" s="59">
        <f t="shared" si="50"/>
        <v>0</v>
      </c>
      <c r="FQ17" s="40"/>
      <c r="FR17" s="40"/>
      <c r="FS17" s="40"/>
      <c r="FT17" s="59">
        <f t="shared" si="51"/>
        <v>0</v>
      </c>
      <c r="FU17" s="40">
        <f t="shared" si="205"/>
        <v>0</v>
      </c>
      <c r="FV17" s="40">
        <f t="shared" si="52"/>
        <v>0</v>
      </c>
      <c r="FW17" s="40">
        <f t="shared" si="52"/>
        <v>0</v>
      </c>
      <c r="FX17" s="40">
        <f t="shared" si="206"/>
        <v>0</v>
      </c>
      <c r="FY17" s="40">
        <f t="shared" si="206"/>
        <v>0</v>
      </c>
      <c r="FZ17" s="59">
        <f t="shared" si="53"/>
        <v>0</v>
      </c>
      <c r="GA17" s="40"/>
      <c r="GB17" s="40"/>
      <c r="GC17" s="40"/>
      <c r="GD17" s="40"/>
      <c r="GE17" s="40"/>
      <c r="GF17" s="59">
        <f t="shared" si="54"/>
        <v>0</v>
      </c>
      <c r="GG17" s="40"/>
      <c r="GH17" s="40"/>
      <c r="GI17" s="40"/>
      <c r="GJ17" s="59">
        <f t="shared" si="55"/>
        <v>0</v>
      </c>
      <c r="GK17" s="40"/>
      <c r="GL17" s="40"/>
      <c r="GM17" s="40"/>
      <c r="GN17" s="59">
        <f t="shared" si="56"/>
        <v>0</v>
      </c>
      <c r="GO17" s="40">
        <f t="shared" si="207"/>
        <v>0</v>
      </c>
      <c r="GP17" s="40">
        <f t="shared" si="57"/>
        <v>0</v>
      </c>
      <c r="GQ17" s="40">
        <f t="shared" si="58"/>
        <v>0</v>
      </c>
      <c r="GR17" s="40">
        <f t="shared" si="208"/>
        <v>0</v>
      </c>
      <c r="GS17" s="40">
        <f t="shared" si="209"/>
        <v>0</v>
      </c>
      <c r="GT17" s="59">
        <f t="shared" si="59"/>
        <v>0</v>
      </c>
      <c r="GU17" s="40"/>
      <c r="GV17" s="40"/>
      <c r="GW17" s="40"/>
      <c r="GX17" s="40"/>
      <c r="GY17" s="40"/>
      <c r="GZ17" s="59">
        <f t="shared" si="60"/>
        <v>0</v>
      </c>
      <c r="HA17" s="40"/>
      <c r="HB17" s="40"/>
      <c r="HC17" s="40"/>
      <c r="HD17" s="59">
        <f t="shared" si="61"/>
        <v>0</v>
      </c>
      <c r="HE17" s="40"/>
      <c r="HF17" s="40"/>
      <c r="HG17" s="40"/>
      <c r="HH17" s="59">
        <f t="shared" si="62"/>
        <v>0</v>
      </c>
      <c r="HI17" s="40">
        <f t="shared" si="210"/>
        <v>0</v>
      </c>
      <c r="HJ17" s="40">
        <f t="shared" si="63"/>
        <v>0</v>
      </c>
      <c r="HK17" s="40">
        <f t="shared" si="64"/>
        <v>0</v>
      </c>
      <c r="HL17" s="40">
        <f t="shared" si="211"/>
        <v>0</v>
      </c>
      <c r="HM17" s="40">
        <f t="shared" si="212"/>
        <v>0</v>
      </c>
      <c r="HN17" s="59">
        <f t="shared" si="65"/>
        <v>0</v>
      </c>
      <c r="HO17" s="40"/>
      <c r="HP17" s="40"/>
      <c r="HQ17" s="40"/>
      <c r="HR17" s="40"/>
      <c r="HS17" s="40"/>
      <c r="HT17" s="59">
        <f t="shared" si="66"/>
        <v>0</v>
      </c>
      <c r="HU17" s="40"/>
      <c r="HV17" s="40"/>
      <c r="HW17" s="40"/>
      <c r="HX17" s="59">
        <f t="shared" si="67"/>
        <v>0</v>
      </c>
      <c r="HY17" s="40"/>
      <c r="HZ17" s="40"/>
      <c r="IA17" s="40"/>
      <c r="IB17" s="59">
        <f t="shared" si="68"/>
        <v>0</v>
      </c>
      <c r="IC17" s="40">
        <f t="shared" si="213"/>
        <v>0</v>
      </c>
      <c r="ID17" s="40">
        <f t="shared" si="69"/>
        <v>0</v>
      </c>
      <c r="IE17" s="40">
        <f t="shared" si="70"/>
        <v>0</v>
      </c>
      <c r="IF17" s="40">
        <f t="shared" si="214"/>
        <v>0</v>
      </c>
      <c r="IG17" s="40">
        <f t="shared" si="215"/>
        <v>0</v>
      </c>
      <c r="IH17" s="59">
        <f t="shared" si="71"/>
        <v>0</v>
      </c>
      <c r="II17" s="40">
        <f t="shared" si="72"/>
        <v>0</v>
      </c>
      <c r="IJ17" s="40">
        <f t="shared" si="73"/>
        <v>0</v>
      </c>
      <c r="IK17" s="40">
        <f t="shared" si="74"/>
        <v>0</v>
      </c>
      <c r="IL17" s="40">
        <f t="shared" si="75"/>
        <v>0</v>
      </c>
      <c r="IM17" s="40">
        <f t="shared" si="76"/>
        <v>0</v>
      </c>
      <c r="IN17" s="40">
        <f t="shared" si="77"/>
        <v>0</v>
      </c>
      <c r="IO17" s="40">
        <f t="shared" si="78"/>
        <v>0</v>
      </c>
      <c r="IP17" s="40">
        <f t="shared" si="79"/>
        <v>0</v>
      </c>
      <c r="IQ17" s="40">
        <f t="shared" si="80"/>
        <v>0</v>
      </c>
      <c r="IR17" s="40">
        <f t="shared" si="81"/>
        <v>0</v>
      </c>
      <c r="IS17" s="40">
        <f t="shared" si="82"/>
        <v>0</v>
      </c>
      <c r="IT17" s="40">
        <f t="shared" si="83"/>
        <v>0</v>
      </c>
      <c r="IU17" s="40">
        <f t="shared" si="84"/>
        <v>0</v>
      </c>
      <c r="IV17" s="40">
        <f t="shared" si="85"/>
        <v>0</v>
      </c>
      <c r="IW17" s="40">
        <f t="shared" si="216"/>
        <v>0</v>
      </c>
      <c r="IX17" s="40">
        <f t="shared" si="86"/>
        <v>0</v>
      </c>
      <c r="IY17" s="40">
        <f t="shared" si="87"/>
        <v>0</v>
      </c>
      <c r="IZ17" s="40">
        <f t="shared" si="217"/>
        <v>0</v>
      </c>
      <c r="JA17" s="40">
        <f t="shared" si="218"/>
        <v>0</v>
      </c>
      <c r="JB17" s="59">
        <f t="shared" si="88"/>
        <v>0</v>
      </c>
      <c r="JC17" s="40">
        <f t="shared" si="89"/>
        <v>0</v>
      </c>
      <c r="JD17" s="40">
        <f t="shared" si="90"/>
        <v>0</v>
      </c>
      <c r="JE17" s="40">
        <f t="shared" si="91"/>
        <v>0</v>
      </c>
      <c r="JF17" s="40">
        <f t="shared" si="92"/>
        <v>0</v>
      </c>
      <c r="JG17" s="40">
        <f t="shared" si="93"/>
        <v>0</v>
      </c>
      <c r="JH17" s="40">
        <f t="shared" si="94"/>
        <v>0</v>
      </c>
      <c r="JI17" s="40">
        <f t="shared" si="95"/>
        <v>0</v>
      </c>
      <c r="JJ17" s="40">
        <f t="shared" si="96"/>
        <v>0</v>
      </c>
      <c r="JK17" s="40">
        <f t="shared" si="97"/>
        <v>0</v>
      </c>
      <c r="JL17" s="40">
        <f t="shared" si="98"/>
        <v>0</v>
      </c>
      <c r="JM17" s="40">
        <f t="shared" si="99"/>
        <v>0</v>
      </c>
      <c r="JN17" s="40">
        <f t="shared" si="100"/>
        <v>0</v>
      </c>
      <c r="JO17" s="40">
        <f t="shared" si="101"/>
        <v>0</v>
      </c>
      <c r="JP17" s="40">
        <f t="shared" si="102"/>
        <v>0</v>
      </c>
      <c r="JQ17" s="40">
        <f t="shared" si="219"/>
        <v>0</v>
      </c>
      <c r="JR17" s="40">
        <f t="shared" si="103"/>
        <v>0</v>
      </c>
      <c r="JS17" s="40">
        <f t="shared" si="104"/>
        <v>0</v>
      </c>
      <c r="JT17" s="40">
        <f t="shared" si="220"/>
        <v>0</v>
      </c>
      <c r="JU17" s="40">
        <f t="shared" si="221"/>
        <v>0</v>
      </c>
      <c r="JV17" s="59">
        <f t="shared" si="105"/>
        <v>0</v>
      </c>
      <c r="JW17" s="40">
        <f t="shared" si="106"/>
        <v>0</v>
      </c>
      <c r="JX17" s="40">
        <f t="shared" si="107"/>
        <v>0</v>
      </c>
      <c r="JY17" s="40">
        <f t="shared" si="108"/>
        <v>0</v>
      </c>
      <c r="JZ17" s="40">
        <f t="shared" si="109"/>
        <v>0</v>
      </c>
      <c r="KA17" s="40">
        <f t="shared" si="110"/>
        <v>0</v>
      </c>
      <c r="KB17" s="40">
        <f t="shared" si="111"/>
        <v>0</v>
      </c>
      <c r="KC17" s="40">
        <f t="shared" si="112"/>
        <v>0</v>
      </c>
      <c r="KD17" s="40">
        <f t="shared" si="113"/>
        <v>0</v>
      </c>
      <c r="KE17" s="40">
        <f t="shared" si="114"/>
        <v>0</v>
      </c>
      <c r="KF17" s="40">
        <f t="shared" si="115"/>
        <v>0</v>
      </c>
      <c r="KG17" s="40">
        <f t="shared" si="116"/>
        <v>0</v>
      </c>
      <c r="KH17" s="40">
        <f t="shared" si="117"/>
        <v>0</v>
      </c>
      <c r="KI17" s="40">
        <f t="shared" si="118"/>
        <v>0</v>
      </c>
      <c r="KJ17" s="40">
        <f t="shared" si="119"/>
        <v>0</v>
      </c>
      <c r="KK17" s="40">
        <f t="shared" si="222"/>
        <v>0</v>
      </c>
      <c r="KL17" s="40">
        <f t="shared" si="120"/>
        <v>0</v>
      </c>
      <c r="KM17" s="40">
        <f t="shared" si="121"/>
        <v>0</v>
      </c>
      <c r="KN17" s="40">
        <f t="shared" si="223"/>
        <v>0</v>
      </c>
      <c r="KO17" s="40">
        <f t="shared" si="224"/>
        <v>0</v>
      </c>
      <c r="KP17" s="59">
        <f t="shared" si="122"/>
        <v>0</v>
      </c>
      <c r="KQ17" s="40">
        <f t="shared" si="123"/>
        <v>0</v>
      </c>
      <c r="KR17" s="40">
        <f t="shared" si="124"/>
        <v>0</v>
      </c>
      <c r="KS17" s="40">
        <f t="shared" si="125"/>
        <v>0</v>
      </c>
      <c r="KT17" s="40">
        <f t="shared" si="126"/>
        <v>0</v>
      </c>
      <c r="KU17" s="40">
        <f t="shared" si="127"/>
        <v>0</v>
      </c>
      <c r="KV17" s="40">
        <f t="shared" si="128"/>
        <v>0</v>
      </c>
      <c r="KW17" s="40">
        <f t="shared" si="129"/>
        <v>0</v>
      </c>
      <c r="KX17" s="40">
        <f t="shared" si="130"/>
        <v>0</v>
      </c>
      <c r="KY17" s="40">
        <f t="shared" si="131"/>
        <v>0</v>
      </c>
      <c r="KZ17" s="40">
        <f t="shared" si="132"/>
        <v>0</v>
      </c>
      <c r="LA17" s="40">
        <f t="shared" si="133"/>
        <v>0</v>
      </c>
      <c r="LB17" s="40">
        <f t="shared" si="134"/>
        <v>0</v>
      </c>
      <c r="LC17" s="40">
        <f t="shared" si="135"/>
        <v>0</v>
      </c>
      <c r="LD17" s="40">
        <f t="shared" si="136"/>
        <v>0</v>
      </c>
      <c r="LE17" s="40">
        <f t="shared" si="225"/>
        <v>0</v>
      </c>
      <c r="LF17" s="40">
        <f t="shared" si="137"/>
        <v>0</v>
      </c>
      <c r="LG17" s="40">
        <f t="shared" si="138"/>
        <v>0</v>
      </c>
      <c r="LH17" s="40">
        <f t="shared" si="226"/>
        <v>0</v>
      </c>
      <c r="LI17" s="40">
        <f t="shared" si="227"/>
        <v>0</v>
      </c>
      <c r="LJ17" s="59">
        <f t="shared" si="139"/>
        <v>0</v>
      </c>
      <c r="LK17" s="40">
        <f t="shared" si="140"/>
        <v>0</v>
      </c>
      <c r="LL17" s="40">
        <f t="shared" si="141"/>
        <v>0</v>
      </c>
      <c r="LM17" s="40">
        <f t="shared" si="142"/>
        <v>0</v>
      </c>
      <c r="LN17" s="40">
        <f t="shared" si="143"/>
        <v>0</v>
      </c>
      <c r="LO17" s="40">
        <f t="shared" si="144"/>
        <v>0</v>
      </c>
      <c r="LP17" s="40">
        <f t="shared" si="145"/>
        <v>0</v>
      </c>
      <c r="LQ17" s="40">
        <f t="shared" si="146"/>
        <v>0</v>
      </c>
      <c r="LR17" s="40">
        <f t="shared" si="147"/>
        <v>0</v>
      </c>
      <c r="LS17" s="40">
        <f t="shared" si="148"/>
        <v>0</v>
      </c>
      <c r="LT17" s="40">
        <f t="shared" si="149"/>
        <v>0</v>
      </c>
      <c r="LU17" s="40">
        <f t="shared" si="150"/>
        <v>0</v>
      </c>
      <c r="LV17" s="40">
        <f t="shared" si="151"/>
        <v>0</v>
      </c>
      <c r="LW17" s="40">
        <f t="shared" si="152"/>
        <v>0</v>
      </c>
      <c r="LX17" s="40">
        <f t="shared" si="153"/>
        <v>0</v>
      </c>
      <c r="LY17" s="40">
        <f t="shared" si="228"/>
        <v>0</v>
      </c>
      <c r="LZ17" s="40">
        <f t="shared" si="154"/>
        <v>0</v>
      </c>
      <c r="MA17" s="40">
        <f t="shared" si="155"/>
        <v>0</v>
      </c>
      <c r="MB17" s="40">
        <f t="shared" si="229"/>
        <v>0</v>
      </c>
      <c r="MC17" s="40">
        <f t="shared" si="230"/>
        <v>0</v>
      </c>
      <c r="MD17" s="59">
        <f t="shared" si="156"/>
        <v>0</v>
      </c>
      <c r="ME17" s="40">
        <f t="shared" si="157"/>
        <v>0</v>
      </c>
      <c r="MF17" s="40">
        <f t="shared" si="158"/>
        <v>0</v>
      </c>
      <c r="MG17" s="40">
        <f t="shared" si="159"/>
        <v>0</v>
      </c>
      <c r="MH17" s="40">
        <f t="shared" si="160"/>
        <v>0</v>
      </c>
      <c r="MI17" s="40">
        <f t="shared" si="161"/>
        <v>0</v>
      </c>
      <c r="MJ17" s="40">
        <f t="shared" si="162"/>
        <v>0</v>
      </c>
      <c r="MK17" s="40">
        <f t="shared" si="163"/>
        <v>0</v>
      </c>
      <c r="ML17" s="40">
        <f t="shared" si="164"/>
        <v>0</v>
      </c>
      <c r="MM17" s="40">
        <f t="shared" si="165"/>
        <v>0</v>
      </c>
      <c r="MN17" s="40">
        <f t="shared" si="166"/>
        <v>0</v>
      </c>
      <c r="MO17" s="40">
        <f t="shared" si="167"/>
        <v>0</v>
      </c>
      <c r="MP17" s="40">
        <f t="shared" si="168"/>
        <v>0</v>
      </c>
      <c r="MQ17" s="40">
        <f t="shared" si="169"/>
        <v>0</v>
      </c>
      <c r="MR17" s="40">
        <f t="shared" si="170"/>
        <v>0</v>
      </c>
      <c r="MS17" s="40">
        <f t="shared" si="231"/>
        <v>0</v>
      </c>
      <c r="MT17" s="40">
        <f t="shared" si="171"/>
        <v>0</v>
      </c>
      <c r="MU17" s="40">
        <f t="shared" si="172"/>
        <v>0</v>
      </c>
      <c r="MV17" s="40">
        <f t="shared" si="232"/>
        <v>0</v>
      </c>
      <c r="MW17" s="40">
        <f t="shared" si="233"/>
        <v>0</v>
      </c>
      <c r="MX17" s="59">
        <f t="shared" si="173"/>
        <v>0</v>
      </c>
      <c r="MY17" s="40">
        <f t="shared" si="234"/>
        <v>0</v>
      </c>
      <c r="MZ17" s="40">
        <f t="shared" si="235"/>
        <v>0</v>
      </c>
      <c r="NA17" s="40">
        <f t="shared" si="236"/>
        <v>0</v>
      </c>
      <c r="NB17" s="40">
        <f t="shared" si="237"/>
        <v>0</v>
      </c>
      <c r="NC17" s="40">
        <f t="shared" si="238"/>
        <v>0</v>
      </c>
      <c r="ND17" s="40">
        <f t="shared" si="239"/>
        <v>0</v>
      </c>
      <c r="NE17" s="40">
        <f t="shared" si="240"/>
        <v>0</v>
      </c>
      <c r="NF17" s="40">
        <f t="shared" si="241"/>
        <v>0</v>
      </c>
      <c r="NG17" s="40">
        <f t="shared" si="242"/>
        <v>0</v>
      </c>
      <c r="NH17" s="40">
        <f t="shared" si="243"/>
        <v>0</v>
      </c>
      <c r="NI17" s="40">
        <f t="shared" si="244"/>
        <v>0</v>
      </c>
      <c r="NJ17" s="40">
        <f t="shared" si="245"/>
        <v>0</v>
      </c>
      <c r="NK17" s="40">
        <f t="shared" si="246"/>
        <v>0</v>
      </c>
      <c r="NL17" s="40">
        <f t="shared" si="247"/>
        <v>0</v>
      </c>
      <c r="NM17" s="40">
        <f t="shared" si="248"/>
        <v>0</v>
      </c>
      <c r="NN17" s="40">
        <f t="shared" si="175"/>
        <v>0</v>
      </c>
      <c r="NO17" s="40">
        <f t="shared" si="176"/>
        <v>0</v>
      </c>
      <c r="NP17" s="40">
        <f t="shared" si="249"/>
        <v>0</v>
      </c>
      <c r="NQ17" s="40">
        <f t="shared" si="250"/>
        <v>0</v>
      </c>
      <c r="NR17" s="59">
        <f t="shared" si="177"/>
        <v>0</v>
      </c>
    </row>
    <row r="18" spans="1:382" x14ac:dyDescent="0.25">
      <c r="A18" s="3">
        <v>2</v>
      </c>
      <c r="B18" s="15" t="s">
        <v>120</v>
      </c>
      <c r="C18" s="59"/>
      <c r="D18" s="59"/>
      <c r="E18" s="59"/>
      <c r="F18" s="59"/>
      <c r="G18" s="59"/>
      <c r="H18" s="59"/>
      <c r="I18" s="59"/>
      <c r="J18" s="59"/>
      <c r="K18" s="59"/>
      <c r="L18" s="59">
        <f t="shared" si="8"/>
        <v>0</v>
      </c>
      <c r="M18" s="59"/>
      <c r="N18" s="59"/>
      <c r="O18" s="59"/>
      <c r="P18" s="59">
        <f t="shared" si="9"/>
        <v>0</v>
      </c>
      <c r="Q18" s="40">
        <f t="shared" si="178"/>
        <v>0</v>
      </c>
      <c r="R18" s="40">
        <f t="shared" si="179"/>
        <v>0</v>
      </c>
      <c r="S18" s="40">
        <f t="shared" si="180"/>
        <v>0</v>
      </c>
      <c r="T18" s="40">
        <f t="shared" si="181"/>
        <v>0</v>
      </c>
      <c r="U18" s="40">
        <f t="shared" si="182"/>
        <v>0</v>
      </c>
      <c r="V18" s="59">
        <f t="shared" si="183"/>
        <v>0</v>
      </c>
      <c r="W18" s="59"/>
      <c r="X18" s="59"/>
      <c r="Y18" s="59"/>
      <c r="Z18" s="40"/>
      <c r="AA18" s="40"/>
      <c r="AB18" s="59">
        <f t="shared" si="184"/>
        <v>0</v>
      </c>
      <c r="AC18" s="59"/>
      <c r="AD18" s="59"/>
      <c r="AE18" s="59"/>
      <c r="AF18" s="59">
        <f t="shared" si="10"/>
        <v>0</v>
      </c>
      <c r="AG18" s="59"/>
      <c r="AH18" s="59"/>
      <c r="AI18" s="59"/>
      <c r="AJ18" s="59">
        <f t="shared" si="11"/>
        <v>0</v>
      </c>
      <c r="AK18" s="40">
        <f t="shared" si="251"/>
        <v>0</v>
      </c>
      <c r="AL18" s="40">
        <f t="shared" si="252"/>
        <v>0</v>
      </c>
      <c r="AM18" s="40">
        <f t="shared" si="253"/>
        <v>0</v>
      </c>
      <c r="AN18" s="40">
        <f t="shared" si="254"/>
        <v>0</v>
      </c>
      <c r="AO18" s="40">
        <f t="shared" si="185"/>
        <v>0</v>
      </c>
      <c r="AP18" s="59">
        <f t="shared" si="186"/>
        <v>0</v>
      </c>
      <c r="AQ18" s="59"/>
      <c r="AR18" s="59"/>
      <c r="AS18" s="59"/>
      <c r="AT18" s="40"/>
      <c r="AU18" s="40"/>
      <c r="AV18" s="59">
        <f t="shared" si="13"/>
        <v>0</v>
      </c>
      <c r="AW18" s="59"/>
      <c r="AX18" s="59"/>
      <c r="AY18" s="59"/>
      <c r="AZ18" s="59">
        <f t="shared" si="14"/>
        <v>0</v>
      </c>
      <c r="BA18" s="59"/>
      <c r="BB18" s="59"/>
      <c r="BC18" s="59"/>
      <c r="BD18" s="59">
        <f t="shared" si="256"/>
        <v>0</v>
      </c>
      <c r="BE18" s="40">
        <f t="shared" si="257"/>
        <v>0</v>
      </c>
      <c r="BF18" s="40">
        <f t="shared" si="258"/>
        <v>0</v>
      </c>
      <c r="BG18" s="40">
        <f t="shared" si="259"/>
        <v>0</v>
      </c>
      <c r="BH18" s="40">
        <f t="shared" si="260"/>
        <v>0</v>
      </c>
      <c r="BI18" s="40">
        <f t="shared" si="189"/>
        <v>0</v>
      </c>
      <c r="BJ18" s="59">
        <f t="shared" si="18"/>
        <v>0</v>
      </c>
      <c r="BK18" s="59"/>
      <c r="BL18" s="59"/>
      <c r="BM18" s="59"/>
      <c r="BN18" s="40"/>
      <c r="BO18" s="40"/>
      <c r="BP18" s="59">
        <f t="shared" si="19"/>
        <v>0</v>
      </c>
      <c r="BQ18" s="59"/>
      <c r="BR18" s="59"/>
      <c r="BS18" s="59"/>
      <c r="BT18" s="59">
        <f t="shared" si="20"/>
        <v>0</v>
      </c>
      <c r="BU18" s="59"/>
      <c r="BV18" s="59"/>
      <c r="BW18" s="59"/>
      <c r="BX18" s="59">
        <f t="shared" si="21"/>
        <v>0</v>
      </c>
      <c r="BY18" s="40">
        <f t="shared" si="190"/>
        <v>0</v>
      </c>
      <c r="BZ18" s="40">
        <f t="shared" si="22"/>
        <v>0</v>
      </c>
      <c r="CA18" s="40">
        <f t="shared" si="23"/>
        <v>0</v>
      </c>
      <c r="CB18" s="40">
        <f t="shared" si="191"/>
        <v>0</v>
      </c>
      <c r="CC18" s="40">
        <f t="shared" si="192"/>
        <v>0</v>
      </c>
      <c r="CD18" s="59">
        <f t="shared" si="24"/>
        <v>0</v>
      </c>
      <c r="CE18" s="59"/>
      <c r="CF18" s="59"/>
      <c r="CG18" s="59"/>
      <c r="CH18" s="40"/>
      <c r="CI18" s="40"/>
      <c r="CJ18" s="59">
        <f t="shared" si="25"/>
        <v>0</v>
      </c>
      <c r="CK18" s="59"/>
      <c r="CL18" s="59"/>
      <c r="CM18" s="59"/>
      <c r="CN18" s="59">
        <f t="shared" si="26"/>
        <v>0</v>
      </c>
      <c r="CO18" s="59"/>
      <c r="CP18" s="59"/>
      <c r="CQ18" s="59"/>
      <c r="CR18" s="59">
        <f t="shared" si="27"/>
        <v>0</v>
      </c>
      <c r="CS18" s="40">
        <f t="shared" si="193"/>
        <v>0</v>
      </c>
      <c r="CT18" s="40">
        <f t="shared" si="28"/>
        <v>0</v>
      </c>
      <c r="CU18" s="40">
        <f t="shared" si="29"/>
        <v>0</v>
      </c>
      <c r="CV18" s="40">
        <f t="shared" si="194"/>
        <v>0</v>
      </c>
      <c r="CW18" s="40">
        <f t="shared" si="195"/>
        <v>0</v>
      </c>
      <c r="CX18" s="59">
        <f t="shared" si="30"/>
        <v>0</v>
      </c>
      <c r="CY18" s="59"/>
      <c r="CZ18" s="59"/>
      <c r="DA18" s="59"/>
      <c r="DB18" s="40"/>
      <c r="DC18" s="40"/>
      <c r="DD18" s="59">
        <f t="shared" si="31"/>
        <v>0</v>
      </c>
      <c r="DE18" s="59"/>
      <c r="DF18" s="59"/>
      <c r="DG18" s="59"/>
      <c r="DH18" s="59">
        <f t="shared" si="32"/>
        <v>0</v>
      </c>
      <c r="DI18" s="59"/>
      <c r="DJ18" s="59"/>
      <c r="DK18" s="59"/>
      <c r="DL18" s="59">
        <f t="shared" si="33"/>
        <v>0</v>
      </c>
      <c r="DM18" s="40">
        <f t="shared" si="196"/>
        <v>0</v>
      </c>
      <c r="DN18" s="40">
        <f t="shared" si="34"/>
        <v>0</v>
      </c>
      <c r="DO18" s="40">
        <f t="shared" si="35"/>
        <v>0</v>
      </c>
      <c r="DP18" s="40">
        <f t="shared" si="197"/>
        <v>0</v>
      </c>
      <c r="DQ18" s="40">
        <f t="shared" si="198"/>
        <v>0</v>
      </c>
      <c r="DR18" s="59">
        <f t="shared" si="36"/>
        <v>0</v>
      </c>
      <c r="DS18" s="59"/>
      <c r="DT18" s="59"/>
      <c r="DU18" s="59"/>
      <c r="DV18" s="40"/>
      <c r="DW18" s="40"/>
      <c r="DX18" s="59">
        <f t="shared" si="37"/>
        <v>0</v>
      </c>
      <c r="DY18" s="59"/>
      <c r="DZ18" s="59"/>
      <c r="EA18" s="59"/>
      <c r="EB18" s="59">
        <f t="shared" si="38"/>
        <v>0</v>
      </c>
      <c r="EC18" s="59"/>
      <c r="ED18" s="59"/>
      <c r="EE18" s="59"/>
      <c r="EF18" s="59">
        <f t="shared" si="39"/>
        <v>0</v>
      </c>
      <c r="EG18" s="40">
        <f t="shared" si="199"/>
        <v>0</v>
      </c>
      <c r="EH18" s="40">
        <f t="shared" si="40"/>
        <v>0</v>
      </c>
      <c r="EI18" s="40">
        <f t="shared" si="41"/>
        <v>0</v>
      </c>
      <c r="EJ18" s="40">
        <f t="shared" si="200"/>
        <v>0</v>
      </c>
      <c r="EK18" s="40">
        <f t="shared" si="201"/>
        <v>0</v>
      </c>
      <c r="EL18" s="59">
        <f t="shared" si="42"/>
        <v>0</v>
      </c>
      <c r="EM18" s="59"/>
      <c r="EN18" s="59"/>
      <c r="EO18" s="59"/>
      <c r="EP18" s="40"/>
      <c r="EQ18" s="40"/>
      <c r="ER18" s="59">
        <f t="shared" si="43"/>
        <v>0</v>
      </c>
      <c r="ES18" s="59"/>
      <c r="ET18" s="59"/>
      <c r="EU18" s="59"/>
      <c r="EV18" s="59">
        <f t="shared" si="44"/>
        <v>0</v>
      </c>
      <c r="EW18" s="59"/>
      <c r="EX18" s="59"/>
      <c r="EY18" s="59"/>
      <c r="EZ18" s="59">
        <f t="shared" si="45"/>
        <v>0</v>
      </c>
      <c r="FA18" s="40">
        <f t="shared" si="202"/>
        <v>0</v>
      </c>
      <c r="FB18" s="40">
        <f t="shared" si="46"/>
        <v>0</v>
      </c>
      <c r="FC18" s="40">
        <f t="shared" si="47"/>
        <v>0</v>
      </c>
      <c r="FD18" s="40">
        <f t="shared" si="203"/>
        <v>0</v>
      </c>
      <c r="FE18" s="40">
        <f t="shared" si="204"/>
        <v>0</v>
      </c>
      <c r="FF18" s="59">
        <f t="shared" si="48"/>
        <v>0</v>
      </c>
      <c r="FG18" s="59"/>
      <c r="FH18" s="59"/>
      <c r="FI18" s="59"/>
      <c r="FJ18" s="40"/>
      <c r="FK18" s="40"/>
      <c r="FL18" s="59">
        <f t="shared" si="49"/>
        <v>0</v>
      </c>
      <c r="FM18" s="59"/>
      <c r="FN18" s="59"/>
      <c r="FO18" s="59"/>
      <c r="FP18" s="59">
        <f t="shared" si="50"/>
        <v>0</v>
      </c>
      <c r="FQ18" s="59"/>
      <c r="FR18" s="59"/>
      <c r="FS18" s="59"/>
      <c r="FT18" s="59">
        <f t="shared" si="51"/>
        <v>0</v>
      </c>
      <c r="FU18" s="40">
        <f t="shared" si="205"/>
        <v>0</v>
      </c>
      <c r="FV18" s="40">
        <f t="shared" si="52"/>
        <v>0</v>
      </c>
      <c r="FW18" s="40">
        <f t="shared" si="52"/>
        <v>0</v>
      </c>
      <c r="FX18" s="40">
        <f t="shared" si="206"/>
        <v>0</v>
      </c>
      <c r="FY18" s="40">
        <f t="shared" si="206"/>
        <v>0</v>
      </c>
      <c r="FZ18" s="59">
        <f t="shared" si="53"/>
        <v>0</v>
      </c>
      <c r="GA18" s="59"/>
      <c r="GB18" s="59"/>
      <c r="GC18" s="59"/>
      <c r="GD18" s="40"/>
      <c r="GE18" s="40"/>
      <c r="GF18" s="59">
        <f t="shared" si="54"/>
        <v>0</v>
      </c>
      <c r="GG18" s="59"/>
      <c r="GH18" s="59"/>
      <c r="GI18" s="59"/>
      <c r="GJ18" s="59">
        <f t="shared" si="55"/>
        <v>0</v>
      </c>
      <c r="GK18" s="59"/>
      <c r="GL18" s="59"/>
      <c r="GM18" s="59"/>
      <c r="GN18" s="59">
        <f t="shared" si="56"/>
        <v>0</v>
      </c>
      <c r="GO18" s="40">
        <f t="shared" si="207"/>
        <v>0</v>
      </c>
      <c r="GP18" s="40">
        <f t="shared" si="57"/>
        <v>0</v>
      </c>
      <c r="GQ18" s="40">
        <f t="shared" si="58"/>
        <v>0</v>
      </c>
      <c r="GR18" s="40">
        <f t="shared" si="208"/>
        <v>0</v>
      </c>
      <c r="GS18" s="40">
        <f t="shared" si="209"/>
        <v>0</v>
      </c>
      <c r="GT18" s="59">
        <f t="shared" si="59"/>
        <v>0</v>
      </c>
      <c r="GU18" s="59"/>
      <c r="GV18" s="59"/>
      <c r="GW18" s="59"/>
      <c r="GX18" s="40"/>
      <c r="GY18" s="40"/>
      <c r="GZ18" s="59">
        <f t="shared" si="60"/>
        <v>0</v>
      </c>
      <c r="HA18" s="59"/>
      <c r="HB18" s="59"/>
      <c r="HC18" s="59"/>
      <c r="HD18" s="59">
        <f t="shared" si="61"/>
        <v>0</v>
      </c>
      <c r="HE18" s="59"/>
      <c r="HF18" s="59"/>
      <c r="HG18" s="59"/>
      <c r="HH18" s="59">
        <f t="shared" si="62"/>
        <v>0</v>
      </c>
      <c r="HI18" s="40">
        <f t="shared" si="210"/>
        <v>0</v>
      </c>
      <c r="HJ18" s="40">
        <f t="shared" si="63"/>
        <v>0</v>
      </c>
      <c r="HK18" s="40">
        <f t="shared" si="64"/>
        <v>0</v>
      </c>
      <c r="HL18" s="40">
        <f t="shared" si="211"/>
        <v>0</v>
      </c>
      <c r="HM18" s="40">
        <f t="shared" si="212"/>
        <v>0</v>
      </c>
      <c r="HN18" s="59">
        <f t="shared" si="65"/>
        <v>0</v>
      </c>
      <c r="HO18" s="59"/>
      <c r="HP18" s="59"/>
      <c r="HQ18" s="59"/>
      <c r="HR18" s="40"/>
      <c r="HS18" s="40"/>
      <c r="HT18" s="59">
        <f t="shared" si="66"/>
        <v>0</v>
      </c>
      <c r="HU18" s="59"/>
      <c r="HV18" s="59"/>
      <c r="HW18" s="59"/>
      <c r="HX18" s="59">
        <f t="shared" si="67"/>
        <v>0</v>
      </c>
      <c r="HY18" s="59"/>
      <c r="HZ18" s="59"/>
      <c r="IA18" s="59"/>
      <c r="IB18" s="59">
        <f t="shared" si="68"/>
        <v>0</v>
      </c>
      <c r="IC18" s="40">
        <f t="shared" si="213"/>
        <v>0</v>
      </c>
      <c r="ID18" s="40">
        <f t="shared" si="69"/>
        <v>0</v>
      </c>
      <c r="IE18" s="40">
        <f t="shared" si="70"/>
        <v>0</v>
      </c>
      <c r="IF18" s="40">
        <f t="shared" si="214"/>
        <v>0</v>
      </c>
      <c r="IG18" s="40">
        <f t="shared" si="215"/>
        <v>0</v>
      </c>
      <c r="IH18" s="59">
        <f t="shared" si="71"/>
        <v>0</v>
      </c>
      <c r="II18" s="40">
        <f t="shared" si="72"/>
        <v>0</v>
      </c>
      <c r="IJ18" s="40">
        <f t="shared" si="73"/>
        <v>0</v>
      </c>
      <c r="IK18" s="40">
        <f t="shared" si="74"/>
        <v>0</v>
      </c>
      <c r="IL18" s="40">
        <f t="shared" si="75"/>
        <v>0</v>
      </c>
      <c r="IM18" s="40">
        <f t="shared" si="76"/>
        <v>0</v>
      </c>
      <c r="IN18" s="40">
        <f t="shared" si="77"/>
        <v>0</v>
      </c>
      <c r="IO18" s="40">
        <f t="shared" si="78"/>
        <v>0</v>
      </c>
      <c r="IP18" s="40">
        <f t="shared" si="79"/>
        <v>0</v>
      </c>
      <c r="IQ18" s="40">
        <f t="shared" si="80"/>
        <v>0</v>
      </c>
      <c r="IR18" s="40">
        <f t="shared" si="81"/>
        <v>0</v>
      </c>
      <c r="IS18" s="40">
        <f t="shared" si="82"/>
        <v>0</v>
      </c>
      <c r="IT18" s="40">
        <f t="shared" si="83"/>
        <v>0</v>
      </c>
      <c r="IU18" s="40">
        <f t="shared" si="84"/>
        <v>0</v>
      </c>
      <c r="IV18" s="40">
        <f t="shared" si="85"/>
        <v>0</v>
      </c>
      <c r="IW18" s="40">
        <f t="shared" si="216"/>
        <v>0</v>
      </c>
      <c r="IX18" s="40">
        <f t="shared" si="86"/>
        <v>0</v>
      </c>
      <c r="IY18" s="40">
        <f t="shared" si="87"/>
        <v>0</v>
      </c>
      <c r="IZ18" s="40">
        <f t="shared" si="217"/>
        <v>0</v>
      </c>
      <c r="JA18" s="40">
        <f t="shared" si="218"/>
        <v>0</v>
      </c>
      <c r="JB18" s="59">
        <f t="shared" si="88"/>
        <v>0</v>
      </c>
      <c r="JC18" s="40">
        <f t="shared" si="89"/>
        <v>0</v>
      </c>
      <c r="JD18" s="40">
        <f t="shared" si="90"/>
        <v>0</v>
      </c>
      <c r="JE18" s="40">
        <f t="shared" si="91"/>
        <v>0</v>
      </c>
      <c r="JF18" s="40">
        <f t="shared" si="92"/>
        <v>0</v>
      </c>
      <c r="JG18" s="40">
        <f t="shared" si="93"/>
        <v>0</v>
      </c>
      <c r="JH18" s="40">
        <f t="shared" si="94"/>
        <v>0</v>
      </c>
      <c r="JI18" s="40">
        <f t="shared" si="95"/>
        <v>0</v>
      </c>
      <c r="JJ18" s="40">
        <f t="shared" si="96"/>
        <v>0</v>
      </c>
      <c r="JK18" s="40">
        <f t="shared" si="97"/>
        <v>0</v>
      </c>
      <c r="JL18" s="40">
        <f t="shared" si="98"/>
        <v>0</v>
      </c>
      <c r="JM18" s="40">
        <f t="shared" si="99"/>
        <v>0</v>
      </c>
      <c r="JN18" s="40">
        <f t="shared" si="100"/>
        <v>0</v>
      </c>
      <c r="JO18" s="40">
        <f t="shared" si="101"/>
        <v>0</v>
      </c>
      <c r="JP18" s="40">
        <f t="shared" si="102"/>
        <v>0</v>
      </c>
      <c r="JQ18" s="40">
        <f t="shared" si="219"/>
        <v>0</v>
      </c>
      <c r="JR18" s="40">
        <f t="shared" si="103"/>
        <v>0</v>
      </c>
      <c r="JS18" s="40">
        <f t="shared" si="104"/>
        <v>0</v>
      </c>
      <c r="JT18" s="40">
        <f t="shared" si="220"/>
        <v>0</v>
      </c>
      <c r="JU18" s="40">
        <f t="shared" si="221"/>
        <v>0</v>
      </c>
      <c r="JV18" s="59">
        <f t="shared" si="105"/>
        <v>0</v>
      </c>
      <c r="JW18" s="40">
        <f t="shared" si="106"/>
        <v>0</v>
      </c>
      <c r="JX18" s="40">
        <f t="shared" si="107"/>
        <v>0</v>
      </c>
      <c r="JY18" s="40">
        <f t="shared" si="108"/>
        <v>0</v>
      </c>
      <c r="JZ18" s="40">
        <f t="shared" si="109"/>
        <v>0</v>
      </c>
      <c r="KA18" s="40">
        <f t="shared" si="110"/>
        <v>0</v>
      </c>
      <c r="KB18" s="40">
        <f t="shared" si="111"/>
        <v>0</v>
      </c>
      <c r="KC18" s="40">
        <f t="shared" si="112"/>
        <v>0</v>
      </c>
      <c r="KD18" s="40">
        <f t="shared" si="113"/>
        <v>0</v>
      </c>
      <c r="KE18" s="40">
        <f t="shared" si="114"/>
        <v>0</v>
      </c>
      <c r="KF18" s="40">
        <f t="shared" si="115"/>
        <v>0</v>
      </c>
      <c r="KG18" s="40">
        <f t="shared" si="116"/>
        <v>0</v>
      </c>
      <c r="KH18" s="40">
        <f t="shared" si="117"/>
        <v>0</v>
      </c>
      <c r="KI18" s="40">
        <f t="shared" si="118"/>
        <v>0</v>
      </c>
      <c r="KJ18" s="40">
        <f t="shared" si="119"/>
        <v>0</v>
      </c>
      <c r="KK18" s="40">
        <f t="shared" si="222"/>
        <v>0</v>
      </c>
      <c r="KL18" s="40">
        <f t="shared" si="120"/>
        <v>0</v>
      </c>
      <c r="KM18" s="40">
        <f t="shared" si="121"/>
        <v>0</v>
      </c>
      <c r="KN18" s="40">
        <f t="shared" si="223"/>
        <v>0</v>
      </c>
      <c r="KO18" s="40">
        <f t="shared" si="224"/>
        <v>0</v>
      </c>
      <c r="KP18" s="59">
        <f t="shared" si="122"/>
        <v>0</v>
      </c>
      <c r="KQ18" s="40">
        <f t="shared" si="123"/>
        <v>0</v>
      </c>
      <c r="KR18" s="40">
        <f t="shared" si="124"/>
        <v>0</v>
      </c>
      <c r="KS18" s="40">
        <f t="shared" si="125"/>
        <v>0</v>
      </c>
      <c r="KT18" s="40">
        <f t="shared" si="126"/>
        <v>0</v>
      </c>
      <c r="KU18" s="40">
        <f t="shared" si="127"/>
        <v>0</v>
      </c>
      <c r="KV18" s="40">
        <f t="shared" si="128"/>
        <v>0</v>
      </c>
      <c r="KW18" s="40">
        <f t="shared" si="129"/>
        <v>0</v>
      </c>
      <c r="KX18" s="40">
        <f t="shared" si="130"/>
        <v>0</v>
      </c>
      <c r="KY18" s="40">
        <f t="shared" si="131"/>
        <v>0</v>
      </c>
      <c r="KZ18" s="40">
        <f t="shared" si="132"/>
        <v>0</v>
      </c>
      <c r="LA18" s="40">
        <f t="shared" si="133"/>
        <v>0</v>
      </c>
      <c r="LB18" s="40">
        <f t="shared" si="134"/>
        <v>0</v>
      </c>
      <c r="LC18" s="40">
        <f t="shared" si="135"/>
        <v>0</v>
      </c>
      <c r="LD18" s="40">
        <f t="shared" si="136"/>
        <v>0</v>
      </c>
      <c r="LE18" s="40">
        <f t="shared" si="225"/>
        <v>0</v>
      </c>
      <c r="LF18" s="40">
        <f t="shared" si="137"/>
        <v>0</v>
      </c>
      <c r="LG18" s="40">
        <f t="shared" si="138"/>
        <v>0</v>
      </c>
      <c r="LH18" s="40">
        <f t="shared" si="226"/>
        <v>0</v>
      </c>
      <c r="LI18" s="40">
        <f t="shared" si="227"/>
        <v>0</v>
      </c>
      <c r="LJ18" s="59">
        <f t="shared" si="139"/>
        <v>0</v>
      </c>
      <c r="LK18" s="40">
        <f t="shared" si="140"/>
        <v>0</v>
      </c>
      <c r="LL18" s="40">
        <f t="shared" si="141"/>
        <v>0</v>
      </c>
      <c r="LM18" s="40">
        <f t="shared" si="142"/>
        <v>0</v>
      </c>
      <c r="LN18" s="40">
        <f t="shared" si="143"/>
        <v>0</v>
      </c>
      <c r="LO18" s="40">
        <f t="shared" si="144"/>
        <v>0</v>
      </c>
      <c r="LP18" s="40">
        <f t="shared" si="145"/>
        <v>0</v>
      </c>
      <c r="LQ18" s="40">
        <f t="shared" si="146"/>
        <v>0</v>
      </c>
      <c r="LR18" s="40">
        <f t="shared" si="147"/>
        <v>0</v>
      </c>
      <c r="LS18" s="40">
        <f t="shared" si="148"/>
        <v>0</v>
      </c>
      <c r="LT18" s="40">
        <f t="shared" si="149"/>
        <v>0</v>
      </c>
      <c r="LU18" s="40">
        <f t="shared" si="150"/>
        <v>0</v>
      </c>
      <c r="LV18" s="40">
        <f t="shared" si="151"/>
        <v>0</v>
      </c>
      <c r="LW18" s="40">
        <f t="shared" si="152"/>
        <v>0</v>
      </c>
      <c r="LX18" s="40">
        <f t="shared" si="153"/>
        <v>0</v>
      </c>
      <c r="LY18" s="40">
        <f t="shared" si="228"/>
        <v>0</v>
      </c>
      <c r="LZ18" s="40">
        <f t="shared" si="154"/>
        <v>0</v>
      </c>
      <c r="MA18" s="40">
        <f t="shared" si="155"/>
        <v>0</v>
      </c>
      <c r="MB18" s="40">
        <f t="shared" si="229"/>
        <v>0</v>
      </c>
      <c r="MC18" s="40">
        <f t="shared" si="230"/>
        <v>0</v>
      </c>
      <c r="MD18" s="59">
        <f t="shared" si="156"/>
        <v>0</v>
      </c>
      <c r="ME18" s="40">
        <f t="shared" si="157"/>
        <v>0</v>
      </c>
      <c r="MF18" s="40">
        <f t="shared" si="158"/>
        <v>0</v>
      </c>
      <c r="MG18" s="40">
        <f t="shared" si="159"/>
        <v>0</v>
      </c>
      <c r="MH18" s="40">
        <f t="shared" si="160"/>
        <v>0</v>
      </c>
      <c r="MI18" s="40">
        <f t="shared" si="161"/>
        <v>0</v>
      </c>
      <c r="MJ18" s="40">
        <f t="shared" si="162"/>
        <v>0</v>
      </c>
      <c r="MK18" s="40">
        <f t="shared" si="163"/>
        <v>0</v>
      </c>
      <c r="ML18" s="40">
        <f t="shared" si="164"/>
        <v>0</v>
      </c>
      <c r="MM18" s="40">
        <f t="shared" si="165"/>
        <v>0</v>
      </c>
      <c r="MN18" s="40">
        <f t="shared" si="166"/>
        <v>0</v>
      </c>
      <c r="MO18" s="40">
        <f t="shared" si="167"/>
        <v>0</v>
      </c>
      <c r="MP18" s="40">
        <f t="shared" si="168"/>
        <v>0</v>
      </c>
      <c r="MQ18" s="40">
        <f t="shared" si="169"/>
        <v>0</v>
      </c>
      <c r="MR18" s="40">
        <f t="shared" si="170"/>
        <v>0</v>
      </c>
      <c r="MS18" s="40">
        <f t="shared" si="231"/>
        <v>0</v>
      </c>
      <c r="MT18" s="40">
        <f t="shared" si="171"/>
        <v>0</v>
      </c>
      <c r="MU18" s="40">
        <f t="shared" si="172"/>
        <v>0</v>
      </c>
      <c r="MV18" s="40">
        <f t="shared" si="232"/>
        <v>0</v>
      </c>
      <c r="MW18" s="40">
        <f t="shared" si="233"/>
        <v>0</v>
      </c>
      <c r="MX18" s="59">
        <f t="shared" si="173"/>
        <v>0</v>
      </c>
      <c r="MY18" s="40">
        <f t="shared" si="234"/>
        <v>0</v>
      </c>
      <c r="MZ18" s="40">
        <f t="shared" si="235"/>
        <v>0</v>
      </c>
      <c r="NA18" s="40">
        <f t="shared" si="236"/>
        <v>0</v>
      </c>
      <c r="NB18" s="40">
        <f t="shared" si="237"/>
        <v>0</v>
      </c>
      <c r="NC18" s="40">
        <f t="shared" si="238"/>
        <v>0</v>
      </c>
      <c r="ND18" s="40">
        <f t="shared" si="239"/>
        <v>0</v>
      </c>
      <c r="NE18" s="40">
        <f t="shared" si="240"/>
        <v>0</v>
      </c>
      <c r="NF18" s="40">
        <f t="shared" si="241"/>
        <v>0</v>
      </c>
      <c r="NG18" s="40">
        <f t="shared" si="242"/>
        <v>0</v>
      </c>
      <c r="NH18" s="40">
        <f t="shared" si="243"/>
        <v>0</v>
      </c>
      <c r="NI18" s="40">
        <f t="shared" si="244"/>
        <v>0</v>
      </c>
      <c r="NJ18" s="40">
        <f t="shared" si="245"/>
        <v>0</v>
      </c>
      <c r="NK18" s="40">
        <f t="shared" si="246"/>
        <v>0</v>
      </c>
      <c r="NL18" s="40">
        <f t="shared" si="247"/>
        <v>0</v>
      </c>
      <c r="NM18" s="40">
        <f t="shared" si="248"/>
        <v>0</v>
      </c>
      <c r="NN18" s="40">
        <f t="shared" si="175"/>
        <v>0</v>
      </c>
      <c r="NO18" s="40">
        <f t="shared" si="176"/>
        <v>0</v>
      </c>
      <c r="NP18" s="40">
        <f t="shared" si="249"/>
        <v>0</v>
      </c>
      <c r="NQ18" s="40">
        <f t="shared" si="250"/>
        <v>0</v>
      </c>
      <c r="NR18" s="59">
        <f t="shared" si="177"/>
        <v>0</v>
      </c>
    </row>
    <row r="19" spans="1:382" x14ac:dyDescent="0.25">
      <c r="A19" s="3"/>
      <c r="B19" s="87" t="s">
        <v>127</v>
      </c>
      <c r="C19" s="40"/>
      <c r="D19" s="40"/>
      <c r="E19" s="40"/>
      <c r="F19" s="40"/>
      <c r="G19" s="40"/>
      <c r="H19" s="59">
        <f t="shared" si="7"/>
        <v>0</v>
      </c>
      <c r="I19" s="40"/>
      <c r="J19" s="40"/>
      <c r="K19" s="40"/>
      <c r="L19" s="59">
        <f t="shared" si="8"/>
        <v>0</v>
      </c>
      <c r="M19" s="40"/>
      <c r="N19" s="40"/>
      <c r="O19" s="40"/>
      <c r="P19" s="59">
        <f t="shared" si="9"/>
        <v>0</v>
      </c>
      <c r="Q19" s="40">
        <f t="shared" si="178"/>
        <v>0</v>
      </c>
      <c r="R19" s="40">
        <f t="shared" si="179"/>
        <v>0</v>
      </c>
      <c r="S19" s="40">
        <f t="shared" si="180"/>
        <v>0</v>
      </c>
      <c r="T19" s="40">
        <f t="shared" si="181"/>
        <v>0</v>
      </c>
      <c r="U19" s="40">
        <f t="shared" si="182"/>
        <v>0</v>
      </c>
      <c r="V19" s="59">
        <f t="shared" si="183"/>
        <v>0</v>
      </c>
      <c r="W19" s="40"/>
      <c r="X19" s="40"/>
      <c r="Y19" s="40"/>
      <c r="Z19" s="40">
        <v>0</v>
      </c>
      <c r="AA19" s="40">
        <v>0</v>
      </c>
      <c r="AB19" s="59">
        <f t="shared" si="184"/>
        <v>0</v>
      </c>
      <c r="AC19" s="40"/>
      <c r="AD19" s="40"/>
      <c r="AE19" s="40"/>
      <c r="AF19" s="59">
        <f t="shared" si="10"/>
        <v>0</v>
      </c>
      <c r="AG19" s="40"/>
      <c r="AH19" s="40"/>
      <c r="AI19" s="40"/>
      <c r="AJ19" s="59">
        <f t="shared" si="11"/>
        <v>0</v>
      </c>
      <c r="AK19" s="40">
        <f t="shared" si="251"/>
        <v>0</v>
      </c>
      <c r="AL19" s="40">
        <f t="shared" si="252"/>
        <v>0</v>
      </c>
      <c r="AM19" s="40">
        <f t="shared" si="253"/>
        <v>0</v>
      </c>
      <c r="AN19" s="40">
        <f t="shared" si="254"/>
        <v>0</v>
      </c>
      <c r="AO19" s="40">
        <f t="shared" si="185"/>
        <v>0</v>
      </c>
      <c r="AP19" s="59">
        <f t="shared" si="186"/>
        <v>0</v>
      </c>
      <c r="AQ19" s="40"/>
      <c r="AR19" s="40"/>
      <c r="AS19" s="40"/>
      <c r="AT19" s="40"/>
      <c r="AU19" s="40"/>
      <c r="AV19" s="59">
        <f t="shared" si="13"/>
        <v>0</v>
      </c>
      <c r="AW19" s="40"/>
      <c r="AX19" s="40"/>
      <c r="AY19" s="40"/>
      <c r="AZ19" s="59">
        <f t="shared" si="14"/>
        <v>0</v>
      </c>
      <c r="BA19" s="40"/>
      <c r="BB19" s="40"/>
      <c r="BC19" s="40"/>
      <c r="BD19" s="59">
        <f t="shared" si="256"/>
        <v>0</v>
      </c>
      <c r="BE19" s="40">
        <f t="shared" si="257"/>
        <v>0</v>
      </c>
      <c r="BF19" s="40">
        <f t="shared" si="258"/>
        <v>0</v>
      </c>
      <c r="BG19" s="40">
        <f t="shared" si="259"/>
        <v>0</v>
      </c>
      <c r="BH19" s="40">
        <f t="shared" si="260"/>
        <v>0</v>
      </c>
      <c r="BI19" s="40">
        <f t="shared" si="189"/>
        <v>0</v>
      </c>
      <c r="BJ19" s="59">
        <f t="shared" si="18"/>
        <v>0</v>
      </c>
      <c r="BK19" s="40"/>
      <c r="BL19" s="40"/>
      <c r="BM19" s="40"/>
      <c r="BN19" s="40"/>
      <c r="BO19" s="40"/>
      <c r="BP19" s="59">
        <f t="shared" si="19"/>
        <v>0</v>
      </c>
      <c r="BQ19" s="40"/>
      <c r="BR19" s="40"/>
      <c r="BS19" s="40"/>
      <c r="BT19" s="59">
        <f t="shared" si="20"/>
        <v>0</v>
      </c>
      <c r="BU19" s="40"/>
      <c r="BV19" s="40"/>
      <c r="BW19" s="40"/>
      <c r="BX19" s="59">
        <f t="shared" si="21"/>
        <v>0</v>
      </c>
      <c r="BY19" s="40">
        <f t="shared" si="190"/>
        <v>0</v>
      </c>
      <c r="BZ19" s="40">
        <f t="shared" si="22"/>
        <v>0</v>
      </c>
      <c r="CA19" s="40">
        <f t="shared" si="23"/>
        <v>0</v>
      </c>
      <c r="CB19" s="40">
        <f t="shared" si="191"/>
        <v>0</v>
      </c>
      <c r="CC19" s="40">
        <f t="shared" si="192"/>
        <v>0</v>
      </c>
      <c r="CD19" s="59">
        <f t="shared" si="24"/>
        <v>0</v>
      </c>
      <c r="CE19" s="40"/>
      <c r="CF19" s="40"/>
      <c r="CG19" s="40"/>
      <c r="CH19" s="40"/>
      <c r="CI19" s="40"/>
      <c r="CJ19" s="59">
        <f t="shared" si="25"/>
        <v>0</v>
      </c>
      <c r="CK19" s="40"/>
      <c r="CL19" s="40"/>
      <c r="CM19" s="40"/>
      <c r="CN19" s="59">
        <f t="shared" si="26"/>
        <v>0</v>
      </c>
      <c r="CO19" s="40"/>
      <c r="CP19" s="40"/>
      <c r="CQ19" s="40"/>
      <c r="CR19" s="59">
        <f t="shared" si="27"/>
        <v>0</v>
      </c>
      <c r="CS19" s="40">
        <f t="shared" si="193"/>
        <v>0</v>
      </c>
      <c r="CT19" s="40">
        <f t="shared" si="28"/>
        <v>0</v>
      </c>
      <c r="CU19" s="40">
        <f t="shared" si="29"/>
        <v>0</v>
      </c>
      <c r="CV19" s="40">
        <f t="shared" si="194"/>
        <v>0</v>
      </c>
      <c r="CW19" s="40">
        <f t="shared" si="195"/>
        <v>0</v>
      </c>
      <c r="CX19" s="59">
        <f t="shared" si="30"/>
        <v>0</v>
      </c>
      <c r="CY19" s="40"/>
      <c r="CZ19" s="40"/>
      <c r="DA19" s="40"/>
      <c r="DB19" s="40"/>
      <c r="DC19" s="40"/>
      <c r="DD19" s="59">
        <f t="shared" si="31"/>
        <v>0</v>
      </c>
      <c r="DE19" s="40"/>
      <c r="DF19" s="40"/>
      <c r="DG19" s="40"/>
      <c r="DH19" s="59">
        <f t="shared" si="32"/>
        <v>0</v>
      </c>
      <c r="DI19" s="40"/>
      <c r="DJ19" s="40"/>
      <c r="DK19" s="40"/>
      <c r="DL19" s="59">
        <f t="shared" si="33"/>
        <v>0</v>
      </c>
      <c r="DM19" s="40">
        <f t="shared" si="196"/>
        <v>0</v>
      </c>
      <c r="DN19" s="40">
        <f t="shared" si="34"/>
        <v>0</v>
      </c>
      <c r="DO19" s="40">
        <f t="shared" si="35"/>
        <v>0</v>
      </c>
      <c r="DP19" s="40">
        <f t="shared" si="197"/>
        <v>0</v>
      </c>
      <c r="DQ19" s="40">
        <f t="shared" si="198"/>
        <v>0</v>
      </c>
      <c r="DR19" s="59">
        <f t="shared" si="36"/>
        <v>0</v>
      </c>
      <c r="DS19" s="40"/>
      <c r="DT19" s="40"/>
      <c r="DU19" s="40"/>
      <c r="DV19" s="40"/>
      <c r="DW19" s="40"/>
      <c r="DX19" s="59">
        <f t="shared" si="37"/>
        <v>0</v>
      </c>
      <c r="DY19" s="40"/>
      <c r="DZ19" s="40"/>
      <c r="EA19" s="40"/>
      <c r="EB19" s="59">
        <f t="shared" si="38"/>
        <v>0</v>
      </c>
      <c r="EC19" s="40"/>
      <c r="ED19" s="40"/>
      <c r="EE19" s="40"/>
      <c r="EF19" s="59">
        <f t="shared" si="39"/>
        <v>0</v>
      </c>
      <c r="EG19" s="40">
        <f t="shared" si="199"/>
        <v>0</v>
      </c>
      <c r="EH19" s="40">
        <f t="shared" si="40"/>
        <v>0</v>
      </c>
      <c r="EI19" s="40">
        <f t="shared" si="41"/>
        <v>0</v>
      </c>
      <c r="EJ19" s="40">
        <f t="shared" si="200"/>
        <v>0</v>
      </c>
      <c r="EK19" s="40">
        <f t="shared" si="201"/>
        <v>0</v>
      </c>
      <c r="EL19" s="59">
        <f t="shared" si="42"/>
        <v>0</v>
      </c>
      <c r="EM19" s="40"/>
      <c r="EN19" s="40"/>
      <c r="EO19" s="40"/>
      <c r="EP19" s="40"/>
      <c r="EQ19" s="40"/>
      <c r="ER19" s="59">
        <f t="shared" si="43"/>
        <v>0</v>
      </c>
      <c r="ES19" s="40"/>
      <c r="ET19" s="40"/>
      <c r="EU19" s="40"/>
      <c r="EV19" s="59">
        <f t="shared" si="44"/>
        <v>0</v>
      </c>
      <c r="EW19" s="40"/>
      <c r="EX19" s="40"/>
      <c r="EY19" s="40"/>
      <c r="EZ19" s="59">
        <f t="shared" si="45"/>
        <v>0</v>
      </c>
      <c r="FA19" s="40">
        <f t="shared" si="202"/>
        <v>0</v>
      </c>
      <c r="FB19" s="40">
        <f t="shared" si="46"/>
        <v>0</v>
      </c>
      <c r="FC19" s="40">
        <f t="shared" si="47"/>
        <v>0</v>
      </c>
      <c r="FD19" s="40">
        <f t="shared" si="203"/>
        <v>0</v>
      </c>
      <c r="FE19" s="40">
        <f t="shared" si="204"/>
        <v>0</v>
      </c>
      <c r="FF19" s="59">
        <f t="shared" si="48"/>
        <v>0</v>
      </c>
      <c r="FG19" s="40"/>
      <c r="FH19" s="40"/>
      <c r="FI19" s="40"/>
      <c r="FJ19" s="40"/>
      <c r="FK19" s="40"/>
      <c r="FL19" s="59">
        <f t="shared" si="49"/>
        <v>0</v>
      </c>
      <c r="FM19" s="40"/>
      <c r="FN19" s="40"/>
      <c r="FO19" s="40"/>
      <c r="FP19" s="59">
        <f t="shared" si="50"/>
        <v>0</v>
      </c>
      <c r="FQ19" s="40"/>
      <c r="FR19" s="40"/>
      <c r="FS19" s="40"/>
      <c r="FT19" s="59">
        <f t="shared" si="51"/>
        <v>0</v>
      </c>
      <c r="FU19" s="40">
        <f t="shared" si="205"/>
        <v>0</v>
      </c>
      <c r="FV19" s="40">
        <f t="shared" si="52"/>
        <v>0</v>
      </c>
      <c r="FW19" s="40">
        <f t="shared" si="52"/>
        <v>0</v>
      </c>
      <c r="FX19" s="40">
        <f t="shared" si="206"/>
        <v>0</v>
      </c>
      <c r="FY19" s="40">
        <f t="shared" si="206"/>
        <v>0</v>
      </c>
      <c r="FZ19" s="59">
        <f t="shared" si="53"/>
        <v>0</v>
      </c>
      <c r="GA19" s="40"/>
      <c r="GB19" s="40"/>
      <c r="GC19" s="40"/>
      <c r="GD19" s="40"/>
      <c r="GE19" s="40"/>
      <c r="GF19" s="59">
        <f t="shared" si="54"/>
        <v>0</v>
      </c>
      <c r="GG19" s="40"/>
      <c r="GH19" s="40"/>
      <c r="GI19" s="40"/>
      <c r="GJ19" s="59">
        <f t="shared" si="55"/>
        <v>0</v>
      </c>
      <c r="GK19" s="40"/>
      <c r="GL19" s="40"/>
      <c r="GM19" s="40"/>
      <c r="GN19" s="59">
        <f t="shared" si="56"/>
        <v>0</v>
      </c>
      <c r="GO19" s="40">
        <f t="shared" si="207"/>
        <v>0</v>
      </c>
      <c r="GP19" s="40">
        <f t="shared" si="57"/>
        <v>0</v>
      </c>
      <c r="GQ19" s="40">
        <f t="shared" si="58"/>
        <v>0</v>
      </c>
      <c r="GR19" s="40">
        <f t="shared" si="208"/>
        <v>0</v>
      </c>
      <c r="GS19" s="40">
        <f t="shared" si="209"/>
        <v>0</v>
      </c>
      <c r="GT19" s="59">
        <f t="shared" si="59"/>
        <v>0</v>
      </c>
      <c r="GU19" s="40"/>
      <c r="GV19" s="40"/>
      <c r="GW19" s="40"/>
      <c r="GX19" s="40"/>
      <c r="GY19" s="40"/>
      <c r="GZ19" s="59">
        <f t="shared" si="60"/>
        <v>0</v>
      </c>
      <c r="HA19" s="40"/>
      <c r="HB19" s="40"/>
      <c r="HC19" s="40"/>
      <c r="HD19" s="59">
        <f t="shared" si="61"/>
        <v>0</v>
      </c>
      <c r="HE19" s="40"/>
      <c r="HF19" s="40"/>
      <c r="HG19" s="40"/>
      <c r="HH19" s="59">
        <f t="shared" si="62"/>
        <v>0</v>
      </c>
      <c r="HI19" s="40">
        <f t="shared" si="210"/>
        <v>0</v>
      </c>
      <c r="HJ19" s="40">
        <f t="shared" si="63"/>
        <v>0</v>
      </c>
      <c r="HK19" s="40">
        <f t="shared" si="64"/>
        <v>0</v>
      </c>
      <c r="HL19" s="40">
        <f t="shared" si="211"/>
        <v>0</v>
      </c>
      <c r="HM19" s="40">
        <f t="shared" si="212"/>
        <v>0</v>
      </c>
      <c r="HN19" s="59">
        <f t="shared" si="65"/>
        <v>0</v>
      </c>
      <c r="HO19" s="40"/>
      <c r="HP19" s="40"/>
      <c r="HQ19" s="40"/>
      <c r="HR19" s="40"/>
      <c r="HS19" s="40"/>
      <c r="HT19" s="59">
        <f t="shared" si="66"/>
        <v>0</v>
      </c>
      <c r="HU19" s="40"/>
      <c r="HV19" s="40"/>
      <c r="HW19" s="40"/>
      <c r="HX19" s="59">
        <f t="shared" si="67"/>
        <v>0</v>
      </c>
      <c r="HY19" s="40"/>
      <c r="HZ19" s="40"/>
      <c r="IA19" s="40"/>
      <c r="IB19" s="59">
        <f t="shared" si="68"/>
        <v>0</v>
      </c>
      <c r="IC19" s="40">
        <f t="shared" si="213"/>
        <v>0</v>
      </c>
      <c r="ID19" s="40">
        <f t="shared" si="69"/>
        <v>0</v>
      </c>
      <c r="IE19" s="40">
        <f t="shared" si="70"/>
        <v>0</v>
      </c>
      <c r="IF19" s="40">
        <f t="shared" si="214"/>
        <v>0</v>
      </c>
      <c r="IG19" s="40">
        <f t="shared" si="215"/>
        <v>0</v>
      </c>
      <c r="IH19" s="59">
        <f t="shared" si="71"/>
        <v>0</v>
      </c>
      <c r="II19" s="40">
        <f t="shared" si="72"/>
        <v>0</v>
      </c>
      <c r="IJ19" s="40">
        <f t="shared" si="73"/>
        <v>0</v>
      </c>
      <c r="IK19" s="40">
        <f t="shared" si="74"/>
        <v>0</v>
      </c>
      <c r="IL19" s="40">
        <f t="shared" si="75"/>
        <v>0</v>
      </c>
      <c r="IM19" s="40">
        <f t="shared" si="76"/>
        <v>0</v>
      </c>
      <c r="IN19" s="40">
        <f t="shared" si="77"/>
        <v>0</v>
      </c>
      <c r="IO19" s="40">
        <f t="shared" si="78"/>
        <v>0</v>
      </c>
      <c r="IP19" s="40">
        <f t="shared" si="79"/>
        <v>0</v>
      </c>
      <c r="IQ19" s="40">
        <f t="shared" si="80"/>
        <v>0</v>
      </c>
      <c r="IR19" s="40">
        <f t="shared" si="81"/>
        <v>0</v>
      </c>
      <c r="IS19" s="40">
        <f t="shared" si="82"/>
        <v>0</v>
      </c>
      <c r="IT19" s="40">
        <f t="shared" si="83"/>
        <v>0</v>
      </c>
      <c r="IU19" s="40">
        <f t="shared" si="84"/>
        <v>0</v>
      </c>
      <c r="IV19" s="40">
        <f t="shared" si="85"/>
        <v>0</v>
      </c>
      <c r="IW19" s="40">
        <f t="shared" si="216"/>
        <v>0</v>
      </c>
      <c r="IX19" s="40">
        <f t="shared" si="86"/>
        <v>0</v>
      </c>
      <c r="IY19" s="40">
        <f t="shared" si="87"/>
        <v>0</v>
      </c>
      <c r="IZ19" s="40">
        <f t="shared" si="217"/>
        <v>0</v>
      </c>
      <c r="JA19" s="40">
        <f t="shared" si="218"/>
        <v>0</v>
      </c>
      <c r="JB19" s="59">
        <f t="shared" si="88"/>
        <v>0</v>
      </c>
      <c r="JC19" s="40">
        <f t="shared" si="89"/>
        <v>0</v>
      </c>
      <c r="JD19" s="40">
        <f t="shared" si="90"/>
        <v>0</v>
      </c>
      <c r="JE19" s="40">
        <f t="shared" si="91"/>
        <v>0</v>
      </c>
      <c r="JF19" s="40">
        <f t="shared" si="92"/>
        <v>0</v>
      </c>
      <c r="JG19" s="40">
        <f t="shared" si="93"/>
        <v>0</v>
      </c>
      <c r="JH19" s="40">
        <f t="shared" si="94"/>
        <v>0</v>
      </c>
      <c r="JI19" s="40">
        <f t="shared" si="95"/>
        <v>0</v>
      </c>
      <c r="JJ19" s="40">
        <f t="shared" si="96"/>
        <v>0</v>
      </c>
      <c r="JK19" s="40">
        <f t="shared" si="97"/>
        <v>0</v>
      </c>
      <c r="JL19" s="40">
        <f t="shared" si="98"/>
        <v>0</v>
      </c>
      <c r="JM19" s="40">
        <f t="shared" si="99"/>
        <v>0</v>
      </c>
      <c r="JN19" s="40">
        <f t="shared" si="100"/>
        <v>0</v>
      </c>
      <c r="JO19" s="40">
        <f t="shared" si="101"/>
        <v>0</v>
      </c>
      <c r="JP19" s="40">
        <f t="shared" si="102"/>
        <v>0</v>
      </c>
      <c r="JQ19" s="40">
        <f t="shared" si="219"/>
        <v>0</v>
      </c>
      <c r="JR19" s="40">
        <f t="shared" si="103"/>
        <v>0</v>
      </c>
      <c r="JS19" s="40">
        <f t="shared" si="104"/>
        <v>0</v>
      </c>
      <c r="JT19" s="40">
        <f t="shared" si="220"/>
        <v>0</v>
      </c>
      <c r="JU19" s="40">
        <f t="shared" si="221"/>
        <v>0</v>
      </c>
      <c r="JV19" s="59">
        <f t="shared" si="105"/>
        <v>0</v>
      </c>
      <c r="JW19" s="40">
        <f t="shared" si="106"/>
        <v>0</v>
      </c>
      <c r="JX19" s="40">
        <f t="shared" si="107"/>
        <v>0</v>
      </c>
      <c r="JY19" s="40">
        <f t="shared" si="108"/>
        <v>0</v>
      </c>
      <c r="JZ19" s="40">
        <f t="shared" si="109"/>
        <v>0</v>
      </c>
      <c r="KA19" s="40">
        <f t="shared" si="110"/>
        <v>0</v>
      </c>
      <c r="KB19" s="40">
        <f t="shared" si="111"/>
        <v>0</v>
      </c>
      <c r="KC19" s="40">
        <f t="shared" si="112"/>
        <v>0</v>
      </c>
      <c r="KD19" s="40">
        <f t="shared" si="113"/>
        <v>0</v>
      </c>
      <c r="KE19" s="40">
        <f t="shared" si="114"/>
        <v>0</v>
      </c>
      <c r="KF19" s="40">
        <f t="shared" si="115"/>
        <v>0</v>
      </c>
      <c r="KG19" s="40">
        <f t="shared" si="116"/>
        <v>0</v>
      </c>
      <c r="KH19" s="40">
        <f t="shared" si="117"/>
        <v>0</v>
      </c>
      <c r="KI19" s="40">
        <f t="shared" si="118"/>
        <v>0</v>
      </c>
      <c r="KJ19" s="40">
        <f t="shared" si="119"/>
        <v>0</v>
      </c>
      <c r="KK19" s="40">
        <f t="shared" si="222"/>
        <v>0</v>
      </c>
      <c r="KL19" s="40">
        <f t="shared" si="120"/>
        <v>0</v>
      </c>
      <c r="KM19" s="40">
        <f t="shared" si="121"/>
        <v>0</v>
      </c>
      <c r="KN19" s="40">
        <f t="shared" si="223"/>
        <v>0</v>
      </c>
      <c r="KO19" s="40">
        <f t="shared" si="224"/>
        <v>0</v>
      </c>
      <c r="KP19" s="59">
        <f t="shared" si="122"/>
        <v>0</v>
      </c>
      <c r="KQ19" s="40">
        <f t="shared" si="123"/>
        <v>0</v>
      </c>
      <c r="KR19" s="40">
        <f t="shared" si="124"/>
        <v>0</v>
      </c>
      <c r="KS19" s="40">
        <f t="shared" si="125"/>
        <v>0</v>
      </c>
      <c r="KT19" s="40">
        <f t="shared" si="126"/>
        <v>0</v>
      </c>
      <c r="KU19" s="40">
        <f t="shared" si="127"/>
        <v>0</v>
      </c>
      <c r="KV19" s="40">
        <f t="shared" si="128"/>
        <v>0</v>
      </c>
      <c r="KW19" s="40">
        <f t="shared" si="129"/>
        <v>0</v>
      </c>
      <c r="KX19" s="40">
        <f t="shared" si="130"/>
        <v>0</v>
      </c>
      <c r="KY19" s="40">
        <f t="shared" si="131"/>
        <v>0</v>
      </c>
      <c r="KZ19" s="40">
        <f t="shared" si="132"/>
        <v>0</v>
      </c>
      <c r="LA19" s="40">
        <f t="shared" si="133"/>
        <v>0</v>
      </c>
      <c r="LB19" s="40">
        <f t="shared" si="134"/>
        <v>0</v>
      </c>
      <c r="LC19" s="40">
        <f t="shared" si="135"/>
        <v>0</v>
      </c>
      <c r="LD19" s="40">
        <f t="shared" si="136"/>
        <v>0</v>
      </c>
      <c r="LE19" s="40">
        <f t="shared" si="225"/>
        <v>0</v>
      </c>
      <c r="LF19" s="40">
        <f t="shared" si="137"/>
        <v>0</v>
      </c>
      <c r="LG19" s="40">
        <f t="shared" si="138"/>
        <v>0</v>
      </c>
      <c r="LH19" s="40">
        <f t="shared" si="226"/>
        <v>0</v>
      </c>
      <c r="LI19" s="40">
        <f t="shared" si="227"/>
        <v>0</v>
      </c>
      <c r="LJ19" s="59">
        <f t="shared" si="139"/>
        <v>0</v>
      </c>
      <c r="LK19" s="40">
        <f t="shared" si="140"/>
        <v>0</v>
      </c>
      <c r="LL19" s="40">
        <f t="shared" si="141"/>
        <v>0</v>
      </c>
      <c r="LM19" s="40">
        <f t="shared" si="142"/>
        <v>0</v>
      </c>
      <c r="LN19" s="40">
        <f t="shared" si="143"/>
        <v>0</v>
      </c>
      <c r="LO19" s="40">
        <f t="shared" si="144"/>
        <v>0</v>
      </c>
      <c r="LP19" s="40">
        <f t="shared" si="145"/>
        <v>0</v>
      </c>
      <c r="LQ19" s="40">
        <f t="shared" si="146"/>
        <v>0</v>
      </c>
      <c r="LR19" s="40">
        <f t="shared" si="147"/>
        <v>0</v>
      </c>
      <c r="LS19" s="40">
        <f t="shared" si="148"/>
        <v>0</v>
      </c>
      <c r="LT19" s="40">
        <f t="shared" si="149"/>
        <v>0</v>
      </c>
      <c r="LU19" s="40">
        <f t="shared" si="150"/>
        <v>0</v>
      </c>
      <c r="LV19" s="40">
        <f t="shared" si="151"/>
        <v>0</v>
      </c>
      <c r="LW19" s="40">
        <f t="shared" si="152"/>
        <v>0</v>
      </c>
      <c r="LX19" s="40">
        <f t="shared" si="153"/>
        <v>0</v>
      </c>
      <c r="LY19" s="40">
        <f t="shared" si="228"/>
        <v>0</v>
      </c>
      <c r="LZ19" s="40">
        <f t="shared" si="154"/>
        <v>0</v>
      </c>
      <c r="MA19" s="40">
        <f t="shared" si="155"/>
        <v>0</v>
      </c>
      <c r="MB19" s="40">
        <f t="shared" si="229"/>
        <v>0</v>
      </c>
      <c r="MC19" s="40">
        <f t="shared" si="230"/>
        <v>0</v>
      </c>
      <c r="MD19" s="59">
        <f t="shared" si="156"/>
        <v>0</v>
      </c>
      <c r="ME19" s="40">
        <f t="shared" si="157"/>
        <v>0</v>
      </c>
      <c r="MF19" s="40">
        <f t="shared" si="158"/>
        <v>0</v>
      </c>
      <c r="MG19" s="40">
        <f t="shared" si="159"/>
        <v>0</v>
      </c>
      <c r="MH19" s="40">
        <f t="shared" si="160"/>
        <v>0</v>
      </c>
      <c r="MI19" s="40">
        <f t="shared" si="161"/>
        <v>0</v>
      </c>
      <c r="MJ19" s="40">
        <f t="shared" si="162"/>
        <v>0</v>
      </c>
      <c r="MK19" s="40">
        <f t="shared" si="163"/>
        <v>0</v>
      </c>
      <c r="ML19" s="40">
        <f t="shared" si="164"/>
        <v>0</v>
      </c>
      <c r="MM19" s="40">
        <f t="shared" si="165"/>
        <v>0</v>
      </c>
      <c r="MN19" s="40">
        <f t="shared" si="166"/>
        <v>0</v>
      </c>
      <c r="MO19" s="40">
        <f t="shared" si="167"/>
        <v>0</v>
      </c>
      <c r="MP19" s="40">
        <f t="shared" si="168"/>
        <v>0</v>
      </c>
      <c r="MQ19" s="40">
        <f t="shared" si="169"/>
        <v>0</v>
      </c>
      <c r="MR19" s="40">
        <f t="shared" si="170"/>
        <v>0</v>
      </c>
      <c r="MS19" s="40">
        <f t="shared" si="231"/>
        <v>0</v>
      </c>
      <c r="MT19" s="40">
        <f t="shared" si="171"/>
        <v>0</v>
      </c>
      <c r="MU19" s="40">
        <f t="shared" si="172"/>
        <v>0</v>
      </c>
      <c r="MV19" s="40">
        <f t="shared" si="232"/>
        <v>0</v>
      </c>
      <c r="MW19" s="40">
        <f t="shared" si="233"/>
        <v>0</v>
      </c>
      <c r="MX19" s="59">
        <f t="shared" si="173"/>
        <v>0</v>
      </c>
      <c r="MY19" s="40">
        <f t="shared" si="234"/>
        <v>0</v>
      </c>
      <c r="MZ19" s="40">
        <f t="shared" si="235"/>
        <v>0</v>
      </c>
      <c r="NA19" s="40">
        <f t="shared" si="236"/>
        <v>0</v>
      </c>
      <c r="NB19" s="40">
        <f t="shared" si="237"/>
        <v>0</v>
      </c>
      <c r="NC19" s="40">
        <f t="shared" si="238"/>
        <v>0</v>
      </c>
      <c r="ND19" s="40">
        <f t="shared" si="239"/>
        <v>0</v>
      </c>
      <c r="NE19" s="40">
        <f t="shared" si="240"/>
        <v>0</v>
      </c>
      <c r="NF19" s="40">
        <f t="shared" si="241"/>
        <v>0</v>
      </c>
      <c r="NG19" s="40">
        <f t="shared" si="242"/>
        <v>0</v>
      </c>
      <c r="NH19" s="40">
        <f t="shared" si="243"/>
        <v>0</v>
      </c>
      <c r="NI19" s="40">
        <f t="shared" si="244"/>
        <v>0</v>
      </c>
      <c r="NJ19" s="40">
        <f t="shared" si="245"/>
        <v>0</v>
      </c>
      <c r="NK19" s="40">
        <f t="shared" si="246"/>
        <v>0</v>
      </c>
      <c r="NL19" s="40">
        <f t="shared" si="247"/>
        <v>0</v>
      </c>
      <c r="NM19" s="40">
        <f t="shared" si="248"/>
        <v>0</v>
      </c>
      <c r="NN19" s="40">
        <f t="shared" si="175"/>
        <v>0</v>
      </c>
      <c r="NO19" s="40">
        <f t="shared" si="176"/>
        <v>0</v>
      </c>
      <c r="NP19" s="40">
        <f t="shared" si="249"/>
        <v>0</v>
      </c>
      <c r="NQ19" s="40">
        <f t="shared" si="250"/>
        <v>0</v>
      </c>
      <c r="NR19" s="59">
        <f t="shared" si="177"/>
        <v>0</v>
      </c>
    </row>
    <row r="20" spans="1:382" x14ac:dyDescent="0.25">
      <c r="A20" s="3"/>
      <c r="B20" s="87" t="s">
        <v>130</v>
      </c>
      <c r="C20" s="40"/>
      <c r="D20" s="40"/>
      <c r="E20" s="40"/>
      <c r="F20" s="40"/>
      <c r="G20" s="40"/>
      <c r="H20" s="59">
        <f t="shared" si="7"/>
        <v>0</v>
      </c>
      <c r="I20" s="40"/>
      <c r="J20" s="40"/>
      <c r="K20" s="40"/>
      <c r="L20" s="59">
        <f t="shared" si="8"/>
        <v>0</v>
      </c>
      <c r="M20" s="40"/>
      <c r="N20" s="40"/>
      <c r="O20" s="40"/>
      <c r="P20" s="59">
        <f t="shared" si="9"/>
        <v>0</v>
      </c>
      <c r="Q20" s="40">
        <f t="shared" si="178"/>
        <v>0</v>
      </c>
      <c r="R20" s="40">
        <f t="shared" si="179"/>
        <v>0</v>
      </c>
      <c r="S20" s="40">
        <f t="shared" si="180"/>
        <v>0</v>
      </c>
      <c r="T20" s="40">
        <f t="shared" si="181"/>
        <v>0</v>
      </c>
      <c r="U20" s="40">
        <f t="shared" si="182"/>
        <v>0</v>
      </c>
      <c r="V20" s="59">
        <f t="shared" si="183"/>
        <v>0</v>
      </c>
      <c r="W20" s="40"/>
      <c r="X20" s="40"/>
      <c r="Y20" s="40"/>
      <c r="Z20" s="40"/>
      <c r="AA20" s="40"/>
      <c r="AB20" s="59">
        <f t="shared" si="184"/>
        <v>0</v>
      </c>
      <c r="AC20" s="40"/>
      <c r="AD20" s="40"/>
      <c r="AE20" s="40"/>
      <c r="AF20" s="59">
        <f t="shared" si="10"/>
        <v>0</v>
      </c>
      <c r="AG20" s="40"/>
      <c r="AH20" s="40"/>
      <c r="AI20" s="40"/>
      <c r="AJ20" s="59">
        <f t="shared" si="11"/>
        <v>0</v>
      </c>
      <c r="AK20" s="40">
        <f t="shared" si="251"/>
        <v>0</v>
      </c>
      <c r="AL20" s="40">
        <f t="shared" si="252"/>
        <v>0</v>
      </c>
      <c r="AM20" s="40">
        <f t="shared" si="253"/>
        <v>0</v>
      </c>
      <c r="AN20" s="40">
        <f t="shared" si="254"/>
        <v>0</v>
      </c>
      <c r="AO20" s="40">
        <f t="shared" si="185"/>
        <v>0</v>
      </c>
      <c r="AP20" s="59">
        <f t="shared" si="186"/>
        <v>0</v>
      </c>
      <c r="AQ20" s="40"/>
      <c r="AR20" s="40"/>
      <c r="AS20" s="40"/>
      <c r="AT20" s="40"/>
      <c r="AU20" s="40"/>
      <c r="AV20" s="59">
        <f t="shared" si="13"/>
        <v>0</v>
      </c>
      <c r="AW20" s="40"/>
      <c r="AX20" s="40"/>
      <c r="AY20" s="40"/>
      <c r="AZ20" s="59">
        <f t="shared" si="14"/>
        <v>0</v>
      </c>
      <c r="BA20" s="40"/>
      <c r="BB20" s="40"/>
      <c r="BC20" s="40"/>
      <c r="BD20" s="59">
        <f t="shared" si="256"/>
        <v>0</v>
      </c>
      <c r="BE20" s="40">
        <f t="shared" si="257"/>
        <v>0</v>
      </c>
      <c r="BF20" s="40">
        <f t="shared" si="258"/>
        <v>0</v>
      </c>
      <c r="BG20" s="40">
        <f t="shared" si="259"/>
        <v>0</v>
      </c>
      <c r="BH20" s="40">
        <f t="shared" si="260"/>
        <v>0</v>
      </c>
      <c r="BI20" s="40">
        <f t="shared" si="189"/>
        <v>0</v>
      </c>
      <c r="BJ20" s="59">
        <f t="shared" si="18"/>
        <v>0</v>
      </c>
      <c r="BK20" s="40"/>
      <c r="BL20" s="40"/>
      <c r="BM20" s="40"/>
      <c r="BN20" s="40"/>
      <c r="BO20" s="40"/>
      <c r="BP20" s="59">
        <f t="shared" si="19"/>
        <v>0</v>
      </c>
      <c r="BQ20" s="40"/>
      <c r="BR20" s="40"/>
      <c r="BS20" s="40"/>
      <c r="BT20" s="59">
        <f t="shared" si="20"/>
        <v>0</v>
      </c>
      <c r="BU20" s="40"/>
      <c r="BV20" s="40"/>
      <c r="BW20" s="40"/>
      <c r="BX20" s="59">
        <f t="shared" si="21"/>
        <v>0</v>
      </c>
      <c r="BY20" s="40">
        <f t="shared" si="190"/>
        <v>0</v>
      </c>
      <c r="BZ20" s="40">
        <f t="shared" si="22"/>
        <v>0</v>
      </c>
      <c r="CA20" s="40">
        <f t="shared" si="23"/>
        <v>0</v>
      </c>
      <c r="CB20" s="40">
        <f t="shared" si="191"/>
        <v>0</v>
      </c>
      <c r="CC20" s="40">
        <f t="shared" si="192"/>
        <v>0</v>
      </c>
      <c r="CD20" s="59">
        <f t="shared" si="24"/>
        <v>0</v>
      </c>
      <c r="CE20" s="40"/>
      <c r="CF20" s="40"/>
      <c r="CG20" s="40"/>
      <c r="CH20" s="40"/>
      <c r="CI20" s="40"/>
      <c r="CJ20" s="59">
        <f t="shared" si="25"/>
        <v>0</v>
      </c>
      <c r="CK20" s="40"/>
      <c r="CL20" s="40"/>
      <c r="CM20" s="40"/>
      <c r="CN20" s="59">
        <f t="shared" si="26"/>
        <v>0</v>
      </c>
      <c r="CO20" s="40"/>
      <c r="CP20" s="40"/>
      <c r="CQ20" s="40"/>
      <c r="CR20" s="59">
        <f t="shared" si="27"/>
        <v>0</v>
      </c>
      <c r="CS20" s="40">
        <f t="shared" si="193"/>
        <v>0</v>
      </c>
      <c r="CT20" s="40">
        <f t="shared" si="28"/>
        <v>0</v>
      </c>
      <c r="CU20" s="40">
        <f t="shared" si="29"/>
        <v>0</v>
      </c>
      <c r="CV20" s="40">
        <f t="shared" si="194"/>
        <v>0</v>
      </c>
      <c r="CW20" s="40">
        <f t="shared" si="195"/>
        <v>0</v>
      </c>
      <c r="CX20" s="59">
        <f t="shared" si="30"/>
        <v>0</v>
      </c>
      <c r="CY20" s="40"/>
      <c r="CZ20" s="40"/>
      <c r="DA20" s="40"/>
      <c r="DB20" s="40"/>
      <c r="DC20" s="40"/>
      <c r="DD20" s="59">
        <f t="shared" si="31"/>
        <v>0</v>
      </c>
      <c r="DE20" s="40"/>
      <c r="DF20" s="40"/>
      <c r="DG20" s="40"/>
      <c r="DH20" s="59">
        <f t="shared" si="32"/>
        <v>0</v>
      </c>
      <c r="DI20" s="40"/>
      <c r="DJ20" s="40"/>
      <c r="DK20" s="40"/>
      <c r="DL20" s="59">
        <f t="shared" si="33"/>
        <v>0</v>
      </c>
      <c r="DM20" s="40">
        <f t="shared" si="196"/>
        <v>0</v>
      </c>
      <c r="DN20" s="40">
        <f t="shared" si="34"/>
        <v>0</v>
      </c>
      <c r="DO20" s="40">
        <f t="shared" si="35"/>
        <v>0</v>
      </c>
      <c r="DP20" s="40">
        <f t="shared" si="197"/>
        <v>0</v>
      </c>
      <c r="DQ20" s="40">
        <f t="shared" si="198"/>
        <v>0</v>
      </c>
      <c r="DR20" s="59">
        <f t="shared" si="36"/>
        <v>0</v>
      </c>
      <c r="DS20" s="40"/>
      <c r="DT20" s="40"/>
      <c r="DU20" s="40"/>
      <c r="DV20" s="40"/>
      <c r="DW20" s="40"/>
      <c r="DX20" s="59">
        <f t="shared" si="37"/>
        <v>0</v>
      </c>
      <c r="DY20" s="40"/>
      <c r="DZ20" s="40"/>
      <c r="EA20" s="40"/>
      <c r="EB20" s="59">
        <f t="shared" si="38"/>
        <v>0</v>
      </c>
      <c r="EC20" s="40"/>
      <c r="ED20" s="40"/>
      <c r="EE20" s="40"/>
      <c r="EF20" s="59">
        <f t="shared" si="39"/>
        <v>0</v>
      </c>
      <c r="EG20" s="40">
        <f t="shared" si="199"/>
        <v>0</v>
      </c>
      <c r="EH20" s="40">
        <f t="shared" si="40"/>
        <v>0</v>
      </c>
      <c r="EI20" s="40">
        <f t="shared" si="41"/>
        <v>0</v>
      </c>
      <c r="EJ20" s="40">
        <f t="shared" si="200"/>
        <v>0</v>
      </c>
      <c r="EK20" s="40">
        <f t="shared" si="201"/>
        <v>0</v>
      </c>
      <c r="EL20" s="59">
        <f t="shared" si="42"/>
        <v>0</v>
      </c>
      <c r="EM20" s="40"/>
      <c r="EN20" s="40"/>
      <c r="EO20" s="40"/>
      <c r="EP20" s="40"/>
      <c r="EQ20" s="40"/>
      <c r="ER20" s="59">
        <f t="shared" si="43"/>
        <v>0</v>
      </c>
      <c r="ES20" s="40"/>
      <c r="ET20" s="40"/>
      <c r="EU20" s="40"/>
      <c r="EV20" s="59">
        <f t="shared" si="44"/>
        <v>0</v>
      </c>
      <c r="EW20" s="40"/>
      <c r="EX20" s="40"/>
      <c r="EY20" s="40"/>
      <c r="EZ20" s="59">
        <f t="shared" si="45"/>
        <v>0</v>
      </c>
      <c r="FA20" s="40">
        <f t="shared" si="202"/>
        <v>0</v>
      </c>
      <c r="FB20" s="40">
        <f t="shared" si="46"/>
        <v>0</v>
      </c>
      <c r="FC20" s="40">
        <f t="shared" si="47"/>
        <v>0</v>
      </c>
      <c r="FD20" s="40">
        <f t="shared" si="203"/>
        <v>0</v>
      </c>
      <c r="FE20" s="40">
        <f t="shared" si="204"/>
        <v>0</v>
      </c>
      <c r="FF20" s="59">
        <f t="shared" si="48"/>
        <v>0</v>
      </c>
      <c r="FG20" s="40"/>
      <c r="FH20" s="40"/>
      <c r="FI20" s="40"/>
      <c r="FJ20" s="40"/>
      <c r="FK20" s="40"/>
      <c r="FL20" s="59">
        <f t="shared" si="49"/>
        <v>0</v>
      </c>
      <c r="FM20" s="40"/>
      <c r="FN20" s="40"/>
      <c r="FO20" s="40"/>
      <c r="FP20" s="59">
        <f t="shared" si="50"/>
        <v>0</v>
      </c>
      <c r="FQ20" s="40"/>
      <c r="FR20" s="40"/>
      <c r="FS20" s="40"/>
      <c r="FT20" s="59">
        <f t="shared" si="51"/>
        <v>0</v>
      </c>
      <c r="FU20" s="40">
        <f t="shared" si="205"/>
        <v>0</v>
      </c>
      <c r="FV20" s="40">
        <f t="shared" si="52"/>
        <v>0</v>
      </c>
      <c r="FW20" s="40">
        <f t="shared" si="52"/>
        <v>0</v>
      </c>
      <c r="FX20" s="40">
        <f t="shared" si="206"/>
        <v>0</v>
      </c>
      <c r="FY20" s="40">
        <f t="shared" si="206"/>
        <v>0</v>
      </c>
      <c r="FZ20" s="59">
        <f t="shared" si="53"/>
        <v>0</v>
      </c>
      <c r="GA20" s="40"/>
      <c r="GB20" s="40"/>
      <c r="GC20" s="40"/>
      <c r="GD20" s="40"/>
      <c r="GE20" s="40"/>
      <c r="GF20" s="59">
        <f t="shared" si="54"/>
        <v>0</v>
      </c>
      <c r="GG20" s="40"/>
      <c r="GH20" s="40"/>
      <c r="GI20" s="40"/>
      <c r="GJ20" s="59">
        <f t="shared" si="55"/>
        <v>0</v>
      </c>
      <c r="GK20" s="40"/>
      <c r="GL20" s="40"/>
      <c r="GM20" s="40"/>
      <c r="GN20" s="59">
        <f t="shared" si="56"/>
        <v>0</v>
      </c>
      <c r="GO20" s="40">
        <f t="shared" si="207"/>
        <v>0</v>
      </c>
      <c r="GP20" s="40">
        <f t="shared" si="57"/>
        <v>0</v>
      </c>
      <c r="GQ20" s="40">
        <f t="shared" si="58"/>
        <v>0</v>
      </c>
      <c r="GR20" s="40">
        <f t="shared" si="208"/>
        <v>0</v>
      </c>
      <c r="GS20" s="40">
        <f t="shared" si="209"/>
        <v>0</v>
      </c>
      <c r="GT20" s="59">
        <f t="shared" si="59"/>
        <v>0</v>
      </c>
      <c r="GU20" s="40"/>
      <c r="GV20" s="40"/>
      <c r="GW20" s="40"/>
      <c r="GX20" s="40"/>
      <c r="GY20" s="40"/>
      <c r="GZ20" s="59">
        <f t="shared" si="60"/>
        <v>0</v>
      </c>
      <c r="HA20" s="40"/>
      <c r="HB20" s="40"/>
      <c r="HC20" s="40"/>
      <c r="HD20" s="59">
        <f t="shared" si="61"/>
        <v>0</v>
      </c>
      <c r="HE20" s="40"/>
      <c r="HF20" s="40"/>
      <c r="HG20" s="40"/>
      <c r="HH20" s="59">
        <f t="shared" si="62"/>
        <v>0</v>
      </c>
      <c r="HI20" s="40">
        <f t="shared" si="210"/>
        <v>0</v>
      </c>
      <c r="HJ20" s="40">
        <f t="shared" si="63"/>
        <v>0</v>
      </c>
      <c r="HK20" s="40">
        <f t="shared" si="64"/>
        <v>0</v>
      </c>
      <c r="HL20" s="40">
        <f t="shared" si="211"/>
        <v>0</v>
      </c>
      <c r="HM20" s="40">
        <f t="shared" si="212"/>
        <v>0</v>
      </c>
      <c r="HN20" s="59">
        <f t="shared" si="65"/>
        <v>0</v>
      </c>
      <c r="HO20" s="40"/>
      <c r="HP20" s="40"/>
      <c r="HQ20" s="40"/>
      <c r="HR20" s="40"/>
      <c r="HS20" s="40"/>
      <c r="HT20" s="59">
        <f t="shared" si="66"/>
        <v>0</v>
      </c>
      <c r="HU20" s="40"/>
      <c r="HV20" s="40"/>
      <c r="HW20" s="40"/>
      <c r="HX20" s="59">
        <f t="shared" si="67"/>
        <v>0</v>
      </c>
      <c r="HY20" s="40"/>
      <c r="HZ20" s="40"/>
      <c r="IA20" s="40"/>
      <c r="IB20" s="59">
        <f t="shared" si="68"/>
        <v>0</v>
      </c>
      <c r="IC20" s="40">
        <f t="shared" si="213"/>
        <v>0</v>
      </c>
      <c r="ID20" s="40">
        <f t="shared" si="69"/>
        <v>0</v>
      </c>
      <c r="IE20" s="40">
        <f t="shared" si="70"/>
        <v>0</v>
      </c>
      <c r="IF20" s="40">
        <f t="shared" si="214"/>
        <v>0</v>
      </c>
      <c r="IG20" s="40">
        <f t="shared" si="215"/>
        <v>0</v>
      </c>
      <c r="IH20" s="59">
        <f t="shared" si="71"/>
        <v>0</v>
      </c>
      <c r="II20" s="40">
        <f t="shared" si="72"/>
        <v>0</v>
      </c>
      <c r="IJ20" s="40">
        <f t="shared" si="73"/>
        <v>0</v>
      </c>
      <c r="IK20" s="40">
        <f t="shared" si="74"/>
        <v>0</v>
      </c>
      <c r="IL20" s="40">
        <f t="shared" si="75"/>
        <v>0</v>
      </c>
      <c r="IM20" s="40">
        <f t="shared" si="76"/>
        <v>0</v>
      </c>
      <c r="IN20" s="40">
        <f t="shared" si="77"/>
        <v>0</v>
      </c>
      <c r="IO20" s="40">
        <f t="shared" si="78"/>
        <v>0</v>
      </c>
      <c r="IP20" s="40">
        <f t="shared" si="79"/>
        <v>0</v>
      </c>
      <c r="IQ20" s="40">
        <f t="shared" si="80"/>
        <v>0</v>
      </c>
      <c r="IR20" s="40">
        <f t="shared" si="81"/>
        <v>0</v>
      </c>
      <c r="IS20" s="40">
        <f t="shared" si="82"/>
        <v>0</v>
      </c>
      <c r="IT20" s="40">
        <f t="shared" si="83"/>
        <v>0</v>
      </c>
      <c r="IU20" s="40">
        <f t="shared" si="84"/>
        <v>0</v>
      </c>
      <c r="IV20" s="40">
        <f t="shared" si="85"/>
        <v>0</v>
      </c>
      <c r="IW20" s="40">
        <f t="shared" si="216"/>
        <v>0</v>
      </c>
      <c r="IX20" s="40">
        <f t="shared" si="86"/>
        <v>0</v>
      </c>
      <c r="IY20" s="40">
        <f t="shared" si="87"/>
        <v>0</v>
      </c>
      <c r="IZ20" s="40">
        <f t="shared" si="217"/>
        <v>0</v>
      </c>
      <c r="JA20" s="40">
        <f t="shared" si="218"/>
        <v>0</v>
      </c>
      <c r="JB20" s="59">
        <f t="shared" si="88"/>
        <v>0</v>
      </c>
      <c r="JC20" s="40">
        <f t="shared" si="89"/>
        <v>0</v>
      </c>
      <c r="JD20" s="40">
        <f t="shared" si="90"/>
        <v>0</v>
      </c>
      <c r="JE20" s="40">
        <f t="shared" si="91"/>
        <v>0</v>
      </c>
      <c r="JF20" s="40">
        <f t="shared" si="92"/>
        <v>0</v>
      </c>
      <c r="JG20" s="40">
        <f t="shared" si="93"/>
        <v>0</v>
      </c>
      <c r="JH20" s="40">
        <f t="shared" si="94"/>
        <v>0</v>
      </c>
      <c r="JI20" s="40">
        <f t="shared" si="95"/>
        <v>0</v>
      </c>
      <c r="JJ20" s="40">
        <f t="shared" si="96"/>
        <v>0</v>
      </c>
      <c r="JK20" s="40">
        <f t="shared" si="97"/>
        <v>0</v>
      </c>
      <c r="JL20" s="40">
        <f t="shared" si="98"/>
        <v>0</v>
      </c>
      <c r="JM20" s="40">
        <f t="shared" si="99"/>
        <v>0</v>
      </c>
      <c r="JN20" s="40">
        <f t="shared" si="100"/>
        <v>0</v>
      </c>
      <c r="JO20" s="40">
        <f t="shared" si="101"/>
        <v>0</v>
      </c>
      <c r="JP20" s="40">
        <f t="shared" si="102"/>
        <v>0</v>
      </c>
      <c r="JQ20" s="40">
        <f t="shared" si="219"/>
        <v>0</v>
      </c>
      <c r="JR20" s="40">
        <f t="shared" si="103"/>
        <v>0</v>
      </c>
      <c r="JS20" s="40">
        <f t="shared" si="104"/>
        <v>0</v>
      </c>
      <c r="JT20" s="40">
        <f t="shared" si="220"/>
        <v>0</v>
      </c>
      <c r="JU20" s="40">
        <f t="shared" si="221"/>
        <v>0</v>
      </c>
      <c r="JV20" s="59">
        <f t="shared" si="105"/>
        <v>0</v>
      </c>
      <c r="JW20" s="40">
        <f t="shared" si="106"/>
        <v>0</v>
      </c>
      <c r="JX20" s="40">
        <f t="shared" si="107"/>
        <v>0</v>
      </c>
      <c r="JY20" s="40">
        <f t="shared" si="108"/>
        <v>0</v>
      </c>
      <c r="JZ20" s="40">
        <f t="shared" si="109"/>
        <v>0</v>
      </c>
      <c r="KA20" s="40">
        <f t="shared" si="110"/>
        <v>0</v>
      </c>
      <c r="KB20" s="40">
        <f t="shared" si="111"/>
        <v>0</v>
      </c>
      <c r="KC20" s="40">
        <f t="shared" si="112"/>
        <v>0</v>
      </c>
      <c r="KD20" s="40">
        <f t="shared" si="113"/>
        <v>0</v>
      </c>
      <c r="KE20" s="40">
        <f t="shared" si="114"/>
        <v>0</v>
      </c>
      <c r="KF20" s="40">
        <f t="shared" si="115"/>
        <v>0</v>
      </c>
      <c r="KG20" s="40">
        <f t="shared" si="116"/>
        <v>0</v>
      </c>
      <c r="KH20" s="40">
        <f t="shared" si="117"/>
        <v>0</v>
      </c>
      <c r="KI20" s="40">
        <f t="shared" si="118"/>
        <v>0</v>
      </c>
      <c r="KJ20" s="40">
        <f t="shared" si="119"/>
        <v>0</v>
      </c>
      <c r="KK20" s="40">
        <f t="shared" si="222"/>
        <v>0</v>
      </c>
      <c r="KL20" s="40">
        <f t="shared" si="120"/>
        <v>0</v>
      </c>
      <c r="KM20" s="40">
        <f t="shared" si="121"/>
        <v>0</v>
      </c>
      <c r="KN20" s="40">
        <f t="shared" si="223"/>
        <v>0</v>
      </c>
      <c r="KO20" s="40">
        <f t="shared" si="224"/>
        <v>0</v>
      </c>
      <c r="KP20" s="59">
        <f t="shared" si="122"/>
        <v>0</v>
      </c>
      <c r="KQ20" s="40">
        <f t="shared" si="123"/>
        <v>0</v>
      </c>
      <c r="KR20" s="40">
        <f t="shared" si="124"/>
        <v>0</v>
      </c>
      <c r="KS20" s="40">
        <f t="shared" si="125"/>
        <v>0</v>
      </c>
      <c r="KT20" s="40">
        <f t="shared" si="126"/>
        <v>0</v>
      </c>
      <c r="KU20" s="40">
        <f t="shared" si="127"/>
        <v>0</v>
      </c>
      <c r="KV20" s="40">
        <f t="shared" si="128"/>
        <v>0</v>
      </c>
      <c r="KW20" s="40">
        <f t="shared" si="129"/>
        <v>0</v>
      </c>
      <c r="KX20" s="40">
        <f t="shared" si="130"/>
        <v>0</v>
      </c>
      <c r="KY20" s="40">
        <f t="shared" si="131"/>
        <v>0</v>
      </c>
      <c r="KZ20" s="40">
        <f t="shared" si="132"/>
        <v>0</v>
      </c>
      <c r="LA20" s="40">
        <f t="shared" si="133"/>
        <v>0</v>
      </c>
      <c r="LB20" s="40">
        <f t="shared" si="134"/>
        <v>0</v>
      </c>
      <c r="LC20" s="40">
        <f t="shared" si="135"/>
        <v>0</v>
      </c>
      <c r="LD20" s="40">
        <f t="shared" si="136"/>
        <v>0</v>
      </c>
      <c r="LE20" s="40">
        <f t="shared" si="225"/>
        <v>0</v>
      </c>
      <c r="LF20" s="40">
        <f t="shared" si="137"/>
        <v>0</v>
      </c>
      <c r="LG20" s="40">
        <f t="shared" si="138"/>
        <v>0</v>
      </c>
      <c r="LH20" s="40">
        <f t="shared" si="226"/>
        <v>0</v>
      </c>
      <c r="LI20" s="40">
        <f t="shared" si="227"/>
        <v>0</v>
      </c>
      <c r="LJ20" s="59">
        <f t="shared" si="139"/>
        <v>0</v>
      </c>
      <c r="LK20" s="40">
        <f t="shared" si="140"/>
        <v>0</v>
      </c>
      <c r="LL20" s="40">
        <f t="shared" si="141"/>
        <v>0</v>
      </c>
      <c r="LM20" s="40">
        <f t="shared" si="142"/>
        <v>0</v>
      </c>
      <c r="LN20" s="40">
        <f t="shared" si="143"/>
        <v>0</v>
      </c>
      <c r="LO20" s="40">
        <f t="shared" si="144"/>
        <v>0</v>
      </c>
      <c r="LP20" s="40">
        <f t="shared" si="145"/>
        <v>0</v>
      </c>
      <c r="LQ20" s="40">
        <f t="shared" si="146"/>
        <v>0</v>
      </c>
      <c r="LR20" s="40">
        <f t="shared" si="147"/>
        <v>0</v>
      </c>
      <c r="LS20" s="40">
        <f t="shared" si="148"/>
        <v>0</v>
      </c>
      <c r="LT20" s="40">
        <f t="shared" si="149"/>
        <v>0</v>
      </c>
      <c r="LU20" s="40">
        <f t="shared" si="150"/>
        <v>0</v>
      </c>
      <c r="LV20" s="40">
        <f t="shared" si="151"/>
        <v>0</v>
      </c>
      <c r="LW20" s="40">
        <f t="shared" si="152"/>
        <v>0</v>
      </c>
      <c r="LX20" s="40">
        <f t="shared" si="153"/>
        <v>0</v>
      </c>
      <c r="LY20" s="40">
        <f t="shared" si="228"/>
        <v>0</v>
      </c>
      <c r="LZ20" s="40">
        <f t="shared" si="154"/>
        <v>0</v>
      </c>
      <c r="MA20" s="40">
        <f t="shared" si="155"/>
        <v>0</v>
      </c>
      <c r="MB20" s="40">
        <f t="shared" si="229"/>
        <v>0</v>
      </c>
      <c r="MC20" s="40">
        <f t="shared" si="230"/>
        <v>0</v>
      </c>
      <c r="MD20" s="59">
        <f t="shared" si="156"/>
        <v>0</v>
      </c>
      <c r="ME20" s="40">
        <f t="shared" si="157"/>
        <v>0</v>
      </c>
      <c r="MF20" s="40">
        <f t="shared" si="158"/>
        <v>0</v>
      </c>
      <c r="MG20" s="40">
        <f t="shared" si="159"/>
        <v>0</v>
      </c>
      <c r="MH20" s="40">
        <f t="shared" si="160"/>
        <v>0</v>
      </c>
      <c r="MI20" s="40">
        <f t="shared" si="161"/>
        <v>0</v>
      </c>
      <c r="MJ20" s="40">
        <f t="shared" si="162"/>
        <v>0</v>
      </c>
      <c r="MK20" s="40">
        <f t="shared" si="163"/>
        <v>0</v>
      </c>
      <c r="ML20" s="40">
        <f t="shared" si="164"/>
        <v>0</v>
      </c>
      <c r="MM20" s="40">
        <f t="shared" si="165"/>
        <v>0</v>
      </c>
      <c r="MN20" s="40">
        <f t="shared" si="166"/>
        <v>0</v>
      </c>
      <c r="MO20" s="40">
        <f t="shared" si="167"/>
        <v>0</v>
      </c>
      <c r="MP20" s="40">
        <f t="shared" si="168"/>
        <v>0</v>
      </c>
      <c r="MQ20" s="40">
        <f t="shared" si="169"/>
        <v>0</v>
      </c>
      <c r="MR20" s="40">
        <f t="shared" si="170"/>
        <v>0</v>
      </c>
      <c r="MS20" s="40">
        <f t="shared" si="231"/>
        <v>0</v>
      </c>
      <c r="MT20" s="40">
        <f t="shared" si="171"/>
        <v>0</v>
      </c>
      <c r="MU20" s="40">
        <f t="shared" si="172"/>
        <v>0</v>
      </c>
      <c r="MV20" s="40">
        <f t="shared" si="232"/>
        <v>0</v>
      </c>
      <c r="MW20" s="40">
        <f t="shared" si="233"/>
        <v>0</v>
      </c>
      <c r="MX20" s="59">
        <f t="shared" si="173"/>
        <v>0</v>
      </c>
      <c r="MY20" s="40">
        <f t="shared" si="234"/>
        <v>0</v>
      </c>
      <c r="MZ20" s="40">
        <f t="shared" si="235"/>
        <v>0</v>
      </c>
      <c r="NA20" s="40">
        <f t="shared" si="236"/>
        <v>0</v>
      </c>
      <c r="NB20" s="40">
        <f t="shared" si="237"/>
        <v>0</v>
      </c>
      <c r="NC20" s="40">
        <f t="shared" si="238"/>
        <v>0</v>
      </c>
      <c r="ND20" s="40">
        <f t="shared" si="239"/>
        <v>0</v>
      </c>
      <c r="NE20" s="40">
        <f t="shared" si="240"/>
        <v>0</v>
      </c>
      <c r="NF20" s="40">
        <f t="shared" si="241"/>
        <v>0</v>
      </c>
      <c r="NG20" s="40">
        <f t="shared" si="242"/>
        <v>0</v>
      </c>
      <c r="NH20" s="40">
        <f t="shared" si="243"/>
        <v>0</v>
      </c>
      <c r="NI20" s="40">
        <f t="shared" si="244"/>
        <v>0</v>
      </c>
      <c r="NJ20" s="40">
        <f t="shared" si="245"/>
        <v>0</v>
      </c>
      <c r="NK20" s="40">
        <f t="shared" si="246"/>
        <v>0</v>
      </c>
      <c r="NL20" s="40">
        <f t="shared" si="247"/>
        <v>0</v>
      </c>
      <c r="NM20" s="40">
        <f t="shared" si="248"/>
        <v>0</v>
      </c>
      <c r="NN20" s="40">
        <f t="shared" si="175"/>
        <v>0</v>
      </c>
      <c r="NO20" s="40">
        <f t="shared" si="176"/>
        <v>0</v>
      </c>
      <c r="NP20" s="40">
        <f t="shared" si="249"/>
        <v>0</v>
      </c>
      <c r="NQ20" s="40">
        <f t="shared" si="250"/>
        <v>0</v>
      </c>
      <c r="NR20" s="59">
        <f t="shared" si="177"/>
        <v>0</v>
      </c>
    </row>
    <row r="21" spans="1:382" x14ac:dyDescent="0.25">
      <c r="A21" s="3"/>
      <c r="B21" s="87" t="s">
        <v>283</v>
      </c>
      <c r="C21" s="40"/>
      <c r="D21" s="40"/>
      <c r="E21" s="40"/>
      <c r="F21" s="40"/>
      <c r="G21" s="40"/>
      <c r="H21" s="59">
        <f t="shared" si="7"/>
        <v>0</v>
      </c>
      <c r="I21" s="40"/>
      <c r="J21" s="40"/>
      <c r="K21" s="40"/>
      <c r="L21" s="59">
        <f t="shared" si="8"/>
        <v>0</v>
      </c>
      <c r="M21" s="40"/>
      <c r="N21" s="40"/>
      <c r="O21" s="40"/>
      <c r="P21" s="59">
        <f t="shared" si="9"/>
        <v>0</v>
      </c>
      <c r="Q21" s="40">
        <f t="shared" si="178"/>
        <v>0</v>
      </c>
      <c r="R21" s="40">
        <f t="shared" si="179"/>
        <v>0</v>
      </c>
      <c r="S21" s="40">
        <f t="shared" si="180"/>
        <v>0</v>
      </c>
      <c r="T21" s="40">
        <f t="shared" si="181"/>
        <v>0</v>
      </c>
      <c r="U21" s="40">
        <f t="shared" si="182"/>
        <v>0</v>
      </c>
      <c r="V21" s="59">
        <f t="shared" si="183"/>
        <v>0</v>
      </c>
      <c r="W21" s="40"/>
      <c r="X21" s="40"/>
      <c r="Y21" s="40"/>
      <c r="Z21" s="40"/>
      <c r="AA21" s="40"/>
      <c r="AB21" s="59">
        <f t="shared" si="184"/>
        <v>0</v>
      </c>
      <c r="AC21" s="40"/>
      <c r="AD21" s="40"/>
      <c r="AE21" s="40"/>
      <c r="AF21" s="59">
        <f t="shared" si="10"/>
        <v>0</v>
      </c>
      <c r="AG21" s="40"/>
      <c r="AH21" s="40"/>
      <c r="AI21" s="40"/>
      <c r="AJ21" s="59">
        <f t="shared" si="11"/>
        <v>0</v>
      </c>
      <c r="AK21" s="40">
        <f t="shared" si="251"/>
        <v>0</v>
      </c>
      <c r="AL21" s="40">
        <f t="shared" si="252"/>
        <v>0</v>
      </c>
      <c r="AM21" s="40">
        <f t="shared" si="253"/>
        <v>0</v>
      </c>
      <c r="AN21" s="40">
        <f t="shared" si="254"/>
        <v>0</v>
      </c>
      <c r="AO21" s="40">
        <f t="shared" si="185"/>
        <v>0</v>
      </c>
      <c r="AP21" s="59">
        <f t="shared" si="186"/>
        <v>0</v>
      </c>
      <c r="AQ21" s="40"/>
      <c r="AR21" s="40"/>
      <c r="AS21" s="40"/>
      <c r="AT21" s="40"/>
      <c r="AU21" s="40"/>
      <c r="AV21" s="59">
        <f t="shared" si="13"/>
        <v>0</v>
      </c>
      <c r="AW21" s="40"/>
      <c r="AX21" s="40"/>
      <c r="AY21" s="40"/>
      <c r="AZ21" s="59">
        <f t="shared" si="14"/>
        <v>0</v>
      </c>
      <c r="BA21" s="40"/>
      <c r="BB21" s="40"/>
      <c r="BC21" s="40"/>
      <c r="BD21" s="59">
        <f t="shared" si="256"/>
        <v>0</v>
      </c>
      <c r="BE21" s="40">
        <f t="shared" si="257"/>
        <v>0</v>
      </c>
      <c r="BF21" s="40">
        <f t="shared" si="258"/>
        <v>0</v>
      </c>
      <c r="BG21" s="40">
        <f t="shared" si="259"/>
        <v>0</v>
      </c>
      <c r="BH21" s="40">
        <f t="shared" si="260"/>
        <v>0</v>
      </c>
      <c r="BI21" s="40">
        <f t="shared" si="189"/>
        <v>0</v>
      </c>
      <c r="BJ21" s="59">
        <f t="shared" si="18"/>
        <v>0</v>
      </c>
      <c r="BK21" s="40"/>
      <c r="BL21" s="40"/>
      <c r="BM21" s="40"/>
      <c r="BN21" s="40"/>
      <c r="BO21" s="40"/>
      <c r="BP21" s="59">
        <f t="shared" si="19"/>
        <v>0</v>
      </c>
      <c r="BQ21" s="40"/>
      <c r="BR21" s="40"/>
      <c r="BS21" s="40"/>
      <c r="BT21" s="59">
        <f t="shared" si="20"/>
        <v>0</v>
      </c>
      <c r="BU21" s="40"/>
      <c r="BV21" s="40"/>
      <c r="BW21" s="40"/>
      <c r="BX21" s="59">
        <f t="shared" si="21"/>
        <v>0</v>
      </c>
      <c r="BY21" s="40">
        <f t="shared" si="190"/>
        <v>0</v>
      </c>
      <c r="BZ21" s="40">
        <f t="shared" si="22"/>
        <v>0</v>
      </c>
      <c r="CA21" s="40">
        <f t="shared" si="23"/>
        <v>0</v>
      </c>
      <c r="CB21" s="40">
        <f t="shared" si="191"/>
        <v>0</v>
      </c>
      <c r="CC21" s="40">
        <f t="shared" si="192"/>
        <v>0</v>
      </c>
      <c r="CD21" s="59">
        <f t="shared" si="24"/>
        <v>0</v>
      </c>
      <c r="CE21" s="40"/>
      <c r="CF21" s="40"/>
      <c r="CG21" s="40"/>
      <c r="CH21" s="40"/>
      <c r="CI21" s="40"/>
      <c r="CJ21" s="59">
        <f t="shared" si="25"/>
        <v>0</v>
      </c>
      <c r="CK21" s="40"/>
      <c r="CL21" s="40"/>
      <c r="CM21" s="40"/>
      <c r="CN21" s="59">
        <f t="shared" si="26"/>
        <v>0</v>
      </c>
      <c r="CO21" s="40"/>
      <c r="CP21" s="40"/>
      <c r="CQ21" s="40"/>
      <c r="CR21" s="59">
        <f t="shared" si="27"/>
        <v>0</v>
      </c>
      <c r="CS21" s="40">
        <f t="shared" si="193"/>
        <v>0</v>
      </c>
      <c r="CT21" s="40">
        <f t="shared" si="28"/>
        <v>0</v>
      </c>
      <c r="CU21" s="40">
        <f t="shared" si="29"/>
        <v>0</v>
      </c>
      <c r="CV21" s="40">
        <f t="shared" si="194"/>
        <v>0</v>
      </c>
      <c r="CW21" s="40">
        <f t="shared" si="195"/>
        <v>0</v>
      </c>
      <c r="CX21" s="59">
        <f t="shared" si="30"/>
        <v>0</v>
      </c>
      <c r="CY21" s="40"/>
      <c r="CZ21" s="40"/>
      <c r="DA21" s="40"/>
      <c r="DB21" s="40"/>
      <c r="DC21" s="40"/>
      <c r="DD21" s="59">
        <f t="shared" si="31"/>
        <v>0</v>
      </c>
      <c r="DE21" s="40"/>
      <c r="DF21" s="40"/>
      <c r="DG21" s="40"/>
      <c r="DH21" s="59">
        <f t="shared" si="32"/>
        <v>0</v>
      </c>
      <c r="DI21" s="40"/>
      <c r="DJ21" s="40"/>
      <c r="DK21" s="40"/>
      <c r="DL21" s="59">
        <f t="shared" si="33"/>
        <v>0</v>
      </c>
      <c r="DM21" s="40">
        <f t="shared" si="196"/>
        <v>0</v>
      </c>
      <c r="DN21" s="40">
        <f t="shared" si="34"/>
        <v>0</v>
      </c>
      <c r="DO21" s="40">
        <f t="shared" si="35"/>
        <v>0</v>
      </c>
      <c r="DP21" s="40">
        <f t="shared" si="197"/>
        <v>0</v>
      </c>
      <c r="DQ21" s="40">
        <f t="shared" si="198"/>
        <v>0</v>
      </c>
      <c r="DR21" s="59">
        <f t="shared" si="36"/>
        <v>0</v>
      </c>
      <c r="DS21" s="40"/>
      <c r="DT21" s="40"/>
      <c r="DU21" s="40"/>
      <c r="DV21" s="40"/>
      <c r="DW21" s="40"/>
      <c r="DX21" s="59">
        <f t="shared" si="37"/>
        <v>0</v>
      </c>
      <c r="DY21" s="40"/>
      <c r="DZ21" s="40"/>
      <c r="EA21" s="40"/>
      <c r="EB21" s="59">
        <f t="shared" si="38"/>
        <v>0</v>
      </c>
      <c r="EC21" s="40"/>
      <c r="ED21" s="40"/>
      <c r="EE21" s="40"/>
      <c r="EF21" s="59">
        <f t="shared" si="39"/>
        <v>0</v>
      </c>
      <c r="EG21" s="40">
        <f t="shared" si="199"/>
        <v>0</v>
      </c>
      <c r="EH21" s="40">
        <f t="shared" si="40"/>
        <v>0</v>
      </c>
      <c r="EI21" s="40">
        <f t="shared" si="41"/>
        <v>0</v>
      </c>
      <c r="EJ21" s="40">
        <f t="shared" si="200"/>
        <v>0</v>
      </c>
      <c r="EK21" s="40">
        <f t="shared" si="201"/>
        <v>0</v>
      </c>
      <c r="EL21" s="59">
        <f t="shared" si="42"/>
        <v>0</v>
      </c>
      <c r="EM21" s="40"/>
      <c r="EN21" s="40"/>
      <c r="EO21" s="40"/>
      <c r="EP21" s="40"/>
      <c r="EQ21" s="40"/>
      <c r="ER21" s="59">
        <f t="shared" si="43"/>
        <v>0</v>
      </c>
      <c r="ES21" s="40"/>
      <c r="ET21" s="40"/>
      <c r="EU21" s="40"/>
      <c r="EV21" s="59">
        <f t="shared" si="44"/>
        <v>0</v>
      </c>
      <c r="EW21" s="40"/>
      <c r="EX21" s="40"/>
      <c r="EY21" s="40"/>
      <c r="EZ21" s="59">
        <f t="shared" si="45"/>
        <v>0</v>
      </c>
      <c r="FA21" s="40">
        <f t="shared" si="202"/>
        <v>0</v>
      </c>
      <c r="FB21" s="40">
        <f t="shared" si="46"/>
        <v>0</v>
      </c>
      <c r="FC21" s="40">
        <f t="shared" si="47"/>
        <v>0</v>
      </c>
      <c r="FD21" s="40">
        <f t="shared" si="203"/>
        <v>0</v>
      </c>
      <c r="FE21" s="40">
        <f t="shared" si="204"/>
        <v>0</v>
      </c>
      <c r="FF21" s="59">
        <f t="shared" si="48"/>
        <v>0</v>
      </c>
      <c r="FG21" s="40"/>
      <c r="FH21" s="40"/>
      <c r="FI21" s="40"/>
      <c r="FJ21" s="40"/>
      <c r="FK21" s="40"/>
      <c r="FL21" s="59">
        <f t="shared" si="49"/>
        <v>0</v>
      </c>
      <c r="FM21" s="40"/>
      <c r="FN21" s="40"/>
      <c r="FO21" s="40"/>
      <c r="FP21" s="59">
        <f t="shared" si="50"/>
        <v>0</v>
      </c>
      <c r="FQ21" s="40"/>
      <c r="FR21" s="40"/>
      <c r="FS21" s="40"/>
      <c r="FT21" s="59">
        <f t="shared" si="51"/>
        <v>0</v>
      </c>
      <c r="FU21" s="40">
        <f t="shared" si="205"/>
        <v>0</v>
      </c>
      <c r="FV21" s="40">
        <f t="shared" si="52"/>
        <v>0</v>
      </c>
      <c r="FW21" s="40">
        <f t="shared" si="52"/>
        <v>0</v>
      </c>
      <c r="FX21" s="40">
        <f t="shared" si="206"/>
        <v>0</v>
      </c>
      <c r="FY21" s="40">
        <f t="shared" si="206"/>
        <v>0</v>
      </c>
      <c r="FZ21" s="59">
        <f t="shared" si="53"/>
        <v>0</v>
      </c>
      <c r="GA21" s="40"/>
      <c r="GB21" s="40"/>
      <c r="GC21" s="40"/>
      <c r="GD21" s="40"/>
      <c r="GE21" s="40"/>
      <c r="GF21" s="59">
        <f t="shared" si="54"/>
        <v>0</v>
      </c>
      <c r="GG21" s="40"/>
      <c r="GH21" s="40"/>
      <c r="GI21" s="40"/>
      <c r="GJ21" s="59">
        <f t="shared" si="55"/>
        <v>0</v>
      </c>
      <c r="GK21" s="40"/>
      <c r="GL21" s="40"/>
      <c r="GM21" s="40"/>
      <c r="GN21" s="59">
        <f t="shared" si="56"/>
        <v>0</v>
      </c>
      <c r="GO21" s="40">
        <f t="shared" si="207"/>
        <v>0</v>
      </c>
      <c r="GP21" s="40">
        <f t="shared" si="57"/>
        <v>0</v>
      </c>
      <c r="GQ21" s="40">
        <f t="shared" si="58"/>
        <v>0</v>
      </c>
      <c r="GR21" s="40">
        <f t="shared" si="208"/>
        <v>0</v>
      </c>
      <c r="GS21" s="40">
        <f t="shared" si="209"/>
        <v>0</v>
      </c>
      <c r="GT21" s="59">
        <f t="shared" si="59"/>
        <v>0</v>
      </c>
      <c r="GU21" s="40"/>
      <c r="GV21" s="40"/>
      <c r="GW21" s="40"/>
      <c r="GX21" s="40"/>
      <c r="GY21" s="40"/>
      <c r="GZ21" s="59">
        <f t="shared" si="60"/>
        <v>0</v>
      </c>
      <c r="HA21" s="40"/>
      <c r="HB21" s="40"/>
      <c r="HC21" s="40"/>
      <c r="HD21" s="59">
        <f t="shared" si="61"/>
        <v>0</v>
      </c>
      <c r="HE21" s="40"/>
      <c r="HF21" s="40"/>
      <c r="HG21" s="40"/>
      <c r="HH21" s="59">
        <f t="shared" si="62"/>
        <v>0</v>
      </c>
      <c r="HI21" s="40">
        <f t="shared" si="210"/>
        <v>0</v>
      </c>
      <c r="HJ21" s="40">
        <f t="shared" si="63"/>
        <v>0</v>
      </c>
      <c r="HK21" s="40">
        <f t="shared" si="64"/>
        <v>0</v>
      </c>
      <c r="HL21" s="40">
        <f t="shared" si="211"/>
        <v>0</v>
      </c>
      <c r="HM21" s="40">
        <f t="shared" si="212"/>
        <v>0</v>
      </c>
      <c r="HN21" s="59">
        <f t="shared" si="65"/>
        <v>0</v>
      </c>
      <c r="HO21" s="40"/>
      <c r="HP21" s="40"/>
      <c r="HQ21" s="40"/>
      <c r="HR21" s="40"/>
      <c r="HS21" s="40"/>
      <c r="HT21" s="59">
        <f t="shared" si="66"/>
        <v>0</v>
      </c>
      <c r="HU21" s="40"/>
      <c r="HV21" s="40"/>
      <c r="HW21" s="40"/>
      <c r="HX21" s="59">
        <f t="shared" si="67"/>
        <v>0</v>
      </c>
      <c r="HY21" s="40"/>
      <c r="HZ21" s="40"/>
      <c r="IA21" s="40"/>
      <c r="IB21" s="59">
        <f t="shared" si="68"/>
        <v>0</v>
      </c>
      <c r="IC21" s="40">
        <f t="shared" si="213"/>
        <v>0</v>
      </c>
      <c r="ID21" s="40">
        <f t="shared" si="69"/>
        <v>0</v>
      </c>
      <c r="IE21" s="40">
        <f t="shared" si="70"/>
        <v>0</v>
      </c>
      <c r="IF21" s="40">
        <f t="shared" si="214"/>
        <v>0</v>
      </c>
      <c r="IG21" s="40">
        <f t="shared" si="215"/>
        <v>0</v>
      </c>
      <c r="IH21" s="59">
        <f t="shared" si="71"/>
        <v>0</v>
      </c>
      <c r="II21" s="40">
        <f t="shared" si="72"/>
        <v>0</v>
      </c>
      <c r="IJ21" s="40">
        <f t="shared" si="73"/>
        <v>0</v>
      </c>
      <c r="IK21" s="40">
        <f t="shared" si="74"/>
        <v>0</v>
      </c>
      <c r="IL21" s="40">
        <f t="shared" si="75"/>
        <v>0</v>
      </c>
      <c r="IM21" s="40">
        <f t="shared" si="76"/>
        <v>0</v>
      </c>
      <c r="IN21" s="40">
        <f t="shared" si="77"/>
        <v>0</v>
      </c>
      <c r="IO21" s="40">
        <f t="shared" si="78"/>
        <v>0</v>
      </c>
      <c r="IP21" s="40">
        <f t="shared" si="79"/>
        <v>0</v>
      </c>
      <c r="IQ21" s="40">
        <f t="shared" si="80"/>
        <v>0</v>
      </c>
      <c r="IR21" s="40">
        <f t="shared" si="81"/>
        <v>0</v>
      </c>
      <c r="IS21" s="40">
        <f t="shared" si="82"/>
        <v>0</v>
      </c>
      <c r="IT21" s="40">
        <f t="shared" si="83"/>
        <v>0</v>
      </c>
      <c r="IU21" s="40">
        <f t="shared" si="84"/>
        <v>0</v>
      </c>
      <c r="IV21" s="40">
        <f t="shared" si="85"/>
        <v>0</v>
      </c>
      <c r="IW21" s="40">
        <f t="shared" si="216"/>
        <v>0</v>
      </c>
      <c r="IX21" s="40">
        <f t="shared" si="86"/>
        <v>0</v>
      </c>
      <c r="IY21" s="40">
        <f t="shared" si="87"/>
        <v>0</v>
      </c>
      <c r="IZ21" s="40">
        <f t="shared" si="217"/>
        <v>0</v>
      </c>
      <c r="JA21" s="40">
        <f t="shared" si="218"/>
        <v>0</v>
      </c>
      <c r="JB21" s="59">
        <f t="shared" si="88"/>
        <v>0</v>
      </c>
      <c r="JC21" s="40">
        <f t="shared" si="89"/>
        <v>0</v>
      </c>
      <c r="JD21" s="40">
        <f t="shared" si="90"/>
        <v>0</v>
      </c>
      <c r="JE21" s="40">
        <f t="shared" si="91"/>
        <v>0</v>
      </c>
      <c r="JF21" s="40">
        <f t="shared" si="92"/>
        <v>0</v>
      </c>
      <c r="JG21" s="40">
        <f t="shared" si="93"/>
        <v>0</v>
      </c>
      <c r="JH21" s="40">
        <f t="shared" si="94"/>
        <v>0</v>
      </c>
      <c r="JI21" s="40">
        <f t="shared" si="95"/>
        <v>0</v>
      </c>
      <c r="JJ21" s="40">
        <f t="shared" si="96"/>
        <v>0</v>
      </c>
      <c r="JK21" s="40">
        <f t="shared" si="97"/>
        <v>0</v>
      </c>
      <c r="JL21" s="40">
        <f t="shared" si="98"/>
        <v>0</v>
      </c>
      <c r="JM21" s="40">
        <f t="shared" si="99"/>
        <v>0</v>
      </c>
      <c r="JN21" s="40">
        <f t="shared" si="100"/>
        <v>0</v>
      </c>
      <c r="JO21" s="40">
        <f t="shared" si="101"/>
        <v>0</v>
      </c>
      <c r="JP21" s="40">
        <f t="shared" si="102"/>
        <v>0</v>
      </c>
      <c r="JQ21" s="40">
        <f t="shared" si="219"/>
        <v>0</v>
      </c>
      <c r="JR21" s="40">
        <f t="shared" si="103"/>
        <v>0</v>
      </c>
      <c r="JS21" s="40">
        <f t="shared" si="104"/>
        <v>0</v>
      </c>
      <c r="JT21" s="40">
        <f t="shared" si="220"/>
        <v>0</v>
      </c>
      <c r="JU21" s="40">
        <f t="shared" si="221"/>
        <v>0</v>
      </c>
      <c r="JV21" s="59">
        <f t="shared" si="105"/>
        <v>0</v>
      </c>
      <c r="JW21" s="40">
        <f t="shared" si="106"/>
        <v>0</v>
      </c>
      <c r="JX21" s="40">
        <f t="shared" si="107"/>
        <v>0</v>
      </c>
      <c r="JY21" s="40">
        <f t="shared" si="108"/>
        <v>0</v>
      </c>
      <c r="JZ21" s="40">
        <f t="shared" si="109"/>
        <v>0</v>
      </c>
      <c r="KA21" s="40">
        <f t="shared" si="110"/>
        <v>0</v>
      </c>
      <c r="KB21" s="40">
        <f t="shared" si="111"/>
        <v>0</v>
      </c>
      <c r="KC21" s="40">
        <f t="shared" si="112"/>
        <v>0</v>
      </c>
      <c r="KD21" s="40">
        <f t="shared" si="113"/>
        <v>0</v>
      </c>
      <c r="KE21" s="40">
        <f t="shared" si="114"/>
        <v>0</v>
      </c>
      <c r="KF21" s="40">
        <f t="shared" si="115"/>
        <v>0</v>
      </c>
      <c r="KG21" s="40">
        <f t="shared" si="116"/>
        <v>0</v>
      </c>
      <c r="KH21" s="40">
        <f t="shared" si="117"/>
        <v>0</v>
      </c>
      <c r="KI21" s="40">
        <f t="shared" si="118"/>
        <v>0</v>
      </c>
      <c r="KJ21" s="40">
        <f t="shared" si="119"/>
        <v>0</v>
      </c>
      <c r="KK21" s="40">
        <f t="shared" si="222"/>
        <v>0</v>
      </c>
      <c r="KL21" s="40">
        <f t="shared" si="120"/>
        <v>0</v>
      </c>
      <c r="KM21" s="40">
        <f t="shared" si="121"/>
        <v>0</v>
      </c>
      <c r="KN21" s="40">
        <f t="shared" si="223"/>
        <v>0</v>
      </c>
      <c r="KO21" s="40">
        <f t="shared" si="224"/>
        <v>0</v>
      </c>
      <c r="KP21" s="59">
        <f t="shared" si="122"/>
        <v>0</v>
      </c>
      <c r="KQ21" s="40">
        <f t="shared" si="123"/>
        <v>0</v>
      </c>
      <c r="KR21" s="40">
        <f t="shared" si="124"/>
        <v>0</v>
      </c>
      <c r="KS21" s="40">
        <f t="shared" si="125"/>
        <v>0</v>
      </c>
      <c r="KT21" s="40">
        <f t="shared" si="126"/>
        <v>0</v>
      </c>
      <c r="KU21" s="40">
        <f t="shared" si="127"/>
        <v>0</v>
      </c>
      <c r="KV21" s="40">
        <f t="shared" si="128"/>
        <v>0</v>
      </c>
      <c r="KW21" s="40">
        <f t="shared" si="129"/>
        <v>0</v>
      </c>
      <c r="KX21" s="40">
        <f t="shared" si="130"/>
        <v>0</v>
      </c>
      <c r="KY21" s="40">
        <f t="shared" si="131"/>
        <v>0</v>
      </c>
      <c r="KZ21" s="40">
        <f t="shared" si="132"/>
        <v>0</v>
      </c>
      <c r="LA21" s="40">
        <f t="shared" si="133"/>
        <v>0</v>
      </c>
      <c r="LB21" s="40">
        <f t="shared" si="134"/>
        <v>0</v>
      </c>
      <c r="LC21" s="40">
        <f t="shared" si="135"/>
        <v>0</v>
      </c>
      <c r="LD21" s="40">
        <f t="shared" si="136"/>
        <v>0</v>
      </c>
      <c r="LE21" s="40">
        <f t="shared" si="225"/>
        <v>0</v>
      </c>
      <c r="LF21" s="40">
        <f t="shared" si="137"/>
        <v>0</v>
      </c>
      <c r="LG21" s="40">
        <f t="shared" si="138"/>
        <v>0</v>
      </c>
      <c r="LH21" s="40">
        <f t="shared" si="226"/>
        <v>0</v>
      </c>
      <c r="LI21" s="40">
        <f t="shared" si="227"/>
        <v>0</v>
      </c>
      <c r="LJ21" s="59">
        <f t="shared" si="139"/>
        <v>0</v>
      </c>
      <c r="LK21" s="40">
        <f t="shared" si="140"/>
        <v>0</v>
      </c>
      <c r="LL21" s="40">
        <f t="shared" si="141"/>
        <v>0</v>
      </c>
      <c r="LM21" s="40">
        <f t="shared" si="142"/>
        <v>0</v>
      </c>
      <c r="LN21" s="40">
        <f t="shared" si="143"/>
        <v>0</v>
      </c>
      <c r="LO21" s="40">
        <f t="shared" si="144"/>
        <v>0</v>
      </c>
      <c r="LP21" s="40">
        <f t="shared" si="145"/>
        <v>0</v>
      </c>
      <c r="LQ21" s="40">
        <f t="shared" si="146"/>
        <v>0</v>
      </c>
      <c r="LR21" s="40">
        <f t="shared" si="147"/>
        <v>0</v>
      </c>
      <c r="LS21" s="40">
        <f t="shared" si="148"/>
        <v>0</v>
      </c>
      <c r="LT21" s="40">
        <f t="shared" si="149"/>
        <v>0</v>
      </c>
      <c r="LU21" s="40">
        <f t="shared" si="150"/>
        <v>0</v>
      </c>
      <c r="LV21" s="40">
        <f t="shared" si="151"/>
        <v>0</v>
      </c>
      <c r="LW21" s="40">
        <f t="shared" si="152"/>
        <v>0</v>
      </c>
      <c r="LX21" s="40">
        <f t="shared" si="153"/>
        <v>0</v>
      </c>
      <c r="LY21" s="40">
        <f t="shared" si="228"/>
        <v>0</v>
      </c>
      <c r="LZ21" s="40">
        <f t="shared" si="154"/>
        <v>0</v>
      </c>
      <c r="MA21" s="40">
        <f t="shared" si="155"/>
        <v>0</v>
      </c>
      <c r="MB21" s="40">
        <f t="shared" si="229"/>
        <v>0</v>
      </c>
      <c r="MC21" s="40">
        <f t="shared" si="230"/>
        <v>0</v>
      </c>
      <c r="MD21" s="59">
        <f t="shared" si="156"/>
        <v>0</v>
      </c>
      <c r="ME21" s="40">
        <f t="shared" si="157"/>
        <v>0</v>
      </c>
      <c r="MF21" s="40">
        <f t="shared" si="158"/>
        <v>0</v>
      </c>
      <c r="MG21" s="40">
        <f t="shared" si="159"/>
        <v>0</v>
      </c>
      <c r="MH21" s="40">
        <f t="shared" si="160"/>
        <v>0</v>
      </c>
      <c r="MI21" s="40">
        <f t="shared" si="161"/>
        <v>0</v>
      </c>
      <c r="MJ21" s="40">
        <f t="shared" si="162"/>
        <v>0</v>
      </c>
      <c r="MK21" s="40">
        <f t="shared" si="163"/>
        <v>0</v>
      </c>
      <c r="ML21" s="40">
        <f t="shared" si="164"/>
        <v>0</v>
      </c>
      <c r="MM21" s="40">
        <f t="shared" si="165"/>
        <v>0</v>
      </c>
      <c r="MN21" s="40">
        <f t="shared" si="166"/>
        <v>0</v>
      </c>
      <c r="MO21" s="40">
        <f t="shared" si="167"/>
        <v>0</v>
      </c>
      <c r="MP21" s="40">
        <f t="shared" si="168"/>
        <v>0</v>
      </c>
      <c r="MQ21" s="40">
        <f t="shared" si="169"/>
        <v>0</v>
      </c>
      <c r="MR21" s="40">
        <f t="shared" si="170"/>
        <v>0</v>
      </c>
      <c r="MS21" s="40">
        <f t="shared" si="231"/>
        <v>0</v>
      </c>
      <c r="MT21" s="40">
        <f t="shared" si="171"/>
        <v>0</v>
      </c>
      <c r="MU21" s="40">
        <f t="shared" si="172"/>
        <v>0</v>
      </c>
      <c r="MV21" s="40">
        <f t="shared" si="232"/>
        <v>0</v>
      </c>
      <c r="MW21" s="40">
        <f t="shared" si="233"/>
        <v>0</v>
      </c>
      <c r="MX21" s="59">
        <f t="shared" si="173"/>
        <v>0</v>
      </c>
      <c r="MY21" s="40">
        <f t="shared" si="234"/>
        <v>0</v>
      </c>
      <c r="MZ21" s="40">
        <f t="shared" si="235"/>
        <v>0</v>
      </c>
      <c r="NA21" s="40">
        <f t="shared" si="236"/>
        <v>0</v>
      </c>
      <c r="NB21" s="40">
        <f t="shared" si="237"/>
        <v>0</v>
      </c>
      <c r="NC21" s="40">
        <f t="shared" si="238"/>
        <v>0</v>
      </c>
      <c r="ND21" s="40">
        <f t="shared" si="239"/>
        <v>0</v>
      </c>
      <c r="NE21" s="40">
        <f t="shared" si="240"/>
        <v>0</v>
      </c>
      <c r="NF21" s="40">
        <f t="shared" si="241"/>
        <v>0</v>
      </c>
      <c r="NG21" s="40">
        <f t="shared" si="242"/>
        <v>0</v>
      </c>
      <c r="NH21" s="40">
        <f t="shared" si="243"/>
        <v>0</v>
      </c>
      <c r="NI21" s="40">
        <f t="shared" si="244"/>
        <v>0</v>
      </c>
      <c r="NJ21" s="40">
        <f t="shared" si="245"/>
        <v>0</v>
      </c>
      <c r="NK21" s="40">
        <f t="shared" si="246"/>
        <v>0</v>
      </c>
      <c r="NL21" s="40">
        <f t="shared" si="247"/>
        <v>0</v>
      </c>
      <c r="NM21" s="40">
        <f t="shared" si="248"/>
        <v>0</v>
      </c>
      <c r="NN21" s="40">
        <f t="shared" si="175"/>
        <v>0</v>
      </c>
      <c r="NO21" s="40">
        <f t="shared" si="176"/>
        <v>0</v>
      </c>
      <c r="NP21" s="40">
        <f t="shared" si="249"/>
        <v>0</v>
      </c>
      <c r="NQ21" s="40">
        <f t="shared" si="250"/>
        <v>0</v>
      </c>
      <c r="NR21" s="59">
        <f t="shared" si="177"/>
        <v>0</v>
      </c>
    </row>
    <row r="22" spans="1:382" x14ac:dyDescent="0.25">
      <c r="A22" s="3"/>
      <c r="B22" s="87" t="s">
        <v>128</v>
      </c>
      <c r="C22" s="40"/>
      <c r="D22" s="40"/>
      <c r="E22" s="40"/>
      <c r="F22" s="40"/>
      <c r="G22" s="40"/>
      <c r="H22" s="59">
        <f t="shared" si="7"/>
        <v>0</v>
      </c>
      <c r="I22" s="40"/>
      <c r="J22" s="40"/>
      <c r="K22" s="40"/>
      <c r="L22" s="59">
        <f t="shared" si="8"/>
        <v>0</v>
      </c>
      <c r="M22" s="40"/>
      <c r="N22" s="40"/>
      <c r="O22" s="40"/>
      <c r="P22" s="59">
        <f t="shared" si="9"/>
        <v>0</v>
      </c>
      <c r="Q22" s="40">
        <f t="shared" ref="Q22:S24" si="261">C22+I22+M22</f>
        <v>0</v>
      </c>
      <c r="R22" s="40">
        <f t="shared" si="261"/>
        <v>0</v>
      </c>
      <c r="S22" s="40">
        <f t="shared" si="261"/>
        <v>0</v>
      </c>
      <c r="T22" s="40">
        <f t="shared" ref="T22:U24" si="262">F22</f>
        <v>0</v>
      </c>
      <c r="U22" s="40">
        <f t="shared" si="262"/>
        <v>0</v>
      </c>
      <c r="V22" s="59">
        <f>H22+L22+P22</f>
        <v>0</v>
      </c>
      <c r="W22" s="40"/>
      <c r="X22" s="40"/>
      <c r="Y22" s="40"/>
      <c r="Z22" s="40"/>
      <c r="AA22" s="40"/>
      <c r="AB22" s="59">
        <f t="shared" si="184"/>
        <v>0</v>
      </c>
      <c r="AC22" s="40"/>
      <c r="AD22" s="40"/>
      <c r="AE22" s="40"/>
      <c r="AF22" s="59">
        <f t="shared" si="10"/>
        <v>0</v>
      </c>
      <c r="AG22" s="40"/>
      <c r="AH22" s="40"/>
      <c r="AI22" s="40"/>
      <c r="AJ22" s="59">
        <f t="shared" si="11"/>
        <v>0</v>
      </c>
      <c r="AK22" s="40">
        <f t="shared" si="251"/>
        <v>0</v>
      </c>
      <c r="AL22" s="40">
        <f t="shared" si="252"/>
        <v>0</v>
      </c>
      <c r="AM22" s="40">
        <f t="shared" si="253"/>
        <v>0</v>
      </c>
      <c r="AN22" s="40">
        <f t="shared" si="254"/>
        <v>0</v>
      </c>
      <c r="AO22" s="40">
        <f t="shared" si="185"/>
        <v>0</v>
      </c>
      <c r="AP22" s="59">
        <f t="shared" si="186"/>
        <v>0</v>
      </c>
      <c r="AQ22" s="40"/>
      <c r="AR22" s="40"/>
      <c r="AS22" s="40"/>
      <c r="AT22" s="40"/>
      <c r="AU22" s="40"/>
      <c r="AV22" s="59">
        <f t="shared" si="13"/>
        <v>0</v>
      </c>
      <c r="AW22" s="40"/>
      <c r="AX22" s="40"/>
      <c r="AY22" s="40"/>
      <c r="AZ22" s="59">
        <f t="shared" si="14"/>
        <v>0</v>
      </c>
      <c r="BA22" s="40"/>
      <c r="BB22" s="40"/>
      <c r="BC22" s="40"/>
      <c r="BD22" s="59">
        <f t="shared" si="256"/>
        <v>0</v>
      </c>
      <c r="BE22" s="40">
        <f t="shared" si="257"/>
        <v>0</v>
      </c>
      <c r="BF22" s="40">
        <f t="shared" si="258"/>
        <v>0</v>
      </c>
      <c r="BG22" s="40">
        <f t="shared" si="259"/>
        <v>0</v>
      </c>
      <c r="BH22" s="40">
        <f t="shared" si="260"/>
        <v>0</v>
      </c>
      <c r="BI22" s="40">
        <f t="shared" si="189"/>
        <v>0</v>
      </c>
      <c r="BJ22" s="59">
        <f t="shared" si="18"/>
        <v>0</v>
      </c>
      <c r="BK22" s="40"/>
      <c r="BL22" s="40"/>
      <c r="BM22" s="40"/>
      <c r="BN22" s="40"/>
      <c r="BO22" s="40"/>
      <c r="BP22" s="59">
        <f t="shared" si="19"/>
        <v>0</v>
      </c>
      <c r="BQ22" s="40"/>
      <c r="BR22" s="40"/>
      <c r="BS22" s="40"/>
      <c r="BT22" s="59">
        <f t="shared" si="20"/>
        <v>0</v>
      </c>
      <c r="BU22" s="40"/>
      <c r="BV22" s="40"/>
      <c r="BW22" s="40"/>
      <c r="BX22" s="59">
        <f t="shared" si="21"/>
        <v>0</v>
      </c>
      <c r="BY22" s="40">
        <f t="shared" si="190"/>
        <v>0</v>
      </c>
      <c r="BZ22" s="40">
        <f t="shared" si="22"/>
        <v>0</v>
      </c>
      <c r="CA22" s="40">
        <f t="shared" si="23"/>
        <v>0</v>
      </c>
      <c r="CB22" s="40">
        <f t="shared" si="191"/>
        <v>0</v>
      </c>
      <c r="CC22" s="40">
        <f t="shared" si="192"/>
        <v>0</v>
      </c>
      <c r="CD22" s="59">
        <f t="shared" si="24"/>
        <v>0</v>
      </c>
      <c r="CE22" s="40"/>
      <c r="CF22" s="40"/>
      <c r="CG22" s="40"/>
      <c r="CH22" s="40"/>
      <c r="CI22" s="40"/>
      <c r="CJ22" s="59">
        <f t="shared" si="25"/>
        <v>0</v>
      </c>
      <c r="CK22" s="40"/>
      <c r="CL22" s="40"/>
      <c r="CM22" s="40"/>
      <c r="CN22" s="59">
        <f t="shared" si="26"/>
        <v>0</v>
      </c>
      <c r="CO22" s="40"/>
      <c r="CP22" s="40"/>
      <c r="CQ22" s="40"/>
      <c r="CR22" s="59">
        <f t="shared" si="27"/>
        <v>0</v>
      </c>
      <c r="CS22" s="40">
        <f t="shared" si="193"/>
        <v>0</v>
      </c>
      <c r="CT22" s="40">
        <f t="shared" si="28"/>
        <v>0</v>
      </c>
      <c r="CU22" s="40">
        <f t="shared" si="29"/>
        <v>0</v>
      </c>
      <c r="CV22" s="40">
        <f t="shared" si="194"/>
        <v>0</v>
      </c>
      <c r="CW22" s="40">
        <f t="shared" si="195"/>
        <v>0</v>
      </c>
      <c r="CX22" s="59">
        <f t="shared" si="30"/>
        <v>0</v>
      </c>
      <c r="CY22" s="40"/>
      <c r="CZ22" s="40"/>
      <c r="DA22" s="40"/>
      <c r="DB22" s="40"/>
      <c r="DC22" s="40"/>
      <c r="DD22" s="59">
        <f t="shared" si="31"/>
        <v>0</v>
      </c>
      <c r="DE22" s="40"/>
      <c r="DF22" s="40"/>
      <c r="DG22" s="40"/>
      <c r="DH22" s="59">
        <f t="shared" si="32"/>
        <v>0</v>
      </c>
      <c r="DI22" s="40"/>
      <c r="DJ22" s="40"/>
      <c r="DK22" s="40"/>
      <c r="DL22" s="59">
        <f t="shared" si="33"/>
        <v>0</v>
      </c>
      <c r="DM22" s="40">
        <f t="shared" si="196"/>
        <v>0</v>
      </c>
      <c r="DN22" s="40">
        <f t="shared" si="34"/>
        <v>0</v>
      </c>
      <c r="DO22" s="40">
        <f t="shared" si="35"/>
        <v>0</v>
      </c>
      <c r="DP22" s="40">
        <f t="shared" si="197"/>
        <v>0</v>
      </c>
      <c r="DQ22" s="40">
        <f t="shared" si="198"/>
        <v>0</v>
      </c>
      <c r="DR22" s="59">
        <f t="shared" si="36"/>
        <v>0</v>
      </c>
      <c r="DS22" s="40"/>
      <c r="DT22" s="40"/>
      <c r="DU22" s="40"/>
      <c r="DV22" s="40"/>
      <c r="DW22" s="40"/>
      <c r="DX22" s="59">
        <f t="shared" si="37"/>
        <v>0</v>
      </c>
      <c r="DY22" s="40"/>
      <c r="DZ22" s="40"/>
      <c r="EA22" s="40"/>
      <c r="EB22" s="59">
        <f t="shared" si="38"/>
        <v>0</v>
      </c>
      <c r="EC22" s="40"/>
      <c r="ED22" s="40"/>
      <c r="EE22" s="40"/>
      <c r="EF22" s="59">
        <f t="shared" si="39"/>
        <v>0</v>
      </c>
      <c r="EG22" s="40">
        <f t="shared" si="199"/>
        <v>0</v>
      </c>
      <c r="EH22" s="40">
        <f t="shared" si="40"/>
        <v>0</v>
      </c>
      <c r="EI22" s="40">
        <f t="shared" si="41"/>
        <v>0</v>
      </c>
      <c r="EJ22" s="40">
        <f t="shared" si="200"/>
        <v>0</v>
      </c>
      <c r="EK22" s="40">
        <f t="shared" si="201"/>
        <v>0</v>
      </c>
      <c r="EL22" s="59">
        <f t="shared" si="42"/>
        <v>0</v>
      </c>
      <c r="EM22" s="40"/>
      <c r="EN22" s="40"/>
      <c r="EO22" s="40"/>
      <c r="EP22" s="40"/>
      <c r="EQ22" s="40"/>
      <c r="ER22" s="59">
        <f t="shared" si="43"/>
        <v>0</v>
      </c>
      <c r="ES22" s="40"/>
      <c r="ET22" s="40"/>
      <c r="EU22" s="40"/>
      <c r="EV22" s="59">
        <f t="shared" si="44"/>
        <v>0</v>
      </c>
      <c r="EW22" s="40"/>
      <c r="EX22" s="40"/>
      <c r="EY22" s="40"/>
      <c r="EZ22" s="59">
        <f t="shared" si="45"/>
        <v>0</v>
      </c>
      <c r="FA22" s="40">
        <f t="shared" si="202"/>
        <v>0</v>
      </c>
      <c r="FB22" s="40">
        <f t="shared" si="46"/>
        <v>0</v>
      </c>
      <c r="FC22" s="40">
        <f t="shared" si="47"/>
        <v>0</v>
      </c>
      <c r="FD22" s="40">
        <f t="shared" si="203"/>
        <v>0</v>
      </c>
      <c r="FE22" s="40">
        <f t="shared" si="204"/>
        <v>0</v>
      </c>
      <c r="FF22" s="59">
        <f t="shared" si="48"/>
        <v>0</v>
      </c>
      <c r="FG22" s="40"/>
      <c r="FH22" s="40"/>
      <c r="FI22" s="40"/>
      <c r="FJ22" s="40"/>
      <c r="FK22" s="40"/>
      <c r="FL22" s="59">
        <f t="shared" si="49"/>
        <v>0</v>
      </c>
      <c r="FM22" s="40"/>
      <c r="FN22" s="40"/>
      <c r="FO22" s="40"/>
      <c r="FP22" s="59">
        <f t="shared" si="50"/>
        <v>0</v>
      </c>
      <c r="FQ22" s="40"/>
      <c r="FR22" s="40"/>
      <c r="FS22" s="40"/>
      <c r="FT22" s="59">
        <f t="shared" si="51"/>
        <v>0</v>
      </c>
      <c r="FU22" s="40">
        <f t="shared" si="205"/>
        <v>0</v>
      </c>
      <c r="FV22" s="40">
        <f t="shared" si="52"/>
        <v>0</v>
      </c>
      <c r="FW22" s="40">
        <f t="shared" si="52"/>
        <v>0</v>
      </c>
      <c r="FX22" s="40">
        <f t="shared" si="206"/>
        <v>0</v>
      </c>
      <c r="FY22" s="40">
        <f t="shared" si="206"/>
        <v>0</v>
      </c>
      <c r="FZ22" s="59">
        <f t="shared" si="53"/>
        <v>0</v>
      </c>
      <c r="GA22" s="40"/>
      <c r="GB22" s="40"/>
      <c r="GC22" s="40"/>
      <c r="GD22" s="40"/>
      <c r="GE22" s="40"/>
      <c r="GF22" s="59">
        <f t="shared" si="54"/>
        <v>0</v>
      </c>
      <c r="GG22" s="40"/>
      <c r="GH22" s="40"/>
      <c r="GI22" s="40"/>
      <c r="GJ22" s="59">
        <f t="shared" si="55"/>
        <v>0</v>
      </c>
      <c r="GK22" s="40"/>
      <c r="GL22" s="40"/>
      <c r="GM22" s="40"/>
      <c r="GN22" s="59">
        <f t="shared" si="56"/>
        <v>0</v>
      </c>
      <c r="GO22" s="40">
        <f t="shared" si="207"/>
        <v>0</v>
      </c>
      <c r="GP22" s="40">
        <f t="shared" si="57"/>
        <v>0</v>
      </c>
      <c r="GQ22" s="40">
        <f t="shared" si="58"/>
        <v>0</v>
      </c>
      <c r="GR22" s="40">
        <f t="shared" si="208"/>
        <v>0</v>
      </c>
      <c r="GS22" s="40">
        <f t="shared" si="209"/>
        <v>0</v>
      </c>
      <c r="GT22" s="59">
        <f t="shared" si="59"/>
        <v>0</v>
      </c>
      <c r="GU22" s="40"/>
      <c r="GV22" s="40"/>
      <c r="GW22" s="40"/>
      <c r="GX22" s="40"/>
      <c r="GY22" s="40"/>
      <c r="GZ22" s="59">
        <f t="shared" si="60"/>
        <v>0</v>
      </c>
      <c r="HA22" s="40"/>
      <c r="HB22" s="40"/>
      <c r="HC22" s="40"/>
      <c r="HD22" s="59">
        <f t="shared" si="61"/>
        <v>0</v>
      </c>
      <c r="HE22" s="40"/>
      <c r="HF22" s="40"/>
      <c r="HG22" s="40"/>
      <c r="HH22" s="59">
        <f t="shared" si="62"/>
        <v>0</v>
      </c>
      <c r="HI22" s="40">
        <f t="shared" si="210"/>
        <v>0</v>
      </c>
      <c r="HJ22" s="40">
        <f t="shared" si="63"/>
        <v>0</v>
      </c>
      <c r="HK22" s="40">
        <f t="shared" si="64"/>
        <v>0</v>
      </c>
      <c r="HL22" s="40">
        <f t="shared" si="211"/>
        <v>0</v>
      </c>
      <c r="HM22" s="40">
        <f t="shared" si="212"/>
        <v>0</v>
      </c>
      <c r="HN22" s="59">
        <f t="shared" si="65"/>
        <v>0</v>
      </c>
      <c r="HO22" s="40"/>
      <c r="HP22" s="40"/>
      <c r="HQ22" s="40"/>
      <c r="HR22" s="40"/>
      <c r="HS22" s="40"/>
      <c r="HT22" s="59">
        <f t="shared" si="66"/>
        <v>0</v>
      </c>
      <c r="HU22" s="40"/>
      <c r="HV22" s="40"/>
      <c r="HW22" s="40"/>
      <c r="HX22" s="59">
        <f t="shared" si="67"/>
        <v>0</v>
      </c>
      <c r="HY22" s="40"/>
      <c r="HZ22" s="40"/>
      <c r="IA22" s="40"/>
      <c r="IB22" s="59">
        <f t="shared" si="68"/>
        <v>0</v>
      </c>
      <c r="IC22" s="40">
        <f t="shared" si="213"/>
        <v>0</v>
      </c>
      <c r="ID22" s="40">
        <f t="shared" si="69"/>
        <v>0</v>
      </c>
      <c r="IE22" s="40">
        <f t="shared" si="70"/>
        <v>0</v>
      </c>
      <c r="IF22" s="40">
        <f t="shared" si="214"/>
        <v>0</v>
      </c>
      <c r="IG22" s="40">
        <f t="shared" si="215"/>
        <v>0</v>
      </c>
      <c r="IH22" s="59">
        <f t="shared" si="71"/>
        <v>0</v>
      </c>
      <c r="II22" s="40">
        <f t="shared" si="72"/>
        <v>0</v>
      </c>
      <c r="IJ22" s="40">
        <f t="shared" si="73"/>
        <v>0</v>
      </c>
      <c r="IK22" s="40">
        <f t="shared" si="74"/>
        <v>0</v>
      </c>
      <c r="IL22" s="40">
        <f t="shared" si="75"/>
        <v>0</v>
      </c>
      <c r="IM22" s="40">
        <f t="shared" si="76"/>
        <v>0</v>
      </c>
      <c r="IN22" s="40">
        <f t="shared" si="77"/>
        <v>0</v>
      </c>
      <c r="IO22" s="40">
        <f t="shared" si="78"/>
        <v>0</v>
      </c>
      <c r="IP22" s="40">
        <f t="shared" si="79"/>
        <v>0</v>
      </c>
      <c r="IQ22" s="40">
        <f t="shared" si="80"/>
        <v>0</v>
      </c>
      <c r="IR22" s="40">
        <f t="shared" si="81"/>
        <v>0</v>
      </c>
      <c r="IS22" s="40">
        <f t="shared" si="82"/>
        <v>0</v>
      </c>
      <c r="IT22" s="40">
        <f t="shared" si="83"/>
        <v>0</v>
      </c>
      <c r="IU22" s="40">
        <f t="shared" si="84"/>
        <v>0</v>
      </c>
      <c r="IV22" s="40">
        <f t="shared" si="85"/>
        <v>0</v>
      </c>
      <c r="IW22" s="40">
        <f t="shared" si="216"/>
        <v>0</v>
      </c>
      <c r="IX22" s="40">
        <f t="shared" si="86"/>
        <v>0</v>
      </c>
      <c r="IY22" s="40">
        <f t="shared" si="87"/>
        <v>0</v>
      </c>
      <c r="IZ22" s="40">
        <f t="shared" si="217"/>
        <v>0</v>
      </c>
      <c r="JA22" s="40">
        <f t="shared" si="218"/>
        <v>0</v>
      </c>
      <c r="JB22" s="59">
        <f t="shared" si="88"/>
        <v>0</v>
      </c>
      <c r="JC22" s="40">
        <f t="shared" si="89"/>
        <v>0</v>
      </c>
      <c r="JD22" s="40">
        <f t="shared" si="90"/>
        <v>0</v>
      </c>
      <c r="JE22" s="40">
        <f t="shared" si="91"/>
        <v>0</v>
      </c>
      <c r="JF22" s="40">
        <f t="shared" si="92"/>
        <v>0</v>
      </c>
      <c r="JG22" s="40">
        <f t="shared" si="93"/>
        <v>0</v>
      </c>
      <c r="JH22" s="40">
        <f t="shared" si="94"/>
        <v>0</v>
      </c>
      <c r="JI22" s="40">
        <f t="shared" si="95"/>
        <v>0</v>
      </c>
      <c r="JJ22" s="40">
        <f t="shared" si="96"/>
        <v>0</v>
      </c>
      <c r="JK22" s="40">
        <f t="shared" si="97"/>
        <v>0</v>
      </c>
      <c r="JL22" s="40">
        <f t="shared" si="98"/>
        <v>0</v>
      </c>
      <c r="JM22" s="40">
        <f t="shared" si="99"/>
        <v>0</v>
      </c>
      <c r="JN22" s="40">
        <f t="shared" si="100"/>
        <v>0</v>
      </c>
      <c r="JO22" s="40">
        <f t="shared" si="101"/>
        <v>0</v>
      </c>
      <c r="JP22" s="40">
        <f t="shared" si="102"/>
        <v>0</v>
      </c>
      <c r="JQ22" s="40">
        <f t="shared" si="219"/>
        <v>0</v>
      </c>
      <c r="JR22" s="40">
        <f t="shared" si="103"/>
        <v>0</v>
      </c>
      <c r="JS22" s="40">
        <f t="shared" si="104"/>
        <v>0</v>
      </c>
      <c r="JT22" s="40">
        <f t="shared" si="220"/>
        <v>0</v>
      </c>
      <c r="JU22" s="40">
        <f t="shared" si="221"/>
        <v>0</v>
      </c>
      <c r="JV22" s="59">
        <f t="shared" si="105"/>
        <v>0</v>
      </c>
      <c r="JW22" s="40">
        <f t="shared" si="106"/>
        <v>0</v>
      </c>
      <c r="JX22" s="40">
        <f t="shared" si="107"/>
        <v>0</v>
      </c>
      <c r="JY22" s="40">
        <f t="shared" si="108"/>
        <v>0</v>
      </c>
      <c r="JZ22" s="40">
        <f t="shared" si="109"/>
        <v>0</v>
      </c>
      <c r="KA22" s="40">
        <f t="shared" si="110"/>
        <v>0</v>
      </c>
      <c r="KB22" s="40">
        <f t="shared" si="111"/>
        <v>0</v>
      </c>
      <c r="KC22" s="40">
        <f t="shared" si="112"/>
        <v>0</v>
      </c>
      <c r="KD22" s="40">
        <f t="shared" si="113"/>
        <v>0</v>
      </c>
      <c r="KE22" s="40">
        <f t="shared" si="114"/>
        <v>0</v>
      </c>
      <c r="KF22" s="40">
        <f t="shared" si="115"/>
        <v>0</v>
      </c>
      <c r="KG22" s="40">
        <f t="shared" si="116"/>
        <v>0</v>
      </c>
      <c r="KH22" s="40">
        <f t="shared" si="117"/>
        <v>0</v>
      </c>
      <c r="KI22" s="40">
        <f t="shared" si="118"/>
        <v>0</v>
      </c>
      <c r="KJ22" s="40">
        <f t="shared" si="119"/>
        <v>0</v>
      </c>
      <c r="KK22" s="40">
        <f t="shared" si="222"/>
        <v>0</v>
      </c>
      <c r="KL22" s="40">
        <f t="shared" si="120"/>
        <v>0</v>
      </c>
      <c r="KM22" s="40">
        <f t="shared" si="121"/>
        <v>0</v>
      </c>
      <c r="KN22" s="40">
        <f t="shared" si="223"/>
        <v>0</v>
      </c>
      <c r="KO22" s="40">
        <f t="shared" si="224"/>
        <v>0</v>
      </c>
      <c r="KP22" s="59">
        <f t="shared" si="122"/>
        <v>0</v>
      </c>
      <c r="KQ22" s="40">
        <f t="shared" si="123"/>
        <v>0</v>
      </c>
      <c r="KR22" s="40">
        <f t="shared" si="124"/>
        <v>0</v>
      </c>
      <c r="KS22" s="40">
        <f t="shared" si="125"/>
        <v>0</v>
      </c>
      <c r="KT22" s="40">
        <f t="shared" si="126"/>
        <v>0</v>
      </c>
      <c r="KU22" s="40">
        <f t="shared" si="127"/>
        <v>0</v>
      </c>
      <c r="KV22" s="40">
        <f t="shared" si="128"/>
        <v>0</v>
      </c>
      <c r="KW22" s="40">
        <f t="shared" si="129"/>
        <v>0</v>
      </c>
      <c r="KX22" s="40">
        <f t="shared" si="130"/>
        <v>0</v>
      </c>
      <c r="KY22" s="40">
        <f t="shared" si="131"/>
        <v>0</v>
      </c>
      <c r="KZ22" s="40">
        <f t="shared" si="132"/>
        <v>0</v>
      </c>
      <c r="LA22" s="40">
        <f t="shared" si="133"/>
        <v>0</v>
      </c>
      <c r="LB22" s="40">
        <f t="shared" si="134"/>
        <v>0</v>
      </c>
      <c r="LC22" s="40">
        <f t="shared" si="135"/>
        <v>0</v>
      </c>
      <c r="LD22" s="40">
        <f t="shared" si="136"/>
        <v>0</v>
      </c>
      <c r="LE22" s="40">
        <f t="shared" si="225"/>
        <v>0</v>
      </c>
      <c r="LF22" s="40">
        <f t="shared" si="137"/>
        <v>0</v>
      </c>
      <c r="LG22" s="40">
        <f t="shared" si="138"/>
        <v>0</v>
      </c>
      <c r="LH22" s="40">
        <f t="shared" si="226"/>
        <v>0</v>
      </c>
      <c r="LI22" s="40">
        <f t="shared" si="227"/>
        <v>0</v>
      </c>
      <c r="LJ22" s="59">
        <f t="shared" si="139"/>
        <v>0</v>
      </c>
      <c r="LK22" s="40">
        <f t="shared" si="140"/>
        <v>0</v>
      </c>
      <c r="LL22" s="40">
        <f t="shared" si="141"/>
        <v>0</v>
      </c>
      <c r="LM22" s="40">
        <f t="shared" si="142"/>
        <v>0</v>
      </c>
      <c r="LN22" s="40">
        <f t="shared" si="143"/>
        <v>0</v>
      </c>
      <c r="LO22" s="40">
        <f t="shared" si="144"/>
        <v>0</v>
      </c>
      <c r="LP22" s="40">
        <f t="shared" si="145"/>
        <v>0</v>
      </c>
      <c r="LQ22" s="40">
        <f t="shared" si="146"/>
        <v>0</v>
      </c>
      <c r="LR22" s="40">
        <f t="shared" si="147"/>
        <v>0</v>
      </c>
      <c r="LS22" s="40">
        <f t="shared" si="148"/>
        <v>0</v>
      </c>
      <c r="LT22" s="40">
        <f t="shared" si="149"/>
        <v>0</v>
      </c>
      <c r="LU22" s="40">
        <f t="shared" si="150"/>
        <v>0</v>
      </c>
      <c r="LV22" s="40">
        <f t="shared" si="151"/>
        <v>0</v>
      </c>
      <c r="LW22" s="40">
        <f t="shared" si="152"/>
        <v>0</v>
      </c>
      <c r="LX22" s="40">
        <f t="shared" si="153"/>
        <v>0</v>
      </c>
      <c r="LY22" s="40">
        <f t="shared" si="228"/>
        <v>0</v>
      </c>
      <c r="LZ22" s="40">
        <f t="shared" si="154"/>
        <v>0</v>
      </c>
      <c r="MA22" s="40">
        <f t="shared" si="155"/>
        <v>0</v>
      </c>
      <c r="MB22" s="40">
        <f t="shared" si="229"/>
        <v>0</v>
      </c>
      <c r="MC22" s="40">
        <f t="shared" si="230"/>
        <v>0</v>
      </c>
      <c r="MD22" s="59">
        <f t="shared" si="156"/>
        <v>0</v>
      </c>
      <c r="ME22" s="40">
        <f t="shared" si="157"/>
        <v>0</v>
      </c>
      <c r="MF22" s="40">
        <f t="shared" si="158"/>
        <v>0</v>
      </c>
      <c r="MG22" s="40">
        <f t="shared" si="159"/>
        <v>0</v>
      </c>
      <c r="MH22" s="40">
        <f t="shared" si="160"/>
        <v>0</v>
      </c>
      <c r="MI22" s="40">
        <f t="shared" si="161"/>
        <v>0</v>
      </c>
      <c r="MJ22" s="40">
        <f t="shared" si="162"/>
        <v>0</v>
      </c>
      <c r="MK22" s="40">
        <f t="shared" si="163"/>
        <v>0</v>
      </c>
      <c r="ML22" s="40">
        <f t="shared" si="164"/>
        <v>0</v>
      </c>
      <c r="MM22" s="40">
        <f t="shared" si="165"/>
        <v>0</v>
      </c>
      <c r="MN22" s="40">
        <f t="shared" si="166"/>
        <v>0</v>
      </c>
      <c r="MO22" s="40">
        <f t="shared" si="167"/>
        <v>0</v>
      </c>
      <c r="MP22" s="40">
        <f t="shared" si="168"/>
        <v>0</v>
      </c>
      <c r="MQ22" s="40">
        <f t="shared" si="169"/>
        <v>0</v>
      </c>
      <c r="MR22" s="40">
        <f t="shared" si="170"/>
        <v>0</v>
      </c>
      <c r="MS22" s="40">
        <f t="shared" si="231"/>
        <v>0</v>
      </c>
      <c r="MT22" s="40">
        <f t="shared" si="171"/>
        <v>0</v>
      </c>
      <c r="MU22" s="40">
        <f t="shared" si="172"/>
        <v>0</v>
      </c>
      <c r="MV22" s="40">
        <f t="shared" si="232"/>
        <v>0</v>
      </c>
      <c r="MW22" s="40">
        <f t="shared" si="233"/>
        <v>0</v>
      </c>
      <c r="MX22" s="59">
        <f t="shared" si="173"/>
        <v>0</v>
      </c>
      <c r="MY22" s="40">
        <f t="shared" si="234"/>
        <v>0</v>
      </c>
      <c r="MZ22" s="40">
        <f t="shared" si="235"/>
        <v>0</v>
      </c>
      <c r="NA22" s="40">
        <f t="shared" si="236"/>
        <v>0</v>
      </c>
      <c r="NB22" s="40">
        <f t="shared" si="237"/>
        <v>0</v>
      </c>
      <c r="NC22" s="40">
        <f t="shared" si="238"/>
        <v>0</v>
      </c>
      <c r="ND22" s="40">
        <f t="shared" si="239"/>
        <v>0</v>
      </c>
      <c r="NE22" s="40">
        <f t="shared" si="240"/>
        <v>0</v>
      </c>
      <c r="NF22" s="40">
        <f t="shared" si="241"/>
        <v>0</v>
      </c>
      <c r="NG22" s="40">
        <f t="shared" si="242"/>
        <v>0</v>
      </c>
      <c r="NH22" s="40">
        <f t="shared" si="243"/>
        <v>0</v>
      </c>
      <c r="NI22" s="40">
        <f t="shared" si="244"/>
        <v>0</v>
      </c>
      <c r="NJ22" s="40">
        <f t="shared" si="245"/>
        <v>0</v>
      </c>
      <c r="NK22" s="40">
        <f t="shared" si="246"/>
        <v>0</v>
      </c>
      <c r="NL22" s="40">
        <f t="shared" si="247"/>
        <v>0</v>
      </c>
      <c r="NM22" s="40">
        <f t="shared" si="248"/>
        <v>0</v>
      </c>
      <c r="NN22" s="40">
        <f t="shared" si="175"/>
        <v>0</v>
      </c>
      <c r="NO22" s="40">
        <f t="shared" si="176"/>
        <v>0</v>
      </c>
      <c r="NP22" s="40">
        <f t="shared" si="249"/>
        <v>0</v>
      </c>
      <c r="NQ22" s="40">
        <f t="shared" si="250"/>
        <v>0</v>
      </c>
      <c r="NR22" s="59">
        <f t="shared" si="177"/>
        <v>0</v>
      </c>
    </row>
    <row r="23" spans="1:382" x14ac:dyDescent="0.25">
      <c r="A23" s="3"/>
      <c r="B23" s="87" t="s">
        <v>269</v>
      </c>
      <c r="C23" s="40"/>
      <c r="D23" s="40"/>
      <c r="E23" s="40"/>
      <c r="F23" s="40"/>
      <c r="G23" s="40"/>
      <c r="H23" s="59">
        <f t="shared" si="7"/>
        <v>0</v>
      </c>
      <c r="I23" s="40"/>
      <c r="J23" s="40"/>
      <c r="K23" s="40"/>
      <c r="L23" s="59">
        <f t="shared" si="8"/>
        <v>0</v>
      </c>
      <c r="M23" s="40"/>
      <c r="N23" s="40"/>
      <c r="O23" s="40"/>
      <c r="P23" s="59">
        <f t="shared" si="9"/>
        <v>0</v>
      </c>
      <c r="Q23" s="40">
        <f t="shared" si="261"/>
        <v>0</v>
      </c>
      <c r="R23" s="40">
        <f t="shared" si="261"/>
        <v>0</v>
      </c>
      <c r="S23" s="40">
        <f t="shared" si="261"/>
        <v>0</v>
      </c>
      <c r="T23" s="40">
        <f t="shared" si="262"/>
        <v>0</v>
      </c>
      <c r="U23" s="40">
        <f t="shared" si="262"/>
        <v>0</v>
      </c>
      <c r="V23" s="59">
        <f>H23+L23+P23</f>
        <v>0</v>
      </c>
      <c r="W23" s="40"/>
      <c r="X23" s="40"/>
      <c r="Y23" s="40"/>
      <c r="Z23" s="40"/>
      <c r="AA23" s="40"/>
      <c r="AB23" s="59">
        <f t="shared" si="184"/>
        <v>0</v>
      </c>
      <c r="AC23" s="40"/>
      <c r="AD23" s="40"/>
      <c r="AE23" s="40"/>
      <c r="AF23" s="59">
        <f t="shared" si="10"/>
        <v>0</v>
      </c>
      <c r="AG23" s="40"/>
      <c r="AH23" s="40"/>
      <c r="AI23" s="40"/>
      <c r="AJ23" s="59">
        <f t="shared" si="11"/>
        <v>0</v>
      </c>
      <c r="AK23" s="40">
        <f t="shared" si="251"/>
        <v>0</v>
      </c>
      <c r="AL23" s="40">
        <f t="shared" si="252"/>
        <v>0</v>
      </c>
      <c r="AM23" s="40">
        <f t="shared" si="253"/>
        <v>0</v>
      </c>
      <c r="AN23" s="40">
        <f t="shared" si="254"/>
        <v>0</v>
      </c>
      <c r="AO23" s="40">
        <f t="shared" si="185"/>
        <v>0</v>
      </c>
      <c r="AP23" s="59">
        <f t="shared" si="186"/>
        <v>0</v>
      </c>
      <c r="AQ23" s="40"/>
      <c r="AR23" s="40"/>
      <c r="AS23" s="40"/>
      <c r="AT23" s="40"/>
      <c r="AU23" s="40"/>
      <c r="AV23" s="59">
        <f t="shared" si="13"/>
        <v>0</v>
      </c>
      <c r="AW23" s="40"/>
      <c r="AX23" s="40"/>
      <c r="AY23" s="40"/>
      <c r="AZ23" s="59">
        <f t="shared" si="14"/>
        <v>0</v>
      </c>
      <c r="BA23" s="40"/>
      <c r="BB23" s="40"/>
      <c r="BC23" s="40"/>
      <c r="BD23" s="59">
        <f t="shared" si="256"/>
        <v>0</v>
      </c>
      <c r="BE23" s="40">
        <f t="shared" si="257"/>
        <v>0</v>
      </c>
      <c r="BF23" s="40">
        <f t="shared" si="258"/>
        <v>0</v>
      </c>
      <c r="BG23" s="40">
        <f t="shared" si="259"/>
        <v>0</v>
      </c>
      <c r="BH23" s="40">
        <f t="shared" si="260"/>
        <v>0</v>
      </c>
      <c r="BI23" s="40">
        <f t="shared" si="189"/>
        <v>0</v>
      </c>
      <c r="BJ23" s="59">
        <f t="shared" si="18"/>
        <v>0</v>
      </c>
      <c r="BK23" s="40"/>
      <c r="BL23" s="40"/>
      <c r="BM23" s="40"/>
      <c r="BN23" s="40"/>
      <c r="BO23" s="40"/>
      <c r="BP23" s="59">
        <f t="shared" si="19"/>
        <v>0</v>
      </c>
      <c r="BQ23" s="40"/>
      <c r="BR23" s="40"/>
      <c r="BS23" s="40"/>
      <c r="BT23" s="59">
        <f t="shared" si="20"/>
        <v>0</v>
      </c>
      <c r="BU23" s="40"/>
      <c r="BV23" s="40"/>
      <c r="BW23" s="40"/>
      <c r="BX23" s="59">
        <f t="shared" si="21"/>
        <v>0</v>
      </c>
      <c r="BY23" s="40">
        <f t="shared" si="190"/>
        <v>0</v>
      </c>
      <c r="BZ23" s="40">
        <f t="shared" si="22"/>
        <v>0</v>
      </c>
      <c r="CA23" s="40">
        <f t="shared" si="23"/>
        <v>0</v>
      </c>
      <c r="CB23" s="40">
        <f t="shared" si="191"/>
        <v>0</v>
      </c>
      <c r="CC23" s="40">
        <f t="shared" si="192"/>
        <v>0</v>
      </c>
      <c r="CD23" s="59">
        <f t="shared" si="24"/>
        <v>0</v>
      </c>
      <c r="CE23" s="40"/>
      <c r="CF23" s="40"/>
      <c r="CG23" s="40"/>
      <c r="CH23" s="40"/>
      <c r="CI23" s="40"/>
      <c r="CJ23" s="59">
        <f t="shared" si="25"/>
        <v>0</v>
      </c>
      <c r="CK23" s="40"/>
      <c r="CL23" s="40"/>
      <c r="CM23" s="40"/>
      <c r="CN23" s="59">
        <f t="shared" si="26"/>
        <v>0</v>
      </c>
      <c r="CO23" s="40"/>
      <c r="CP23" s="40"/>
      <c r="CQ23" s="40"/>
      <c r="CR23" s="59">
        <f t="shared" si="27"/>
        <v>0</v>
      </c>
      <c r="CS23" s="40">
        <f t="shared" si="193"/>
        <v>0</v>
      </c>
      <c r="CT23" s="40">
        <f t="shared" si="28"/>
        <v>0</v>
      </c>
      <c r="CU23" s="40">
        <f t="shared" si="29"/>
        <v>0</v>
      </c>
      <c r="CV23" s="40">
        <f t="shared" si="194"/>
        <v>0</v>
      </c>
      <c r="CW23" s="40">
        <f t="shared" si="195"/>
        <v>0</v>
      </c>
      <c r="CX23" s="59">
        <f t="shared" si="30"/>
        <v>0</v>
      </c>
      <c r="CY23" s="40"/>
      <c r="CZ23" s="40"/>
      <c r="DA23" s="40"/>
      <c r="DB23" s="40"/>
      <c r="DC23" s="40"/>
      <c r="DD23" s="59">
        <f t="shared" si="31"/>
        <v>0</v>
      </c>
      <c r="DE23" s="40"/>
      <c r="DF23" s="40"/>
      <c r="DG23" s="40"/>
      <c r="DH23" s="59">
        <f t="shared" si="32"/>
        <v>0</v>
      </c>
      <c r="DI23" s="40"/>
      <c r="DJ23" s="40"/>
      <c r="DK23" s="40"/>
      <c r="DL23" s="59">
        <f t="shared" si="33"/>
        <v>0</v>
      </c>
      <c r="DM23" s="40">
        <f t="shared" si="196"/>
        <v>0</v>
      </c>
      <c r="DN23" s="40">
        <f t="shared" si="34"/>
        <v>0</v>
      </c>
      <c r="DO23" s="40">
        <f t="shared" si="35"/>
        <v>0</v>
      </c>
      <c r="DP23" s="40">
        <f t="shared" si="197"/>
        <v>0</v>
      </c>
      <c r="DQ23" s="40">
        <f t="shared" si="198"/>
        <v>0</v>
      </c>
      <c r="DR23" s="59">
        <f t="shared" si="36"/>
        <v>0</v>
      </c>
      <c r="DS23" s="40"/>
      <c r="DT23" s="40"/>
      <c r="DU23" s="40"/>
      <c r="DV23" s="40"/>
      <c r="DW23" s="40"/>
      <c r="DX23" s="59">
        <f t="shared" si="37"/>
        <v>0</v>
      </c>
      <c r="DY23" s="40"/>
      <c r="DZ23" s="40"/>
      <c r="EA23" s="40"/>
      <c r="EB23" s="59">
        <f t="shared" si="38"/>
        <v>0</v>
      </c>
      <c r="EC23" s="40"/>
      <c r="ED23" s="40"/>
      <c r="EE23" s="40"/>
      <c r="EF23" s="59">
        <f t="shared" si="39"/>
        <v>0</v>
      </c>
      <c r="EG23" s="40">
        <f t="shared" si="199"/>
        <v>0</v>
      </c>
      <c r="EH23" s="40">
        <f t="shared" si="40"/>
        <v>0</v>
      </c>
      <c r="EI23" s="40">
        <f t="shared" si="41"/>
        <v>0</v>
      </c>
      <c r="EJ23" s="40">
        <f t="shared" si="200"/>
        <v>0</v>
      </c>
      <c r="EK23" s="40">
        <f t="shared" si="201"/>
        <v>0</v>
      </c>
      <c r="EL23" s="59">
        <f t="shared" si="42"/>
        <v>0</v>
      </c>
      <c r="EM23" s="40"/>
      <c r="EN23" s="40"/>
      <c r="EO23" s="40"/>
      <c r="EP23" s="40"/>
      <c r="EQ23" s="40"/>
      <c r="ER23" s="59">
        <f t="shared" si="43"/>
        <v>0</v>
      </c>
      <c r="ES23" s="40"/>
      <c r="ET23" s="40"/>
      <c r="EU23" s="40"/>
      <c r="EV23" s="59">
        <f t="shared" si="44"/>
        <v>0</v>
      </c>
      <c r="EW23" s="40"/>
      <c r="EX23" s="40"/>
      <c r="EY23" s="40"/>
      <c r="EZ23" s="59">
        <f t="shared" si="45"/>
        <v>0</v>
      </c>
      <c r="FA23" s="40">
        <f t="shared" si="202"/>
        <v>0</v>
      </c>
      <c r="FB23" s="40">
        <f t="shared" si="46"/>
        <v>0</v>
      </c>
      <c r="FC23" s="40">
        <f t="shared" si="47"/>
        <v>0</v>
      </c>
      <c r="FD23" s="40">
        <f t="shared" si="203"/>
        <v>0</v>
      </c>
      <c r="FE23" s="40">
        <f t="shared" si="204"/>
        <v>0</v>
      </c>
      <c r="FF23" s="59">
        <f t="shared" si="48"/>
        <v>0</v>
      </c>
      <c r="FG23" s="40"/>
      <c r="FH23" s="40"/>
      <c r="FI23" s="40"/>
      <c r="FJ23" s="40"/>
      <c r="FK23" s="40"/>
      <c r="FL23" s="59">
        <f t="shared" si="49"/>
        <v>0</v>
      </c>
      <c r="FM23" s="40"/>
      <c r="FN23" s="40"/>
      <c r="FO23" s="40"/>
      <c r="FP23" s="59">
        <f t="shared" si="50"/>
        <v>0</v>
      </c>
      <c r="FQ23" s="40"/>
      <c r="FR23" s="40"/>
      <c r="FS23" s="40"/>
      <c r="FT23" s="59">
        <f t="shared" si="51"/>
        <v>0</v>
      </c>
      <c r="FU23" s="40">
        <f t="shared" si="205"/>
        <v>0</v>
      </c>
      <c r="FV23" s="40">
        <f t="shared" si="52"/>
        <v>0</v>
      </c>
      <c r="FW23" s="40">
        <f t="shared" si="52"/>
        <v>0</v>
      </c>
      <c r="FX23" s="40">
        <f t="shared" si="206"/>
        <v>0</v>
      </c>
      <c r="FY23" s="40">
        <f t="shared" si="206"/>
        <v>0</v>
      </c>
      <c r="FZ23" s="59">
        <f t="shared" si="53"/>
        <v>0</v>
      </c>
      <c r="GA23" s="40"/>
      <c r="GB23" s="40"/>
      <c r="GC23" s="40"/>
      <c r="GD23" s="40"/>
      <c r="GE23" s="40"/>
      <c r="GF23" s="59">
        <f t="shared" si="54"/>
        <v>0</v>
      </c>
      <c r="GG23" s="40"/>
      <c r="GH23" s="40"/>
      <c r="GI23" s="40"/>
      <c r="GJ23" s="59">
        <f t="shared" si="55"/>
        <v>0</v>
      </c>
      <c r="GK23" s="40"/>
      <c r="GL23" s="40"/>
      <c r="GM23" s="40"/>
      <c r="GN23" s="59">
        <f t="shared" si="56"/>
        <v>0</v>
      </c>
      <c r="GO23" s="40">
        <f t="shared" si="207"/>
        <v>0</v>
      </c>
      <c r="GP23" s="40">
        <f t="shared" si="57"/>
        <v>0</v>
      </c>
      <c r="GQ23" s="40">
        <f t="shared" si="58"/>
        <v>0</v>
      </c>
      <c r="GR23" s="40">
        <f t="shared" si="208"/>
        <v>0</v>
      </c>
      <c r="GS23" s="40">
        <f t="shared" si="209"/>
        <v>0</v>
      </c>
      <c r="GT23" s="59">
        <f t="shared" si="59"/>
        <v>0</v>
      </c>
      <c r="GU23" s="40"/>
      <c r="GV23" s="40"/>
      <c r="GW23" s="40"/>
      <c r="GX23" s="40"/>
      <c r="GY23" s="40"/>
      <c r="GZ23" s="59">
        <f t="shared" si="60"/>
        <v>0</v>
      </c>
      <c r="HA23" s="40"/>
      <c r="HB23" s="40"/>
      <c r="HC23" s="40"/>
      <c r="HD23" s="59">
        <f t="shared" si="61"/>
        <v>0</v>
      </c>
      <c r="HE23" s="40"/>
      <c r="HF23" s="40"/>
      <c r="HG23" s="40"/>
      <c r="HH23" s="59">
        <f t="shared" si="62"/>
        <v>0</v>
      </c>
      <c r="HI23" s="40">
        <f t="shared" si="210"/>
        <v>0</v>
      </c>
      <c r="HJ23" s="40">
        <f t="shared" si="63"/>
        <v>0</v>
      </c>
      <c r="HK23" s="40">
        <f t="shared" si="64"/>
        <v>0</v>
      </c>
      <c r="HL23" s="40">
        <f t="shared" si="211"/>
        <v>0</v>
      </c>
      <c r="HM23" s="40">
        <f t="shared" si="212"/>
        <v>0</v>
      </c>
      <c r="HN23" s="59">
        <f t="shared" si="65"/>
        <v>0</v>
      </c>
      <c r="HO23" s="40"/>
      <c r="HP23" s="40"/>
      <c r="HQ23" s="40"/>
      <c r="HR23" s="40"/>
      <c r="HS23" s="40"/>
      <c r="HT23" s="59">
        <f t="shared" si="66"/>
        <v>0</v>
      </c>
      <c r="HU23" s="40"/>
      <c r="HV23" s="40"/>
      <c r="HW23" s="40"/>
      <c r="HX23" s="59">
        <f t="shared" si="67"/>
        <v>0</v>
      </c>
      <c r="HY23" s="40"/>
      <c r="HZ23" s="40"/>
      <c r="IA23" s="40"/>
      <c r="IB23" s="59">
        <f t="shared" si="68"/>
        <v>0</v>
      </c>
      <c r="IC23" s="40">
        <f t="shared" si="213"/>
        <v>0</v>
      </c>
      <c r="ID23" s="40">
        <f t="shared" si="69"/>
        <v>0</v>
      </c>
      <c r="IE23" s="40">
        <f t="shared" si="70"/>
        <v>0</v>
      </c>
      <c r="IF23" s="40">
        <f t="shared" si="214"/>
        <v>0</v>
      </c>
      <c r="IG23" s="40">
        <f t="shared" si="215"/>
        <v>0</v>
      </c>
      <c r="IH23" s="59">
        <f t="shared" si="71"/>
        <v>0</v>
      </c>
      <c r="II23" s="40">
        <f t="shared" si="72"/>
        <v>0</v>
      </c>
      <c r="IJ23" s="40">
        <f t="shared" si="73"/>
        <v>0</v>
      </c>
      <c r="IK23" s="40">
        <f t="shared" si="74"/>
        <v>0</v>
      </c>
      <c r="IL23" s="40">
        <f t="shared" si="75"/>
        <v>0</v>
      </c>
      <c r="IM23" s="40">
        <f t="shared" si="76"/>
        <v>0</v>
      </c>
      <c r="IN23" s="40">
        <f t="shared" si="77"/>
        <v>0</v>
      </c>
      <c r="IO23" s="40">
        <f t="shared" si="78"/>
        <v>0</v>
      </c>
      <c r="IP23" s="40">
        <f t="shared" si="79"/>
        <v>0</v>
      </c>
      <c r="IQ23" s="40">
        <f t="shared" si="80"/>
        <v>0</v>
      </c>
      <c r="IR23" s="40">
        <f t="shared" si="81"/>
        <v>0</v>
      </c>
      <c r="IS23" s="40">
        <f t="shared" si="82"/>
        <v>0</v>
      </c>
      <c r="IT23" s="40">
        <f t="shared" si="83"/>
        <v>0</v>
      </c>
      <c r="IU23" s="40">
        <f t="shared" si="84"/>
        <v>0</v>
      </c>
      <c r="IV23" s="40">
        <f t="shared" si="85"/>
        <v>0</v>
      </c>
      <c r="IW23" s="40">
        <f t="shared" si="216"/>
        <v>0</v>
      </c>
      <c r="IX23" s="40">
        <f t="shared" si="86"/>
        <v>0</v>
      </c>
      <c r="IY23" s="40">
        <f t="shared" si="87"/>
        <v>0</v>
      </c>
      <c r="IZ23" s="40">
        <f t="shared" si="217"/>
        <v>0</v>
      </c>
      <c r="JA23" s="40">
        <f t="shared" si="218"/>
        <v>0</v>
      </c>
      <c r="JB23" s="59">
        <f t="shared" si="88"/>
        <v>0</v>
      </c>
      <c r="JC23" s="40">
        <f t="shared" si="89"/>
        <v>0</v>
      </c>
      <c r="JD23" s="40">
        <f t="shared" si="90"/>
        <v>0</v>
      </c>
      <c r="JE23" s="40">
        <f t="shared" si="91"/>
        <v>0</v>
      </c>
      <c r="JF23" s="40">
        <f t="shared" si="92"/>
        <v>0</v>
      </c>
      <c r="JG23" s="40">
        <f t="shared" si="93"/>
        <v>0</v>
      </c>
      <c r="JH23" s="40">
        <f t="shared" si="94"/>
        <v>0</v>
      </c>
      <c r="JI23" s="40">
        <f t="shared" si="95"/>
        <v>0</v>
      </c>
      <c r="JJ23" s="40">
        <f t="shared" si="96"/>
        <v>0</v>
      </c>
      <c r="JK23" s="40">
        <f t="shared" si="97"/>
        <v>0</v>
      </c>
      <c r="JL23" s="40">
        <f t="shared" si="98"/>
        <v>0</v>
      </c>
      <c r="JM23" s="40">
        <f t="shared" si="99"/>
        <v>0</v>
      </c>
      <c r="JN23" s="40">
        <f t="shared" si="100"/>
        <v>0</v>
      </c>
      <c r="JO23" s="40">
        <f t="shared" si="101"/>
        <v>0</v>
      </c>
      <c r="JP23" s="40">
        <f t="shared" si="102"/>
        <v>0</v>
      </c>
      <c r="JQ23" s="40">
        <f t="shared" si="219"/>
        <v>0</v>
      </c>
      <c r="JR23" s="40">
        <f t="shared" si="103"/>
        <v>0</v>
      </c>
      <c r="JS23" s="40">
        <f t="shared" si="104"/>
        <v>0</v>
      </c>
      <c r="JT23" s="40">
        <f t="shared" si="220"/>
        <v>0</v>
      </c>
      <c r="JU23" s="40">
        <f t="shared" si="221"/>
        <v>0</v>
      </c>
      <c r="JV23" s="59">
        <f t="shared" si="105"/>
        <v>0</v>
      </c>
      <c r="JW23" s="40">
        <f t="shared" si="106"/>
        <v>0</v>
      </c>
      <c r="JX23" s="40">
        <f t="shared" si="107"/>
        <v>0</v>
      </c>
      <c r="JY23" s="40">
        <f t="shared" si="108"/>
        <v>0</v>
      </c>
      <c r="JZ23" s="40">
        <f t="shared" si="109"/>
        <v>0</v>
      </c>
      <c r="KA23" s="40">
        <f t="shared" si="110"/>
        <v>0</v>
      </c>
      <c r="KB23" s="40">
        <f t="shared" si="111"/>
        <v>0</v>
      </c>
      <c r="KC23" s="40">
        <f t="shared" si="112"/>
        <v>0</v>
      </c>
      <c r="KD23" s="40">
        <f t="shared" si="113"/>
        <v>0</v>
      </c>
      <c r="KE23" s="40">
        <f t="shared" si="114"/>
        <v>0</v>
      </c>
      <c r="KF23" s="40">
        <f t="shared" si="115"/>
        <v>0</v>
      </c>
      <c r="KG23" s="40">
        <f t="shared" si="116"/>
        <v>0</v>
      </c>
      <c r="KH23" s="40">
        <f t="shared" si="117"/>
        <v>0</v>
      </c>
      <c r="KI23" s="40">
        <f t="shared" si="118"/>
        <v>0</v>
      </c>
      <c r="KJ23" s="40">
        <f t="shared" si="119"/>
        <v>0</v>
      </c>
      <c r="KK23" s="40">
        <f t="shared" si="222"/>
        <v>0</v>
      </c>
      <c r="KL23" s="40">
        <f t="shared" si="120"/>
        <v>0</v>
      </c>
      <c r="KM23" s="40">
        <f t="shared" si="121"/>
        <v>0</v>
      </c>
      <c r="KN23" s="40">
        <f t="shared" si="223"/>
        <v>0</v>
      </c>
      <c r="KO23" s="40">
        <f t="shared" si="224"/>
        <v>0</v>
      </c>
      <c r="KP23" s="59">
        <f t="shared" si="122"/>
        <v>0</v>
      </c>
      <c r="KQ23" s="40">
        <f t="shared" si="123"/>
        <v>0</v>
      </c>
      <c r="KR23" s="40">
        <f t="shared" si="124"/>
        <v>0</v>
      </c>
      <c r="KS23" s="40">
        <f t="shared" si="125"/>
        <v>0</v>
      </c>
      <c r="KT23" s="40">
        <f t="shared" si="126"/>
        <v>0</v>
      </c>
      <c r="KU23" s="40">
        <f t="shared" si="127"/>
        <v>0</v>
      </c>
      <c r="KV23" s="40">
        <f t="shared" si="128"/>
        <v>0</v>
      </c>
      <c r="KW23" s="40">
        <f t="shared" si="129"/>
        <v>0</v>
      </c>
      <c r="KX23" s="40">
        <f t="shared" si="130"/>
        <v>0</v>
      </c>
      <c r="KY23" s="40">
        <f t="shared" si="131"/>
        <v>0</v>
      </c>
      <c r="KZ23" s="40">
        <f t="shared" si="132"/>
        <v>0</v>
      </c>
      <c r="LA23" s="40">
        <f t="shared" si="133"/>
        <v>0</v>
      </c>
      <c r="LB23" s="40">
        <f t="shared" si="134"/>
        <v>0</v>
      </c>
      <c r="LC23" s="40">
        <f t="shared" si="135"/>
        <v>0</v>
      </c>
      <c r="LD23" s="40">
        <f t="shared" si="136"/>
        <v>0</v>
      </c>
      <c r="LE23" s="40">
        <f t="shared" si="225"/>
        <v>0</v>
      </c>
      <c r="LF23" s="40">
        <f t="shared" si="137"/>
        <v>0</v>
      </c>
      <c r="LG23" s="40">
        <f t="shared" si="138"/>
        <v>0</v>
      </c>
      <c r="LH23" s="40">
        <f t="shared" si="226"/>
        <v>0</v>
      </c>
      <c r="LI23" s="40">
        <f t="shared" si="227"/>
        <v>0</v>
      </c>
      <c r="LJ23" s="59">
        <f t="shared" si="139"/>
        <v>0</v>
      </c>
      <c r="LK23" s="40">
        <f t="shared" si="140"/>
        <v>0</v>
      </c>
      <c r="LL23" s="40">
        <f t="shared" si="141"/>
        <v>0</v>
      </c>
      <c r="LM23" s="40">
        <f t="shared" si="142"/>
        <v>0</v>
      </c>
      <c r="LN23" s="40">
        <f t="shared" si="143"/>
        <v>0</v>
      </c>
      <c r="LO23" s="40">
        <f t="shared" si="144"/>
        <v>0</v>
      </c>
      <c r="LP23" s="40">
        <f t="shared" si="145"/>
        <v>0</v>
      </c>
      <c r="LQ23" s="40">
        <f t="shared" si="146"/>
        <v>0</v>
      </c>
      <c r="LR23" s="40">
        <f t="shared" si="147"/>
        <v>0</v>
      </c>
      <c r="LS23" s="40">
        <f t="shared" si="148"/>
        <v>0</v>
      </c>
      <c r="LT23" s="40">
        <f t="shared" si="149"/>
        <v>0</v>
      </c>
      <c r="LU23" s="40">
        <f t="shared" si="150"/>
        <v>0</v>
      </c>
      <c r="LV23" s="40">
        <f t="shared" si="151"/>
        <v>0</v>
      </c>
      <c r="LW23" s="40">
        <f t="shared" si="152"/>
        <v>0</v>
      </c>
      <c r="LX23" s="40">
        <f t="shared" si="153"/>
        <v>0</v>
      </c>
      <c r="LY23" s="40">
        <f t="shared" si="228"/>
        <v>0</v>
      </c>
      <c r="LZ23" s="40">
        <f t="shared" si="154"/>
        <v>0</v>
      </c>
      <c r="MA23" s="40">
        <f t="shared" si="155"/>
        <v>0</v>
      </c>
      <c r="MB23" s="40">
        <f t="shared" si="229"/>
        <v>0</v>
      </c>
      <c r="MC23" s="40">
        <f t="shared" si="230"/>
        <v>0</v>
      </c>
      <c r="MD23" s="59">
        <f t="shared" si="156"/>
        <v>0</v>
      </c>
      <c r="ME23" s="40">
        <f t="shared" si="157"/>
        <v>0</v>
      </c>
      <c r="MF23" s="40">
        <f t="shared" si="158"/>
        <v>0</v>
      </c>
      <c r="MG23" s="40">
        <f t="shared" si="159"/>
        <v>0</v>
      </c>
      <c r="MH23" s="40">
        <f t="shared" si="160"/>
        <v>0</v>
      </c>
      <c r="MI23" s="40">
        <f t="shared" si="161"/>
        <v>0</v>
      </c>
      <c r="MJ23" s="40">
        <f t="shared" si="162"/>
        <v>0</v>
      </c>
      <c r="MK23" s="40">
        <f t="shared" si="163"/>
        <v>0</v>
      </c>
      <c r="ML23" s="40">
        <f t="shared" si="164"/>
        <v>0</v>
      </c>
      <c r="MM23" s="40">
        <f t="shared" si="165"/>
        <v>0</v>
      </c>
      <c r="MN23" s="40">
        <f t="shared" si="166"/>
        <v>0</v>
      </c>
      <c r="MO23" s="40">
        <f t="shared" si="167"/>
        <v>0</v>
      </c>
      <c r="MP23" s="40">
        <f t="shared" si="168"/>
        <v>0</v>
      </c>
      <c r="MQ23" s="40">
        <f t="shared" si="169"/>
        <v>0</v>
      </c>
      <c r="MR23" s="40">
        <f t="shared" si="170"/>
        <v>0</v>
      </c>
      <c r="MS23" s="40">
        <f t="shared" si="231"/>
        <v>0</v>
      </c>
      <c r="MT23" s="40">
        <f t="shared" si="171"/>
        <v>0</v>
      </c>
      <c r="MU23" s="40">
        <f t="shared" si="172"/>
        <v>0</v>
      </c>
      <c r="MV23" s="40">
        <f t="shared" si="232"/>
        <v>0</v>
      </c>
      <c r="MW23" s="40">
        <f t="shared" si="233"/>
        <v>0</v>
      </c>
      <c r="MX23" s="59">
        <f t="shared" si="173"/>
        <v>0</v>
      </c>
      <c r="MY23" s="40">
        <f t="shared" si="234"/>
        <v>0</v>
      </c>
      <c r="MZ23" s="40">
        <f t="shared" si="235"/>
        <v>0</v>
      </c>
      <c r="NA23" s="40">
        <f t="shared" si="236"/>
        <v>0</v>
      </c>
      <c r="NB23" s="40">
        <f t="shared" si="237"/>
        <v>0</v>
      </c>
      <c r="NC23" s="40">
        <f t="shared" si="238"/>
        <v>0</v>
      </c>
      <c r="ND23" s="40">
        <f t="shared" si="239"/>
        <v>0</v>
      </c>
      <c r="NE23" s="40">
        <f t="shared" si="240"/>
        <v>0</v>
      </c>
      <c r="NF23" s="40">
        <f t="shared" si="241"/>
        <v>0</v>
      </c>
      <c r="NG23" s="40">
        <f t="shared" si="242"/>
        <v>0</v>
      </c>
      <c r="NH23" s="40">
        <f t="shared" si="243"/>
        <v>0</v>
      </c>
      <c r="NI23" s="40">
        <f t="shared" si="244"/>
        <v>0</v>
      </c>
      <c r="NJ23" s="40">
        <f t="shared" si="245"/>
        <v>0</v>
      </c>
      <c r="NK23" s="40">
        <f t="shared" si="246"/>
        <v>0</v>
      </c>
      <c r="NL23" s="40">
        <f t="shared" si="247"/>
        <v>0</v>
      </c>
      <c r="NM23" s="40">
        <f t="shared" si="248"/>
        <v>0</v>
      </c>
      <c r="NN23" s="40">
        <f t="shared" si="175"/>
        <v>0</v>
      </c>
      <c r="NO23" s="40">
        <f t="shared" si="176"/>
        <v>0</v>
      </c>
      <c r="NP23" s="40">
        <f t="shared" si="249"/>
        <v>0</v>
      </c>
      <c r="NQ23" s="40">
        <f t="shared" si="250"/>
        <v>0</v>
      </c>
      <c r="NR23" s="59">
        <f t="shared" si="177"/>
        <v>0</v>
      </c>
    </row>
    <row r="24" spans="1:382" x14ac:dyDescent="0.25">
      <c r="A24" s="3"/>
      <c r="B24" s="87" t="s">
        <v>282</v>
      </c>
      <c r="C24" s="40"/>
      <c r="D24" s="40"/>
      <c r="E24" s="40"/>
      <c r="F24" s="40"/>
      <c r="G24" s="40"/>
      <c r="H24" s="59">
        <f t="shared" si="7"/>
        <v>0</v>
      </c>
      <c r="I24" s="40"/>
      <c r="J24" s="40"/>
      <c r="K24" s="40"/>
      <c r="L24" s="59">
        <f t="shared" si="8"/>
        <v>0</v>
      </c>
      <c r="M24" s="40"/>
      <c r="N24" s="40"/>
      <c r="O24" s="40"/>
      <c r="P24" s="59">
        <f t="shared" si="9"/>
        <v>0</v>
      </c>
      <c r="Q24" s="40">
        <f t="shared" si="261"/>
        <v>0</v>
      </c>
      <c r="R24" s="40">
        <f t="shared" si="261"/>
        <v>0</v>
      </c>
      <c r="S24" s="40">
        <f t="shared" si="261"/>
        <v>0</v>
      </c>
      <c r="T24" s="40">
        <f t="shared" si="262"/>
        <v>0</v>
      </c>
      <c r="U24" s="40">
        <f t="shared" si="262"/>
        <v>0</v>
      </c>
      <c r="V24" s="59">
        <f>H24+L24+P24</f>
        <v>0</v>
      </c>
      <c r="W24" s="40"/>
      <c r="X24" s="40"/>
      <c r="Y24" s="40"/>
      <c r="Z24" s="40"/>
      <c r="AA24" s="40"/>
      <c r="AB24" s="59">
        <f t="shared" si="184"/>
        <v>0</v>
      </c>
      <c r="AC24" s="40"/>
      <c r="AD24" s="40"/>
      <c r="AE24" s="40"/>
      <c r="AF24" s="59"/>
      <c r="AG24" s="40"/>
      <c r="AH24" s="40"/>
      <c r="AI24" s="40"/>
      <c r="AJ24" s="59"/>
      <c r="AK24" s="40">
        <f t="shared" si="251"/>
        <v>0</v>
      </c>
      <c r="AL24" s="40"/>
      <c r="AM24" s="40"/>
      <c r="AN24" s="40"/>
      <c r="AO24" s="40"/>
      <c r="AP24" s="59">
        <f t="shared" si="186"/>
        <v>0</v>
      </c>
      <c r="AQ24" s="40"/>
      <c r="AR24" s="40"/>
      <c r="AS24" s="40"/>
      <c r="AT24" s="40"/>
      <c r="AU24" s="40"/>
      <c r="AV24" s="59">
        <f t="shared" si="13"/>
        <v>0</v>
      </c>
      <c r="AW24" s="40"/>
      <c r="AX24" s="40"/>
      <c r="AY24" s="40"/>
      <c r="AZ24" s="59"/>
      <c r="BA24" s="40"/>
      <c r="BB24" s="40"/>
      <c r="BC24" s="40"/>
      <c r="BD24" s="59">
        <f t="shared" si="256"/>
        <v>0</v>
      </c>
      <c r="BE24" s="40">
        <f t="shared" si="257"/>
        <v>0</v>
      </c>
      <c r="BF24" s="40">
        <f t="shared" si="258"/>
        <v>0</v>
      </c>
      <c r="BG24" s="40">
        <f t="shared" si="259"/>
        <v>0</v>
      </c>
      <c r="BH24" s="40">
        <f t="shared" si="260"/>
        <v>0</v>
      </c>
      <c r="BI24" s="40">
        <f t="shared" si="189"/>
        <v>0</v>
      </c>
      <c r="BJ24" s="59">
        <f t="shared" si="18"/>
        <v>0</v>
      </c>
      <c r="BK24" s="40"/>
      <c r="BL24" s="40"/>
      <c r="BM24" s="40"/>
      <c r="BN24" s="40"/>
      <c r="BO24" s="40"/>
      <c r="BP24" s="59">
        <f t="shared" si="19"/>
        <v>0</v>
      </c>
      <c r="BQ24" s="40"/>
      <c r="BR24" s="40"/>
      <c r="BS24" s="40"/>
      <c r="BT24" s="59"/>
      <c r="BU24" s="40"/>
      <c r="BV24" s="40"/>
      <c r="BW24" s="40"/>
      <c r="BX24" s="59">
        <f t="shared" si="21"/>
        <v>0</v>
      </c>
      <c r="BY24" s="40">
        <f t="shared" si="190"/>
        <v>0</v>
      </c>
      <c r="BZ24" s="40">
        <f t="shared" si="22"/>
        <v>0</v>
      </c>
      <c r="CA24" s="40">
        <f t="shared" si="23"/>
        <v>0</v>
      </c>
      <c r="CB24" s="40">
        <f t="shared" si="191"/>
        <v>0</v>
      </c>
      <c r="CC24" s="40">
        <f t="shared" si="192"/>
        <v>0</v>
      </c>
      <c r="CD24" s="59">
        <f t="shared" si="24"/>
        <v>0</v>
      </c>
      <c r="CE24" s="40"/>
      <c r="CF24" s="40"/>
      <c r="CG24" s="40"/>
      <c r="CH24" s="40"/>
      <c r="CI24" s="40"/>
      <c r="CJ24" s="59">
        <f t="shared" si="25"/>
        <v>0</v>
      </c>
      <c r="CK24" s="40"/>
      <c r="CL24" s="40"/>
      <c r="CM24" s="40"/>
      <c r="CN24" s="59"/>
      <c r="CO24" s="40"/>
      <c r="CP24" s="40"/>
      <c r="CQ24" s="40"/>
      <c r="CR24" s="59">
        <f t="shared" si="27"/>
        <v>0</v>
      </c>
      <c r="CS24" s="40">
        <f t="shared" si="193"/>
        <v>0</v>
      </c>
      <c r="CT24" s="40">
        <f t="shared" si="28"/>
        <v>0</v>
      </c>
      <c r="CU24" s="40">
        <f t="shared" si="29"/>
        <v>0</v>
      </c>
      <c r="CV24" s="40">
        <f t="shared" si="194"/>
        <v>0</v>
      </c>
      <c r="CW24" s="40">
        <f t="shared" si="195"/>
        <v>0</v>
      </c>
      <c r="CX24" s="59">
        <f t="shared" si="30"/>
        <v>0</v>
      </c>
      <c r="CY24" s="40"/>
      <c r="CZ24" s="40"/>
      <c r="DA24" s="40"/>
      <c r="DB24" s="40"/>
      <c r="DC24" s="40"/>
      <c r="DD24" s="59">
        <f t="shared" si="31"/>
        <v>0</v>
      </c>
      <c r="DE24" s="40"/>
      <c r="DF24" s="40"/>
      <c r="DG24" s="40"/>
      <c r="DH24" s="59"/>
      <c r="DI24" s="40"/>
      <c r="DJ24" s="40"/>
      <c r="DK24" s="40"/>
      <c r="DL24" s="59">
        <f t="shared" si="33"/>
        <v>0</v>
      </c>
      <c r="DM24" s="40">
        <f t="shared" si="196"/>
        <v>0</v>
      </c>
      <c r="DN24" s="40">
        <f t="shared" si="34"/>
        <v>0</v>
      </c>
      <c r="DO24" s="40">
        <f t="shared" si="35"/>
        <v>0</v>
      </c>
      <c r="DP24" s="40">
        <f t="shared" si="197"/>
        <v>0</v>
      </c>
      <c r="DQ24" s="40">
        <f t="shared" si="198"/>
        <v>0</v>
      </c>
      <c r="DR24" s="59">
        <f t="shared" si="36"/>
        <v>0</v>
      </c>
      <c r="DS24" s="40"/>
      <c r="DT24" s="40"/>
      <c r="DU24" s="40"/>
      <c r="DV24" s="40"/>
      <c r="DW24" s="40"/>
      <c r="DX24" s="59">
        <f t="shared" si="37"/>
        <v>0</v>
      </c>
      <c r="DY24" s="40"/>
      <c r="DZ24" s="40"/>
      <c r="EA24" s="40"/>
      <c r="EB24" s="59"/>
      <c r="EC24" s="40"/>
      <c r="ED24" s="40"/>
      <c r="EE24" s="40"/>
      <c r="EF24" s="59">
        <f t="shared" si="39"/>
        <v>0</v>
      </c>
      <c r="EG24" s="40">
        <f t="shared" si="199"/>
        <v>0</v>
      </c>
      <c r="EH24" s="40">
        <f t="shared" si="40"/>
        <v>0</v>
      </c>
      <c r="EI24" s="40">
        <f t="shared" si="41"/>
        <v>0</v>
      </c>
      <c r="EJ24" s="40">
        <f t="shared" si="200"/>
        <v>0</v>
      </c>
      <c r="EK24" s="40">
        <f t="shared" si="201"/>
        <v>0</v>
      </c>
      <c r="EL24" s="59">
        <f t="shared" si="42"/>
        <v>0</v>
      </c>
      <c r="EM24" s="40"/>
      <c r="EN24" s="40"/>
      <c r="EO24" s="40"/>
      <c r="EP24" s="40"/>
      <c r="EQ24" s="40"/>
      <c r="ER24" s="59">
        <f t="shared" si="43"/>
        <v>0</v>
      </c>
      <c r="ES24" s="40"/>
      <c r="ET24" s="40"/>
      <c r="EU24" s="40"/>
      <c r="EV24" s="59"/>
      <c r="EW24" s="40"/>
      <c r="EX24" s="40"/>
      <c r="EY24" s="40"/>
      <c r="EZ24" s="59">
        <f t="shared" si="45"/>
        <v>0</v>
      </c>
      <c r="FA24" s="40">
        <f t="shared" si="202"/>
        <v>0</v>
      </c>
      <c r="FB24" s="40">
        <f t="shared" si="46"/>
        <v>0</v>
      </c>
      <c r="FC24" s="40">
        <f t="shared" si="47"/>
        <v>0</v>
      </c>
      <c r="FD24" s="40">
        <f t="shared" si="203"/>
        <v>0</v>
      </c>
      <c r="FE24" s="40">
        <f t="shared" si="204"/>
        <v>0</v>
      </c>
      <c r="FF24" s="59">
        <f t="shared" si="48"/>
        <v>0</v>
      </c>
      <c r="FG24" s="40"/>
      <c r="FH24" s="40"/>
      <c r="FI24" s="40"/>
      <c r="FJ24" s="40"/>
      <c r="FK24" s="40"/>
      <c r="FL24" s="59">
        <f t="shared" si="49"/>
        <v>0</v>
      </c>
      <c r="FM24" s="40"/>
      <c r="FN24" s="40"/>
      <c r="FO24" s="40"/>
      <c r="FP24" s="59"/>
      <c r="FQ24" s="40"/>
      <c r="FR24" s="40"/>
      <c r="FS24" s="40"/>
      <c r="FT24" s="59">
        <f t="shared" si="51"/>
        <v>0</v>
      </c>
      <c r="FU24" s="40">
        <f t="shared" si="205"/>
        <v>0</v>
      </c>
      <c r="FV24" s="40">
        <f t="shared" si="52"/>
        <v>0</v>
      </c>
      <c r="FW24" s="40">
        <f t="shared" si="52"/>
        <v>0</v>
      </c>
      <c r="FX24" s="40">
        <f t="shared" si="206"/>
        <v>0</v>
      </c>
      <c r="FY24" s="40">
        <f t="shared" si="206"/>
        <v>0</v>
      </c>
      <c r="FZ24" s="59">
        <f t="shared" si="53"/>
        <v>0</v>
      </c>
      <c r="GA24" s="40"/>
      <c r="GB24" s="40"/>
      <c r="GC24" s="40"/>
      <c r="GD24" s="40"/>
      <c r="GE24" s="40"/>
      <c r="GF24" s="59">
        <f t="shared" si="54"/>
        <v>0</v>
      </c>
      <c r="GG24" s="40"/>
      <c r="GH24" s="40"/>
      <c r="GI24" s="40"/>
      <c r="GJ24" s="59"/>
      <c r="GK24" s="40"/>
      <c r="GL24" s="40"/>
      <c r="GM24" s="40"/>
      <c r="GN24" s="59">
        <f t="shared" si="56"/>
        <v>0</v>
      </c>
      <c r="GO24" s="40">
        <f t="shared" si="207"/>
        <v>0</v>
      </c>
      <c r="GP24" s="40">
        <f t="shared" si="57"/>
        <v>0</v>
      </c>
      <c r="GQ24" s="40">
        <f t="shared" si="58"/>
        <v>0</v>
      </c>
      <c r="GR24" s="40">
        <f t="shared" si="208"/>
        <v>0</v>
      </c>
      <c r="GS24" s="40">
        <f t="shared" si="209"/>
        <v>0</v>
      </c>
      <c r="GT24" s="59">
        <f t="shared" si="59"/>
        <v>0</v>
      </c>
      <c r="GU24" s="40"/>
      <c r="GV24" s="40"/>
      <c r="GW24" s="40"/>
      <c r="GX24" s="40"/>
      <c r="GY24" s="40"/>
      <c r="GZ24" s="59">
        <f t="shared" si="60"/>
        <v>0</v>
      </c>
      <c r="HA24" s="40"/>
      <c r="HB24" s="40"/>
      <c r="HC24" s="40"/>
      <c r="HD24" s="59"/>
      <c r="HE24" s="40"/>
      <c r="HF24" s="40"/>
      <c r="HG24" s="40"/>
      <c r="HH24" s="59">
        <f t="shared" si="62"/>
        <v>0</v>
      </c>
      <c r="HI24" s="40">
        <f t="shared" si="210"/>
        <v>0</v>
      </c>
      <c r="HJ24" s="40">
        <f t="shared" si="63"/>
        <v>0</v>
      </c>
      <c r="HK24" s="40">
        <f t="shared" si="64"/>
        <v>0</v>
      </c>
      <c r="HL24" s="40">
        <f t="shared" si="211"/>
        <v>0</v>
      </c>
      <c r="HM24" s="40">
        <f t="shared" si="212"/>
        <v>0</v>
      </c>
      <c r="HN24" s="59">
        <f t="shared" si="65"/>
        <v>0</v>
      </c>
      <c r="HO24" s="40"/>
      <c r="HP24" s="40"/>
      <c r="HQ24" s="40"/>
      <c r="HR24" s="40"/>
      <c r="HS24" s="40"/>
      <c r="HT24" s="59">
        <f t="shared" si="66"/>
        <v>0</v>
      </c>
      <c r="HU24" s="40"/>
      <c r="HV24" s="40"/>
      <c r="HW24" s="40"/>
      <c r="HX24" s="59"/>
      <c r="HY24" s="40"/>
      <c r="HZ24" s="40"/>
      <c r="IA24" s="40"/>
      <c r="IB24" s="59">
        <f t="shared" si="68"/>
        <v>0</v>
      </c>
      <c r="IC24" s="40">
        <f t="shared" si="213"/>
        <v>0</v>
      </c>
      <c r="ID24" s="40">
        <f t="shared" si="69"/>
        <v>0</v>
      </c>
      <c r="IE24" s="40">
        <f t="shared" si="70"/>
        <v>0</v>
      </c>
      <c r="IF24" s="40">
        <f t="shared" si="214"/>
        <v>0</v>
      </c>
      <c r="IG24" s="40">
        <f t="shared" si="215"/>
        <v>0</v>
      </c>
      <c r="IH24" s="59">
        <f t="shared" si="71"/>
        <v>0</v>
      </c>
      <c r="II24" s="40">
        <f t="shared" si="72"/>
        <v>0</v>
      </c>
      <c r="IJ24" s="40">
        <f t="shared" si="73"/>
        <v>0</v>
      </c>
      <c r="IK24" s="40">
        <f t="shared" si="74"/>
        <v>0</v>
      </c>
      <c r="IL24" s="40">
        <f t="shared" si="75"/>
        <v>0</v>
      </c>
      <c r="IM24" s="40">
        <f t="shared" si="76"/>
        <v>0</v>
      </c>
      <c r="IN24" s="40">
        <f t="shared" si="77"/>
        <v>0</v>
      </c>
      <c r="IO24" s="40">
        <f t="shared" si="78"/>
        <v>0</v>
      </c>
      <c r="IP24" s="40">
        <f t="shared" si="79"/>
        <v>0</v>
      </c>
      <c r="IQ24" s="40">
        <f t="shared" si="80"/>
        <v>0</v>
      </c>
      <c r="IR24" s="40">
        <f t="shared" si="81"/>
        <v>0</v>
      </c>
      <c r="IS24" s="40">
        <f t="shared" si="82"/>
        <v>0</v>
      </c>
      <c r="IT24" s="40">
        <f t="shared" si="83"/>
        <v>0</v>
      </c>
      <c r="IU24" s="40">
        <f t="shared" si="84"/>
        <v>0</v>
      </c>
      <c r="IV24" s="40">
        <f t="shared" si="85"/>
        <v>0</v>
      </c>
      <c r="IW24" s="40">
        <f t="shared" si="216"/>
        <v>0</v>
      </c>
      <c r="IX24" s="40">
        <f t="shared" si="86"/>
        <v>0</v>
      </c>
      <c r="IY24" s="40">
        <f t="shared" si="87"/>
        <v>0</v>
      </c>
      <c r="IZ24" s="40">
        <f t="shared" si="217"/>
        <v>0</v>
      </c>
      <c r="JA24" s="40">
        <f t="shared" si="218"/>
        <v>0</v>
      </c>
      <c r="JB24" s="59">
        <f t="shared" si="88"/>
        <v>0</v>
      </c>
      <c r="JC24" s="40">
        <f t="shared" si="89"/>
        <v>0</v>
      </c>
      <c r="JD24" s="40">
        <f t="shared" si="90"/>
        <v>0</v>
      </c>
      <c r="JE24" s="40">
        <f t="shared" si="91"/>
        <v>0</v>
      </c>
      <c r="JF24" s="40">
        <f t="shared" si="92"/>
        <v>0</v>
      </c>
      <c r="JG24" s="40">
        <f t="shared" si="93"/>
        <v>0</v>
      </c>
      <c r="JH24" s="40">
        <f t="shared" si="94"/>
        <v>0</v>
      </c>
      <c r="JI24" s="40">
        <f t="shared" si="95"/>
        <v>0</v>
      </c>
      <c r="JJ24" s="40">
        <f t="shared" si="96"/>
        <v>0</v>
      </c>
      <c r="JK24" s="40">
        <f t="shared" si="97"/>
        <v>0</v>
      </c>
      <c r="JL24" s="40">
        <f t="shared" si="98"/>
        <v>0</v>
      </c>
      <c r="JM24" s="40">
        <f t="shared" si="99"/>
        <v>0</v>
      </c>
      <c r="JN24" s="40">
        <f t="shared" si="100"/>
        <v>0</v>
      </c>
      <c r="JO24" s="40">
        <f t="shared" si="101"/>
        <v>0</v>
      </c>
      <c r="JP24" s="40">
        <f t="shared" si="102"/>
        <v>0</v>
      </c>
      <c r="JQ24" s="40">
        <f t="shared" si="219"/>
        <v>0</v>
      </c>
      <c r="JR24" s="40">
        <f t="shared" si="103"/>
        <v>0</v>
      </c>
      <c r="JS24" s="40">
        <f t="shared" si="104"/>
        <v>0</v>
      </c>
      <c r="JT24" s="40">
        <f t="shared" si="220"/>
        <v>0</v>
      </c>
      <c r="JU24" s="40">
        <f t="shared" si="221"/>
        <v>0</v>
      </c>
      <c r="JV24" s="59">
        <f t="shared" si="105"/>
        <v>0</v>
      </c>
      <c r="JW24" s="40">
        <f t="shared" si="106"/>
        <v>0</v>
      </c>
      <c r="JX24" s="40">
        <f t="shared" si="107"/>
        <v>0</v>
      </c>
      <c r="JY24" s="40">
        <f t="shared" si="108"/>
        <v>0</v>
      </c>
      <c r="JZ24" s="40">
        <f t="shared" si="109"/>
        <v>0</v>
      </c>
      <c r="KA24" s="40">
        <f t="shared" si="110"/>
        <v>0</v>
      </c>
      <c r="KB24" s="40">
        <f t="shared" si="111"/>
        <v>0</v>
      </c>
      <c r="KC24" s="40">
        <f t="shared" si="112"/>
        <v>0</v>
      </c>
      <c r="KD24" s="40">
        <f t="shared" si="113"/>
        <v>0</v>
      </c>
      <c r="KE24" s="40">
        <f t="shared" si="114"/>
        <v>0</v>
      </c>
      <c r="KF24" s="40">
        <f t="shared" si="115"/>
        <v>0</v>
      </c>
      <c r="KG24" s="40">
        <f t="shared" si="116"/>
        <v>0</v>
      </c>
      <c r="KH24" s="40">
        <f t="shared" si="117"/>
        <v>0</v>
      </c>
      <c r="KI24" s="40">
        <f t="shared" si="118"/>
        <v>0</v>
      </c>
      <c r="KJ24" s="40">
        <f t="shared" si="119"/>
        <v>0</v>
      </c>
      <c r="KK24" s="40">
        <f t="shared" si="222"/>
        <v>0</v>
      </c>
      <c r="KL24" s="40">
        <f t="shared" si="120"/>
        <v>0</v>
      </c>
      <c r="KM24" s="40">
        <f t="shared" si="121"/>
        <v>0</v>
      </c>
      <c r="KN24" s="40">
        <f t="shared" si="223"/>
        <v>0</v>
      </c>
      <c r="KO24" s="40">
        <f t="shared" si="224"/>
        <v>0</v>
      </c>
      <c r="KP24" s="59">
        <f t="shared" si="122"/>
        <v>0</v>
      </c>
      <c r="KQ24" s="40">
        <f t="shared" si="123"/>
        <v>0</v>
      </c>
      <c r="KR24" s="40">
        <f t="shared" si="124"/>
        <v>0</v>
      </c>
      <c r="KS24" s="40">
        <f t="shared" si="125"/>
        <v>0</v>
      </c>
      <c r="KT24" s="40">
        <f t="shared" si="126"/>
        <v>0</v>
      </c>
      <c r="KU24" s="40">
        <f t="shared" si="127"/>
        <v>0</v>
      </c>
      <c r="KV24" s="40">
        <f t="shared" si="128"/>
        <v>0</v>
      </c>
      <c r="KW24" s="40">
        <f t="shared" si="129"/>
        <v>0</v>
      </c>
      <c r="KX24" s="40">
        <f t="shared" si="130"/>
        <v>0</v>
      </c>
      <c r="KY24" s="40">
        <f t="shared" si="131"/>
        <v>0</v>
      </c>
      <c r="KZ24" s="40">
        <f t="shared" si="132"/>
        <v>0</v>
      </c>
      <c r="LA24" s="40">
        <f t="shared" si="133"/>
        <v>0</v>
      </c>
      <c r="LB24" s="40">
        <f t="shared" si="134"/>
        <v>0</v>
      </c>
      <c r="LC24" s="40">
        <f t="shared" si="135"/>
        <v>0</v>
      </c>
      <c r="LD24" s="40">
        <f t="shared" si="136"/>
        <v>0</v>
      </c>
      <c r="LE24" s="40">
        <f t="shared" si="225"/>
        <v>0</v>
      </c>
      <c r="LF24" s="40">
        <f t="shared" si="137"/>
        <v>0</v>
      </c>
      <c r="LG24" s="40">
        <f t="shared" si="138"/>
        <v>0</v>
      </c>
      <c r="LH24" s="40">
        <f t="shared" si="226"/>
        <v>0</v>
      </c>
      <c r="LI24" s="40">
        <f t="shared" si="227"/>
        <v>0</v>
      </c>
      <c r="LJ24" s="59">
        <f t="shared" si="139"/>
        <v>0</v>
      </c>
      <c r="LK24" s="40">
        <f t="shared" si="140"/>
        <v>0</v>
      </c>
      <c r="LL24" s="40">
        <f t="shared" si="141"/>
        <v>0</v>
      </c>
      <c r="LM24" s="40">
        <f t="shared" si="142"/>
        <v>0</v>
      </c>
      <c r="LN24" s="40">
        <f t="shared" si="143"/>
        <v>0</v>
      </c>
      <c r="LO24" s="40">
        <f t="shared" si="144"/>
        <v>0</v>
      </c>
      <c r="LP24" s="40">
        <f t="shared" si="145"/>
        <v>0</v>
      </c>
      <c r="LQ24" s="40">
        <f t="shared" si="146"/>
        <v>0</v>
      </c>
      <c r="LR24" s="40">
        <f t="shared" si="147"/>
        <v>0</v>
      </c>
      <c r="LS24" s="40">
        <f t="shared" si="148"/>
        <v>0</v>
      </c>
      <c r="LT24" s="40">
        <f t="shared" si="149"/>
        <v>0</v>
      </c>
      <c r="LU24" s="40">
        <f t="shared" si="150"/>
        <v>0</v>
      </c>
      <c r="LV24" s="40">
        <f t="shared" si="151"/>
        <v>0</v>
      </c>
      <c r="LW24" s="40">
        <f t="shared" si="152"/>
        <v>0</v>
      </c>
      <c r="LX24" s="40">
        <f t="shared" si="153"/>
        <v>0</v>
      </c>
      <c r="LY24" s="40">
        <f t="shared" si="228"/>
        <v>0</v>
      </c>
      <c r="LZ24" s="40">
        <f t="shared" si="154"/>
        <v>0</v>
      </c>
      <c r="MA24" s="40">
        <f t="shared" si="155"/>
        <v>0</v>
      </c>
      <c r="MB24" s="40">
        <f t="shared" si="229"/>
        <v>0</v>
      </c>
      <c r="MC24" s="40">
        <f t="shared" si="230"/>
        <v>0</v>
      </c>
      <c r="MD24" s="59">
        <f t="shared" si="156"/>
        <v>0</v>
      </c>
      <c r="ME24" s="40">
        <f t="shared" si="157"/>
        <v>0</v>
      </c>
      <c r="MF24" s="40">
        <f t="shared" si="158"/>
        <v>0</v>
      </c>
      <c r="MG24" s="40">
        <f t="shared" si="159"/>
        <v>0</v>
      </c>
      <c r="MH24" s="40">
        <f t="shared" si="160"/>
        <v>0</v>
      </c>
      <c r="MI24" s="40">
        <f t="shared" si="161"/>
        <v>0</v>
      </c>
      <c r="MJ24" s="40">
        <f t="shared" si="162"/>
        <v>0</v>
      </c>
      <c r="MK24" s="40">
        <f t="shared" si="163"/>
        <v>0</v>
      </c>
      <c r="ML24" s="40">
        <f t="shared" si="164"/>
        <v>0</v>
      </c>
      <c r="MM24" s="40">
        <f t="shared" si="165"/>
        <v>0</v>
      </c>
      <c r="MN24" s="40">
        <f t="shared" si="166"/>
        <v>0</v>
      </c>
      <c r="MO24" s="40">
        <f t="shared" si="167"/>
        <v>0</v>
      </c>
      <c r="MP24" s="40">
        <f t="shared" si="168"/>
        <v>0</v>
      </c>
      <c r="MQ24" s="40">
        <f t="shared" si="169"/>
        <v>0</v>
      </c>
      <c r="MR24" s="40">
        <f t="shared" si="170"/>
        <v>0</v>
      </c>
      <c r="MS24" s="40">
        <f t="shared" si="231"/>
        <v>0</v>
      </c>
      <c r="MT24" s="40">
        <f t="shared" si="171"/>
        <v>0</v>
      </c>
      <c r="MU24" s="40">
        <f t="shared" si="172"/>
        <v>0</v>
      </c>
      <c r="MV24" s="40">
        <f t="shared" si="232"/>
        <v>0</v>
      </c>
      <c r="MW24" s="40">
        <f t="shared" si="233"/>
        <v>0</v>
      </c>
      <c r="MX24" s="59">
        <f t="shared" si="173"/>
        <v>0</v>
      </c>
      <c r="MY24" s="40">
        <f t="shared" si="234"/>
        <v>0</v>
      </c>
      <c r="MZ24" s="40">
        <f t="shared" si="235"/>
        <v>0</v>
      </c>
      <c r="NA24" s="40">
        <f t="shared" si="236"/>
        <v>0</v>
      </c>
      <c r="NB24" s="40">
        <f t="shared" si="237"/>
        <v>0</v>
      </c>
      <c r="NC24" s="40">
        <f t="shared" si="238"/>
        <v>0</v>
      </c>
      <c r="ND24" s="40">
        <f t="shared" si="239"/>
        <v>0</v>
      </c>
      <c r="NE24" s="40">
        <f t="shared" si="240"/>
        <v>0</v>
      </c>
      <c r="NF24" s="40">
        <f t="shared" si="241"/>
        <v>0</v>
      </c>
      <c r="NG24" s="40">
        <f t="shared" si="242"/>
        <v>0</v>
      </c>
      <c r="NH24" s="40">
        <f t="shared" si="243"/>
        <v>0</v>
      </c>
      <c r="NI24" s="40">
        <f t="shared" si="244"/>
        <v>0</v>
      </c>
      <c r="NJ24" s="40">
        <f t="shared" si="245"/>
        <v>0</v>
      </c>
      <c r="NK24" s="40">
        <f t="shared" si="246"/>
        <v>0</v>
      </c>
      <c r="NL24" s="40">
        <f t="shared" si="247"/>
        <v>0</v>
      </c>
      <c r="NM24" s="40">
        <f t="shared" si="248"/>
        <v>0</v>
      </c>
      <c r="NN24" s="40">
        <f t="shared" si="175"/>
        <v>0</v>
      </c>
      <c r="NO24" s="40">
        <f t="shared" si="176"/>
        <v>0</v>
      </c>
      <c r="NP24" s="40">
        <f t="shared" si="249"/>
        <v>0</v>
      </c>
      <c r="NQ24" s="40">
        <f t="shared" si="250"/>
        <v>0</v>
      </c>
      <c r="NR24" s="59">
        <f t="shared" si="177"/>
        <v>0</v>
      </c>
    </row>
    <row r="25" spans="1:382" x14ac:dyDescent="0.25">
      <c r="A25" s="3"/>
      <c r="B25" s="87" t="s">
        <v>129</v>
      </c>
      <c r="C25" s="40"/>
      <c r="D25" s="40"/>
      <c r="E25" s="40"/>
      <c r="F25" s="40"/>
      <c r="G25" s="40"/>
      <c r="H25" s="59">
        <f t="shared" si="7"/>
        <v>0</v>
      </c>
      <c r="I25" s="40"/>
      <c r="J25" s="40"/>
      <c r="K25" s="40"/>
      <c r="L25" s="59">
        <f t="shared" si="8"/>
        <v>0</v>
      </c>
      <c r="M25" s="40"/>
      <c r="N25" s="40"/>
      <c r="O25" s="40"/>
      <c r="P25" s="59">
        <f t="shared" si="9"/>
        <v>0</v>
      </c>
      <c r="Q25" s="40">
        <f t="shared" si="178"/>
        <v>0</v>
      </c>
      <c r="R25" s="40">
        <f t="shared" si="179"/>
        <v>0</v>
      </c>
      <c r="S25" s="40">
        <f t="shared" si="180"/>
        <v>0</v>
      </c>
      <c r="T25" s="40">
        <f t="shared" si="181"/>
        <v>0</v>
      </c>
      <c r="U25" s="40">
        <f t="shared" si="182"/>
        <v>0</v>
      </c>
      <c r="V25" s="59">
        <f t="shared" si="183"/>
        <v>0</v>
      </c>
      <c r="W25" s="40"/>
      <c r="X25" s="40"/>
      <c r="Y25" s="40"/>
      <c r="Z25" s="40"/>
      <c r="AA25" s="40"/>
      <c r="AB25" s="59">
        <f t="shared" si="184"/>
        <v>0</v>
      </c>
      <c r="AC25" s="40"/>
      <c r="AD25" s="40"/>
      <c r="AE25" s="40"/>
      <c r="AF25" s="59">
        <f t="shared" si="10"/>
        <v>0</v>
      </c>
      <c r="AG25" s="40"/>
      <c r="AH25" s="40"/>
      <c r="AI25" s="40"/>
      <c r="AJ25" s="59">
        <f t="shared" si="11"/>
        <v>0</v>
      </c>
      <c r="AK25" s="40">
        <f t="shared" si="251"/>
        <v>0</v>
      </c>
      <c r="AL25" s="40">
        <f t="shared" si="252"/>
        <v>0</v>
      </c>
      <c r="AM25" s="40">
        <f t="shared" si="253"/>
        <v>0</v>
      </c>
      <c r="AN25" s="40">
        <f t="shared" si="254"/>
        <v>0</v>
      </c>
      <c r="AO25" s="40">
        <f t="shared" si="185"/>
        <v>0</v>
      </c>
      <c r="AP25" s="59">
        <f t="shared" si="186"/>
        <v>0</v>
      </c>
      <c r="AQ25" s="40"/>
      <c r="AR25" s="40"/>
      <c r="AS25" s="40"/>
      <c r="AT25" s="40"/>
      <c r="AU25" s="40"/>
      <c r="AV25" s="59">
        <f t="shared" si="13"/>
        <v>0</v>
      </c>
      <c r="AW25" s="40"/>
      <c r="AX25" s="40"/>
      <c r="AY25" s="40"/>
      <c r="AZ25" s="59">
        <f t="shared" si="14"/>
        <v>0</v>
      </c>
      <c r="BA25" s="40"/>
      <c r="BB25" s="40"/>
      <c r="BC25" s="40"/>
      <c r="BD25" s="59">
        <f t="shared" si="15"/>
        <v>0</v>
      </c>
      <c r="BE25" s="40">
        <f t="shared" si="187"/>
        <v>0</v>
      </c>
      <c r="BF25" s="40">
        <f t="shared" si="16"/>
        <v>0</v>
      </c>
      <c r="BG25" s="40">
        <f t="shared" si="17"/>
        <v>0</v>
      </c>
      <c r="BH25" s="40">
        <f t="shared" si="188"/>
        <v>0</v>
      </c>
      <c r="BI25" s="40">
        <f t="shared" si="189"/>
        <v>0</v>
      </c>
      <c r="BJ25" s="59">
        <f t="shared" si="18"/>
        <v>0</v>
      </c>
      <c r="BK25" s="40"/>
      <c r="BL25" s="40"/>
      <c r="BM25" s="40"/>
      <c r="BN25" s="40"/>
      <c r="BO25" s="40"/>
      <c r="BP25" s="59">
        <f t="shared" si="19"/>
        <v>0</v>
      </c>
      <c r="BQ25" s="40"/>
      <c r="BR25" s="40"/>
      <c r="BS25" s="40"/>
      <c r="BT25" s="59">
        <f>SUM(BQ25:BS25)</f>
        <v>0</v>
      </c>
      <c r="BU25" s="40"/>
      <c r="BV25" s="40"/>
      <c r="BW25" s="40"/>
      <c r="BX25" s="59">
        <f t="shared" si="21"/>
        <v>0</v>
      </c>
      <c r="BY25" s="40">
        <f t="shared" si="190"/>
        <v>0</v>
      </c>
      <c r="BZ25" s="40">
        <f t="shared" si="22"/>
        <v>0</v>
      </c>
      <c r="CA25" s="40">
        <f t="shared" si="23"/>
        <v>0</v>
      </c>
      <c r="CB25" s="40">
        <f t="shared" si="191"/>
        <v>0</v>
      </c>
      <c r="CC25" s="40">
        <f t="shared" si="192"/>
        <v>0</v>
      </c>
      <c r="CD25" s="59">
        <f t="shared" si="24"/>
        <v>0</v>
      </c>
      <c r="CE25" s="40"/>
      <c r="CF25" s="40"/>
      <c r="CG25" s="40"/>
      <c r="CH25" s="40"/>
      <c r="CI25" s="40"/>
      <c r="CJ25" s="59">
        <f t="shared" si="25"/>
        <v>0</v>
      </c>
      <c r="CK25" s="40"/>
      <c r="CL25" s="40"/>
      <c r="CM25" s="40"/>
      <c r="CN25" s="59">
        <f>SUM(CK25:CM25)</f>
        <v>0</v>
      </c>
      <c r="CO25" s="40"/>
      <c r="CP25" s="40"/>
      <c r="CQ25" s="40"/>
      <c r="CR25" s="59">
        <f t="shared" si="27"/>
        <v>0</v>
      </c>
      <c r="CS25" s="40">
        <f t="shared" si="193"/>
        <v>0</v>
      </c>
      <c r="CT25" s="40">
        <f t="shared" si="28"/>
        <v>0</v>
      </c>
      <c r="CU25" s="40">
        <f t="shared" si="29"/>
        <v>0</v>
      </c>
      <c r="CV25" s="40">
        <f t="shared" si="194"/>
        <v>0</v>
      </c>
      <c r="CW25" s="40">
        <f t="shared" si="195"/>
        <v>0</v>
      </c>
      <c r="CX25" s="59">
        <f t="shared" si="30"/>
        <v>0</v>
      </c>
      <c r="CY25" s="40"/>
      <c r="CZ25" s="40"/>
      <c r="DA25" s="40"/>
      <c r="DB25" s="40"/>
      <c r="DC25" s="40"/>
      <c r="DD25" s="59">
        <f t="shared" si="31"/>
        <v>0</v>
      </c>
      <c r="DE25" s="40"/>
      <c r="DF25" s="40"/>
      <c r="DG25" s="40"/>
      <c r="DH25" s="59">
        <f>SUM(DE25:DG25)</f>
        <v>0</v>
      </c>
      <c r="DI25" s="40"/>
      <c r="DJ25" s="40"/>
      <c r="DK25" s="40"/>
      <c r="DL25" s="59">
        <f t="shared" si="33"/>
        <v>0</v>
      </c>
      <c r="DM25" s="40">
        <f t="shared" si="196"/>
        <v>0</v>
      </c>
      <c r="DN25" s="40">
        <f t="shared" si="34"/>
        <v>0</v>
      </c>
      <c r="DO25" s="40">
        <f t="shared" si="35"/>
        <v>0</v>
      </c>
      <c r="DP25" s="40">
        <f t="shared" si="197"/>
        <v>0</v>
      </c>
      <c r="DQ25" s="40">
        <f t="shared" si="198"/>
        <v>0</v>
      </c>
      <c r="DR25" s="59">
        <f t="shared" si="36"/>
        <v>0</v>
      </c>
      <c r="DS25" s="40"/>
      <c r="DT25" s="40"/>
      <c r="DU25" s="40"/>
      <c r="DV25" s="40"/>
      <c r="DW25" s="40"/>
      <c r="DX25" s="59">
        <f t="shared" si="37"/>
        <v>0</v>
      </c>
      <c r="DY25" s="40"/>
      <c r="DZ25" s="40"/>
      <c r="EA25" s="40"/>
      <c r="EB25" s="59">
        <f>SUM(DY25:EA25)</f>
        <v>0</v>
      </c>
      <c r="EC25" s="40"/>
      <c r="ED25" s="40"/>
      <c r="EE25" s="40"/>
      <c r="EF25" s="59">
        <f t="shared" si="39"/>
        <v>0</v>
      </c>
      <c r="EG25" s="40">
        <f t="shared" si="199"/>
        <v>0</v>
      </c>
      <c r="EH25" s="40">
        <f t="shared" si="40"/>
        <v>0</v>
      </c>
      <c r="EI25" s="40">
        <f t="shared" si="41"/>
        <v>0</v>
      </c>
      <c r="EJ25" s="40">
        <f t="shared" si="200"/>
        <v>0</v>
      </c>
      <c r="EK25" s="40">
        <f t="shared" si="201"/>
        <v>0</v>
      </c>
      <c r="EL25" s="59">
        <f t="shared" si="42"/>
        <v>0</v>
      </c>
      <c r="EM25" s="40"/>
      <c r="EN25" s="40"/>
      <c r="EO25" s="40"/>
      <c r="EP25" s="40"/>
      <c r="EQ25" s="40"/>
      <c r="ER25" s="59">
        <f t="shared" si="43"/>
        <v>0</v>
      </c>
      <c r="ES25" s="40"/>
      <c r="ET25" s="40"/>
      <c r="EU25" s="40"/>
      <c r="EV25" s="59">
        <f>SUM(ES25:EU25)</f>
        <v>0</v>
      </c>
      <c r="EW25" s="40"/>
      <c r="EX25" s="40"/>
      <c r="EY25" s="40"/>
      <c r="EZ25" s="59">
        <f t="shared" si="45"/>
        <v>0</v>
      </c>
      <c r="FA25" s="40">
        <f t="shared" si="202"/>
        <v>0</v>
      </c>
      <c r="FB25" s="40">
        <f t="shared" si="46"/>
        <v>0</v>
      </c>
      <c r="FC25" s="40">
        <f t="shared" si="47"/>
        <v>0</v>
      </c>
      <c r="FD25" s="40">
        <f t="shared" si="203"/>
        <v>0</v>
      </c>
      <c r="FE25" s="40">
        <f t="shared" si="204"/>
        <v>0</v>
      </c>
      <c r="FF25" s="59">
        <f t="shared" si="48"/>
        <v>0</v>
      </c>
      <c r="FG25" s="40"/>
      <c r="FH25" s="40"/>
      <c r="FI25" s="40"/>
      <c r="FJ25" s="40"/>
      <c r="FK25" s="40"/>
      <c r="FL25" s="59">
        <f t="shared" si="49"/>
        <v>0</v>
      </c>
      <c r="FM25" s="40"/>
      <c r="FN25" s="40"/>
      <c r="FO25" s="40"/>
      <c r="FP25" s="59">
        <f>SUM(FM25:FO25)</f>
        <v>0</v>
      </c>
      <c r="FQ25" s="40"/>
      <c r="FR25" s="40"/>
      <c r="FS25" s="40"/>
      <c r="FT25" s="59">
        <f t="shared" si="51"/>
        <v>0</v>
      </c>
      <c r="FU25" s="40">
        <f t="shared" si="205"/>
        <v>0</v>
      </c>
      <c r="FV25" s="40">
        <f t="shared" si="52"/>
        <v>0</v>
      </c>
      <c r="FW25" s="40">
        <f t="shared" si="52"/>
        <v>0</v>
      </c>
      <c r="FX25" s="40">
        <f t="shared" si="206"/>
        <v>0</v>
      </c>
      <c r="FY25" s="40">
        <f t="shared" si="206"/>
        <v>0</v>
      </c>
      <c r="FZ25" s="59">
        <f t="shared" si="53"/>
        <v>0</v>
      </c>
      <c r="GA25" s="40"/>
      <c r="GB25" s="40"/>
      <c r="GC25" s="40"/>
      <c r="GD25" s="40"/>
      <c r="GE25" s="40"/>
      <c r="GF25" s="59">
        <f t="shared" si="54"/>
        <v>0</v>
      </c>
      <c r="GG25" s="40"/>
      <c r="GH25" s="40"/>
      <c r="GI25" s="40"/>
      <c r="GJ25" s="59">
        <f>SUM(GG25:GI25)</f>
        <v>0</v>
      </c>
      <c r="GK25" s="40"/>
      <c r="GL25" s="40"/>
      <c r="GM25" s="40"/>
      <c r="GN25" s="59">
        <f t="shared" si="56"/>
        <v>0</v>
      </c>
      <c r="GO25" s="40">
        <f t="shared" si="207"/>
        <v>0</v>
      </c>
      <c r="GP25" s="40">
        <f t="shared" si="57"/>
        <v>0</v>
      </c>
      <c r="GQ25" s="40">
        <f t="shared" si="58"/>
        <v>0</v>
      </c>
      <c r="GR25" s="40">
        <f t="shared" si="208"/>
        <v>0</v>
      </c>
      <c r="GS25" s="40">
        <f t="shared" si="209"/>
        <v>0</v>
      </c>
      <c r="GT25" s="59">
        <f t="shared" si="59"/>
        <v>0</v>
      </c>
      <c r="GU25" s="40"/>
      <c r="GV25" s="40"/>
      <c r="GW25" s="40"/>
      <c r="GX25" s="40"/>
      <c r="GY25" s="40"/>
      <c r="GZ25" s="59">
        <f t="shared" si="60"/>
        <v>0</v>
      </c>
      <c r="HA25" s="40"/>
      <c r="HB25" s="40"/>
      <c r="HC25" s="40"/>
      <c r="HD25" s="59">
        <f>SUM(HA25:HC25)</f>
        <v>0</v>
      </c>
      <c r="HE25" s="40"/>
      <c r="HF25" s="40"/>
      <c r="HG25" s="40"/>
      <c r="HH25" s="59">
        <f t="shared" si="62"/>
        <v>0</v>
      </c>
      <c r="HI25" s="40">
        <f t="shared" si="210"/>
        <v>0</v>
      </c>
      <c r="HJ25" s="40">
        <f t="shared" si="63"/>
        <v>0</v>
      </c>
      <c r="HK25" s="40">
        <f t="shared" si="64"/>
        <v>0</v>
      </c>
      <c r="HL25" s="40">
        <f t="shared" si="211"/>
        <v>0</v>
      </c>
      <c r="HM25" s="40">
        <f t="shared" si="212"/>
        <v>0</v>
      </c>
      <c r="HN25" s="59">
        <f t="shared" si="65"/>
        <v>0</v>
      </c>
      <c r="HO25" s="40"/>
      <c r="HP25" s="40"/>
      <c r="HQ25" s="40"/>
      <c r="HR25" s="40"/>
      <c r="HS25" s="40"/>
      <c r="HT25" s="59">
        <f t="shared" si="66"/>
        <v>0</v>
      </c>
      <c r="HU25" s="40"/>
      <c r="HV25" s="40"/>
      <c r="HW25" s="40"/>
      <c r="HX25" s="59">
        <f>SUM(HU25:HW25)</f>
        <v>0</v>
      </c>
      <c r="HY25" s="40"/>
      <c r="HZ25" s="40"/>
      <c r="IA25" s="40"/>
      <c r="IB25" s="59">
        <f t="shared" si="68"/>
        <v>0</v>
      </c>
      <c r="IC25" s="40">
        <f t="shared" si="213"/>
        <v>0</v>
      </c>
      <c r="ID25" s="40">
        <f t="shared" si="69"/>
        <v>0</v>
      </c>
      <c r="IE25" s="40">
        <f t="shared" si="70"/>
        <v>0</v>
      </c>
      <c r="IF25" s="40">
        <f t="shared" si="214"/>
        <v>0</v>
      </c>
      <c r="IG25" s="40">
        <f t="shared" si="215"/>
        <v>0</v>
      </c>
      <c r="IH25" s="59">
        <f t="shared" si="71"/>
        <v>0</v>
      </c>
      <c r="II25" s="40">
        <f t="shared" si="72"/>
        <v>0</v>
      </c>
      <c r="IJ25" s="40">
        <f t="shared" si="73"/>
        <v>0</v>
      </c>
      <c r="IK25" s="40">
        <f t="shared" si="74"/>
        <v>0</v>
      </c>
      <c r="IL25" s="40">
        <f t="shared" si="75"/>
        <v>0</v>
      </c>
      <c r="IM25" s="40">
        <f t="shared" si="76"/>
        <v>0</v>
      </c>
      <c r="IN25" s="40">
        <f t="shared" si="77"/>
        <v>0</v>
      </c>
      <c r="IO25" s="40">
        <f t="shared" si="78"/>
        <v>0</v>
      </c>
      <c r="IP25" s="40">
        <f t="shared" si="79"/>
        <v>0</v>
      </c>
      <c r="IQ25" s="40">
        <f t="shared" si="80"/>
        <v>0</v>
      </c>
      <c r="IR25" s="40">
        <f t="shared" si="81"/>
        <v>0</v>
      </c>
      <c r="IS25" s="40">
        <f t="shared" si="82"/>
        <v>0</v>
      </c>
      <c r="IT25" s="40">
        <f t="shared" si="83"/>
        <v>0</v>
      </c>
      <c r="IU25" s="40">
        <f t="shared" si="84"/>
        <v>0</v>
      </c>
      <c r="IV25" s="40">
        <f t="shared" si="85"/>
        <v>0</v>
      </c>
      <c r="IW25" s="40">
        <f t="shared" si="216"/>
        <v>0</v>
      </c>
      <c r="IX25" s="40">
        <f t="shared" si="86"/>
        <v>0</v>
      </c>
      <c r="IY25" s="40">
        <f t="shared" si="87"/>
        <v>0</v>
      </c>
      <c r="IZ25" s="40">
        <f t="shared" si="217"/>
        <v>0</v>
      </c>
      <c r="JA25" s="40">
        <f t="shared" si="218"/>
        <v>0</v>
      </c>
      <c r="JB25" s="59">
        <f t="shared" si="88"/>
        <v>0</v>
      </c>
      <c r="JC25" s="40">
        <f t="shared" si="89"/>
        <v>0</v>
      </c>
      <c r="JD25" s="40">
        <f t="shared" si="90"/>
        <v>0</v>
      </c>
      <c r="JE25" s="40">
        <f t="shared" si="91"/>
        <v>0</v>
      </c>
      <c r="JF25" s="40">
        <f t="shared" si="92"/>
        <v>0</v>
      </c>
      <c r="JG25" s="40">
        <f t="shared" si="93"/>
        <v>0</v>
      </c>
      <c r="JH25" s="40">
        <f t="shared" si="94"/>
        <v>0</v>
      </c>
      <c r="JI25" s="40">
        <f t="shared" si="95"/>
        <v>0</v>
      </c>
      <c r="JJ25" s="40">
        <f t="shared" si="96"/>
        <v>0</v>
      </c>
      <c r="JK25" s="40">
        <f t="shared" si="97"/>
        <v>0</v>
      </c>
      <c r="JL25" s="40">
        <f t="shared" si="98"/>
        <v>0</v>
      </c>
      <c r="JM25" s="40">
        <f t="shared" si="99"/>
        <v>0</v>
      </c>
      <c r="JN25" s="40">
        <f t="shared" si="100"/>
        <v>0</v>
      </c>
      <c r="JO25" s="40">
        <f t="shared" si="101"/>
        <v>0</v>
      </c>
      <c r="JP25" s="40">
        <f t="shared" si="102"/>
        <v>0</v>
      </c>
      <c r="JQ25" s="40">
        <f t="shared" si="219"/>
        <v>0</v>
      </c>
      <c r="JR25" s="40">
        <f t="shared" si="103"/>
        <v>0</v>
      </c>
      <c r="JS25" s="40">
        <f t="shared" si="104"/>
        <v>0</v>
      </c>
      <c r="JT25" s="40">
        <f t="shared" si="220"/>
        <v>0</v>
      </c>
      <c r="JU25" s="40">
        <f t="shared" si="221"/>
        <v>0</v>
      </c>
      <c r="JV25" s="59">
        <f t="shared" si="105"/>
        <v>0</v>
      </c>
      <c r="JW25" s="40">
        <f t="shared" si="106"/>
        <v>0</v>
      </c>
      <c r="JX25" s="40">
        <f t="shared" si="107"/>
        <v>0</v>
      </c>
      <c r="JY25" s="40">
        <f t="shared" si="108"/>
        <v>0</v>
      </c>
      <c r="JZ25" s="40">
        <f t="shared" si="109"/>
        <v>0</v>
      </c>
      <c r="KA25" s="40">
        <f t="shared" si="110"/>
        <v>0</v>
      </c>
      <c r="KB25" s="40">
        <f t="shared" si="111"/>
        <v>0</v>
      </c>
      <c r="KC25" s="40">
        <f t="shared" si="112"/>
        <v>0</v>
      </c>
      <c r="KD25" s="40">
        <f t="shared" si="113"/>
        <v>0</v>
      </c>
      <c r="KE25" s="40">
        <f t="shared" si="114"/>
        <v>0</v>
      </c>
      <c r="KF25" s="40">
        <f t="shared" si="115"/>
        <v>0</v>
      </c>
      <c r="KG25" s="40">
        <f t="shared" si="116"/>
        <v>0</v>
      </c>
      <c r="KH25" s="40">
        <f t="shared" si="117"/>
        <v>0</v>
      </c>
      <c r="KI25" s="40">
        <f t="shared" si="118"/>
        <v>0</v>
      </c>
      <c r="KJ25" s="40">
        <f t="shared" si="119"/>
        <v>0</v>
      </c>
      <c r="KK25" s="40">
        <f t="shared" si="222"/>
        <v>0</v>
      </c>
      <c r="KL25" s="40">
        <f t="shared" si="120"/>
        <v>0</v>
      </c>
      <c r="KM25" s="40">
        <f t="shared" si="121"/>
        <v>0</v>
      </c>
      <c r="KN25" s="40">
        <f t="shared" si="223"/>
        <v>0</v>
      </c>
      <c r="KO25" s="40">
        <f t="shared" si="224"/>
        <v>0</v>
      </c>
      <c r="KP25" s="59">
        <f t="shared" si="122"/>
        <v>0</v>
      </c>
      <c r="KQ25" s="40">
        <f t="shared" si="123"/>
        <v>0</v>
      </c>
      <c r="KR25" s="40">
        <f t="shared" si="124"/>
        <v>0</v>
      </c>
      <c r="KS25" s="40">
        <f t="shared" si="125"/>
        <v>0</v>
      </c>
      <c r="KT25" s="40">
        <f t="shared" si="126"/>
        <v>0</v>
      </c>
      <c r="KU25" s="40">
        <f t="shared" si="127"/>
        <v>0</v>
      </c>
      <c r="KV25" s="40">
        <f t="shared" si="128"/>
        <v>0</v>
      </c>
      <c r="KW25" s="40">
        <f t="shared" si="129"/>
        <v>0</v>
      </c>
      <c r="KX25" s="40">
        <f t="shared" si="130"/>
        <v>0</v>
      </c>
      <c r="KY25" s="40">
        <f t="shared" si="131"/>
        <v>0</v>
      </c>
      <c r="KZ25" s="40">
        <f t="shared" si="132"/>
        <v>0</v>
      </c>
      <c r="LA25" s="40">
        <f t="shared" si="133"/>
        <v>0</v>
      </c>
      <c r="LB25" s="40">
        <f t="shared" si="134"/>
        <v>0</v>
      </c>
      <c r="LC25" s="40">
        <f t="shared" si="135"/>
        <v>0</v>
      </c>
      <c r="LD25" s="40">
        <f t="shared" si="136"/>
        <v>0</v>
      </c>
      <c r="LE25" s="40">
        <f t="shared" si="225"/>
        <v>0</v>
      </c>
      <c r="LF25" s="40">
        <f t="shared" si="137"/>
        <v>0</v>
      </c>
      <c r="LG25" s="40">
        <f t="shared" si="138"/>
        <v>0</v>
      </c>
      <c r="LH25" s="40">
        <f t="shared" si="226"/>
        <v>0</v>
      </c>
      <c r="LI25" s="40">
        <f t="shared" si="227"/>
        <v>0</v>
      </c>
      <c r="LJ25" s="59">
        <f t="shared" si="139"/>
        <v>0</v>
      </c>
      <c r="LK25" s="40">
        <f t="shared" si="140"/>
        <v>0</v>
      </c>
      <c r="LL25" s="40">
        <f t="shared" si="141"/>
        <v>0</v>
      </c>
      <c r="LM25" s="40">
        <f t="shared" si="142"/>
        <v>0</v>
      </c>
      <c r="LN25" s="40">
        <f t="shared" si="143"/>
        <v>0</v>
      </c>
      <c r="LO25" s="40">
        <f t="shared" si="144"/>
        <v>0</v>
      </c>
      <c r="LP25" s="40">
        <f t="shared" si="145"/>
        <v>0</v>
      </c>
      <c r="LQ25" s="40">
        <f t="shared" si="146"/>
        <v>0</v>
      </c>
      <c r="LR25" s="40">
        <f t="shared" si="147"/>
        <v>0</v>
      </c>
      <c r="LS25" s="40">
        <f t="shared" si="148"/>
        <v>0</v>
      </c>
      <c r="LT25" s="40">
        <f t="shared" si="149"/>
        <v>0</v>
      </c>
      <c r="LU25" s="40">
        <f t="shared" si="150"/>
        <v>0</v>
      </c>
      <c r="LV25" s="40">
        <f t="shared" si="151"/>
        <v>0</v>
      </c>
      <c r="LW25" s="40">
        <f t="shared" si="152"/>
        <v>0</v>
      </c>
      <c r="LX25" s="40">
        <f t="shared" si="153"/>
        <v>0</v>
      </c>
      <c r="LY25" s="40">
        <f t="shared" si="228"/>
        <v>0</v>
      </c>
      <c r="LZ25" s="40">
        <f t="shared" si="154"/>
        <v>0</v>
      </c>
      <c r="MA25" s="40">
        <f t="shared" si="155"/>
        <v>0</v>
      </c>
      <c r="MB25" s="40">
        <f t="shared" si="229"/>
        <v>0</v>
      </c>
      <c r="MC25" s="40">
        <f t="shared" si="230"/>
        <v>0</v>
      </c>
      <c r="MD25" s="59">
        <f t="shared" si="156"/>
        <v>0</v>
      </c>
      <c r="ME25" s="40">
        <f t="shared" si="157"/>
        <v>0</v>
      </c>
      <c r="MF25" s="40">
        <f t="shared" si="158"/>
        <v>0</v>
      </c>
      <c r="MG25" s="40">
        <f t="shared" si="159"/>
        <v>0</v>
      </c>
      <c r="MH25" s="40">
        <f t="shared" si="160"/>
        <v>0</v>
      </c>
      <c r="MI25" s="40">
        <f t="shared" si="161"/>
        <v>0</v>
      </c>
      <c r="MJ25" s="40">
        <f t="shared" si="162"/>
        <v>0</v>
      </c>
      <c r="MK25" s="40">
        <f t="shared" si="163"/>
        <v>0</v>
      </c>
      <c r="ML25" s="40">
        <f t="shared" si="164"/>
        <v>0</v>
      </c>
      <c r="MM25" s="40">
        <f t="shared" si="165"/>
        <v>0</v>
      </c>
      <c r="MN25" s="40">
        <f t="shared" si="166"/>
        <v>0</v>
      </c>
      <c r="MO25" s="40">
        <f t="shared" si="167"/>
        <v>0</v>
      </c>
      <c r="MP25" s="40">
        <f t="shared" si="168"/>
        <v>0</v>
      </c>
      <c r="MQ25" s="40">
        <f t="shared" si="169"/>
        <v>0</v>
      </c>
      <c r="MR25" s="40">
        <f t="shared" si="170"/>
        <v>0</v>
      </c>
      <c r="MS25" s="40">
        <f t="shared" si="231"/>
        <v>0</v>
      </c>
      <c r="MT25" s="40">
        <f t="shared" si="171"/>
        <v>0</v>
      </c>
      <c r="MU25" s="40">
        <f t="shared" si="172"/>
        <v>0</v>
      </c>
      <c r="MV25" s="40">
        <f t="shared" si="232"/>
        <v>0</v>
      </c>
      <c r="MW25" s="40">
        <f t="shared" si="233"/>
        <v>0</v>
      </c>
      <c r="MX25" s="59">
        <f t="shared" si="173"/>
        <v>0</v>
      </c>
      <c r="MY25" s="40">
        <f t="shared" si="234"/>
        <v>0</v>
      </c>
      <c r="MZ25" s="40">
        <f t="shared" si="235"/>
        <v>0</v>
      </c>
      <c r="NA25" s="40">
        <f t="shared" si="236"/>
        <v>0</v>
      </c>
      <c r="NB25" s="40">
        <f t="shared" si="237"/>
        <v>0</v>
      </c>
      <c r="NC25" s="40">
        <f t="shared" si="238"/>
        <v>0</v>
      </c>
      <c r="ND25" s="40">
        <f t="shared" si="239"/>
        <v>0</v>
      </c>
      <c r="NE25" s="40">
        <f t="shared" si="240"/>
        <v>0</v>
      </c>
      <c r="NF25" s="40">
        <f t="shared" si="241"/>
        <v>0</v>
      </c>
      <c r="NG25" s="40">
        <f t="shared" si="242"/>
        <v>0</v>
      </c>
      <c r="NH25" s="40">
        <f t="shared" si="243"/>
        <v>0</v>
      </c>
      <c r="NI25" s="40">
        <f t="shared" si="244"/>
        <v>0</v>
      </c>
      <c r="NJ25" s="40">
        <f t="shared" si="245"/>
        <v>0</v>
      </c>
      <c r="NK25" s="40">
        <f t="shared" si="246"/>
        <v>0</v>
      </c>
      <c r="NL25" s="40">
        <f t="shared" si="247"/>
        <v>0</v>
      </c>
      <c r="NM25" s="40">
        <f t="shared" si="248"/>
        <v>0</v>
      </c>
      <c r="NN25" s="40">
        <f t="shared" si="175"/>
        <v>0</v>
      </c>
      <c r="NO25" s="40">
        <f t="shared" si="176"/>
        <v>0</v>
      </c>
      <c r="NP25" s="40">
        <f t="shared" si="249"/>
        <v>0</v>
      </c>
      <c r="NQ25" s="40">
        <f t="shared" si="250"/>
        <v>0</v>
      </c>
      <c r="NR25" s="59">
        <f t="shared" si="177"/>
        <v>0</v>
      </c>
    </row>
    <row r="26" spans="1:382" x14ac:dyDescent="0.25">
      <c r="A26" s="3">
        <v>3</v>
      </c>
      <c r="B26" s="8" t="s">
        <v>121</v>
      </c>
      <c r="C26" s="40"/>
      <c r="D26" s="40"/>
      <c r="E26" s="40"/>
      <c r="F26" s="40"/>
      <c r="G26" s="40"/>
      <c r="H26" s="59">
        <f t="shared" si="7"/>
        <v>0</v>
      </c>
      <c r="I26" s="40"/>
      <c r="J26" s="40"/>
      <c r="K26" s="40"/>
      <c r="L26" s="59">
        <f t="shared" si="8"/>
        <v>0</v>
      </c>
      <c r="M26" s="40"/>
      <c r="N26" s="40"/>
      <c r="O26" s="40"/>
      <c r="P26" s="59">
        <f t="shared" si="9"/>
        <v>0</v>
      </c>
      <c r="Q26" s="40">
        <f t="shared" si="178"/>
        <v>0</v>
      </c>
      <c r="R26" s="40">
        <f t="shared" si="179"/>
        <v>0</v>
      </c>
      <c r="S26" s="40">
        <f t="shared" si="180"/>
        <v>0</v>
      </c>
      <c r="T26" s="40">
        <f t="shared" si="181"/>
        <v>0</v>
      </c>
      <c r="U26" s="40">
        <f t="shared" si="182"/>
        <v>0</v>
      </c>
      <c r="V26" s="59">
        <f t="shared" si="183"/>
        <v>0</v>
      </c>
      <c r="W26" s="40"/>
      <c r="X26" s="40"/>
      <c r="Y26" s="40"/>
      <c r="Z26" s="40"/>
      <c r="AA26" s="40"/>
      <c r="AB26" s="59">
        <f t="shared" si="184"/>
        <v>0</v>
      </c>
      <c r="AC26" s="40"/>
      <c r="AD26" s="40"/>
      <c r="AE26" s="40"/>
      <c r="AF26" s="59">
        <f t="shared" si="10"/>
        <v>0</v>
      </c>
      <c r="AG26" s="40"/>
      <c r="AH26" s="40"/>
      <c r="AI26" s="40"/>
      <c r="AJ26" s="59">
        <f t="shared" si="11"/>
        <v>0</v>
      </c>
      <c r="AK26" s="40">
        <f t="shared" si="251"/>
        <v>0</v>
      </c>
      <c r="AL26" s="40">
        <f t="shared" si="252"/>
        <v>0</v>
      </c>
      <c r="AM26" s="40">
        <f t="shared" si="253"/>
        <v>0</v>
      </c>
      <c r="AN26" s="40">
        <f t="shared" si="254"/>
        <v>0</v>
      </c>
      <c r="AO26" s="40">
        <f t="shared" si="185"/>
        <v>0</v>
      </c>
      <c r="AP26" s="59">
        <f t="shared" si="186"/>
        <v>0</v>
      </c>
      <c r="AQ26" s="40"/>
      <c r="AR26" s="40"/>
      <c r="AS26" s="40"/>
      <c r="AT26" s="40"/>
      <c r="AU26" s="40"/>
      <c r="AV26" s="59">
        <f t="shared" si="13"/>
        <v>0</v>
      </c>
      <c r="AW26" s="40"/>
      <c r="AX26" s="40"/>
      <c r="AY26" s="40"/>
      <c r="AZ26" s="59">
        <f t="shared" si="14"/>
        <v>0</v>
      </c>
      <c r="BA26" s="40"/>
      <c r="BB26" s="40"/>
      <c r="BC26" s="40"/>
      <c r="BD26" s="59">
        <f t="shared" si="15"/>
        <v>0</v>
      </c>
      <c r="BE26" s="40">
        <f t="shared" si="187"/>
        <v>0</v>
      </c>
      <c r="BF26" s="40">
        <f t="shared" si="16"/>
        <v>0</v>
      </c>
      <c r="BG26" s="40">
        <f t="shared" si="17"/>
        <v>0</v>
      </c>
      <c r="BH26" s="40">
        <f t="shared" si="188"/>
        <v>0</v>
      </c>
      <c r="BI26" s="40">
        <f t="shared" si="189"/>
        <v>0</v>
      </c>
      <c r="BJ26" s="59">
        <f t="shared" si="18"/>
        <v>0</v>
      </c>
      <c r="BK26" s="40"/>
      <c r="BL26" s="40"/>
      <c r="BM26" s="40"/>
      <c r="BN26" s="40"/>
      <c r="BO26" s="40"/>
      <c r="BP26" s="59">
        <f t="shared" si="19"/>
        <v>0</v>
      </c>
      <c r="BQ26" s="40"/>
      <c r="BR26" s="40"/>
      <c r="BS26" s="40"/>
      <c r="BT26" s="59">
        <f>SUM(BQ26:BS26)</f>
        <v>0</v>
      </c>
      <c r="BU26" s="40"/>
      <c r="BV26" s="40"/>
      <c r="BW26" s="40"/>
      <c r="BX26" s="59">
        <f t="shared" si="21"/>
        <v>0</v>
      </c>
      <c r="BY26" s="40">
        <f t="shared" si="190"/>
        <v>0</v>
      </c>
      <c r="BZ26" s="40">
        <f t="shared" si="22"/>
        <v>0</v>
      </c>
      <c r="CA26" s="40">
        <f t="shared" si="23"/>
        <v>0</v>
      </c>
      <c r="CB26" s="40">
        <f t="shared" si="191"/>
        <v>0</v>
      </c>
      <c r="CC26" s="40">
        <f t="shared" si="192"/>
        <v>0</v>
      </c>
      <c r="CD26" s="59">
        <f t="shared" si="24"/>
        <v>0</v>
      </c>
      <c r="CE26" s="40"/>
      <c r="CF26" s="40"/>
      <c r="CG26" s="40"/>
      <c r="CH26" s="40"/>
      <c r="CI26" s="40"/>
      <c r="CJ26" s="59">
        <f t="shared" si="25"/>
        <v>0</v>
      </c>
      <c r="CK26" s="40"/>
      <c r="CL26" s="40"/>
      <c r="CM26" s="40"/>
      <c r="CN26" s="59">
        <f>SUM(CK26:CM26)</f>
        <v>0</v>
      </c>
      <c r="CO26" s="40"/>
      <c r="CP26" s="40"/>
      <c r="CQ26" s="40"/>
      <c r="CR26" s="59">
        <f t="shared" si="27"/>
        <v>0</v>
      </c>
      <c r="CS26" s="40">
        <f t="shared" si="193"/>
        <v>0</v>
      </c>
      <c r="CT26" s="40">
        <f t="shared" si="28"/>
        <v>0</v>
      </c>
      <c r="CU26" s="40">
        <f t="shared" si="29"/>
        <v>0</v>
      </c>
      <c r="CV26" s="40">
        <f t="shared" si="194"/>
        <v>0</v>
      </c>
      <c r="CW26" s="40">
        <f t="shared" si="195"/>
        <v>0</v>
      </c>
      <c r="CX26" s="59">
        <f t="shared" si="30"/>
        <v>0</v>
      </c>
      <c r="CY26" s="40"/>
      <c r="CZ26" s="40"/>
      <c r="DA26" s="40"/>
      <c r="DB26" s="40"/>
      <c r="DC26" s="40"/>
      <c r="DD26" s="59">
        <f t="shared" si="31"/>
        <v>0</v>
      </c>
      <c r="DE26" s="40"/>
      <c r="DF26" s="40"/>
      <c r="DG26" s="40"/>
      <c r="DH26" s="59">
        <f>SUM(DE26:DG26)</f>
        <v>0</v>
      </c>
      <c r="DI26" s="40"/>
      <c r="DJ26" s="40"/>
      <c r="DK26" s="40"/>
      <c r="DL26" s="59">
        <f t="shared" si="33"/>
        <v>0</v>
      </c>
      <c r="DM26" s="40">
        <f t="shared" si="196"/>
        <v>0</v>
      </c>
      <c r="DN26" s="40">
        <f t="shared" si="34"/>
        <v>0</v>
      </c>
      <c r="DO26" s="40">
        <f t="shared" si="35"/>
        <v>0</v>
      </c>
      <c r="DP26" s="40">
        <f t="shared" si="197"/>
        <v>0</v>
      </c>
      <c r="DQ26" s="40">
        <f t="shared" si="198"/>
        <v>0</v>
      </c>
      <c r="DR26" s="59">
        <f t="shared" si="36"/>
        <v>0</v>
      </c>
      <c r="DS26" s="40"/>
      <c r="DT26" s="40"/>
      <c r="DU26" s="40"/>
      <c r="DV26" s="40"/>
      <c r="DW26" s="40"/>
      <c r="DX26" s="59">
        <f t="shared" si="37"/>
        <v>0</v>
      </c>
      <c r="DY26" s="40"/>
      <c r="DZ26" s="40"/>
      <c r="EA26" s="40"/>
      <c r="EB26" s="59">
        <f>SUM(DY26:EA26)</f>
        <v>0</v>
      </c>
      <c r="EC26" s="40"/>
      <c r="ED26" s="40"/>
      <c r="EE26" s="40"/>
      <c r="EF26" s="59">
        <f t="shared" si="39"/>
        <v>0</v>
      </c>
      <c r="EG26" s="40">
        <f t="shared" si="199"/>
        <v>0</v>
      </c>
      <c r="EH26" s="40">
        <f t="shared" si="40"/>
        <v>0</v>
      </c>
      <c r="EI26" s="40">
        <f t="shared" si="41"/>
        <v>0</v>
      </c>
      <c r="EJ26" s="40">
        <f t="shared" si="200"/>
        <v>0</v>
      </c>
      <c r="EK26" s="40">
        <f t="shared" si="201"/>
        <v>0</v>
      </c>
      <c r="EL26" s="59">
        <f t="shared" si="42"/>
        <v>0</v>
      </c>
      <c r="EM26" s="40"/>
      <c r="EN26" s="40"/>
      <c r="EO26" s="40"/>
      <c r="EP26" s="40"/>
      <c r="EQ26" s="40"/>
      <c r="ER26" s="59">
        <f t="shared" si="43"/>
        <v>0</v>
      </c>
      <c r="ES26" s="40"/>
      <c r="ET26" s="40"/>
      <c r="EU26" s="40"/>
      <c r="EV26" s="59">
        <f>SUM(ES26:EU26)</f>
        <v>0</v>
      </c>
      <c r="EW26" s="40"/>
      <c r="EX26" s="40"/>
      <c r="EY26" s="40"/>
      <c r="EZ26" s="59">
        <f t="shared" si="45"/>
        <v>0</v>
      </c>
      <c r="FA26" s="40">
        <f t="shared" si="202"/>
        <v>0</v>
      </c>
      <c r="FB26" s="40">
        <f t="shared" si="46"/>
        <v>0</v>
      </c>
      <c r="FC26" s="40">
        <f t="shared" si="47"/>
        <v>0</v>
      </c>
      <c r="FD26" s="40">
        <f t="shared" si="203"/>
        <v>0</v>
      </c>
      <c r="FE26" s="40">
        <f t="shared" si="204"/>
        <v>0</v>
      </c>
      <c r="FF26" s="59">
        <f t="shared" si="48"/>
        <v>0</v>
      </c>
      <c r="FG26" s="40"/>
      <c r="FH26" s="40"/>
      <c r="FI26" s="40"/>
      <c r="FJ26" s="40"/>
      <c r="FK26" s="40"/>
      <c r="FL26" s="59">
        <f t="shared" si="49"/>
        <v>0</v>
      </c>
      <c r="FM26" s="40"/>
      <c r="FN26" s="40"/>
      <c r="FO26" s="40"/>
      <c r="FP26" s="59">
        <f>SUM(FM26:FO26)</f>
        <v>0</v>
      </c>
      <c r="FQ26" s="40"/>
      <c r="FR26" s="40"/>
      <c r="FS26" s="40"/>
      <c r="FT26" s="59">
        <f t="shared" si="51"/>
        <v>0</v>
      </c>
      <c r="FU26" s="40">
        <f t="shared" si="205"/>
        <v>0</v>
      </c>
      <c r="FV26" s="40">
        <f t="shared" si="52"/>
        <v>0</v>
      </c>
      <c r="FW26" s="40">
        <f t="shared" si="52"/>
        <v>0</v>
      </c>
      <c r="FX26" s="40">
        <f t="shared" si="206"/>
        <v>0</v>
      </c>
      <c r="FY26" s="40">
        <f t="shared" si="206"/>
        <v>0</v>
      </c>
      <c r="FZ26" s="59">
        <f t="shared" si="53"/>
        <v>0</v>
      </c>
      <c r="GA26" s="40"/>
      <c r="GB26" s="40"/>
      <c r="GC26" s="40"/>
      <c r="GD26" s="40"/>
      <c r="GE26" s="40"/>
      <c r="GF26" s="59">
        <f t="shared" si="54"/>
        <v>0</v>
      </c>
      <c r="GG26" s="40"/>
      <c r="GH26" s="40"/>
      <c r="GI26" s="40"/>
      <c r="GJ26" s="59">
        <f>SUM(GG26:GI26)</f>
        <v>0</v>
      </c>
      <c r="GK26" s="40"/>
      <c r="GL26" s="40"/>
      <c r="GM26" s="40"/>
      <c r="GN26" s="59">
        <f t="shared" si="56"/>
        <v>0</v>
      </c>
      <c r="GO26" s="40">
        <f t="shared" si="207"/>
        <v>0</v>
      </c>
      <c r="GP26" s="40">
        <f t="shared" si="57"/>
        <v>0</v>
      </c>
      <c r="GQ26" s="40">
        <f t="shared" si="58"/>
        <v>0</v>
      </c>
      <c r="GR26" s="40">
        <f t="shared" si="208"/>
        <v>0</v>
      </c>
      <c r="GS26" s="40">
        <f t="shared" si="209"/>
        <v>0</v>
      </c>
      <c r="GT26" s="59">
        <f t="shared" si="59"/>
        <v>0</v>
      </c>
      <c r="GU26" s="40"/>
      <c r="GV26" s="40"/>
      <c r="GW26" s="40"/>
      <c r="GX26" s="40"/>
      <c r="GY26" s="40"/>
      <c r="GZ26" s="59">
        <f t="shared" si="60"/>
        <v>0</v>
      </c>
      <c r="HA26" s="40"/>
      <c r="HB26" s="40"/>
      <c r="HC26" s="40"/>
      <c r="HD26" s="59">
        <f>SUM(HA26:HC26)</f>
        <v>0</v>
      </c>
      <c r="HE26" s="40"/>
      <c r="HF26" s="40"/>
      <c r="HG26" s="40"/>
      <c r="HH26" s="59">
        <f t="shared" si="62"/>
        <v>0</v>
      </c>
      <c r="HI26" s="40">
        <f t="shared" si="210"/>
        <v>0</v>
      </c>
      <c r="HJ26" s="40">
        <f t="shared" si="63"/>
        <v>0</v>
      </c>
      <c r="HK26" s="40">
        <f t="shared" si="64"/>
        <v>0</v>
      </c>
      <c r="HL26" s="40">
        <f t="shared" si="211"/>
        <v>0</v>
      </c>
      <c r="HM26" s="40">
        <f t="shared" si="212"/>
        <v>0</v>
      </c>
      <c r="HN26" s="59">
        <f t="shared" si="65"/>
        <v>0</v>
      </c>
      <c r="HO26" s="40"/>
      <c r="HP26" s="40"/>
      <c r="HQ26" s="40"/>
      <c r="HR26" s="40"/>
      <c r="HS26" s="40"/>
      <c r="HT26" s="59">
        <f t="shared" si="66"/>
        <v>0</v>
      </c>
      <c r="HU26" s="40"/>
      <c r="HV26" s="40"/>
      <c r="HW26" s="40"/>
      <c r="HX26" s="59">
        <f>SUM(HU26:HW26)</f>
        <v>0</v>
      </c>
      <c r="HY26" s="40"/>
      <c r="HZ26" s="40"/>
      <c r="IA26" s="40"/>
      <c r="IB26" s="59">
        <f t="shared" si="68"/>
        <v>0</v>
      </c>
      <c r="IC26" s="40">
        <f t="shared" si="213"/>
        <v>0</v>
      </c>
      <c r="ID26" s="40">
        <f t="shared" si="69"/>
        <v>0</v>
      </c>
      <c r="IE26" s="40">
        <f t="shared" si="70"/>
        <v>0</v>
      </c>
      <c r="IF26" s="40">
        <f t="shared" si="214"/>
        <v>0</v>
      </c>
      <c r="IG26" s="40">
        <f t="shared" si="215"/>
        <v>0</v>
      </c>
      <c r="IH26" s="59">
        <f t="shared" si="71"/>
        <v>0</v>
      </c>
      <c r="II26" s="40">
        <f t="shared" si="72"/>
        <v>0</v>
      </c>
      <c r="IJ26" s="40">
        <f t="shared" si="73"/>
        <v>0</v>
      </c>
      <c r="IK26" s="40">
        <f t="shared" si="74"/>
        <v>0</v>
      </c>
      <c r="IL26" s="40">
        <f t="shared" si="75"/>
        <v>0</v>
      </c>
      <c r="IM26" s="40">
        <f t="shared" si="76"/>
        <v>0</v>
      </c>
      <c r="IN26" s="40">
        <f t="shared" si="77"/>
        <v>0</v>
      </c>
      <c r="IO26" s="40">
        <f t="shared" si="78"/>
        <v>0</v>
      </c>
      <c r="IP26" s="40">
        <f t="shared" si="79"/>
        <v>0</v>
      </c>
      <c r="IQ26" s="40">
        <f t="shared" si="80"/>
        <v>0</v>
      </c>
      <c r="IR26" s="40">
        <f t="shared" si="81"/>
        <v>0</v>
      </c>
      <c r="IS26" s="40">
        <f t="shared" si="82"/>
        <v>0</v>
      </c>
      <c r="IT26" s="40">
        <f t="shared" si="83"/>
        <v>0</v>
      </c>
      <c r="IU26" s="40">
        <f t="shared" si="84"/>
        <v>0</v>
      </c>
      <c r="IV26" s="40">
        <f t="shared" si="85"/>
        <v>0</v>
      </c>
      <c r="IW26" s="40">
        <f t="shared" si="216"/>
        <v>0</v>
      </c>
      <c r="IX26" s="40">
        <f t="shared" si="86"/>
        <v>0</v>
      </c>
      <c r="IY26" s="40">
        <f t="shared" si="87"/>
        <v>0</v>
      </c>
      <c r="IZ26" s="40">
        <f t="shared" si="217"/>
        <v>0</v>
      </c>
      <c r="JA26" s="40">
        <f t="shared" si="218"/>
        <v>0</v>
      </c>
      <c r="JB26" s="59">
        <f t="shared" si="88"/>
        <v>0</v>
      </c>
      <c r="JC26" s="40">
        <f t="shared" si="89"/>
        <v>0</v>
      </c>
      <c r="JD26" s="40">
        <f t="shared" si="90"/>
        <v>0</v>
      </c>
      <c r="JE26" s="40">
        <f t="shared" si="91"/>
        <v>0</v>
      </c>
      <c r="JF26" s="40">
        <f t="shared" si="92"/>
        <v>0</v>
      </c>
      <c r="JG26" s="40">
        <f t="shared" si="93"/>
        <v>0</v>
      </c>
      <c r="JH26" s="40">
        <f t="shared" si="94"/>
        <v>0</v>
      </c>
      <c r="JI26" s="40">
        <f t="shared" si="95"/>
        <v>0</v>
      </c>
      <c r="JJ26" s="40">
        <f t="shared" si="96"/>
        <v>0</v>
      </c>
      <c r="JK26" s="40">
        <f t="shared" si="97"/>
        <v>0</v>
      </c>
      <c r="JL26" s="40">
        <f t="shared" si="98"/>
        <v>0</v>
      </c>
      <c r="JM26" s="40">
        <f t="shared" si="99"/>
        <v>0</v>
      </c>
      <c r="JN26" s="40">
        <f t="shared" si="100"/>
        <v>0</v>
      </c>
      <c r="JO26" s="40">
        <f t="shared" si="101"/>
        <v>0</v>
      </c>
      <c r="JP26" s="40">
        <f t="shared" si="102"/>
        <v>0</v>
      </c>
      <c r="JQ26" s="40">
        <f t="shared" si="219"/>
        <v>0</v>
      </c>
      <c r="JR26" s="40">
        <f t="shared" si="103"/>
        <v>0</v>
      </c>
      <c r="JS26" s="40">
        <f t="shared" si="104"/>
        <v>0</v>
      </c>
      <c r="JT26" s="40">
        <f t="shared" si="220"/>
        <v>0</v>
      </c>
      <c r="JU26" s="40">
        <f t="shared" si="221"/>
        <v>0</v>
      </c>
      <c r="JV26" s="59">
        <f t="shared" si="105"/>
        <v>0</v>
      </c>
      <c r="JW26" s="40">
        <f t="shared" si="106"/>
        <v>0</v>
      </c>
      <c r="JX26" s="40">
        <f t="shared" si="107"/>
        <v>0</v>
      </c>
      <c r="JY26" s="40">
        <f t="shared" si="108"/>
        <v>0</v>
      </c>
      <c r="JZ26" s="40">
        <f t="shared" si="109"/>
        <v>0</v>
      </c>
      <c r="KA26" s="40">
        <f t="shared" si="110"/>
        <v>0</v>
      </c>
      <c r="KB26" s="40">
        <f t="shared" si="111"/>
        <v>0</v>
      </c>
      <c r="KC26" s="40">
        <f t="shared" si="112"/>
        <v>0</v>
      </c>
      <c r="KD26" s="40">
        <f t="shared" si="113"/>
        <v>0</v>
      </c>
      <c r="KE26" s="40">
        <f t="shared" si="114"/>
        <v>0</v>
      </c>
      <c r="KF26" s="40">
        <f t="shared" si="115"/>
        <v>0</v>
      </c>
      <c r="KG26" s="40">
        <f t="shared" si="116"/>
        <v>0</v>
      </c>
      <c r="KH26" s="40">
        <f t="shared" si="117"/>
        <v>0</v>
      </c>
      <c r="KI26" s="40">
        <f t="shared" si="118"/>
        <v>0</v>
      </c>
      <c r="KJ26" s="40">
        <f t="shared" si="119"/>
        <v>0</v>
      </c>
      <c r="KK26" s="40">
        <f t="shared" si="222"/>
        <v>0</v>
      </c>
      <c r="KL26" s="40">
        <f t="shared" si="120"/>
        <v>0</v>
      </c>
      <c r="KM26" s="40">
        <f t="shared" si="121"/>
        <v>0</v>
      </c>
      <c r="KN26" s="40">
        <f t="shared" si="223"/>
        <v>0</v>
      </c>
      <c r="KO26" s="40">
        <f t="shared" si="224"/>
        <v>0</v>
      </c>
      <c r="KP26" s="59">
        <f t="shared" si="122"/>
        <v>0</v>
      </c>
      <c r="KQ26" s="40">
        <f t="shared" si="123"/>
        <v>0</v>
      </c>
      <c r="KR26" s="40">
        <f t="shared" si="124"/>
        <v>0</v>
      </c>
      <c r="KS26" s="40">
        <f t="shared" si="125"/>
        <v>0</v>
      </c>
      <c r="KT26" s="40">
        <f t="shared" si="126"/>
        <v>0</v>
      </c>
      <c r="KU26" s="40">
        <f t="shared" si="127"/>
        <v>0</v>
      </c>
      <c r="KV26" s="40">
        <f t="shared" si="128"/>
        <v>0</v>
      </c>
      <c r="KW26" s="40">
        <f t="shared" si="129"/>
        <v>0</v>
      </c>
      <c r="KX26" s="40">
        <f t="shared" si="130"/>
        <v>0</v>
      </c>
      <c r="KY26" s="40">
        <f t="shared" si="131"/>
        <v>0</v>
      </c>
      <c r="KZ26" s="40">
        <f t="shared" si="132"/>
        <v>0</v>
      </c>
      <c r="LA26" s="40">
        <f t="shared" si="133"/>
        <v>0</v>
      </c>
      <c r="LB26" s="40">
        <f t="shared" si="134"/>
        <v>0</v>
      </c>
      <c r="LC26" s="40">
        <f t="shared" si="135"/>
        <v>0</v>
      </c>
      <c r="LD26" s="40">
        <f t="shared" si="136"/>
        <v>0</v>
      </c>
      <c r="LE26" s="40">
        <f t="shared" si="225"/>
        <v>0</v>
      </c>
      <c r="LF26" s="40">
        <f t="shared" si="137"/>
        <v>0</v>
      </c>
      <c r="LG26" s="40">
        <f t="shared" si="138"/>
        <v>0</v>
      </c>
      <c r="LH26" s="40">
        <f t="shared" si="226"/>
        <v>0</v>
      </c>
      <c r="LI26" s="40">
        <f t="shared" si="227"/>
        <v>0</v>
      </c>
      <c r="LJ26" s="59">
        <f t="shared" si="139"/>
        <v>0</v>
      </c>
      <c r="LK26" s="40">
        <f t="shared" si="140"/>
        <v>0</v>
      </c>
      <c r="LL26" s="40">
        <f t="shared" si="141"/>
        <v>0</v>
      </c>
      <c r="LM26" s="40">
        <f t="shared" si="142"/>
        <v>0</v>
      </c>
      <c r="LN26" s="40">
        <f t="shared" si="143"/>
        <v>0</v>
      </c>
      <c r="LO26" s="40">
        <f t="shared" si="144"/>
        <v>0</v>
      </c>
      <c r="LP26" s="40">
        <f t="shared" si="145"/>
        <v>0</v>
      </c>
      <c r="LQ26" s="40">
        <f t="shared" si="146"/>
        <v>0</v>
      </c>
      <c r="LR26" s="40">
        <f t="shared" si="147"/>
        <v>0</v>
      </c>
      <c r="LS26" s="40">
        <f t="shared" si="148"/>
        <v>0</v>
      </c>
      <c r="LT26" s="40">
        <f t="shared" si="149"/>
        <v>0</v>
      </c>
      <c r="LU26" s="40">
        <f t="shared" si="150"/>
        <v>0</v>
      </c>
      <c r="LV26" s="40">
        <f t="shared" si="151"/>
        <v>0</v>
      </c>
      <c r="LW26" s="40">
        <f t="shared" si="152"/>
        <v>0</v>
      </c>
      <c r="LX26" s="40">
        <f t="shared" si="153"/>
        <v>0</v>
      </c>
      <c r="LY26" s="40">
        <f t="shared" si="228"/>
        <v>0</v>
      </c>
      <c r="LZ26" s="40">
        <f t="shared" si="154"/>
        <v>0</v>
      </c>
      <c r="MA26" s="40">
        <f t="shared" si="155"/>
        <v>0</v>
      </c>
      <c r="MB26" s="40">
        <f t="shared" si="229"/>
        <v>0</v>
      </c>
      <c r="MC26" s="40">
        <f t="shared" si="230"/>
        <v>0</v>
      </c>
      <c r="MD26" s="59">
        <f t="shared" si="156"/>
        <v>0</v>
      </c>
      <c r="ME26" s="40">
        <f t="shared" si="157"/>
        <v>0</v>
      </c>
      <c r="MF26" s="40">
        <f t="shared" si="158"/>
        <v>0</v>
      </c>
      <c r="MG26" s="40">
        <f t="shared" si="159"/>
        <v>0</v>
      </c>
      <c r="MH26" s="40">
        <f t="shared" si="160"/>
        <v>0</v>
      </c>
      <c r="MI26" s="40">
        <f t="shared" si="161"/>
        <v>0</v>
      </c>
      <c r="MJ26" s="40">
        <f t="shared" si="162"/>
        <v>0</v>
      </c>
      <c r="MK26" s="40">
        <f t="shared" si="163"/>
        <v>0</v>
      </c>
      <c r="ML26" s="40">
        <f t="shared" si="164"/>
        <v>0</v>
      </c>
      <c r="MM26" s="40">
        <f t="shared" si="165"/>
        <v>0</v>
      </c>
      <c r="MN26" s="40">
        <f t="shared" si="166"/>
        <v>0</v>
      </c>
      <c r="MO26" s="40">
        <f t="shared" si="167"/>
        <v>0</v>
      </c>
      <c r="MP26" s="40">
        <f t="shared" si="168"/>
        <v>0</v>
      </c>
      <c r="MQ26" s="40">
        <f t="shared" si="169"/>
        <v>0</v>
      </c>
      <c r="MR26" s="40">
        <f t="shared" si="170"/>
        <v>0</v>
      </c>
      <c r="MS26" s="40">
        <f t="shared" si="231"/>
        <v>0</v>
      </c>
      <c r="MT26" s="40">
        <f t="shared" si="171"/>
        <v>0</v>
      </c>
      <c r="MU26" s="40">
        <f t="shared" si="172"/>
        <v>0</v>
      </c>
      <c r="MV26" s="40">
        <f t="shared" si="232"/>
        <v>0</v>
      </c>
      <c r="MW26" s="40">
        <f t="shared" si="233"/>
        <v>0</v>
      </c>
      <c r="MX26" s="59">
        <f t="shared" si="173"/>
        <v>0</v>
      </c>
      <c r="MY26" s="40">
        <f t="shared" si="234"/>
        <v>0</v>
      </c>
      <c r="MZ26" s="40">
        <f t="shared" si="235"/>
        <v>0</v>
      </c>
      <c r="NA26" s="40">
        <f t="shared" si="236"/>
        <v>0</v>
      </c>
      <c r="NB26" s="40">
        <f t="shared" si="237"/>
        <v>0</v>
      </c>
      <c r="NC26" s="40">
        <f t="shared" si="238"/>
        <v>0</v>
      </c>
      <c r="ND26" s="40">
        <f t="shared" si="239"/>
        <v>0</v>
      </c>
      <c r="NE26" s="40">
        <f t="shared" si="240"/>
        <v>0</v>
      </c>
      <c r="NF26" s="40">
        <f t="shared" si="241"/>
        <v>0</v>
      </c>
      <c r="NG26" s="40">
        <f t="shared" si="242"/>
        <v>0</v>
      </c>
      <c r="NH26" s="40">
        <f t="shared" si="243"/>
        <v>0</v>
      </c>
      <c r="NI26" s="40">
        <f t="shared" si="244"/>
        <v>0</v>
      </c>
      <c r="NJ26" s="40">
        <f t="shared" si="245"/>
        <v>0</v>
      </c>
      <c r="NK26" s="40">
        <f t="shared" si="246"/>
        <v>0</v>
      </c>
      <c r="NL26" s="40">
        <f t="shared" si="247"/>
        <v>0</v>
      </c>
      <c r="NM26" s="40">
        <f t="shared" si="248"/>
        <v>0</v>
      </c>
      <c r="NN26" s="40">
        <f t="shared" si="175"/>
        <v>0</v>
      </c>
      <c r="NO26" s="40">
        <f t="shared" si="176"/>
        <v>0</v>
      </c>
      <c r="NP26" s="40">
        <f t="shared" si="249"/>
        <v>0</v>
      </c>
      <c r="NQ26" s="40">
        <f t="shared" si="250"/>
        <v>0</v>
      </c>
      <c r="NR26" s="59">
        <f t="shared" si="177"/>
        <v>0</v>
      </c>
    </row>
    <row r="27" spans="1:382" x14ac:dyDescent="0.25">
      <c r="A27" s="3">
        <v>4</v>
      </c>
      <c r="B27" s="8" t="s">
        <v>122</v>
      </c>
      <c r="C27" s="40"/>
      <c r="D27" s="40"/>
      <c r="E27" s="40"/>
      <c r="F27" s="40"/>
      <c r="G27" s="40"/>
      <c r="H27" s="59">
        <f t="shared" si="7"/>
        <v>0</v>
      </c>
      <c r="I27" s="40"/>
      <c r="J27" s="40"/>
      <c r="K27" s="40"/>
      <c r="L27" s="59">
        <f t="shared" si="8"/>
        <v>0</v>
      </c>
      <c r="M27" s="40"/>
      <c r="N27" s="40"/>
      <c r="O27" s="40"/>
      <c r="P27" s="59">
        <f t="shared" si="9"/>
        <v>0</v>
      </c>
      <c r="Q27" s="40">
        <f t="shared" si="178"/>
        <v>0</v>
      </c>
      <c r="R27" s="40">
        <f t="shared" si="179"/>
        <v>0</v>
      </c>
      <c r="S27" s="40">
        <f t="shared" si="180"/>
        <v>0</v>
      </c>
      <c r="T27" s="40">
        <f t="shared" si="181"/>
        <v>0</v>
      </c>
      <c r="U27" s="40">
        <f t="shared" si="182"/>
        <v>0</v>
      </c>
      <c r="V27" s="59">
        <f t="shared" si="183"/>
        <v>0</v>
      </c>
      <c r="W27" s="40"/>
      <c r="X27" s="40"/>
      <c r="Y27" s="40"/>
      <c r="Z27" s="40"/>
      <c r="AA27" s="40"/>
      <c r="AB27" s="59">
        <f t="shared" si="184"/>
        <v>0</v>
      </c>
      <c r="AC27" s="40"/>
      <c r="AD27" s="40"/>
      <c r="AE27" s="40"/>
      <c r="AF27" s="59">
        <f t="shared" si="10"/>
        <v>0</v>
      </c>
      <c r="AG27" s="40"/>
      <c r="AH27" s="40"/>
      <c r="AI27" s="40"/>
      <c r="AJ27" s="59">
        <f t="shared" si="11"/>
        <v>0</v>
      </c>
      <c r="AK27" s="40">
        <f t="shared" si="251"/>
        <v>0</v>
      </c>
      <c r="AL27" s="40">
        <f t="shared" si="252"/>
        <v>0</v>
      </c>
      <c r="AM27" s="40">
        <f t="shared" si="253"/>
        <v>0</v>
      </c>
      <c r="AN27" s="40">
        <f t="shared" si="254"/>
        <v>0</v>
      </c>
      <c r="AO27" s="40">
        <f t="shared" si="185"/>
        <v>0</v>
      </c>
      <c r="AP27" s="59">
        <f t="shared" si="186"/>
        <v>0</v>
      </c>
      <c r="AQ27" s="40"/>
      <c r="AR27" s="40"/>
      <c r="AS27" s="40"/>
      <c r="AT27" s="40"/>
      <c r="AU27" s="40"/>
      <c r="AV27" s="59">
        <f t="shared" si="13"/>
        <v>0</v>
      </c>
      <c r="AW27" s="40"/>
      <c r="AX27" s="40"/>
      <c r="AY27" s="40"/>
      <c r="AZ27" s="59">
        <f t="shared" si="14"/>
        <v>0</v>
      </c>
      <c r="BA27" s="40"/>
      <c r="BB27" s="40"/>
      <c r="BC27" s="40"/>
      <c r="BD27" s="59">
        <f t="shared" si="15"/>
        <v>0</v>
      </c>
      <c r="BE27" s="40">
        <f t="shared" si="187"/>
        <v>0</v>
      </c>
      <c r="BF27" s="40">
        <f t="shared" si="16"/>
        <v>0</v>
      </c>
      <c r="BG27" s="40">
        <f t="shared" si="17"/>
        <v>0</v>
      </c>
      <c r="BH27" s="40">
        <f t="shared" si="188"/>
        <v>0</v>
      </c>
      <c r="BI27" s="40">
        <f t="shared" si="189"/>
        <v>0</v>
      </c>
      <c r="BJ27" s="59">
        <f t="shared" si="18"/>
        <v>0</v>
      </c>
      <c r="BK27" s="40"/>
      <c r="BL27" s="40"/>
      <c r="BM27" s="40"/>
      <c r="BN27" s="40"/>
      <c r="BO27" s="40"/>
      <c r="BP27" s="59">
        <f t="shared" si="19"/>
        <v>0</v>
      </c>
      <c r="BQ27" s="40"/>
      <c r="BR27" s="40"/>
      <c r="BS27" s="40"/>
      <c r="BT27" s="59">
        <f>SUM(BQ27:BS27)</f>
        <v>0</v>
      </c>
      <c r="BU27" s="40"/>
      <c r="BV27" s="40"/>
      <c r="BW27" s="40"/>
      <c r="BX27" s="59">
        <f t="shared" si="21"/>
        <v>0</v>
      </c>
      <c r="BY27" s="40">
        <f t="shared" si="190"/>
        <v>0</v>
      </c>
      <c r="BZ27" s="40">
        <f t="shared" si="22"/>
        <v>0</v>
      </c>
      <c r="CA27" s="40">
        <f t="shared" si="23"/>
        <v>0</v>
      </c>
      <c r="CB27" s="40">
        <f t="shared" si="191"/>
        <v>0</v>
      </c>
      <c r="CC27" s="40">
        <f t="shared" si="192"/>
        <v>0</v>
      </c>
      <c r="CD27" s="59">
        <f t="shared" si="24"/>
        <v>0</v>
      </c>
      <c r="CE27" s="40"/>
      <c r="CF27" s="40"/>
      <c r="CG27" s="40"/>
      <c r="CH27" s="40"/>
      <c r="CI27" s="40"/>
      <c r="CJ27" s="59">
        <f t="shared" si="25"/>
        <v>0</v>
      </c>
      <c r="CK27" s="40"/>
      <c r="CL27" s="40"/>
      <c r="CM27" s="40"/>
      <c r="CN27" s="59">
        <f>SUM(CK27:CM27)</f>
        <v>0</v>
      </c>
      <c r="CO27" s="40"/>
      <c r="CP27" s="40"/>
      <c r="CQ27" s="40"/>
      <c r="CR27" s="59">
        <f t="shared" si="27"/>
        <v>0</v>
      </c>
      <c r="CS27" s="40">
        <f t="shared" si="193"/>
        <v>0</v>
      </c>
      <c r="CT27" s="40">
        <f t="shared" si="28"/>
        <v>0</v>
      </c>
      <c r="CU27" s="40">
        <f t="shared" si="29"/>
        <v>0</v>
      </c>
      <c r="CV27" s="40">
        <f t="shared" si="194"/>
        <v>0</v>
      </c>
      <c r="CW27" s="40">
        <f t="shared" si="195"/>
        <v>0</v>
      </c>
      <c r="CX27" s="59">
        <f t="shared" si="30"/>
        <v>0</v>
      </c>
      <c r="CY27" s="40"/>
      <c r="CZ27" s="40"/>
      <c r="DA27" s="40"/>
      <c r="DB27" s="40"/>
      <c r="DC27" s="40"/>
      <c r="DD27" s="59">
        <f t="shared" si="31"/>
        <v>0</v>
      </c>
      <c r="DE27" s="40"/>
      <c r="DF27" s="40"/>
      <c r="DG27" s="40"/>
      <c r="DH27" s="59">
        <f>SUM(DE27:DG27)</f>
        <v>0</v>
      </c>
      <c r="DI27" s="40"/>
      <c r="DJ27" s="40"/>
      <c r="DK27" s="40"/>
      <c r="DL27" s="59">
        <f t="shared" si="33"/>
        <v>0</v>
      </c>
      <c r="DM27" s="40">
        <f t="shared" si="196"/>
        <v>0</v>
      </c>
      <c r="DN27" s="40">
        <f t="shared" si="34"/>
        <v>0</v>
      </c>
      <c r="DO27" s="40">
        <f t="shared" si="35"/>
        <v>0</v>
      </c>
      <c r="DP27" s="40">
        <f t="shared" si="197"/>
        <v>0</v>
      </c>
      <c r="DQ27" s="40">
        <f t="shared" si="198"/>
        <v>0</v>
      </c>
      <c r="DR27" s="59">
        <f t="shared" si="36"/>
        <v>0</v>
      </c>
      <c r="DS27" s="40"/>
      <c r="DT27" s="40"/>
      <c r="DU27" s="40"/>
      <c r="DV27" s="40"/>
      <c r="DW27" s="40"/>
      <c r="DX27" s="59">
        <f t="shared" si="37"/>
        <v>0</v>
      </c>
      <c r="DY27" s="40"/>
      <c r="DZ27" s="40"/>
      <c r="EA27" s="40"/>
      <c r="EB27" s="59">
        <f>SUM(DY27:EA27)</f>
        <v>0</v>
      </c>
      <c r="EC27" s="40"/>
      <c r="ED27" s="40"/>
      <c r="EE27" s="40"/>
      <c r="EF27" s="59">
        <f t="shared" si="39"/>
        <v>0</v>
      </c>
      <c r="EG27" s="40">
        <f t="shared" si="199"/>
        <v>0</v>
      </c>
      <c r="EH27" s="40">
        <f t="shared" si="40"/>
        <v>0</v>
      </c>
      <c r="EI27" s="40">
        <f t="shared" si="41"/>
        <v>0</v>
      </c>
      <c r="EJ27" s="40">
        <f t="shared" si="200"/>
        <v>0</v>
      </c>
      <c r="EK27" s="40">
        <f t="shared" si="201"/>
        <v>0</v>
      </c>
      <c r="EL27" s="59">
        <f t="shared" si="42"/>
        <v>0</v>
      </c>
      <c r="EM27" s="40"/>
      <c r="EN27" s="40"/>
      <c r="EO27" s="40"/>
      <c r="EP27" s="40"/>
      <c r="EQ27" s="40"/>
      <c r="ER27" s="59">
        <f t="shared" si="43"/>
        <v>0</v>
      </c>
      <c r="ES27" s="40"/>
      <c r="ET27" s="40"/>
      <c r="EU27" s="40"/>
      <c r="EV27" s="59">
        <f>SUM(ES27:EU27)</f>
        <v>0</v>
      </c>
      <c r="EW27" s="40"/>
      <c r="EX27" s="40"/>
      <c r="EY27" s="40"/>
      <c r="EZ27" s="59">
        <f t="shared" si="45"/>
        <v>0</v>
      </c>
      <c r="FA27" s="40">
        <f t="shared" si="202"/>
        <v>0</v>
      </c>
      <c r="FB27" s="40">
        <f t="shared" si="46"/>
        <v>0</v>
      </c>
      <c r="FC27" s="40">
        <f t="shared" si="47"/>
        <v>0</v>
      </c>
      <c r="FD27" s="40">
        <f t="shared" si="203"/>
        <v>0</v>
      </c>
      <c r="FE27" s="40">
        <f t="shared" si="204"/>
        <v>0</v>
      </c>
      <c r="FF27" s="59">
        <f t="shared" si="48"/>
        <v>0</v>
      </c>
      <c r="FG27" s="40"/>
      <c r="FH27" s="40"/>
      <c r="FI27" s="40"/>
      <c r="FJ27" s="40"/>
      <c r="FK27" s="40"/>
      <c r="FL27" s="59">
        <f t="shared" si="49"/>
        <v>0</v>
      </c>
      <c r="FM27" s="40"/>
      <c r="FN27" s="40"/>
      <c r="FO27" s="40"/>
      <c r="FP27" s="59">
        <f>SUM(FM27:FO27)</f>
        <v>0</v>
      </c>
      <c r="FQ27" s="40"/>
      <c r="FR27" s="40"/>
      <c r="FS27" s="40"/>
      <c r="FT27" s="59">
        <f t="shared" si="51"/>
        <v>0</v>
      </c>
      <c r="FU27" s="40">
        <f t="shared" si="205"/>
        <v>0</v>
      </c>
      <c r="FV27" s="40">
        <f t="shared" si="52"/>
        <v>0</v>
      </c>
      <c r="FW27" s="40">
        <f t="shared" si="52"/>
        <v>0</v>
      </c>
      <c r="FX27" s="40">
        <f t="shared" si="206"/>
        <v>0</v>
      </c>
      <c r="FY27" s="40">
        <f t="shared" si="206"/>
        <v>0</v>
      </c>
      <c r="FZ27" s="59">
        <f t="shared" si="53"/>
        <v>0</v>
      </c>
      <c r="GA27" s="40"/>
      <c r="GB27" s="40"/>
      <c r="GC27" s="40"/>
      <c r="GD27" s="40"/>
      <c r="GE27" s="40"/>
      <c r="GF27" s="59">
        <f t="shared" si="54"/>
        <v>0</v>
      </c>
      <c r="GG27" s="40"/>
      <c r="GH27" s="40"/>
      <c r="GI27" s="40"/>
      <c r="GJ27" s="59">
        <f>SUM(GG27:GI27)</f>
        <v>0</v>
      </c>
      <c r="GK27" s="40"/>
      <c r="GL27" s="40"/>
      <c r="GM27" s="40"/>
      <c r="GN27" s="59">
        <f t="shared" si="56"/>
        <v>0</v>
      </c>
      <c r="GO27" s="40">
        <f t="shared" si="207"/>
        <v>0</v>
      </c>
      <c r="GP27" s="40">
        <f t="shared" si="57"/>
        <v>0</v>
      </c>
      <c r="GQ27" s="40">
        <f t="shared" si="58"/>
        <v>0</v>
      </c>
      <c r="GR27" s="40">
        <f t="shared" si="208"/>
        <v>0</v>
      </c>
      <c r="GS27" s="40">
        <f t="shared" si="209"/>
        <v>0</v>
      </c>
      <c r="GT27" s="59">
        <f t="shared" si="59"/>
        <v>0</v>
      </c>
      <c r="GU27" s="40"/>
      <c r="GV27" s="40"/>
      <c r="GW27" s="40"/>
      <c r="GX27" s="40"/>
      <c r="GY27" s="40"/>
      <c r="GZ27" s="59">
        <f t="shared" si="60"/>
        <v>0</v>
      </c>
      <c r="HA27" s="40"/>
      <c r="HB27" s="40"/>
      <c r="HC27" s="40"/>
      <c r="HD27" s="59">
        <f>SUM(HA27:HC27)</f>
        <v>0</v>
      </c>
      <c r="HE27" s="40"/>
      <c r="HF27" s="40"/>
      <c r="HG27" s="40"/>
      <c r="HH27" s="59">
        <f t="shared" si="62"/>
        <v>0</v>
      </c>
      <c r="HI27" s="40">
        <f t="shared" si="210"/>
        <v>0</v>
      </c>
      <c r="HJ27" s="40">
        <f t="shared" si="63"/>
        <v>0</v>
      </c>
      <c r="HK27" s="40">
        <f t="shared" si="64"/>
        <v>0</v>
      </c>
      <c r="HL27" s="40">
        <f t="shared" si="211"/>
        <v>0</v>
      </c>
      <c r="HM27" s="40">
        <f t="shared" si="212"/>
        <v>0</v>
      </c>
      <c r="HN27" s="59">
        <f t="shared" si="65"/>
        <v>0</v>
      </c>
      <c r="HO27" s="40"/>
      <c r="HP27" s="40"/>
      <c r="HQ27" s="40"/>
      <c r="HR27" s="40"/>
      <c r="HS27" s="40"/>
      <c r="HT27" s="59">
        <f t="shared" si="66"/>
        <v>0</v>
      </c>
      <c r="HU27" s="40"/>
      <c r="HV27" s="40"/>
      <c r="HW27" s="40"/>
      <c r="HX27" s="59">
        <f>SUM(HU27:HW27)</f>
        <v>0</v>
      </c>
      <c r="HY27" s="40"/>
      <c r="HZ27" s="40"/>
      <c r="IA27" s="40"/>
      <c r="IB27" s="59">
        <f t="shared" si="68"/>
        <v>0</v>
      </c>
      <c r="IC27" s="40">
        <f t="shared" si="213"/>
        <v>0</v>
      </c>
      <c r="ID27" s="40">
        <f t="shared" si="69"/>
        <v>0</v>
      </c>
      <c r="IE27" s="40">
        <f t="shared" si="70"/>
        <v>0</v>
      </c>
      <c r="IF27" s="40">
        <f t="shared" si="214"/>
        <v>0</v>
      </c>
      <c r="IG27" s="40">
        <f t="shared" si="215"/>
        <v>0</v>
      </c>
      <c r="IH27" s="59">
        <f t="shared" si="71"/>
        <v>0</v>
      </c>
      <c r="II27" s="40">
        <f t="shared" si="72"/>
        <v>0</v>
      </c>
      <c r="IJ27" s="40">
        <f t="shared" si="73"/>
        <v>0</v>
      </c>
      <c r="IK27" s="40">
        <f t="shared" si="74"/>
        <v>0</v>
      </c>
      <c r="IL27" s="40">
        <f t="shared" si="75"/>
        <v>0</v>
      </c>
      <c r="IM27" s="40">
        <f t="shared" si="76"/>
        <v>0</v>
      </c>
      <c r="IN27" s="40">
        <f t="shared" si="77"/>
        <v>0</v>
      </c>
      <c r="IO27" s="40">
        <f t="shared" si="78"/>
        <v>0</v>
      </c>
      <c r="IP27" s="40">
        <f t="shared" si="79"/>
        <v>0</v>
      </c>
      <c r="IQ27" s="40">
        <f t="shared" si="80"/>
        <v>0</v>
      </c>
      <c r="IR27" s="40">
        <f t="shared" si="81"/>
        <v>0</v>
      </c>
      <c r="IS27" s="40">
        <f t="shared" si="82"/>
        <v>0</v>
      </c>
      <c r="IT27" s="40">
        <f t="shared" si="83"/>
        <v>0</v>
      </c>
      <c r="IU27" s="40">
        <f t="shared" si="84"/>
        <v>0</v>
      </c>
      <c r="IV27" s="40">
        <f t="shared" si="85"/>
        <v>0</v>
      </c>
      <c r="IW27" s="40">
        <f t="shared" si="216"/>
        <v>0</v>
      </c>
      <c r="IX27" s="40">
        <f t="shared" si="86"/>
        <v>0</v>
      </c>
      <c r="IY27" s="40">
        <f t="shared" si="87"/>
        <v>0</v>
      </c>
      <c r="IZ27" s="40">
        <f t="shared" si="217"/>
        <v>0</v>
      </c>
      <c r="JA27" s="40">
        <f t="shared" si="218"/>
        <v>0</v>
      </c>
      <c r="JB27" s="59">
        <f t="shared" si="88"/>
        <v>0</v>
      </c>
      <c r="JC27" s="40">
        <f t="shared" si="89"/>
        <v>0</v>
      </c>
      <c r="JD27" s="40">
        <f t="shared" si="90"/>
        <v>0</v>
      </c>
      <c r="JE27" s="40">
        <f t="shared" si="91"/>
        <v>0</v>
      </c>
      <c r="JF27" s="40">
        <f t="shared" si="92"/>
        <v>0</v>
      </c>
      <c r="JG27" s="40">
        <f t="shared" si="93"/>
        <v>0</v>
      </c>
      <c r="JH27" s="40">
        <f t="shared" si="94"/>
        <v>0</v>
      </c>
      <c r="JI27" s="40">
        <f t="shared" si="95"/>
        <v>0</v>
      </c>
      <c r="JJ27" s="40">
        <f t="shared" si="96"/>
        <v>0</v>
      </c>
      <c r="JK27" s="40">
        <f t="shared" si="97"/>
        <v>0</v>
      </c>
      <c r="JL27" s="40">
        <f t="shared" si="98"/>
        <v>0</v>
      </c>
      <c r="JM27" s="40">
        <f t="shared" si="99"/>
        <v>0</v>
      </c>
      <c r="JN27" s="40">
        <f t="shared" si="100"/>
        <v>0</v>
      </c>
      <c r="JO27" s="40">
        <f t="shared" si="101"/>
        <v>0</v>
      </c>
      <c r="JP27" s="40">
        <f t="shared" si="102"/>
        <v>0</v>
      </c>
      <c r="JQ27" s="40">
        <f t="shared" si="219"/>
        <v>0</v>
      </c>
      <c r="JR27" s="40">
        <f t="shared" si="103"/>
        <v>0</v>
      </c>
      <c r="JS27" s="40">
        <f t="shared" si="104"/>
        <v>0</v>
      </c>
      <c r="JT27" s="40">
        <f t="shared" si="220"/>
        <v>0</v>
      </c>
      <c r="JU27" s="40">
        <f t="shared" si="221"/>
        <v>0</v>
      </c>
      <c r="JV27" s="59">
        <f t="shared" si="105"/>
        <v>0</v>
      </c>
      <c r="JW27" s="40">
        <f t="shared" si="106"/>
        <v>0</v>
      </c>
      <c r="JX27" s="40">
        <f t="shared" si="107"/>
        <v>0</v>
      </c>
      <c r="JY27" s="40">
        <f t="shared" si="108"/>
        <v>0</v>
      </c>
      <c r="JZ27" s="40">
        <f t="shared" si="109"/>
        <v>0</v>
      </c>
      <c r="KA27" s="40">
        <f t="shared" si="110"/>
        <v>0</v>
      </c>
      <c r="KB27" s="40">
        <f t="shared" si="111"/>
        <v>0</v>
      </c>
      <c r="KC27" s="40">
        <f t="shared" si="112"/>
        <v>0</v>
      </c>
      <c r="KD27" s="40">
        <f t="shared" si="113"/>
        <v>0</v>
      </c>
      <c r="KE27" s="40">
        <f t="shared" si="114"/>
        <v>0</v>
      </c>
      <c r="KF27" s="40">
        <f t="shared" si="115"/>
        <v>0</v>
      </c>
      <c r="KG27" s="40">
        <f t="shared" si="116"/>
        <v>0</v>
      </c>
      <c r="KH27" s="40">
        <f t="shared" si="117"/>
        <v>0</v>
      </c>
      <c r="KI27" s="40">
        <f t="shared" si="118"/>
        <v>0</v>
      </c>
      <c r="KJ27" s="40">
        <f t="shared" si="119"/>
        <v>0</v>
      </c>
      <c r="KK27" s="40">
        <f t="shared" si="222"/>
        <v>0</v>
      </c>
      <c r="KL27" s="40">
        <f t="shared" si="120"/>
        <v>0</v>
      </c>
      <c r="KM27" s="40">
        <f t="shared" si="121"/>
        <v>0</v>
      </c>
      <c r="KN27" s="40">
        <f t="shared" si="223"/>
        <v>0</v>
      </c>
      <c r="KO27" s="40">
        <f t="shared" si="224"/>
        <v>0</v>
      </c>
      <c r="KP27" s="59">
        <f t="shared" si="122"/>
        <v>0</v>
      </c>
      <c r="KQ27" s="40">
        <f t="shared" si="123"/>
        <v>0</v>
      </c>
      <c r="KR27" s="40">
        <f t="shared" si="124"/>
        <v>0</v>
      </c>
      <c r="KS27" s="40">
        <f t="shared" si="125"/>
        <v>0</v>
      </c>
      <c r="KT27" s="40">
        <f t="shared" si="126"/>
        <v>0</v>
      </c>
      <c r="KU27" s="40">
        <f t="shared" si="127"/>
        <v>0</v>
      </c>
      <c r="KV27" s="40">
        <f t="shared" si="128"/>
        <v>0</v>
      </c>
      <c r="KW27" s="40">
        <f t="shared" si="129"/>
        <v>0</v>
      </c>
      <c r="KX27" s="40">
        <f t="shared" si="130"/>
        <v>0</v>
      </c>
      <c r="KY27" s="40">
        <f t="shared" si="131"/>
        <v>0</v>
      </c>
      <c r="KZ27" s="40">
        <f t="shared" si="132"/>
        <v>0</v>
      </c>
      <c r="LA27" s="40">
        <f t="shared" si="133"/>
        <v>0</v>
      </c>
      <c r="LB27" s="40">
        <f t="shared" si="134"/>
        <v>0</v>
      </c>
      <c r="LC27" s="40">
        <f t="shared" si="135"/>
        <v>0</v>
      </c>
      <c r="LD27" s="40">
        <f t="shared" si="136"/>
        <v>0</v>
      </c>
      <c r="LE27" s="40">
        <f t="shared" si="225"/>
        <v>0</v>
      </c>
      <c r="LF27" s="40">
        <f t="shared" si="137"/>
        <v>0</v>
      </c>
      <c r="LG27" s="40">
        <f t="shared" si="138"/>
        <v>0</v>
      </c>
      <c r="LH27" s="40">
        <f t="shared" si="226"/>
        <v>0</v>
      </c>
      <c r="LI27" s="40">
        <f t="shared" si="227"/>
        <v>0</v>
      </c>
      <c r="LJ27" s="59">
        <f t="shared" si="139"/>
        <v>0</v>
      </c>
      <c r="LK27" s="40">
        <f t="shared" si="140"/>
        <v>0</v>
      </c>
      <c r="LL27" s="40">
        <f t="shared" si="141"/>
        <v>0</v>
      </c>
      <c r="LM27" s="40">
        <f t="shared" si="142"/>
        <v>0</v>
      </c>
      <c r="LN27" s="40">
        <f t="shared" si="143"/>
        <v>0</v>
      </c>
      <c r="LO27" s="40">
        <f t="shared" si="144"/>
        <v>0</v>
      </c>
      <c r="LP27" s="40">
        <f t="shared" si="145"/>
        <v>0</v>
      </c>
      <c r="LQ27" s="40">
        <f t="shared" si="146"/>
        <v>0</v>
      </c>
      <c r="LR27" s="40">
        <f t="shared" si="147"/>
        <v>0</v>
      </c>
      <c r="LS27" s="40">
        <f t="shared" si="148"/>
        <v>0</v>
      </c>
      <c r="LT27" s="40">
        <f t="shared" si="149"/>
        <v>0</v>
      </c>
      <c r="LU27" s="40">
        <f t="shared" si="150"/>
        <v>0</v>
      </c>
      <c r="LV27" s="40">
        <f t="shared" si="151"/>
        <v>0</v>
      </c>
      <c r="LW27" s="40">
        <f t="shared" si="152"/>
        <v>0</v>
      </c>
      <c r="LX27" s="40">
        <f t="shared" si="153"/>
        <v>0</v>
      </c>
      <c r="LY27" s="40">
        <f t="shared" si="228"/>
        <v>0</v>
      </c>
      <c r="LZ27" s="40">
        <f t="shared" si="154"/>
        <v>0</v>
      </c>
      <c r="MA27" s="40">
        <f t="shared" si="155"/>
        <v>0</v>
      </c>
      <c r="MB27" s="40">
        <f t="shared" si="229"/>
        <v>0</v>
      </c>
      <c r="MC27" s="40">
        <f t="shared" si="230"/>
        <v>0</v>
      </c>
      <c r="MD27" s="59">
        <f t="shared" si="156"/>
        <v>0</v>
      </c>
      <c r="ME27" s="40">
        <f t="shared" si="157"/>
        <v>0</v>
      </c>
      <c r="MF27" s="40">
        <f t="shared" si="158"/>
        <v>0</v>
      </c>
      <c r="MG27" s="40">
        <f t="shared" si="159"/>
        <v>0</v>
      </c>
      <c r="MH27" s="40">
        <f t="shared" si="160"/>
        <v>0</v>
      </c>
      <c r="MI27" s="40">
        <f t="shared" si="161"/>
        <v>0</v>
      </c>
      <c r="MJ27" s="40">
        <f t="shared" si="162"/>
        <v>0</v>
      </c>
      <c r="MK27" s="40">
        <f t="shared" si="163"/>
        <v>0</v>
      </c>
      <c r="ML27" s="40">
        <f t="shared" si="164"/>
        <v>0</v>
      </c>
      <c r="MM27" s="40">
        <f t="shared" si="165"/>
        <v>0</v>
      </c>
      <c r="MN27" s="40">
        <f t="shared" si="166"/>
        <v>0</v>
      </c>
      <c r="MO27" s="40">
        <f t="shared" si="167"/>
        <v>0</v>
      </c>
      <c r="MP27" s="40">
        <f t="shared" si="168"/>
        <v>0</v>
      </c>
      <c r="MQ27" s="40">
        <f t="shared" si="169"/>
        <v>0</v>
      </c>
      <c r="MR27" s="40">
        <f t="shared" si="170"/>
        <v>0</v>
      </c>
      <c r="MS27" s="40">
        <f t="shared" si="231"/>
        <v>0</v>
      </c>
      <c r="MT27" s="40">
        <f t="shared" si="171"/>
        <v>0</v>
      </c>
      <c r="MU27" s="40">
        <f t="shared" si="172"/>
        <v>0</v>
      </c>
      <c r="MV27" s="40">
        <f t="shared" si="232"/>
        <v>0</v>
      </c>
      <c r="MW27" s="40">
        <f t="shared" si="233"/>
        <v>0</v>
      </c>
      <c r="MX27" s="59">
        <f t="shared" si="173"/>
        <v>0</v>
      </c>
      <c r="MY27" s="40">
        <f t="shared" si="234"/>
        <v>0</v>
      </c>
      <c r="MZ27" s="40">
        <f t="shared" si="235"/>
        <v>0</v>
      </c>
      <c r="NA27" s="40">
        <f t="shared" si="236"/>
        <v>0</v>
      </c>
      <c r="NB27" s="40">
        <f t="shared" si="237"/>
        <v>0</v>
      </c>
      <c r="NC27" s="40">
        <f t="shared" si="238"/>
        <v>0</v>
      </c>
      <c r="ND27" s="40">
        <f t="shared" si="239"/>
        <v>0</v>
      </c>
      <c r="NE27" s="40">
        <f t="shared" si="240"/>
        <v>0</v>
      </c>
      <c r="NF27" s="40">
        <f t="shared" si="241"/>
        <v>0</v>
      </c>
      <c r="NG27" s="40">
        <f t="shared" si="242"/>
        <v>0</v>
      </c>
      <c r="NH27" s="40">
        <f t="shared" si="243"/>
        <v>0</v>
      </c>
      <c r="NI27" s="40">
        <f t="shared" si="244"/>
        <v>0</v>
      </c>
      <c r="NJ27" s="40">
        <f t="shared" si="245"/>
        <v>0</v>
      </c>
      <c r="NK27" s="40">
        <f t="shared" si="246"/>
        <v>0</v>
      </c>
      <c r="NL27" s="40">
        <f t="shared" si="247"/>
        <v>0</v>
      </c>
      <c r="NM27" s="40">
        <f t="shared" si="248"/>
        <v>0</v>
      </c>
      <c r="NN27" s="40">
        <f t="shared" si="175"/>
        <v>0</v>
      </c>
      <c r="NO27" s="40">
        <f t="shared" si="176"/>
        <v>0</v>
      </c>
      <c r="NP27" s="40">
        <f t="shared" si="249"/>
        <v>0</v>
      </c>
      <c r="NQ27" s="40">
        <f t="shared" si="250"/>
        <v>0</v>
      </c>
      <c r="NR27" s="59">
        <f t="shared" si="177"/>
        <v>0</v>
      </c>
    </row>
    <row r="28" spans="1:382" s="41" customFormat="1" x14ac:dyDescent="0.25">
      <c r="A28" s="27"/>
      <c r="B28" s="38" t="s">
        <v>2</v>
      </c>
      <c r="C28" s="59">
        <f t="shared" ref="C28:BN28" si="263">SUM(C5:C27)</f>
        <v>0</v>
      </c>
      <c r="D28" s="59">
        <f t="shared" si="263"/>
        <v>0</v>
      </c>
      <c r="E28" s="59">
        <f t="shared" si="263"/>
        <v>0</v>
      </c>
      <c r="F28" s="59">
        <f t="shared" si="263"/>
        <v>0</v>
      </c>
      <c r="G28" s="59">
        <f t="shared" si="263"/>
        <v>0</v>
      </c>
      <c r="H28" s="59">
        <f t="shared" si="263"/>
        <v>0</v>
      </c>
      <c r="I28" s="59">
        <f t="shared" si="263"/>
        <v>179</v>
      </c>
      <c r="J28" s="59">
        <f t="shared" si="263"/>
        <v>272</v>
      </c>
      <c r="K28" s="59">
        <f t="shared" si="263"/>
        <v>0</v>
      </c>
      <c r="L28" s="59">
        <f t="shared" si="263"/>
        <v>451</v>
      </c>
      <c r="M28" s="59">
        <f t="shared" si="263"/>
        <v>0</v>
      </c>
      <c r="N28" s="352">
        <f t="shared" si="263"/>
        <v>0</v>
      </c>
      <c r="O28" s="59">
        <f t="shared" si="263"/>
        <v>0</v>
      </c>
      <c r="P28" s="59">
        <f t="shared" si="263"/>
        <v>0</v>
      </c>
      <c r="Q28" s="59">
        <f t="shared" si="263"/>
        <v>179</v>
      </c>
      <c r="R28" s="59">
        <f t="shared" si="263"/>
        <v>272</v>
      </c>
      <c r="S28" s="59">
        <f t="shared" si="263"/>
        <v>0</v>
      </c>
      <c r="T28" s="59">
        <f t="shared" si="263"/>
        <v>0</v>
      </c>
      <c r="U28" s="59">
        <f t="shared" si="263"/>
        <v>0</v>
      </c>
      <c r="V28" s="59">
        <f t="shared" si="263"/>
        <v>451</v>
      </c>
      <c r="W28" s="59">
        <f t="shared" si="263"/>
        <v>0</v>
      </c>
      <c r="X28" s="59">
        <f t="shared" si="263"/>
        <v>0</v>
      </c>
      <c r="Y28" s="59">
        <f t="shared" si="263"/>
        <v>0</v>
      </c>
      <c r="Z28" s="59">
        <f t="shared" si="263"/>
        <v>0</v>
      </c>
      <c r="AA28" s="59">
        <f t="shared" si="263"/>
        <v>0</v>
      </c>
      <c r="AB28" s="59">
        <f t="shared" si="263"/>
        <v>0</v>
      </c>
      <c r="AC28" s="59">
        <f t="shared" si="263"/>
        <v>167</v>
      </c>
      <c r="AD28" s="59">
        <f t="shared" si="263"/>
        <v>247</v>
      </c>
      <c r="AE28" s="59">
        <f t="shared" si="263"/>
        <v>0</v>
      </c>
      <c r="AF28" s="59">
        <f t="shared" si="263"/>
        <v>414</v>
      </c>
      <c r="AG28" s="59">
        <f t="shared" si="263"/>
        <v>0</v>
      </c>
      <c r="AH28" s="59">
        <f t="shared" si="263"/>
        <v>0</v>
      </c>
      <c r="AI28" s="59">
        <f t="shared" si="263"/>
        <v>0</v>
      </c>
      <c r="AJ28" s="59">
        <f t="shared" si="263"/>
        <v>0</v>
      </c>
      <c r="AK28" s="59">
        <f t="shared" si="263"/>
        <v>167</v>
      </c>
      <c r="AL28" s="59">
        <f t="shared" si="263"/>
        <v>247</v>
      </c>
      <c r="AM28" s="59">
        <f t="shared" si="263"/>
        <v>0</v>
      </c>
      <c r="AN28" s="59">
        <f t="shared" si="263"/>
        <v>0</v>
      </c>
      <c r="AO28" s="59">
        <f t="shared" si="263"/>
        <v>0</v>
      </c>
      <c r="AP28" s="59">
        <f t="shared" si="263"/>
        <v>414</v>
      </c>
      <c r="AQ28" s="59">
        <f t="shared" si="263"/>
        <v>0</v>
      </c>
      <c r="AR28" s="59">
        <f t="shared" si="263"/>
        <v>0</v>
      </c>
      <c r="AS28" s="59">
        <f t="shared" si="263"/>
        <v>0</v>
      </c>
      <c r="AT28" s="59">
        <f t="shared" si="263"/>
        <v>0</v>
      </c>
      <c r="AU28" s="59">
        <f t="shared" si="263"/>
        <v>0</v>
      </c>
      <c r="AV28" s="59">
        <f t="shared" si="263"/>
        <v>0</v>
      </c>
      <c r="AW28" s="59">
        <f t="shared" si="263"/>
        <v>143</v>
      </c>
      <c r="AX28" s="59">
        <f t="shared" si="263"/>
        <v>261</v>
      </c>
      <c r="AY28" s="59">
        <f t="shared" si="263"/>
        <v>0</v>
      </c>
      <c r="AZ28" s="59">
        <f t="shared" si="263"/>
        <v>404</v>
      </c>
      <c r="BA28" s="59">
        <f t="shared" si="263"/>
        <v>0</v>
      </c>
      <c r="BB28" s="59">
        <f t="shared" si="263"/>
        <v>0</v>
      </c>
      <c r="BC28" s="59">
        <f t="shared" si="263"/>
        <v>0</v>
      </c>
      <c r="BD28" s="59">
        <f t="shared" si="263"/>
        <v>0</v>
      </c>
      <c r="BE28" s="59">
        <f t="shared" si="263"/>
        <v>143</v>
      </c>
      <c r="BF28" s="59">
        <f t="shared" si="263"/>
        <v>261</v>
      </c>
      <c r="BG28" s="59">
        <f t="shared" si="263"/>
        <v>0</v>
      </c>
      <c r="BH28" s="59">
        <f t="shared" si="263"/>
        <v>0</v>
      </c>
      <c r="BI28" s="59">
        <f t="shared" si="263"/>
        <v>0</v>
      </c>
      <c r="BJ28" s="59">
        <f t="shared" si="263"/>
        <v>404</v>
      </c>
      <c r="BK28" s="59">
        <f t="shared" si="263"/>
        <v>0</v>
      </c>
      <c r="BL28" s="59">
        <f t="shared" si="263"/>
        <v>0</v>
      </c>
      <c r="BM28" s="59">
        <f t="shared" si="263"/>
        <v>0</v>
      </c>
      <c r="BN28" s="59">
        <f t="shared" si="263"/>
        <v>0</v>
      </c>
      <c r="BO28" s="59">
        <f t="shared" ref="BO28:DZ28" si="264">SUM(BO5:BO27)</f>
        <v>0</v>
      </c>
      <c r="BP28" s="59">
        <f t="shared" si="264"/>
        <v>0</v>
      </c>
      <c r="BQ28" s="59">
        <f t="shared" si="264"/>
        <v>89</v>
      </c>
      <c r="BR28" s="59">
        <f t="shared" si="264"/>
        <v>122</v>
      </c>
      <c r="BS28" s="59">
        <f t="shared" si="264"/>
        <v>0</v>
      </c>
      <c r="BT28" s="59">
        <f t="shared" si="264"/>
        <v>211</v>
      </c>
      <c r="BU28" s="59">
        <f t="shared" si="264"/>
        <v>0</v>
      </c>
      <c r="BV28" s="59">
        <f t="shared" si="264"/>
        <v>0</v>
      </c>
      <c r="BW28" s="59">
        <f t="shared" si="264"/>
        <v>0</v>
      </c>
      <c r="BX28" s="59">
        <f t="shared" si="264"/>
        <v>0</v>
      </c>
      <c r="BY28" s="59">
        <f t="shared" si="264"/>
        <v>89</v>
      </c>
      <c r="BZ28" s="59">
        <f t="shared" si="264"/>
        <v>122</v>
      </c>
      <c r="CA28" s="59">
        <f t="shared" si="264"/>
        <v>0</v>
      </c>
      <c r="CB28" s="59">
        <f t="shared" si="264"/>
        <v>0</v>
      </c>
      <c r="CC28" s="59">
        <f t="shared" si="264"/>
        <v>0</v>
      </c>
      <c r="CD28" s="59">
        <f t="shared" si="264"/>
        <v>211</v>
      </c>
      <c r="CE28" s="59">
        <f t="shared" si="264"/>
        <v>0</v>
      </c>
      <c r="CF28" s="59">
        <f t="shared" si="264"/>
        <v>0</v>
      </c>
      <c r="CG28" s="59">
        <f t="shared" si="264"/>
        <v>0</v>
      </c>
      <c r="CH28" s="59">
        <f t="shared" si="264"/>
        <v>0</v>
      </c>
      <c r="CI28" s="59">
        <f t="shared" si="264"/>
        <v>0</v>
      </c>
      <c r="CJ28" s="59">
        <f t="shared" si="264"/>
        <v>0</v>
      </c>
      <c r="CK28" s="59">
        <f t="shared" si="264"/>
        <v>0</v>
      </c>
      <c r="CL28" s="59">
        <f t="shared" si="264"/>
        <v>0</v>
      </c>
      <c r="CM28" s="59">
        <f t="shared" si="264"/>
        <v>0</v>
      </c>
      <c r="CN28" s="59">
        <f t="shared" si="264"/>
        <v>0</v>
      </c>
      <c r="CO28" s="59">
        <f t="shared" si="264"/>
        <v>0</v>
      </c>
      <c r="CP28" s="59">
        <f t="shared" si="264"/>
        <v>0</v>
      </c>
      <c r="CQ28" s="59">
        <f t="shared" si="264"/>
        <v>0</v>
      </c>
      <c r="CR28" s="59">
        <f t="shared" si="264"/>
        <v>0</v>
      </c>
      <c r="CS28" s="59">
        <f t="shared" si="264"/>
        <v>0</v>
      </c>
      <c r="CT28" s="59">
        <f t="shared" si="264"/>
        <v>0</v>
      </c>
      <c r="CU28" s="59">
        <f t="shared" si="264"/>
        <v>0</v>
      </c>
      <c r="CV28" s="59">
        <f t="shared" si="264"/>
        <v>0</v>
      </c>
      <c r="CW28" s="59">
        <f t="shared" si="264"/>
        <v>0</v>
      </c>
      <c r="CX28" s="59">
        <f t="shared" si="264"/>
        <v>0</v>
      </c>
      <c r="CY28" s="59">
        <f t="shared" si="264"/>
        <v>0</v>
      </c>
      <c r="CZ28" s="59">
        <f t="shared" si="264"/>
        <v>0</v>
      </c>
      <c r="DA28" s="59">
        <f t="shared" si="264"/>
        <v>0</v>
      </c>
      <c r="DB28" s="59">
        <f t="shared" si="264"/>
        <v>0</v>
      </c>
      <c r="DC28" s="59">
        <f t="shared" si="264"/>
        <v>0</v>
      </c>
      <c r="DD28" s="59">
        <f t="shared" si="264"/>
        <v>0</v>
      </c>
      <c r="DE28" s="59">
        <f t="shared" si="264"/>
        <v>0</v>
      </c>
      <c r="DF28" s="59">
        <f t="shared" si="264"/>
        <v>0</v>
      </c>
      <c r="DG28" s="59">
        <f t="shared" si="264"/>
        <v>0</v>
      </c>
      <c r="DH28" s="59">
        <f t="shared" si="264"/>
        <v>0</v>
      </c>
      <c r="DI28" s="59">
        <f t="shared" si="264"/>
        <v>0</v>
      </c>
      <c r="DJ28" s="59">
        <f t="shared" si="264"/>
        <v>0</v>
      </c>
      <c r="DK28" s="59">
        <f t="shared" si="264"/>
        <v>0</v>
      </c>
      <c r="DL28" s="59">
        <f t="shared" si="264"/>
        <v>0</v>
      </c>
      <c r="DM28" s="59">
        <f t="shared" si="264"/>
        <v>0</v>
      </c>
      <c r="DN28" s="59">
        <f t="shared" si="264"/>
        <v>0</v>
      </c>
      <c r="DO28" s="59">
        <f t="shared" si="264"/>
        <v>0</v>
      </c>
      <c r="DP28" s="59">
        <f t="shared" si="264"/>
        <v>0</v>
      </c>
      <c r="DQ28" s="59">
        <f t="shared" si="264"/>
        <v>0</v>
      </c>
      <c r="DR28" s="59">
        <f t="shared" si="264"/>
        <v>0</v>
      </c>
      <c r="DS28" s="59">
        <f t="shared" si="264"/>
        <v>0</v>
      </c>
      <c r="DT28" s="59">
        <f t="shared" si="264"/>
        <v>0</v>
      </c>
      <c r="DU28" s="59">
        <f t="shared" si="264"/>
        <v>0</v>
      </c>
      <c r="DV28" s="59">
        <f t="shared" si="264"/>
        <v>0</v>
      </c>
      <c r="DW28" s="59">
        <f t="shared" si="264"/>
        <v>0</v>
      </c>
      <c r="DX28" s="59">
        <f t="shared" si="264"/>
        <v>0</v>
      </c>
      <c r="DY28" s="59">
        <f t="shared" si="264"/>
        <v>0</v>
      </c>
      <c r="DZ28" s="59">
        <f t="shared" si="264"/>
        <v>0</v>
      </c>
      <c r="EA28" s="59">
        <f t="shared" ref="EA28:GL28" si="265">SUM(EA5:EA27)</f>
        <v>0</v>
      </c>
      <c r="EB28" s="59">
        <f t="shared" si="265"/>
        <v>0</v>
      </c>
      <c r="EC28" s="59">
        <f t="shared" si="265"/>
        <v>0</v>
      </c>
      <c r="ED28" s="59">
        <f t="shared" si="265"/>
        <v>0</v>
      </c>
      <c r="EE28" s="59">
        <f t="shared" si="265"/>
        <v>0</v>
      </c>
      <c r="EF28" s="59">
        <f t="shared" si="265"/>
        <v>0</v>
      </c>
      <c r="EG28" s="59">
        <f t="shared" si="265"/>
        <v>0</v>
      </c>
      <c r="EH28" s="59">
        <f t="shared" si="265"/>
        <v>0</v>
      </c>
      <c r="EI28" s="59">
        <f t="shared" si="265"/>
        <v>0</v>
      </c>
      <c r="EJ28" s="59">
        <f t="shared" si="265"/>
        <v>0</v>
      </c>
      <c r="EK28" s="59">
        <f t="shared" si="265"/>
        <v>0</v>
      </c>
      <c r="EL28" s="59">
        <f t="shared" si="265"/>
        <v>0</v>
      </c>
      <c r="EM28" s="59">
        <f t="shared" si="265"/>
        <v>0</v>
      </c>
      <c r="EN28" s="59">
        <f t="shared" si="265"/>
        <v>0</v>
      </c>
      <c r="EO28" s="59">
        <f t="shared" si="265"/>
        <v>0</v>
      </c>
      <c r="EP28" s="59">
        <f t="shared" si="265"/>
        <v>0</v>
      </c>
      <c r="EQ28" s="59">
        <f t="shared" si="265"/>
        <v>0</v>
      </c>
      <c r="ER28" s="59">
        <f t="shared" si="265"/>
        <v>0</v>
      </c>
      <c r="ES28" s="59">
        <f t="shared" si="265"/>
        <v>0</v>
      </c>
      <c r="ET28" s="59">
        <f t="shared" si="265"/>
        <v>0</v>
      </c>
      <c r="EU28" s="59">
        <f t="shared" si="265"/>
        <v>0</v>
      </c>
      <c r="EV28" s="59">
        <f t="shared" si="265"/>
        <v>0</v>
      </c>
      <c r="EW28" s="59">
        <f t="shared" si="265"/>
        <v>0</v>
      </c>
      <c r="EX28" s="59">
        <f t="shared" si="265"/>
        <v>0</v>
      </c>
      <c r="EY28" s="59">
        <f t="shared" si="265"/>
        <v>0</v>
      </c>
      <c r="EZ28" s="59">
        <f t="shared" si="265"/>
        <v>0</v>
      </c>
      <c r="FA28" s="59">
        <f t="shared" si="265"/>
        <v>0</v>
      </c>
      <c r="FB28" s="59">
        <f t="shared" si="265"/>
        <v>0</v>
      </c>
      <c r="FC28" s="59">
        <f t="shared" si="265"/>
        <v>0</v>
      </c>
      <c r="FD28" s="59">
        <f t="shared" si="265"/>
        <v>0</v>
      </c>
      <c r="FE28" s="59">
        <f t="shared" si="265"/>
        <v>0</v>
      </c>
      <c r="FF28" s="59">
        <f t="shared" si="265"/>
        <v>0</v>
      </c>
      <c r="FG28" s="59">
        <f t="shared" si="265"/>
        <v>0</v>
      </c>
      <c r="FH28" s="59">
        <f t="shared" si="265"/>
        <v>0</v>
      </c>
      <c r="FI28" s="59">
        <f t="shared" si="265"/>
        <v>0</v>
      </c>
      <c r="FJ28" s="59">
        <f t="shared" si="265"/>
        <v>0</v>
      </c>
      <c r="FK28" s="59">
        <f t="shared" si="265"/>
        <v>0</v>
      </c>
      <c r="FL28" s="59">
        <f t="shared" si="265"/>
        <v>0</v>
      </c>
      <c r="FM28" s="59">
        <f t="shared" si="265"/>
        <v>0</v>
      </c>
      <c r="FN28" s="59">
        <f t="shared" si="265"/>
        <v>0</v>
      </c>
      <c r="FO28" s="59">
        <f t="shared" si="265"/>
        <v>0</v>
      </c>
      <c r="FP28" s="59">
        <f t="shared" si="265"/>
        <v>0</v>
      </c>
      <c r="FQ28" s="59">
        <f t="shared" si="265"/>
        <v>0</v>
      </c>
      <c r="FR28" s="59">
        <f t="shared" si="265"/>
        <v>0</v>
      </c>
      <c r="FS28" s="59">
        <f t="shared" si="265"/>
        <v>0</v>
      </c>
      <c r="FT28" s="59">
        <f t="shared" si="265"/>
        <v>0</v>
      </c>
      <c r="FU28" s="59">
        <f t="shared" si="265"/>
        <v>0</v>
      </c>
      <c r="FV28" s="59">
        <f t="shared" si="265"/>
        <v>0</v>
      </c>
      <c r="FW28" s="59">
        <f t="shared" si="265"/>
        <v>0</v>
      </c>
      <c r="FX28" s="59">
        <f t="shared" si="265"/>
        <v>0</v>
      </c>
      <c r="FY28" s="59">
        <f t="shared" si="265"/>
        <v>0</v>
      </c>
      <c r="FZ28" s="59">
        <f t="shared" si="265"/>
        <v>0</v>
      </c>
      <c r="GA28" s="59">
        <f t="shared" si="265"/>
        <v>0</v>
      </c>
      <c r="GB28" s="59">
        <f t="shared" si="265"/>
        <v>0</v>
      </c>
      <c r="GC28" s="59">
        <f t="shared" si="265"/>
        <v>0</v>
      </c>
      <c r="GD28" s="59">
        <f t="shared" si="265"/>
        <v>0</v>
      </c>
      <c r="GE28" s="59">
        <f t="shared" si="265"/>
        <v>0</v>
      </c>
      <c r="GF28" s="59">
        <f t="shared" si="265"/>
        <v>0</v>
      </c>
      <c r="GG28" s="59">
        <f t="shared" si="265"/>
        <v>0</v>
      </c>
      <c r="GH28" s="59">
        <f t="shared" si="265"/>
        <v>0</v>
      </c>
      <c r="GI28" s="59">
        <f t="shared" si="265"/>
        <v>0</v>
      </c>
      <c r="GJ28" s="59">
        <f t="shared" si="265"/>
        <v>0</v>
      </c>
      <c r="GK28" s="59">
        <f t="shared" si="265"/>
        <v>0</v>
      </c>
      <c r="GL28" s="59">
        <f t="shared" si="265"/>
        <v>0</v>
      </c>
      <c r="GM28" s="59">
        <f t="shared" ref="GM28:IH28" si="266">SUM(GM5:GM27)</f>
        <v>0</v>
      </c>
      <c r="GN28" s="59">
        <f t="shared" si="266"/>
        <v>0</v>
      </c>
      <c r="GO28" s="59">
        <f t="shared" si="266"/>
        <v>0</v>
      </c>
      <c r="GP28" s="59">
        <f t="shared" si="266"/>
        <v>0</v>
      </c>
      <c r="GQ28" s="59">
        <f t="shared" si="266"/>
        <v>0</v>
      </c>
      <c r="GR28" s="59">
        <f t="shared" si="266"/>
        <v>0</v>
      </c>
      <c r="GS28" s="59">
        <f t="shared" si="266"/>
        <v>0</v>
      </c>
      <c r="GT28" s="59">
        <f t="shared" si="266"/>
        <v>0</v>
      </c>
      <c r="GU28" s="59">
        <f t="shared" si="266"/>
        <v>0</v>
      </c>
      <c r="GV28" s="59">
        <f t="shared" si="266"/>
        <v>0</v>
      </c>
      <c r="GW28" s="59">
        <f t="shared" si="266"/>
        <v>0</v>
      </c>
      <c r="GX28" s="59">
        <f t="shared" si="266"/>
        <v>0</v>
      </c>
      <c r="GY28" s="59">
        <f t="shared" si="266"/>
        <v>0</v>
      </c>
      <c r="GZ28" s="59">
        <f t="shared" si="266"/>
        <v>0</v>
      </c>
      <c r="HA28" s="59">
        <f t="shared" si="266"/>
        <v>0</v>
      </c>
      <c r="HB28" s="59">
        <f t="shared" si="266"/>
        <v>0</v>
      </c>
      <c r="HC28" s="59">
        <f t="shared" si="266"/>
        <v>0</v>
      </c>
      <c r="HD28" s="59">
        <f t="shared" si="266"/>
        <v>0</v>
      </c>
      <c r="HE28" s="59">
        <f t="shared" si="266"/>
        <v>0</v>
      </c>
      <c r="HF28" s="59">
        <f t="shared" si="266"/>
        <v>0</v>
      </c>
      <c r="HG28" s="59">
        <f t="shared" si="266"/>
        <v>0</v>
      </c>
      <c r="HH28" s="59">
        <f t="shared" si="266"/>
        <v>0</v>
      </c>
      <c r="HI28" s="59">
        <f t="shared" si="266"/>
        <v>0</v>
      </c>
      <c r="HJ28" s="59">
        <f t="shared" si="266"/>
        <v>0</v>
      </c>
      <c r="HK28" s="59">
        <f t="shared" si="266"/>
        <v>0</v>
      </c>
      <c r="HL28" s="59">
        <f t="shared" si="266"/>
        <v>0</v>
      </c>
      <c r="HM28" s="59">
        <f t="shared" si="266"/>
        <v>0</v>
      </c>
      <c r="HN28" s="59">
        <f t="shared" si="266"/>
        <v>0</v>
      </c>
      <c r="HO28" s="59">
        <f t="shared" si="266"/>
        <v>0</v>
      </c>
      <c r="HP28" s="59">
        <f t="shared" si="266"/>
        <v>0</v>
      </c>
      <c r="HQ28" s="59">
        <f t="shared" si="266"/>
        <v>0</v>
      </c>
      <c r="HR28" s="59">
        <f t="shared" si="266"/>
        <v>0</v>
      </c>
      <c r="HS28" s="59">
        <f t="shared" si="266"/>
        <v>0</v>
      </c>
      <c r="HT28" s="59">
        <f t="shared" si="266"/>
        <v>0</v>
      </c>
      <c r="HU28" s="59">
        <f t="shared" si="266"/>
        <v>0</v>
      </c>
      <c r="HV28" s="59">
        <f t="shared" si="266"/>
        <v>0</v>
      </c>
      <c r="HW28" s="59">
        <f t="shared" si="266"/>
        <v>0</v>
      </c>
      <c r="HX28" s="59">
        <f t="shared" si="266"/>
        <v>0</v>
      </c>
      <c r="HY28" s="59">
        <f t="shared" si="266"/>
        <v>0</v>
      </c>
      <c r="HZ28" s="59">
        <f t="shared" si="266"/>
        <v>0</v>
      </c>
      <c r="IA28" s="59">
        <f t="shared" si="266"/>
        <v>0</v>
      </c>
      <c r="IB28" s="59">
        <f t="shared" si="266"/>
        <v>0</v>
      </c>
      <c r="IC28" s="59">
        <f t="shared" si="266"/>
        <v>0</v>
      </c>
      <c r="ID28" s="59">
        <f t="shared" si="266"/>
        <v>0</v>
      </c>
      <c r="IE28" s="59">
        <f t="shared" si="266"/>
        <v>0</v>
      </c>
      <c r="IF28" s="59">
        <f t="shared" si="266"/>
        <v>0</v>
      </c>
      <c r="IG28" s="59">
        <f t="shared" si="266"/>
        <v>0</v>
      </c>
      <c r="IH28" s="59">
        <f t="shared" si="266"/>
        <v>0</v>
      </c>
      <c r="II28" s="40">
        <f t="shared" si="72"/>
        <v>0</v>
      </c>
      <c r="IJ28" s="40">
        <f t="shared" si="73"/>
        <v>0</v>
      </c>
      <c r="IK28" s="40">
        <f t="shared" si="74"/>
        <v>0</v>
      </c>
      <c r="IL28" s="40">
        <f t="shared" si="75"/>
        <v>0</v>
      </c>
      <c r="IM28" s="40">
        <f t="shared" si="76"/>
        <v>0</v>
      </c>
      <c r="IN28" s="40">
        <f t="shared" si="77"/>
        <v>0</v>
      </c>
      <c r="IO28" s="40">
        <f t="shared" si="78"/>
        <v>489</v>
      </c>
      <c r="IP28" s="40">
        <f t="shared" si="79"/>
        <v>780</v>
      </c>
      <c r="IQ28" s="40">
        <f t="shared" si="80"/>
        <v>0</v>
      </c>
      <c r="IR28" s="40">
        <f t="shared" si="81"/>
        <v>1269</v>
      </c>
      <c r="IS28" s="40">
        <f t="shared" si="82"/>
        <v>0</v>
      </c>
      <c r="IT28" s="40">
        <f t="shared" si="83"/>
        <v>0</v>
      </c>
      <c r="IU28" s="40">
        <f t="shared" si="84"/>
        <v>0</v>
      </c>
      <c r="IV28" s="40">
        <f t="shared" si="85"/>
        <v>0</v>
      </c>
      <c r="IW28" s="59">
        <f t="shared" ref="IW28:JB28" si="267">SUM(IW5:IW27)</f>
        <v>489</v>
      </c>
      <c r="IX28" s="59">
        <f t="shared" si="267"/>
        <v>780</v>
      </c>
      <c r="IY28" s="59">
        <f t="shared" si="267"/>
        <v>0</v>
      </c>
      <c r="IZ28" s="59">
        <f t="shared" si="267"/>
        <v>0</v>
      </c>
      <c r="JA28" s="59">
        <f t="shared" si="267"/>
        <v>0</v>
      </c>
      <c r="JB28" s="59">
        <f t="shared" si="267"/>
        <v>1269</v>
      </c>
      <c r="JC28" s="40">
        <f t="shared" si="89"/>
        <v>0</v>
      </c>
      <c r="JD28" s="40">
        <f t="shared" si="90"/>
        <v>0</v>
      </c>
      <c r="JE28" s="40">
        <f t="shared" si="91"/>
        <v>0</v>
      </c>
      <c r="JF28" s="40">
        <f t="shared" si="92"/>
        <v>0</v>
      </c>
      <c r="JG28" s="40">
        <f t="shared" si="93"/>
        <v>0</v>
      </c>
      <c r="JH28" s="40">
        <f t="shared" si="94"/>
        <v>0</v>
      </c>
      <c r="JI28" s="40">
        <f t="shared" si="95"/>
        <v>89</v>
      </c>
      <c r="JJ28" s="40">
        <f t="shared" si="96"/>
        <v>122</v>
      </c>
      <c r="JK28" s="40">
        <f t="shared" si="97"/>
        <v>0</v>
      </c>
      <c r="JL28" s="40">
        <f t="shared" si="98"/>
        <v>211</v>
      </c>
      <c r="JM28" s="40">
        <f t="shared" si="99"/>
        <v>0</v>
      </c>
      <c r="JN28" s="40">
        <f t="shared" si="100"/>
        <v>0</v>
      </c>
      <c r="JO28" s="40">
        <f t="shared" si="101"/>
        <v>0</v>
      </c>
      <c r="JP28" s="40">
        <f t="shared" si="102"/>
        <v>0</v>
      </c>
      <c r="JQ28" s="59">
        <f t="shared" ref="JQ28:JV28" si="268">SUM(JQ5:JQ27)</f>
        <v>89</v>
      </c>
      <c r="JR28" s="59">
        <f t="shared" si="268"/>
        <v>122</v>
      </c>
      <c r="JS28" s="59">
        <f t="shared" si="268"/>
        <v>0</v>
      </c>
      <c r="JT28" s="59">
        <f t="shared" si="268"/>
        <v>0</v>
      </c>
      <c r="JU28" s="59">
        <f t="shared" si="268"/>
        <v>0</v>
      </c>
      <c r="JV28" s="59">
        <f t="shared" si="268"/>
        <v>211</v>
      </c>
      <c r="JW28" s="40">
        <f t="shared" si="106"/>
        <v>0</v>
      </c>
      <c r="JX28" s="40">
        <f t="shared" si="107"/>
        <v>0</v>
      </c>
      <c r="JY28" s="40">
        <f t="shared" si="108"/>
        <v>0</v>
      </c>
      <c r="JZ28" s="40">
        <f t="shared" si="109"/>
        <v>0</v>
      </c>
      <c r="KA28" s="40">
        <f t="shared" si="110"/>
        <v>0</v>
      </c>
      <c r="KB28" s="40">
        <f t="shared" si="111"/>
        <v>0</v>
      </c>
      <c r="KC28" s="40">
        <f t="shared" si="112"/>
        <v>0</v>
      </c>
      <c r="KD28" s="40">
        <f t="shared" si="113"/>
        <v>0</v>
      </c>
      <c r="KE28" s="40">
        <f t="shared" si="114"/>
        <v>0</v>
      </c>
      <c r="KF28" s="40">
        <f t="shared" si="115"/>
        <v>0</v>
      </c>
      <c r="KG28" s="40">
        <f t="shared" si="116"/>
        <v>0</v>
      </c>
      <c r="KH28" s="40">
        <f t="shared" si="117"/>
        <v>0</v>
      </c>
      <c r="KI28" s="40">
        <f t="shared" si="118"/>
        <v>0</v>
      </c>
      <c r="KJ28" s="40">
        <f t="shared" si="119"/>
        <v>0</v>
      </c>
      <c r="KK28" s="59">
        <f t="shared" ref="KK28:KP28" si="269">SUM(KK5:KK27)</f>
        <v>0</v>
      </c>
      <c r="KL28" s="59">
        <f t="shared" si="269"/>
        <v>0</v>
      </c>
      <c r="KM28" s="59">
        <f t="shared" si="269"/>
        <v>0</v>
      </c>
      <c r="KN28" s="59">
        <f t="shared" si="269"/>
        <v>0</v>
      </c>
      <c r="KO28" s="59">
        <f t="shared" si="269"/>
        <v>0</v>
      </c>
      <c r="KP28" s="59">
        <f t="shared" si="269"/>
        <v>0</v>
      </c>
      <c r="KQ28" s="40">
        <f t="shared" si="123"/>
        <v>0</v>
      </c>
      <c r="KR28" s="40">
        <f t="shared" si="124"/>
        <v>0</v>
      </c>
      <c r="KS28" s="40">
        <f t="shared" si="125"/>
        <v>0</v>
      </c>
      <c r="KT28" s="40">
        <f t="shared" si="126"/>
        <v>0</v>
      </c>
      <c r="KU28" s="40">
        <f t="shared" si="127"/>
        <v>0</v>
      </c>
      <c r="KV28" s="40">
        <f t="shared" si="128"/>
        <v>0</v>
      </c>
      <c r="KW28" s="40">
        <f t="shared" si="129"/>
        <v>0</v>
      </c>
      <c r="KX28" s="40">
        <f t="shared" si="130"/>
        <v>0</v>
      </c>
      <c r="KY28" s="40">
        <f t="shared" si="131"/>
        <v>0</v>
      </c>
      <c r="KZ28" s="40">
        <f t="shared" si="132"/>
        <v>0</v>
      </c>
      <c r="LA28" s="40">
        <f t="shared" si="133"/>
        <v>0</v>
      </c>
      <c r="LB28" s="40">
        <f t="shared" si="134"/>
        <v>0</v>
      </c>
      <c r="LC28" s="40">
        <f t="shared" si="135"/>
        <v>0</v>
      </c>
      <c r="LD28" s="40">
        <f t="shared" si="136"/>
        <v>0</v>
      </c>
      <c r="LE28" s="59">
        <f t="shared" ref="LE28:LJ28" si="270">SUM(LE5:LE27)</f>
        <v>0</v>
      </c>
      <c r="LF28" s="59">
        <f t="shared" si="270"/>
        <v>0</v>
      </c>
      <c r="LG28" s="59">
        <f t="shared" si="270"/>
        <v>0</v>
      </c>
      <c r="LH28" s="59">
        <f t="shared" si="270"/>
        <v>0</v>
      </c>
      <c r="LI28" s="59">
        <f t="shared" si="270"/>
        <v>0</v>
      </c>
      <c r="LJ28" s="59">
        <f t="shared" si="270"/>
        <v>0</v>
      </c>
      <c r="LK28" s="40">
        <f t="shared" si="140"/>
        <v>0</v>
      </c>
      <c r="LL28" s="40">
        <f t="shared" si="141"/>
        <v>0</v>
      </c>
      <c r="LM28" s="40">
        <f t="shared" si="142"/>
        <v>0</v>
      </c>
      <c r="LN28" s="40">
        <f t="shared" si="143"/>
        <v>0</v>
      </c>
      <c r="LO28" s="40">
        <f t="shared" si="144"/>
        <v>0</v>
      </c>
      <c r="LP28" s="40">
        <f>IN28+JH28</f>
        <v>0</v>
      </c>
      <c r="LQ28" s="40">
        <f t="shared" si="146"/>
        <v>578</v>
      </c>
      <c r="LR28" s="40">
        <f t="shared" si="147"/>
        <v>902</v>
      </c>
      <c r="LS28" s="40">
        <f t="shared" si="148"/>
        <v>0</v>
      </c>
      <c r="LT28" s="40">
        <f t="shared" si="149"/>
        <v>1480</v>
      </c>
      <c r="LU28" s="40">
        <f t="shared" si="150"/>
        <v>0</v>
      </c>
      <c r="LV28" s="40">
        <f t="shared" si="151"/>
        <v>0</v>
      </c>
      <c r="LW28" s="40">
        <f t="shared" si="152"/>
        <v>0</v>
      </c>
      <c r="LX28" s="40">
        <f t="shared" si="153"/>
        <v>0</v>
      </c>
      <c r="LY28" s="59">
        <f t="shared" ref="LY28:MD28" si="271">SUM(LY5:LY27)</f>
        <v>578</v>
      </c>
      <c r="LZ28" s="59">
        <f t="shared" si="271"/>
        <v>902</v>
      </c>
      <c r="MA28" s="59">
        <f t="shared" si="271"/>
        <v>0</v>
      </c>
      <c r="MB28" s="59">
        <f t="shared" si="271"/>
        <v>0</v>
      </c>
      <c r="MC28" s="59">
        <f t="shared" si="271"/>
        <v>0</v>
      </c>
      <c r="MD28" s="59">
        <f t="shared" si="271"/>
        <v>1480</v>
      </c>
      <c r="ME28" s="40">
        <f t="shared" si="157"/>
        <v>0</v>
      </c>
      <c r="MF28" s="40">
        <f t="shared" si="158"/>
        <v>0</v>
      </c>
      <c r="MG28" s="40">
        <f t="shared" si="159"/>
        <v>0</v>
      </c>
      <c r="MH28" s="40">
        <f t="shared" si="160"/>
        <v>0</v>
      </c>
      <c r="MI28" s="40">
        <f t="shared" si="161"/>
        <v>0</v>
      </c>
      <c r="MJ28" s="40">
        <f t="shared" si="162"/>
        <v>0</v>
      </c>
      <c r="MK28" s="40">
        <f t="shared" si="163"/>
        <v>0</v>
      </c>
      <c r="ML28" s="40">
        <f t="shared" si="164"/>
        <v>0</v>
      </c>
      <c r="MM28" s="40">
        <f t="shared" si="165"/>
        <v>0</v>
      </c>
      <c r="MN28" s="40">
        <f t="shared" si="166"/>
        <v>0</v>
      </c>
      <c r="MO28" s="40">
        <f t="shared" si="167"/>
        <v>0</v>
      </c>
      <c r="MP28" s="40">
        <f t="shared" si="168"/>
        <v>0</v>
      </c>
      <c r="MQ28" s="40">
        <f t="shared" si="169"/>
        <v>0</v>
      </c>
      <c r="MR28" s="40">
        <f t="shared" si="170"/>
        <v>0</v>
      </c>
      <c r="MS28" s="59">
        <f t="shared" ref="MS28:MX28" si="272">SUM(MS5:MS27)</f>
        <v>0</v>
      </c>
      <c r="MT28" s="59">
        <f t="shared" si="272"/>
        <v>0</v>
      </c>
      <c r="MU28" s="59">
        <f t="shared" si="272"/>
        <v>0</v>
      </c>
      <c r="MV28" s="59">
        <f t="shared" si="272"/>
        <v>0</v>
      </c>
      <c r="MW28" s="59">
        <f t="shared" si="272"/>
        <v>0</v>
      </c>
      <c r="MX28" s="59">
        <f t="shared" si="272"/>
        <v>0</v>
      </c>
      <c r="MY28" s="40">
        <f t="shared" si="234"/>
        <v>0</v>
      </c>
      <c r="MZ28" s="40">
        <f t="shared" si="235"/>
        <v>0</v>
      </c>
      <c r="NA28" s="40">
        <f t="shared" si="236"/>
        <v>0</v>
      </c>
      <c r="NB28" s="40">
        <f t="shared" si="237"/>
        <v>0</v>
      </c>
      <c r="NC28" s="40">
        <f t="shared" si="238"/>
        <v>0</v>
      </c>
      <c r="ND28" s="40">
        <f t="shared" si="239"/>
        <v>0</v>
      </c>
      <c r="NE28" s="40">
        <f t="shared" si="240"/>
        <v>578</v>
      </c>
      <c r="NF28" s="40">
        <f t="shared" si="241"/>
        <v>902</v>
      </c>
      <c r="NG28" s="40">
        <f t="shared" si="242"/>
        <v>0</v>
      </c>
      <c r="NH28" s="40">
        <f t="shared" si="243"/>
        <v>1480</v>
      </c>
      <c r="NI28" s="40">
        <f t="shared" si="244"/>
        <v>0</v>
      </c>
      <c r="NJ28" s="40">
        <f t="shared" si="245"/>
        <v>0</v>
      </c>
      <c r="NK28" s="40">
        <f t="shared" si="246"/>
        <v>0</v>
      </c>
      <c r="NL28" s="40">
        <f t="shared" si="247"/>
        <v>0</v>
      </c>
      <c r="NM28" s="40">
        <f>MY28+NE28+NI28</f>
        <v>578</v>
      </c>
      <c r="NN28" s="40">
        <f t="shared" si="175"/>
        <v>902</v>
      </c>
      <c r="NO28" s="40">
        <f t="shared" si="176"/>
        <v>0</v>
      </c>
      <c r="NP28" s="59">
        <f>SUM(NP5:NP27)</f>
        <v>0</v>
      </c>
      <c r="NQ28" s="59">
        <f>SUM(NQ5:NQ27)</f>
        <v>0</v>
      </c>
      <c r="NR28" s="59">
        <f>SUM(NR5:NR27)</f>
        <v>1480</v>
      </c>
    </row>
    <row r="29" spans="1:382" x14ac:dyDescent="0.25">
      <c r="LK29" s="492">
        <f>SUM(LK5:LK27)</f>
        <v>0</v>
      </c>
      <c r="LL29" s="492">
        <f t="shared" ref="LL29:MD29" si="273">SUM(LL5:LL27)</f>
        <v>0</v>
      </c>
      <c r="LM29" s="492">
        <f t="shared" si="273"/>
        <v>0</v>
      </c>
      <c r="LN29" s="492">
        <f t="shared" si="273"/>
        <v>0</v>
      </c>
      <c r="LO29" s="492">
        <f t="shared" si="273"/>
        <v>0</v>
      </c>
      <c r="LP29" s="492">
        <f t="shared" si="273"/>
        <v>0</v>
      </c>
      <c r="LQ29" s="492">
        <f t="shared" si="273"/>
        <v>578</v>
      </c>
      <c r="LR29" s="492">
        <f t="shared" si="273"/>
        <v>902</v>
      </c>
      <c r="LS29" s="492">
        <f t="shared" si="273"/>
        <v>0</v>
      </c>
      <c r="LT29" s="492">
        <f t="shared" si="273"/>
        <v>1480</v>
      </c>
      <c r="LU29" s="492">
        <f t="shared" si="273"/>
        <v>0</v>
      </c>
      <c r="LV29" s="492">
        <f t="shared" si="273"/>
        <v>0</v>
      </c>
      <c r="LW29" s="492">
        <f t="shared" si="273"/>
        <v>0</v>
      </c>
      <c r="LX29" s="492">
        <f t="shared" si="273"/>
        <v>0</v>
      </c>
      <c r="LY29" s="492">
        <f t="shared" si="273"/>
        <v>578</v>
      </c>
      <c r="LZ29" s="492">
        <f t="shared" si="273"/>
        <v>902</v>
      </c>
      <c r="MA29" s="492">
        <f t="shared" si="273"/>
        <v>0</v>
      </c>
      <c r="MB29" s="492">
        <f t="shared" si="273"/>
        <v>0</v>
      </c>
      <c r="MC29" s="492">
        <f t="shared" si="273"/>
        <v>0</v>
      </c>
      <c r="MD29" s="492">
        <f t="shared" si="273"/>
        <v>1480</v>
      </c>
    </row>
    <row r="30" spans="1:382" x14ac:dyDescent="0.25">
      <c r="B30" s="9" t="s">
        <v>374</v>
      </c>
      <c r="C30" s="1000">
        <f>+REGISTRASI!C13</f>
        <v>31</v>
      </c>
      <c r="D30" s="1000"/>
      <c r="E30" s="1000"/>
      <c r="F30" s="1000"/>
      <c r="G30" s="1000"/>
      <c r="H30" s="1000"/>
      <c r="I30" s="1000"/>
      <c r="J30" s="1000"/>
      <c r="K30" s="1000"/>
      <c r="L30" s="1000"/>
      <c r="M30" s="1000"/>
      <c r="N30" s="1000"/>
      <c r="O30" s="1000"/>
      <c r="P30" s="1000"/>
      <c r="Q30" s="1000"/>
      <c r="R30" s="1000"/>
      <c r="S30" s="1000"/>
      <c r="T30" s="1000"/>
      <c r="U30" s="1000"/>
      <c r="V30" s="1000"/>
      <c r="W30" s="1000">
        <f>+REGISTRASI!G13</f>
        <v>29</v>
      </c>
      <c r="X30" s="1000"/>
      <c r="Y30" s="1000"/>
      <c r="Z30" s="1000"/>
      <c r="AA30" s="1000"/>
      <c r="AB30" s="1000"/>
      <c r="AC30" s="1000"/>
      <c r="AD30" s="1000"/>
      <c r="AE30" s="1000"/>
      <c r="AF30" s="1000"/>
      <c r="AG30" s="1000"/>
      <c r="AH30" s="1000"/>
      <c r="AI30" s="1000"/>
      <c r="AJ30" s="1000"/>
      <c r="AK30" s="1000"/>
      <c r="AL30" s="1000"/>
      <c r="AM30" s="1000"/>
      <c r="AN30" s="1000"/>
      <c r="AO30" s="1000"/>
      <c r="AP30" s="1000"/>
      <c r="AQ30" s="1000">
        <f>+REGISTRASI!K13</f>
        <v>31</v>
      </c>
      <c r="AR30" s="1000"/>
      <c r="AS30" s="1000"/>
      <c r="AT30" s="1000"/>
      <c r="AU30" s="1000"/>
      <c r="AV30" s="1000"/>
      <c r="AW30" s="1000"/>
      <c r="AX30" s="1000"/>
      <c r="AY30" s="1000"/>
      <c r="AZ30" s="1000"/>
      <c r="BA30" s="1000"/>
      <c r="BB30" s="1000"/>
      <c r="BC30" s="1000"/>
      <c r="BD30" s="1000"/>
      <c r="BE30" s="1000"/>
      <c r="BF30" s="1000"/>
      <c r="BG30" s="1000"/>
      <c r="BH30" s="1000"/>
      <c r="BI30" s="1000"/>
      <c r="BJ30" s="1000"/>
      <c r="BK30" s="1000">
        <f>+REGISTRASI!O13</f>
        <v>30</v>
      </c>
      <c r="BL30" s="1000"/>
      <c r="BM30" s="1000"/>
      <c r="BN30" s="1000"/>
      <c r="BO30" s="1000"/>
      <c r="BP30" s="1000"/>
      <c r="BQ30" s="1000"/>
      <c r="BR30" s="1000"/>
      <c r="BS30" s="1000"/>
      <c r="BT30" s="1000"/>
      <c r="BU30" s="1000"/>
      <c r="BV30" s="1000"/>
      <c r="BW30" s="1000"/>
      <c r="BX30" s="1000"/>
      <c r="BY30" s="1000"/>
      <c r="BZ30" s="1000"/>
      <c r="CA30" s="1000"/>
      <c r="CB30" s="1000"/>
      <c r="CC30" s="1000"/>
      <c r="CD30" s="1000"/>
      <c r="CE30" s="1000">
        <f>+REGISTRASI!S13</f>
        <v>31</v>
      </c>
      <c r="CF30" s="1000"/>
      <c r="CG30" s="1000"/>
      <c r="CH30" s="1000"/>
      <c r="CI30" s="1000"/>
      <c r="CJ30" s="1000"/>
      <c r="CK30" s="1000"/>
      <c r="CL30" s="1000"/>
      <c r="CM30" s="1000"/>
      <c r="CN30" s="1000"/>
      <c r="CO30" s="1000"/>
      <c r="CP30" s="1000"/>
      <c r="CQ30" s="1000"/>
      <c r="CR30" s="1000"/>
      <c r="CS30" s="1000"/>
      <c r="CT30" s="1000"/>
      <c r="CU30" s="1000"/>
      <c r="CV30" s="1000"/>
      <c r="CW30" s="1000"/>
      <c r="CX30" s="1000"/>
      <c r="CY30" s="1000">
        <f>+REGISTRASI!W13</f>
        <v>30</v>
      </c>
      <c r="CZ30" s="1000"/>
      <c r="DA30" s="1000"/>
      <c r="DB30" s="1000"/>
      <c r="DC30" s="1000"/>
      <c r="DD30" s="1000"/>
      <c r="DE30" s="1000"/>
      <c r="DF30" s="1000"/>
      <c r="DG30" s="1000"/>
      <c r="DH30" s="1000"/>
      <c r="DI30" s="1000"/>
      <c r="DJ30" s="1000"/>
      <c r="DK30" s="1000"/>
      <c r="DL30" s="1000"/>
      <c r="DM30" s="1000"/>
      <c r="DN30" s="1000"/>
      <c r="DO30" s="1000"/>
      <c r="DP30" s="1000"/>
      <c r="DQ30" s="1000"/>
      <c r="DR30" s="1000"/>
      <c r="DS30" s="1000">
        <f>+REGISTRASI!AA13</f>
        <v>31</v>
      </c>
      <c r="DT30" s="1000"/>
      <c r="DU30" s="1000"/>
      <c r="DV30" s="1000"/>
      <c r="DW30" s="1000"/>
      <c r="DX30" s="1000"/>
      <c r="DY30" s="1000"/>
      <c r="DZ30" s="1000"/>
      <c r="EA30" s="1000"/>
      <c r="EB30" s="1000"/>
      <c r="EC30" s="1000"/>
      <c r="ED30" s="1000"/>
      <c r="EE30" s="1000"/>
      <c r="EF30" s="1000"/>
      <c r="EG30" s="1000"/>
      <c r="EH30" s="1000"/>
      <c r="EI30" s="1000"/>
      <c r="EJ30" s="1000"/>
      <c r="EK30" s="1000"/>
      <c r="EL30" s="1000"/>
      <c r="EM30" s="1000">
        <f>+REGISTRASI!AE13</f>
        <v>31</v>
      </c>
      <c r="EN30" s="1000"/>
      <c r="EO30" s="1000"/>
      <c r="EP30" s="1000"/>
      <c r="EQ30" s="1000"/>
      <c r="ER30" s="1000"/>
      <c r="ES30" s="1000"/>
      <c r="ET30" s="1000"/>
      <c r="EU30" s="1000"/>
      <c r="EV30" s="1000"/>
      <c r="EW30" s="1000"/>
      <c r="EX30" s="1000"/>
      <c r="EY30" s="1000"/>
      <c r="EZ30" s="1000"/>
      <c r="FA30" s="1000"/>
      <c r="FB30" s="1000"/>
      <c r="FC30" s="1000"/>
      <c r="FD30" s="1000"/>
      <c r="FE30" s="1000"/>
      <c r="FF30" s="1000"/>
      <c r="FG30" s="1000">
        <f>+REGISTRASI!AI13</f>
        <v>30</v>
      </c>
      <c r="FH30" s="1000"/>
      <c r="FI30" s="1000"/>
      <c r="FJ30" s="1000"/>
      <c r="FK30" s="1000"/>
      <c r="FL30" s="1000"/>
      <c r="FM30" s="1000"/>
      <c r="FN30" s="1000"/>
      <c r="FO30" s="1000"/>
      <c r="FP30" s="1000"/>
      <c r="FQ30" s="1000"/>
      <c r="FR30" s="1000"/>
      <c r="FS30" s="1000"/>
      <c r="FT30" s="1000"/>
      <c r="FU30" s="1000"/>
      <c r="FV30" s="1000"/>
      <c r="FW30" s="1000"/>
      <c r="FX30" s="1000"/>
      <c r="FY30" s="1000"/>
      <c r="FZ30" s="1000"/>
      <c r="GA30" s="1000">
        <f>+REGISTRASI!AM13</f>
        <v>31</v>
      </c>
      <c r="GB30" s="1000"/>
      <c r="GC30" s="1000"/>
      <c r="GD30" s="1000"/>
      <c r="GE30" s="1000"/>
      <c r="GF30" s="1000"/>
      <c r="GG30" s="1000"/>
      <c r="GH30" s="1000"/>
      <c r="GI30" s="1000"/>
      <c r="GJ30" s="1000"/>
      <c r="GK30" s="1000"/>
      <c r="GL30" s="1000"/>
      <c r="GM30" s="1000"/>
      <c r="GN30" s="1000"/>
      <c r="GO30" s="1000"/>
      <c r="GP30" s="1000"/>
      <c r="GQ30" s="1000"/>
      <c r="GR30" s="1000"/>
      <c r="GS30" s="1000"/>
      <c r="GT30" s="1000"/>
      <c r="GU30" s="1000">
        <f>+REGISTRASI!AQ13</f>
        <v>30</v>
      </c>
      <c r="GV30" s="1000"/>
      <c r="GW30" s="1000"/>
      <c r="GX30" s="1000"/>
      <c r="GY30" s="1000"/>
      <c r="GZ30" s="1000"/>
      <c r="HA30" s="1000"/>
      <c r="HB30" s="1000"/>
      <c r="HC30" s="1000"/>
      <c r="HD30" s="1000"/>
      <c r="HE30" s="1000"/>
      <c r="HF30" s="1000"/>
      <c r="HG30" s="1000"/>
      <c r="HH30" s="1000"/>
      <c r="HI30" s="1000"/>
      <c r="HJ30" s="1000"/>
      <c r="HK30" s="1000"/>
      <c r="HL30" s="1000"/>
      <c r="HM30" s="1000"/>
      <c r="HN30" s="1000"/>
      <c r="HO30" s="1000">
        <f>+REGISTRASI!AU13</f>
        <v>31</v>
      </c>
      <c r="HP30" s="1000"/>
      <c r="HQ30" s="1000"/>
      <c r="HR30" s="1000"/>
      <c r="HS30" s="1000"/>
      <c r="HT30" s="1000"/>
      <c r="HU30" s="1000"/>
      <c r="HV30" s="1000"/>
      <c r="HW30" s="1000"/>
      <c r="HX30" s="1000"/>
      <c r="HY30" s="1000"/>
      <c r="HZ30" s="1000"/>
      <c r="IA30" s="1000"/>
      <c r="IB30" s="1000"/>
      <c r="IC30" s="1000"/>
      <c r="ID30" s="1000"/>
      <c r="IE30" s="1000"/>
      <c r="IF30" s="1000"/>
      <c r="IG30" s="1000"/>
      <c r="IH30" s="1000"/>
      <c r="II30" s="1000">
        <f>C30+W30+AQ30</f>
        <v>91</v>
      </c>
      <c r="IJ30" s="1000"/>
      <c r="IK30" s="1000"/>
      <c r="IL30" s="1000"/>
      <c r="IM30" s="1000"/>
      <c r="IN30" s="1000"/>
      <c r="IO30" s="1000"/>
      <c r="IP30" s="1000"/>
      <c r="IQ30" s="1000"/>
      <c r="IR30" s="1000"/>
      <c r="IS30" s="1000"/>
      <c r="IT30" s="1000"/>
      <c r="IU30" s="1000"/>
      <c r="IV30" s="1000"/>
      <c r="IW30" s="1000"/>
      <c r="IX30" s="1000"/>
      <c r="IY30" s="1000"/>
      <c r="IZ30" s="1000"/>
      <c r="JA30" s="1000"/>
      <c r="JB30" s="1000"/>
      <c r="JC30" s="1000">
        <f>BK30+CE30+CY30</f>
        <v>91</v>
      </c>
      <c r="JD30" s="1000"/>
      <c r="JE30" s="1000"/>
      <c r="JF30" s="1000"/>
      <c r="JG30" s="1000"/>
      <c r="JH30" s="1000"/>
      <c r="JI30" s="1000"/>
      <c r="JJ30" s="1000"/>
      <c r="JK30" s="1000"/>
      <c r="JL30" s="1000"/>
      <c r="JM30" s="1000"/>
      <c r="JN30" s="1000"/>
      <c r="JO30" s="1000"/>
      <c r="JP30" s="1000"/>
      <c r="JQ30" s="1000"/>
      <c r="JR30" s="1000"/>
      <c r="JS30" s="1000"/>
      <c r="JT30" s="1000"/>
      <c r="JU30" s="1000"/>
      <c r="JV30" s="1000"/>
      <c r="JW30" s="1000">
        <f>DS30+EM30+FG30</f>
        <v>92</v>
      </c>
      <c r="JX30" s="1000"/>
      <c r="JY30" s="1000"/>
      <c r="JZ30" s="1000"/>
      <c r="KA30" s="1000"/>
      <c r="KB30" s="1000"/>
      <c r="KC30" s="1000"/>
      <c r="KD30" s="1000"/>
      <c r="KE30" s="1000"/>
      <c r="KF30" s="1000"/>
      <c r="KG30" s="1000"/>
      <c r="KH30" s="1000"/>
      <c r="KI30" s="1000"/>
      <c r="KJ30" s="1000"/>
      <c r="KK30" s="1000"/>
      <c r="KL30" s="1000"/>
      <c r="KM30" s="1000"/>
      <c r="KN30" s="1000"/>
      <c r="KO30" s="1000"/>
      <c r="KP30" s="1000"/>
      <c r="KQ30" s="1000">
        <f>GA30+GU30+HO30</f>
        <v>92</v>
      </c>
      <c r="KR30" s="1000"/>
      <c r="KS30" s="1000"/>
      <c r="KT30" s="1000"/>
      <c r="KU30" s="1000"/>
      <c r="KV30" s="1000"/>
      <c r="KW30" s="1000"/>
      <c r="KX30" s="1000"/>
      <c r="KY30" s="1000"/>
      <c r="KZ30" s="1000"/>
      <c r="LA30" s="1000"/>
      <c r="LB30" s="1000"/>
      <c r="LC30" s="1000"/>
      <c r="LD30" s="1000"/>
      <c r="LE30" s="1000"/>
      <c r="LF30" s="1000"/>
      <c r="LG30" s="1000"/>
      <c r="LH30" s="1000"/>
      <c r="LI30" s="1000"/>
      <c r="LJ30" s="1000"/>
      <c r="LK30" s="1000">
        <f>II30+JC30</f>
        <v>182</v>
      </c>
      <c r="LL30" s="1000"/>
      <c r="LM30" s="1000"/>
      <c r="LN30" s="1000"/>
      <c r="LO30" s="1000"/>
      <c r="LP30" s="1000"/>
      <c r="LQ30" s="1000"/>
      <c r="LR30" s="1000"/>
      <c r="LS30" s="1000"/>
      <c r="LT30" s="1000"/>
      <c r="LU30" s="1000"/>
      <c r="LV30" s="1000"/>
      <c r="LW30" s="1000"/>
      <c r="LX30" s="1000"/>
      <c r="LY30" s="1000"/>
      <c r="LZ30" s="1000"/>
      <c r="MA30" s="1000"/>
      <c r="MB30" s="1000"/>
      <c r="MC30" s="1000"/>
      <c r="MD30" s="1000"/>
      <c r="ME30" s="1000">
        <f>JW30+KQ30</f>
        <v>184</v>
      </c>
      <c r="MF30" s="1000"/>
      <c r="MG30" s="1000"/>
      <c r="MH30" s="1000"/>
      <c r="MI30" s="1000"/>
      <c r="MJ30" s="1000"/>
      <c r="MK30" s="1000"/>
      <c r="ML30" s="1000"/>
      <c r="MM30" s="1000"/>
      <c r="MN30" s="1000"/>
      <c r="MO30" s="1000"/>
      <c r="MP30" s="1000"/>
      <c r="MQ30" s="1000"/>
      <c r="MR30" s="1000"/>
      <c r="MS30" s="1000"/>
      <c r="MT30" s="1000"/>
      <c r="MU30" s="1000"/>
      <c r="MV30" s="1000"/>
      <c r="MW30" s="1000"/>
      <c r="MX30" s="1000"/>
      <c r="MY30" s="1000">
        <f>LK30+ME30</f>
        <v>366</v>
      </c>
      <c r="MZ30" s="1000"/>
      <c r="NA30" s="1000"/>
      <c r="NB30" s="1000"/>
      <c r="NC30" s="1000"/>
      <c r="ND30" s="1000"/>
      <c r="NE30" s="1000"/>
      <c r="NF30" s="1000"/>
      <c r="NG30" s="1000"/>
      <c r="NH30" s="1000"/>
      <c r="NI30" s="1000"/>
      <c r="NJ30" s="1000"/>
      <c r="NK30" s="1000"/>
      <c r="NL30" s="1000"/>
      <c r="NM30" s="1000"/>
      <c r="NN30" s="1000"/>
      <c r="NO30" s="1000"/>
      <c r="NP30" s="1000"/>
      <c r="NQ30" s="1000"/>
      <c r="NR30" s="1000"/>
    </row>
    <row r="31" spans="1:382" x14ac:dyDescent="0.25">
      <c r="B31" s="9" t="s">
        <v>372</v>
      </c>
      <c r="C31" s="1000">
        <f>+REGISTRASI!C14</f>
        <v>22</v>
      </c>
      <c r="D31" s="1000"/>
      <c r="E31" s="1000"/>
      <c r="F31" s="1000"/>
      <c r="G31" s="1000"/>
      <c r="H31" s="1000"/>
      <c r="I31" s="1000"/>
      <c r="J31" s="1000"/>
      <c r="K31" s="1000"/>
      <c r="L31" s="1000"/>
      <c r="M31" s="1000"/>
      <c r="N31" s="1000"/>
      <c r="O31" s="1000"/>
      <c r="P31" s="1000"/>
      <c r="Q31" s="1000"/>
      <c r="R31" s="1000"/>
      <c r="S31" s="1000"/>
      <c r="T31" s="1000"/>
      <c r="U31" s="1000"/>
      <c r="V31" s="1000"/>
      <c r="W31" s="1000">
        <f>+REGISTRASI!G14</f>
        <v>20</v>
      </c>
      <c r="X31" s="1000"/>
      <c r="Y31" s="1000"/>
      <c r="Z31" s="1000"/>
      <c r="AA31" s="1000"/>
      <c r="AB31" s="1000"/>
      <c r="AC31" s="1000"/>
      <c r="AD31" s="1000"/>
      <c r="AE31" s="1000"/>
      <c r="AF31" s="1000"/>
      <c r="AG31" s="1000"/>
      <c r="AH31" s="1000"/>
      <c r="AI31" s="1000"/>
      <c r="AJ31" s="1000"/>
      <c r="AK31" s="1000"/>
      <c r="AL31" s="1000"/>
      <c r="AM31" s="1000"/>
      <c r="AN31" s="1000"/>
      <c r="AO31" s="1000"/>
      <c r="AP31" s="1000"/>
      <c r="AQ31" s="1000">
        <f>+REGISTRASI!AQ14</f>
        <v>21</v>
      </c>
      <c r="AR31" s="1000"/>
      <c r="AS31" s="1000"/>
      <c r="AT31" s="1000"/>
      <c r="AU31" s="1000"/>
      <c r="AV31" s="1000"/>
      <c r="AW31" s="1000"/>
      <c r="AX31" s="1000"/>
      <c r="AY31" s="1000"/>
      <c r="AZ31" s="1000"/>
      <c r="BA31" s="1000"/>
      <c r="BB31" s="1000"/>
      <c r="BC31" s="1000"/>
      <c r="BD31" s="1000"/>
      <c r="BE31" s="1000"/>
      <c r="BF31" s="1000"/>
      <c r="BG31" s="1000"/>
      <c r="BH31" s="1000"/>
      <c r="BI31" s="1000"/>
      <c r="BJ31" s="1000"/>
      <c r="BK31" s="1000">
        <f>+REGISTRASI!O14</f>
        <v>21</v>
      </c>
      <c r="BL31" s="1000"/>
      <c r="BM31" s="1000"/>
      <c r="BN31" s="1000"/>
      <c r="BO31" s="1000"/>
      <c r="BP31" s="1000"/>
      <c r="BQ31" s="1000"/>
      <c r="BR31" s="1000"/>
      <c r="BS31" s="1000"/>
      <c r="BT31" s="1000"/>
      <c r="BU31" s="1000"/>
      <c r="BV31" s="1000"/>
      <c r="BW31" s="1000"/>
      <c r="BX31" s="1000"/>
      <c r="BY31" s="1000"/>
      <c r="BZ31" s="1000"/>
      <c r="CA31" s="1000"/>
      <c r="CB31" s="1000"/>
      <c r="CC31" s="1000"/>
      <c r="CD31" s="1000"/>
      <c r="CE31" s="1000">
        <f>+REGISTRASI!S14</f>
        <v>16</v>
      </c>
      <c r="CF31" s="1000"/>
      <c r="CG31" s="1000"/>
      <c r="CH31" s="1000"/>
      <c r="CI31" s="1000"/>
      <c r="CJ31" s="1000"/>
      <c r="CK31" s="1000"/>
      <c r="CL31" s="1000"/>
      <c r="CM31" s="1000"/>
      <c r="CN31" s="1000"/>
      <c r="CO31" s="1000"/>
      <c r="CP31" s="1000"/>
      <c r="CQ31" s="1000"/>
      <c r="CR31" s="1000"/>
      <c r="CS31" s="1000"/>
      <c r="CT31" s="1000"/>
      <c r="CU31" s="1000"/>
      <c r="CV31" s="1000"/>
      <c r="CW31" s="1000"/>
      <c r="CX31" s="1000"/>
      <c r="CY31" s="1000">
        <f>+REGISTRASI!W14</f>
        <v>21</v>
      </c>
      <c r="CZ31" s="1000"/>
      <c r="DA31" s="1000"/>
      <c r="DB31" s="1000"/>
      <c r="DC31" s="1000"/>
      <c r="DD31" s="1000"/>
      <c r="DE31" s="1000"/>
      <c r="DF31" s="1000"/>
      <c r="DG31" s="1000"/>
      <c r="DH31" s="1000"/>
      <c r="DI31" s="1000"/>
      <c r="DJ31" s="1000"/>
      <c r="DK31" s="1000"/>
      <c r="DL31" s="1000"/>
      <c r="DM31" s="1000"/>
      <c r="DN31" s="1000"/>
      <c r="DO31" s="1000"/>
      <c r="DP31" s="1000"/>
      <c r="DQ31" s="1000"/>
      <c r="DR31" s="1000"/>
      <c r="DS31" s="1000">
        <f>+REGISTRASI!AA14</f>
        <v>22</v>
      </c>
      <c r="DT31" s="1000"/>
      <c r="DU31" s="1000"/>
      <c r="DV31" s="1000"/>
      <c r="DW31" s="1000"/>
      <c r="DX31" s="1000"/>
      <c r="DY31" s="1000"/>
      <c r="DZ31" s="1000"/>
      <c r="EA31" s="1000"/>
      <c r="EB31" s="1000"/>
      <c r="EC31" s="1000"/>
      <c r="ED31" s="1000"/>
      <c r="EE31" s="1000"/>
      <c r="EF31" s="1000"/>
      <c r="EG31" s="1000"/>
      <c r="EH31" s="1000"/>
      <c r="EI31" s="1000"/>
      <c r="EJ31" s="1000"/>
      <c r="EK31" s="1000"/>
      <c r="EL31" s="1000"/>
      <c r="EM31" s="1000">
        <f>+REGISTRASI!AE14</f>
        <v>19</v>
      </c>
      <c r="EN31" s="1000"/>
      <c r="EO31" s="1000"/>
      <c r="EP31" s="1000"/>
      <c r="EQ31" s="1000"/>
      <c r="ER31" s="1000"/>
      <c r="ES31" s="1000"/>
      <c r="ET31" s="1000"/>
      <c r="EU31" s="1000"/>
      <c r="EV31" s="1000"/>
      <c r="EW31" s="1000"/>
      <c r="EX31" s="1000"/>
      <c r="EY31" s="1000"/>
      <c r="EZ31" s="1000"/>
      <c r="FA31" s="1000"/>
      <c r="FB31" s="1000"/>
      <c r="FC31" s="1000"/>
      <c r="FD31" s="1000"/>
      <c r="FE31" s="1000"/>
      <c r="FF31" s="1000"/>
      <c r="FG31" s="1000">
        <f>+REGISTRASI!AI14</f>
        <v>22</v>
      </c>
      <c r="FH31" s="1000"/>
      <c r="FI31" s="1000"/>
      <c r="FJ31" s="1000"/>
      <c r="FK31" s="1000"/>
      <c r="FL31" s="1000"/>
      <c r="FM31" s="1000"/>
      <c r="FN31" s="1000"/>
      <c r="FO31" s="1000"/>
      <c r="FP31" s="1000"/>
      <c r="FQ31" s="1000"/>
      <c r="FR31" s="1000"/>
      <c r="FS31" s="1000"/>
      <c r="FT31" s="1000"/>
      <c r="FU31" s="1000"/>
      <c r="FV31" s="1000"/>
      <c r="FW31" s="1000"/>
      <c r="FX31" s="1000"/>
      <c r="FY31" s="1000"/>
      <c r="FZ31" s="1000"/>
      <c r="GA31" s="1000">
        <f>+REGISTRASI!AM14</f>
        <v>21</v>
      </c>
      <c r="GB31" s="1000"/>
      <c r="GC31" s="1000"/>
      <c r="GD31" s="1000"/>
      <c r="GE31" s="1000"/>
      <c r="GF31" s="1000"/>
      <c r="GG31" s="1000"/>
      <c r="GH31" s="1000"/>
      <c r="GI31" s="1000"/>
      <c r="GJ31" s="1000"/>
      <c r="GK31" s="1000"/>
      <c r="GL31" s="1000"/>
      <c r="GM31" s="1000"/>
      <c r="GN31" s="1000"/>
      <c r="GO31" s="1000"/>
      <c r="GP31" s="1000"/>
      <c r="GQ31" s="1000"/>
      <c r="GR31" s="1000"/>
      <c r="GS31" s="1000"/>
      <c r="GT31" s="1000"/>
      <c r="GU31" s="1000">
        <f>+REGISTRASI!AQ14</f>
        <v>21</v>
      </c>
      <c r="GV31" s="1000"/>
      <c r="GW31" s="1000"/>
      <c r="GX31" s="1000"/>
      <c r="GY31" s="1000"/>
      <c r="GZ31" s="1000"/>
      <c r="HA31" s="1000"/>
      <c r="HB31" s="1000"/>
      <c r="HC31" s="1000"/>
      <c r="HD31" s="1000"/>
      <c r="HE31" s="1000"/>
      <c r="HF31" s="1000"/>
      <c r="HG31" s="1000"/>
      <c r="HH31" s="1000"/>
      <c r="HI31" s="1000"/>
      <c r="HJ31" s="1000"/>
      <c r="HK31" s="1000"/>
      <c r="HL31" s="1000"/>
      <c r="HM31" s="1000"/>
      <c r="HN31" s="1000"/>
      <c r="HO31" s="1000">
        <f>+REGISTRASI!AU14</f>
        <v>21</v>
      </c>
      <c r="HP31" s="1000"/>
      <c r="HQ31" s="1000"/>
      <c r="HR31" s="1000"/>
      <c r="HS31" s="1000"/>
      <c r="HT31" s="1000"/>
      <c r="HU31" s="1000"/>
      <c r="HV31" s="1000"/>
      <c r="HW31" s="1000"/>
      <c r="HX31" s="1000"/>
      <c r="HY31" s="1000"/>
      <c r="HZ31" s="1000"/>
      <c r="IA31" s="1000"/>
      <c r="IB31" s="1000"/>
      <c r="IC31" s="1000"/>
      <c r="ID31" s="1000"/>
      <c r="IE31" s="1000"/>
      <c r="IF31" s="1000"/>
      <c r="IG31" s="1000"/>
      <c r="IH31" s="1000"/>
      <c r="II31" s="1000">
        <f>C31+W31+AQ31</f>
        <v>63</v>
      </c>
      <c r="IJ31" s="1000"/>
      <c r="IK31" s="1000"/>
      <c r="IL31" s="1000"/>
      <c r="IM31" s="1000"/>
      <c r="IN31" s="1000"/>
      <c r="IO31" s="1000"/>
      <c r="IP31" s="1000"/>
      <c r="IQ31" s="1000"/>
      <c r="IR31" s="1000"/>
      <c r="IS31" s="1000"/>
      <c r="IT31" s="1000"/>
      <c r="IU31" s="1000"/>
      <c r="IV31" s="1000"/>
      <c r="IW31" s="1000"/>
      <c r="IX31" s="1000"/>
      <c r="IY31" s="1000"/>
      <c r="IZ31" s="1000"/>
      <c r="JA31" s="1000"/>
      <c r="JB31" s="1000"/>
      <c r="JC31" s="1000">
        <f>BK31+CE31+CY31</f>
        <v>58</v>
      </c>
      <c r="JD31" s="1000"/>
      <c r="JE31" s="1000"/>
      <c r="JF31" s="1000"/>
      <c r="JG31" s="1000"/>
      <c r="JH31" s="1000"/>
      <c r="JI31" s="1000"/>
      <c r="JJ31" s="1000"/>
      <c r="JK31" s="1000"/>
      <c r="JL31" s="1000"/>
      <c r="JM31" s="1000"/>
      <c r="JN31" s="1000"/>
      <c r="JO31" s="1000"/>
      <c r="JP31" s="1000"/>
      <c r="JQ31" s="1000"/>
      <c r="JR31" s="1000"/>
      <c r="JS31" s="1000"/>
      <c r="JT31" s="1000"/>
      <c r="JU31" s="1000"/>
      <c r="JV31" s="1000"/>
      <c r="JW31" s="1000">
        <f>DS31+EM31+FG31</f>
        <v>63</v>
      </c>
      <c r="JX31" s="1000"/>
      <c r="JY31" s="1000"/>
      <c r="JZ31" s="1000"/>
      <c r="KA31" s="1000"/>
      <c r="KB31" s="1000"/>
      <c r="KC31" s="1000"/>
      <c r="KD31" s="1000"/>
      <c r="KE31" s="1000"/>
      <c r="KF31" s="1000"/>
      <c r="KG31" s="1000"/>
      <c r="KH31" s="1000"/>
      <c r="KI31" s="1000"/>
      <c r="KJ31" s="1000"/>
      <c r="KK31" s="1000"/>
      <c r="KL31" s="1000"/>
      <c r="KM31" s="1000"/>
      <c r="KN31" s="1000"/>
      <c r="KO31" s="1000"/>
      <c r="KP31" s="1000"/>
      <c r="KQ31" s="1000">
        <f>GA31+GU31+HO31</f>
        <v>63</v>
      </c>
      <c r="KR31" s="1000"/>
      <c r="KS31" s="1000"/>
      <c r="KT31" s="1000"/>
      <c r="KU31" s="1000"/>
      <c r="KV31" s="1000"/>
      <c r="KW31" s="1000"/>
      <c r="KX31" s="1000"/>
      <c r="KY31" s="1000"/>
      <c r="KZ31" s="1000"/>
      <c r="LA31" s="1000"/>
      <c r="LB31" s="1000"/>
      <c r="LC31" s="1000"/>
      <c r="LD31" s="1000"/>
      <c r="LE31" s="1000"/>
      <c r="LF31" s="1000"/>
      <c r="LG31" s="1000"/>
      <c r="LH31" s="1000"/>
      <c r="LI31" s="1000"/>
      <c r="LJ31" s="1000"/>
      <c r="LK31" s="1000">
        <f>II31+JC31</f>
        <v>121</v>
      </c>
      <c r="LL31" s="1000"/>
      <c r="LM31" s="1000"/>
      <c r="LN31" s="1000"/>
      <c r="LO31" s="1000"/>
      <c r="LP31" s="1000"/>
      <c r="LQ31" s="1000"/>
      <c r="LR31" s="1000"/>
      <c r="LS31" s="1000"/>
      <c r="LT31" s="1000"/>
      <c r="LU31" s="1000"/>
      <c r="LV31" s="1000"/>
      <c r="LW31" s="1000"/>
      <c r="LX31" s="1000"/>
      <c r="LY31" s="1000"/>
      <c r="LZ31" s="1000"/>
      <c r="MA31" s="1000"/>
      <c r="MB31" s="1000"/>
      <c r="MC31" s="1000"/>
      <c r="MD31" s="1000"/>
      <c r="ME31" s="1000">
        <f>JW31+KQ31</f>
        <v>126</v>
      </c>
      <c r="MF31" s="1000"/>
      <c r="MG31" s="1000"/>
      <c r="MH31" s="1000"/>
      <c r="MI31" s="1000"/>
      <c r="MJ31" s="1000"/>
      <c r="MK31" s="1000"/>
      <c r="ML31" s="1000"/>
      <c r="MM31" s="1000"/>
      <c r="MN31" s="1000"/>
      <c r="MO31" s="1000"/>
      <c r="MP31" s="1000"/>
      <c r="MQ31" s="1000"/>
      <c r="MR31" s="1000"/>
      <c r="MS31" s="1000"/>
      <c r="MT31" s="1000"/>
      <c r="MU31" s="1000"/>
      <c r="MV31" s="1000"/>
      <c r="MW31" s="1000"/>
      <c r="MX31" s="1000"/>
      <c r="MY31" s="1000">
        <f>LK31+ME31</f>
        <v>247</v>
      </c>
      <c r="MZ31" s="1000"/>
      <c r="NA31" s="1000"/>
      <c r="NB31" s="1000"/>
      <c r="NC31" s="1000"/>
      <c r="ND31" s="1000"/>
      <c r="NE31" s="1000"/>
      <c r="NF31" s="1000"/>
      <c r="NG31" s="1000"/>
      <c r="NH31" s="1000"/>
      <c r="NI31" s="1000"/>
      <c r="NJ31" s="1000"/>
      <c r="NK31" s="1000"/>
      <c r="NL31" s="1000"/>
      <c r="NM31" s="1000"/>
      <c r="NN31" s="1000"/>
      <c r="NO31" s="1000"/>
      <c r="NP31" s="1000"/>
      <c r="NQ31" s="1000"/>
      <c r="NR31" s="1000"/>
    </row>
    <row r="32" spans="1:382" x14ac:dyDescent="0.25">
      <c r="B32" s="9" t="s">
        <v>373</v>
      </c>
      <c r="C32" s="1001">
        <f>H28/$C$31</f>
        <v>0</v>
      </c>
      <c r="D32" s="1001"/>
      <c r="E32" s="1001"/>
      <c r="F32" s="1001"/>
      <c r="G32" s="1001"/>
      <c r="H32" s="1001"/>
      <c r="I32" s="1002">
        <f>L28/$C$31</f>
        <v>20.5</v>
      </c>
      <c r="J32" s="1002"/>
      <c r="K32" s="1002"/>
      <c r="L32" s="1002"/>
      <c r="M32" s="1002">
        <f>P28/$C$31</f>
        <v>0</v>
      </c>
      <c r="N32" s="1002"/>
      <c r="O32" s="1002"/>
      <c r="P32" s="1002"/>
      <c r="Q32" s="1001">
        <f>V28/$C$31</f>
        <v>20.5</v>
      </c>
      <c r="R32" s="1001"/>
      <c r="S32" s="1001"/>
      <c r="T32" s="1001"/>
      <c r="U32" s="1001"/>
      <c r="V32" s="1001"/>
      <c r="W32" s="1001">
        <f>AB28/W31</f>
        <v>0</v>
      </c>
      <c r="X32" s="1001"/>
      <c r="Y32" s="1001"/>
      <c r="Z32" s="1001"/>
      <c r="AA32" s="1001"/>
      <c r="AB32" s="1001"/>
      <c r="AC32" s="1002">
        <f>AF28/W31</f>
        <v>20.7</v>
      </c>
      <c r="AD32" s="1002"/>
      <c r="AE32" s="1002"/>
      <c r="AF32" s="1002"/>
      <c r="AG32" s="1002">
        <f>AJ28/W31</f>
        <v>0</v>
      </c>
      <c r="AH32" s="1002"/>
      <c r="AI32" s="1002"/>
      <c r="AJ32" s="1002"/>
      <c r="AK32" s="1001">
        <f>AP28/W31</f>
        <v>20.7</v>
      </c>
      <c r="AL32" s="1001"/>
      <c r="AM32" s="1001"/>
      <c r="AN32" s="1001"/>
      <c r="AO32" s="1001"/>
      <c r="AP32" s="1001"/>
      <c r="AQ32" s="1001">
        <f>AV28/AQ31</f>
        <v>0</v>
      </c>
      <c r="AR32" s="1001"/>
      <c r="AS32" s="1001"/>
      <c r="AT32" s="1001"/>
      <c r="AU32" s="1001"/>
      <c r="AV32" s="1001"/>
      <c r="AW32" s="1002">
        <f>AZ28/AQ31</f>
        <v>19.238095238095237</v>
      </c>
      <c r="AX32" s="1002"/>
      <c r="AY32" s="1002"/>
      <c r="AZ32" s="1002"/>
      <c r="BA32" s="1002">
        <f>BD28/AQ31</f>
        <v>0</v>
      </c>
      <c r="BB32" s="1002"/>
      <c r="BC32" s="1002"/>
      <c r="BD32" s="1002"/>
      <c r="BE32" s="1001">
        <f>BJ28/AQ31</f>
        <v>19.238095238095237</v>
      </c>
      <c r="BF32" s="1001"/>
      <c r="BG32" s="1001"/>
      <c r="BH32" s="1001"/>
      <c r="BI32" s="1001"/>
      <c r="BJ32" s="1001"/>
      <c r="BK32" s="1001">
        <f>BP28/BK31</f>
        <v>0</v>
      </c>
      <c r="BL32" s="1001"/>
      <c r="BM32" s="1001"/>
      <c r="BN32" s="1001"/>
      <c r="BO32" s="1001"/>
      <c r="BP32" s="1001"/>
      <c r="BQ32" s="1002">
        <f>BT28/BK31</f>
        <v>10.047619047619047</v>
      </c>
      <c r="BR32" s="1002"/>
      <c r="BS32" s="1002"/>
      <c r="BT32" s="1002"/>
      <c r="BU32" s="1002">
        <f>BX28/BK31</f>
        <v>0</v>
      </c>
      <c r="BV32" s="1002"/>
      <c r="BW32" s="1002"/>
      <c r="BX32" s="1002"/>
      <c r="BY32" s="1001">
        <f>CD28/BK31</f>
        <v>10.047619047619047</v>
      </c>
      <c r="BZ32" s="1001"/>
      <c r="CA32" s="1001"/>
      <c r="CB32" s="1001"/>
      <c r="CC32" s="1001"/>
      <c r="CD32" s="1001"/>
      <c r="CE32" s="1001">
        <f>CJ28/CE31</f>
        <v>0</v>
      </c>
      <c r="CF32" s="1001"/>
      <c r="CG32" s="1001"/>
      <c r="CH32" s="1001"/>
      <c r="CI32" s="1001"/>
      <c r="CJ32" s="1001"/>
      <c r="CK32" s="1002">
        <f>CN28/CE31</f>
        <v>0</v>
      </c>
      <c r="CL32" s="1002"/>
      <c r="CM32" s="1002"/>
      <c r="CN32" s="1002"/>
      <c r="CO32" s="1002">
        <f>CR28/CE31</f>
        <v>0</v>
      </c>
      <c r="CP32" s="1002"/>
      <c r="CQ32" s="1002"/>
      <c r="CR32" s="1002"/>
      <c r="CS32" s="1001">
        <f>CX28/CE31</f>
        <v>0</v>
      </c>
      <c r="CT32" s="1001"/>
      <c r="CU32" s="1001"/>
      <c r="CV32" s="1001"/>
      <c r="CW32" s="1001"/>
      <c r="CX32" s="1001"/>
      <c r="CY32" s="1001">
        <f>DD28/CY31</f>
        <v>0</v>
      </c>
      <c r="CZ32" s="1001"/>
      <c r="DA32" s="1001"/>
      <c r="DB32" s="1001"/>
      <c r="DC32" s="1001"/>
      <c r="DD32" s="1001"/>
      <c r="DE32" s="1002">
        <f>DH28/CY31</f>
        <v>0</v>
      </c>
      <c r="DF32" s="1002"/>
      <c r="DG32" s="1002"/>
      <c r="DH32" s="1002"/>
      <c r="DI32" s="1002">
        <f>DL28/CY31</f>
        <v>0</v>
      </c>
      <c r="DJ32" s="1002"/>
      <c r="DK32" s="1002"/>
      <c r="DL32" s="1002"/>
      <c r="DM32" s="1001">
        <f>DR28/CY31</f>
        <v>0</v>
      </c>
      <c r="DN32" s="1001"/>
      <c r="DO32" s="1001"/>
      <c r="DP32" s="1001"/>
      <c r="DQ32" s="1001"/>
      <c r="DR32" s="1001"/>
      <c r="DS32" s="1001">
        <f>DX28/DS31</f>
        <v>0</v>
      </c>
      <c r="DT32" s="1001"/>
      <c r="DU32" s="1001"/>
      <c r="DV32" s="1001"/>
      <c r="DW32" s="1001"/>
      <c r="DX32" s="1001"/>
      <c r="DY32" s="1002">
        <f>EB28/DS31</f>
        <v>0</v>
      </c>
      <c r="DZ32" s="1002"/>
      <c r="EA32" s="1002"/>
      <c r="EB32" s="1002"/>
      <c r="EC32" s="1002">
        <f>EF28/DS31</f>
        <v>0</v>
      </c>
      <c r="ED32" s="1002"/>
      <c r="EE32" s="1002"/>
      <c r="EF32" s="1002"/>
      <c r="EG32" s="1001">
        <f>EL28/DS31</f>
        <v>0</v>
      </c>
      <c r="EH32" s="1001"/>
      <c r="EI32" s="1001"/>
      <c r="EJ32" s="1001"/>
      <c r="EK32" s="1001"/>
      <c r="EL32" s="1001"/>
      <c r="EM32" s="1001">
        <f>ER28/EM31</f>
        <v>0</v>
      </c>
      <c r="EN32" s="1001"/>
      <c r="EO32" s="1001"/>
      <c r="EP32" s="1001"/>
      <c r="EQ32" s="1001"/>
      <c r="ER32" s="1001"/>
      <c r="ES32" s="1002">
        <f>EV28/EM31</f>
        <v>0</v>
      </c>
      <c r="ET32" s="1002"/>
      <c r="EU32" s="1002"/>
      <c r="EV32" s="1002"/>
      <c r="EW32" s="1002">
        <f>EZ28/EM31</f>
        <v>0</v>
      </c>
      <c r="EX32" s="1002"/>
      <c r="EY32" s="1002"/>
      <c r="EZ32" s="1002"/>
      <c r="FA32" s="1001">
        <f>FF28/EM31</f>
        <v>0</v>
      </c>
      <c r="FB32" s="1001"/>
      <c r="FC32" s="1001"/>
      <c r="FD32" s="1001"/>
      <c r="FE32" s="1001"/>
      <c r="FF32" s="1001"/>
      <c r="FG32" s="1001">
        <f>FL28/FG31</f>
        <v>0</v>
      </c>
      <c r="FH32" s="1001"/>
      <c r="FI32" s="1001"/>
      <c r="FJ32" s="1001"/>
      <c r="FK32" s="1001"/>
      <c r="FL32" s="1001"/>
      <c r="FM32" s="1002">
        <f>FP28/FG31</f>
        <v>0</v>
      </c>
      <c r="FN32" s="1002"/>
      <c r="FO32" s="1002"/>
      <c r="FP32" s="1002"/>
      <c r="FQ32" s="1002">
        <f>FT28/FG31</f>
        <v>0</v>
      </c>
      <c r="FR32" s="1002"/>
      <c r="FS32" s="1002"/>
      <c r="FT32" s="1002"/>
      <c r="FU32" s="1001">
        <f>FZ28/FG31</f>
        <v>0</v>
      </c>
      <c r="FV32" s="1001"/>
      <c r="FW32" s="1001"/>
      <c r="FX32" s="1001"/>
      <c r="FY32" s="1001"/>
      <c r="FZ32" s="1001"/>
      <c r="GA32" s="1001">
        <f>GF28/GA31</f>
        <v>0</v>
      </c>
      <c r="GB32" s="1001"/>
      <c r="GC32" s="1001"/>
      <c r="GD32" s="1001"/>
      <c r="GE32" s="1001"/>
      <c r="GF32" s="1001"/>
      <c r="GG32" s="1002">
        <f>GJ28/GA31</f>
        <v>0</v>
      </c>
      <c r="GH32" s="1002"/>
      <c r="GI32" s="1002"/>
      <c r="GJ32" s="1002"/>
      <c r="GK32" s="1002">
        <f>GN28/GA31</f>
        <v>0</v>
      </c>
      <c r="GL32" s="1002"/>
      <c r="GM32" s="1002"/>
      <c r="GN32" s="1002"/>
      <c r="GO32" s="1001">
        <f>GT28/GA31</f>
        <v>0</v>
      </c>
      <c r="GP32" s="1001"/>
      <c r="GQ32" s="1001"/>
      <c r="GR32" s="1001"/>
      <c r="GS32" s="1001"/>
      <c r="GT32" s="1001"/>
      <c r="GU32" s="1001">
        <f>GZ28/GU31</f>
        <v>0</v>
      </c>
      <c r="GV32" s="1001"/>
      <c r="GW32" s="1001"/>
      <c r="GX32" s="1001"/>
      <c r="GY32" s="1001"/>
      <c r="GZ32" s="1001"/>
      <c r="HA32" s="1002">
        <f>HD28/GU31</f>
        <v>0</v>
      </c>
      <c r="HB32" s="1002"/>
      <c r="HC32" s="1002"/>
      <c r="HD32" s="1002"/>
      <c r="HE32" s="1002">
        <f>HH28/GU31</f>
        <v>0</v>
      </c>
      <c r="HF32" s="1002"/>
      <c r="HG32" s="1002"/>
      <c r="HH32" s="1002"/>
      <c r="HI32" s="1001">
        <f>HN28/GU31</f>
        <v>0</v>
      </c>
      <c r="HJ32" s="1001"/>
      <c r="HK32" s="1001"/>
      <c r="HL32" s="1001"/>
      <c r="HM32" s="1001"/>
      <c r="HN32" s="1001"/>
      <c r="HO32" s="1001">
        <f>HT28/HO31</f>
        <v>0</v>
      </c>
      <c r="HP32" s="1001"/>
      <c r="HQ32" s="1001"/>
      <c r="HR32" s="1001"/>
      <c r="HS32" s="1001"/>
      <c r="HT32" s="1001"/>
      <c r="HU32" s="1002">
        <f>HX28/HO31</f>
        <v>0</v>
      </c>
      <c r="HV32" s="1002"/>
      <c r="HW32" s="1002"/>
      <c r="HX32" s="1002"/>
      <c r="HY32" s="1002">
        <f>IB28/HO31</f>
        <v>0</v>
      </c>
      <c r="HZ32" s="1002"/>
      <c r="IA32" s="1002"/>
      <c r="IB32" s="1002"/>
      <c r="IC32" s="1001">
        <f>IH28/HO31</f>
        <v>0</v>
      </c>
      <c r="ID32" s="1001"/>
      <c r="IE32" s="1001"/>
      <c r="IF32" s="1001"/>
      <c r="IG32" s="1001"/>
      <c r="IH32" s="1001"/>
      <c r="II32" s="1001">
        <f>IN28/II31</f>
        <v>0</v>
      </c>
      <c r="IJ32" s="1001"/>
      <c r="IK32" s="1001"/>
      <c r="IL32" s="1001"/>
      <c r="IM32" s="1001"/>
      <c r="IN32" s="1001"/>
      <c r="IO32" s="1002">
        <f>IR28/II31</f>
        <v>20.142857142857142</v>
      </c>
      <c r="IP32" s="1002"/>
      <c r="IQ32" s="1002"/>
      <c r="IR32" s="1002"/>
      <c r="IS32" s="1002">
        <f>IV28/II31</f>
        <v>0</v>
      </c>
      <c r="IT32" s="1002"/>
      <c r="IU32" s="1002"/>
      <c r="IV32" s="1002"/>
      <c r="IW32" s="1001">
        <f>JB28/II31</f>
        <v>20.142857142857142</v>
      </c>
      <c r="IX32" s="1001"/>
      <c r="IY32" s="1001"/>
      <c r="IZ32" s="1001"/>
      <c r="JA32" s="1001"/>
      <c r="JB32" s="1001"/>
      <c r="JC32" s="1001">
        <f>JH28/JC31</f>
        <v>0</v>
      </c>
      <c r="JD32" s="1001"/>
      <c r="JE32" s="1001"/>
      <c r="JF32" s="1001"/>
      <c r="JG32" s="1001"/>
      <c r="JH32" s="1001"/>
      <c r="JI32" s="1002">
        <f>JL28/JC31</f>
        <v>3.6379310344827585</v>
      </c>
      <c r="JJ32" s="1002"/>
      <c r="JK32" s="1002"/>
      <c r="JL32" s="1002"/>
      <c r="JM32" s="1002">
        <f>JP28/JC31</f>
        <v>0</v>
      </c>
      <c r="JN32" s="1002"/>
      <c r="JO32" s="1002"/>
      <c r="JP32" s="1002"/>
      <c r="JQ32" s="1001">
        <f>JV28/JC31</f>
        <v>3.6379310344827585</v>
      </c>
      <c r="JR32" s="1001"/>
      <c r="JS32" s="1001"/>
      <c r="JT32" s="1001"/>
      <c r="JU32" s="1001"/>
      <c r="JV32" s="1001"/>
      <c r="JW32" s="1001">
        <f>KB28/JW31</f>
        <v>0</v>
      </c>
      <c r="JX32" s="1001"/>
      <c r="JY32" s="1001"/>
      <c r="JZ32" s="1001"/>
      <c r="KA32" s="1001"/>
      <c r="KB32" s="1001"/>
      <c r="KC32" s="1002">
        <f>KF28/JW31</f>
        <v>0</v>
      </c>
      <c r="KD32" s="1002"/>
      <c r="KE32" s="1002"/>
      <c r="KF32" s="1002"/>
      <c r="KG32" s="1002">
        <f>KJ28/JW31</f>
        <v>0</v>
      </c>
      <c r="KH32" s="1002"/>
      <c r="KI32" s="1002"/>
      <c r="KJ32" s="1002"/>
      <c r="KK32" s="1001">
        <f>KP28/JW31</f>
        <v>0</v>
      </c>
      <c r="KL32" s="1001"/>
      <c r="KM32" s="1001"/>
      <c r="KN32" s="1001"/>
      <c r="KO32" s="1001"/>
      <c r="KP32" s="1001"/>
      <c r="KQ32" s="1001">
        <f>KV28/KQ31</f>
        <v>0</v>
      </c>
      <c r="KR32" s="1001"/>
      <c r="KS32" s="1001"/>
      <c r="KT32" s="1001"/>
      <c r="KU32" s="1001"/>
      <c r="KV32" s="1001"/>
      <c r="KW32" s="1002">
        <f>KZ28/KQ31</f>
        <v>0</v>
      </c>
      <c r="KX32" s="1002"/>
      <c r="KY32" s="1002"/>
      <c r="KZ32" s="1002"/>
      <c r="LA32" s="1002">
        <f>LD28/KQ31</f>
        <v>0</v>
      </c>
      <c r="LB32" s="1002"/>
      <c r="LC32" s="1002"/>
      <c r="LD32" s="1002"/>
      <c r="LE32" s="1001">
        <f>LJ28/KQ31</f>
        <v>0</v>
      </c>
      <c r="LF32" s="1001"/>
      <c r="LG32" s="1001"/>
      <c r="LH32" s="1001"/>
      <c r="LI32" s="1001"/>
      <c r="LJ32" s="1001"/>
      <c r="LK32" s="1001">
        <f>LP28/LK31</f>
        <v>0</v>
      </c>
      <c r="LL32" s="1001"/>
      <c r="LM32" s="1001"/>
      <c r="LN32" s="1001"/>
      <c r="LO32" s="1001"/>
      <c r="LP32" s="1001"/>
      <c r="LQ32" s="1002">
        <f>LT28/LK31</f>
        <v>12.231404958677686</v>
      </c>
      <c r="LR32" s="1002"/>
      <c r="LS32" s="1002"/>
      <c r="LT32" s="1002"/>
      <c r="LU32" s="1002">
        <f>LX28/LK31</f>
        <v>0</v>
      </c>
      <c r="LV32" s="1002"/>
      <c r="LW32" s="1002"/>
      <c r="LX32" s="1002"/>
      <c r="LY32" s="1001">
        <f>MD28/LK31</f>
        <v>12.231404958677686</v>
      </c>
      <c r="LZ32" s="1001"/>
      <c r="MA32" s="1001"/>
      <c r="MB32" s="1001"/>
      <c r="MC32" s="1001"/>
      <c r="MD32" s="1001"/>
      <c r="ME32" s="1001">
        <f>MJ28/ME31</f>
        <v>0</v>
      </c>
      <c r="MF32" s="1001"/>
      <c r="MG32" s="1001"/>
      <c r="MH32" s="1001"/>
      <c r="MI32" s="1001"/>
      <c r="MJ32" s="1001"/>
      <c r="MK32" s="1002">
        <f>MN28/ME31</f>
        <v>0</v>
      </c>
      <c r="ML32" s="1002"/>
      <c r="MM32" s="1002"/>
      <c r="MN32" s="1002"/>
      <c r="MO32" s="1002">
        <f>MR28/ME31</f>
        <v>0</v>
      </c>
      <c r="MP32" s="1002"/>
      <c r="MQ32" s="1002"/>
      <c r="MR32" s="1002"/>
      <c r="MS32" s="1001">
        <f>MX28/ME31</f>
        <v>0</v>
      </c>
      <c r="MT32" s="1001"/>
      <c r="MU32" s="1001"/>
      <c r="MV32" s="1001"/>
      <c r="MW32" s="1001"/>
      <c r="MX32" s="1001"/>
      <c r="MY32" s="1001">
        <f>ND28/MY31</f>
        <v>0</v>
      </c>
      <c r="MZ32" s="1001"/>
      <c r="NA32" s="1001"/>
      <c r="NB32" s="1001"/>
      <c r="NC32" s="1001"/>
      <c r="ND32" s="1001"/>
      <c r="NE32" s="1002">
        <f>NH28/MY31</f>
        <v>5.9919028340080969</v>
      </c>
      <c r="NF32" s="1002"/>
      <c r="NG32" s="1002"/>
      <c r="NH32" s="1002"/>
      <c r="NI32" s="1002">
        <f>NL28/MY31</f>
        <v>0</v>
      </c>
      <c r="NJ32" s="1002"/>
      <c r="NK32" s="1002"/>
      <c r="NL32" s="1002"/>
      <c r="NM32" s="1001">
        <f>NR28/MY31</f>
        <v>5.9919028340080969</v>
      </c>
      <c r="NN32" s="1001"/>
      <c r="NO32" s="1001"/>
      <c r="NP32" s="1001"/>
      <c r="NQ32" s="1001"/>
      <c r="NR32" s="1001"/>
    </row>
    <row r="35" spans="2:62" x14ac:dyDescent="0.25">
      <c r="B35" s="15"/>
      <c r="C35" s="996" t="s">
        <v>18</v>
      </c>
      <c r="D35" s="996"/>
      <c r="E35" s="996"/>
      <c r="F35" s="996"/>
      <c r="G35" s="996" t="s">
        <v>31</v>
      </c>
      <c r="H35" s="996"/>
      <c r="I35" s="996"/>
      <c r="J35" s="996"/>
      <c r="K35" s="996" t="s">
        <v>32</v>
      </c>
      <c r="L35" s="996"/>
      <c r="M35" s="996"/>
      <c r="N35" s="996"/>
      <c r="O35" s="996" t="s">
        <v>33</v>
      </c>
      <c r="P35" s="996"/>
      <c r="Q35" s="996"/>
      <c r="R35" s="996"/>
      <c r="S35" s="996" t="s">
        <v>34</v>
      </c>
      <c r="T35" s="996"/>
      <c r="U35" s="996"/>
      <c r="V35" s="996"/>
      <c r="W35" s="996" t="s">
        <v>284</v>
      </c>
      <c r="X35" s="996"/>
      <c r="Y35" s="996"/>
      <c r="Z35" s="996"/>
      <c r="AA35" s="996" t="s">
        <v>285</v>
      </c>
      <c r="AB35" s="996"/>
      <c r="AC35" s="996"/>
      <c r="AD35" s="996"/>
      <c r="AE35" s="996" t="s">
        <v>259</v>
      </c>
      <c r="AF35" s="996"/>
      <c r="AG35" s="996"/>
      <c r="AH35" s="996"/>
      <c r="AI35" s="996" t="s">
        <v>289</v>
      </c>
      <c r="AJ35" s="996"/>
      <c r="AK35" s="996"/>
      <c r="AL35" s="996"/>
      <c r="AM35" s="996" t="s">
        <v>290</v>
      </c>
      <c r="AN35" s="996"/>
      <c r="AO35" s="996"/>
      <c r="AP35" s="996"/>
      <c r="AQ35" s="996" t="s">
        <v>291</v>
      </c>
      <c r="AR35" s="996"/>
      <c r="AS35" s="996"/>
      <c r="AT35" s="996"/>
      <c r="AU35" s="996" t="s">
        <v>292</v>
      </c>
      <c r="AV35" s="996"/>
      <c r="AW35" s="996"/>
      <c r="AX35" s="996"/>
      <c r="AY35" s="996" t="s">
        <v>299</v>
      </c>
      <c r="AZ35" s="996"/>
      <c r="BA35" s="996"/>
      <c r="BB35" s="996"/>
      <c r="BC35" s="996" t="s">
        <v>304</v>
      </c>
      <c r="BD35" s="996"/>
      <c r="BE35" s="996"/>
      <c r="BF35" s="996"/>
      <c r="BG35" s="996" t="s">
        <v>573</v>
      </c>
      <c r="BH35" s="996"/>
      <c r="BI35" s="996"/>
      <c r="BJ35" s="996"/>
    </row>
    <row r="36" spans="2:62" x14ac:dyDescent="0.25">
      <c r="B36" s="15" t="s">
        <v>482</v>
      </c>
      <c r="C36" s="561" t="s">
        <v>28</v>
      </c>
      <c r="D36" s="562" t="s">
        <v>29</v>
      </c>
      <c r="E36" s="563" t="s">
        <v>30</v>
      </c>
      <c r="F36" s="564" t="s">
        <v>17</v>
      </c>
      <c r="G36" s="561" t="s">
        <v>28</v>
      </c>
      <c r="H36" s="562" t="s">
        <v>29</v>
      </c>
      <c r="I36" s="563" t="s">
        <v>30</v>
      </c>
      <c r="J36" s="564" t="s">
        <v>17</v>
      </c>
      <c r="K36" s="674" t="s">
        <v>28</v>
      </c>
      <c r="L36" s="675" t="s">
        <v>29</v>
      </c>
      <c r="M36" s="676" t="s">
        <v>30</v>
      </c>
      <c r="N36" s="677" t="s">
        <v>17</v>
      </c>
      <c r="O36" s="680" t="s">
        <v>28</v>
      </c>
      <c r="P36" s="681" t="s">
        <v>29</v>
      </c>
      <c r="Q36" s="682" t="s">
        <v>30</v>
      </c>
      <c r="R36" s="683" t="s">
        <v>17</v>
      </c>
      <c r="S36" s="685" t="s">
        <v>28</v>
      </c>
      <c r="T36" s="686" t="s">
        <v>29</v>
      </c>
      <c r="U36" s="687" t="s">
        <v>30</v>
      </c>
      <c r="V36" s="688" t="s">
        <v>17</v>
      </c>
      <c r="W36" s="689" t="s">
        <v>28</v>
      </c>
      <c r="X36" s="690" t="s">
        <v>29</v>
      </c>
      <c r="Y36" s="691" t="s">
        <v>30</v>
      </c>
      <c r="Z36" s="692" t="s">
        <v>17</v>
      </c>
      <c r="AA36" s="697" t="s">
        <v>28</v>
      </c>
      <c r="AB36" s="698" t="s">
        <v>29</v>
      </c>
      <c r="AC36" s="699" t="s">
        <v>30</v>
      </c>
      <c r="AD36" s="700" t="s">
        <v>17</v>
      </c>
      <c r="AE36" s="713" t="s">
        <v>28</v>
      </c>
      <c r="AF36" s="714" t="s">
        <v>29</v>
      </c>
      <c r="AG36" s="715" t="s">
        <v>30</v>
      </c>
      <c r="AH36" s="716" t="s">
        <v>17</v>
      </c>
      <c r="AI36" s="713" t="s">
        <v>28</v>
      </c>
      <c r="AJ36" s="714" t="s">
        <v>29</v>
      </c>
      <c r="AK36" s="715" t="s">
        <v>30</v>
      </c>
      <c r="AL36" s="716" t="s">
        <v>17</v>
      </c>
      <c r="AM36" s="713" t="s">
        <v>28</v>
      </c>
      <c r="AN36" s="714" t="s">
        <v>29</v>
      </c>
      <c r="AO36" s="715" t="s">
        <v>30</v>
      </c>
      <c r="AP36" s="716" t="s">
        <v>17</v>
      </c>
      <c r="AQ36" s="713" t="s">
        <v>28</v>
      </c>
      <c r="AR36" s="714" t="s">
        <v>29</v>
      </c>
      <c r="AS36" s="715" t="s">
        <v>30</v>
      </c>
      <c r="AT36" s="716" t="s">
        <v>17</v>
      </c>
      <c r="AU36" s="713" t="s">
        <v>28</v>
      </c>
      <c r="AV36" s="714" t="s">
        <v>29</v>
      </c>
      <c r="AW36" s="715" t="s">
        <v>30</v>
      </c>
      <c r="AX36" s="716" t="s">
        <v>17</v>
      </c>
      <c r="AY36" s="713" t="s">
        <v>28</v>
      </c>
      <c r="AZ36" s="714" t="s">
        <v>29</v>
      </c>
      <c r="BA36" s="715" t="s">
        <v>30</v>
      </c>
      <c r="BB36" s="716" t="s">
        <v>17</v>
      </c>
      <c r="BC36" s="713" t="s">
        <v>28</v>
      </c>
      <c r="BD36" s="714" t="s">
        <v>29</v>
      </c>
      <c r="BE36" s="715" t="s">
        <v>30</v>
      </c>
      <c r="BF36" s="716" t="s">
        <v>17</v>
      </c>
      <c r="BG36" s="713" t="s">
        <v>28</v>
      </c>
      <c r="BH36" s="714" t="s">
        <v>29</v>
      </c>
      <c r="BI36" s="715" t="s">
        <v>30</v>
      </c>
      <c r="BJ36" s="716" t="s">
        <v>17</v>
      </c>
    </row>
    <row r="37" spans="2:62" x14ac:dyDescent="0.25">
      <c r="B37" s="15" t="s">
        <v>483</v>
      </c>
      <c r="C37" s="10"/>
      <c r="D37" s="10"/>
      <c r="E37" s="7"/>
      <c r="F37" s="7">
        <f>SUM(C37:E37)</f>
        <v>0</v>
      </c>
      <c r="G37" s="10"/>
      <c r="H37" s="10"/>
      <c r="I37" s="7"/>
      <c r="J37" s="7">
        <f>SUM(G37:I37)</f>
        <v>0</v>
      </c>
      <c r="K37" s="10"/>
      <c r="L37" s="10"/>
      <c r="M37" s="7"/>
      <c r="N37" s="7">
        <f>SUM(K37:M37)</f>
        <v>0</v>
      </c>
      <c r="O37" s="10"/>
      <c r="P37" s="10"/>
      <c r="Q37" s="7"/>
      <c r="R37" s="7">
        <f>SUM(O37:Q37)</f>
        <v>0</v>
      </c>
      <c r="S37" s="10"/>
      <c r="T37" s="10"/>
      <c r="U37" s="7"/>
      <c r="V37" s="7">
        <f>SUM(S37:U37)</f>
        <v>0</v>
      </c>
      <c r="W37" s="10"/>
      <c r="X37" s="10"/>
      <c r="Y37" s="7"/>
      <c r="Z37" s="7">
        <f>SUM(W37:Y37)</f>
        <v>0</v>
      </c>
      <c r="AA37" s="10"/>
      <c r="AB37" s="10"/>
      <c r="AC37" s="7"/>
      <c r="AD37" s="7">
        <f>SUM(AA37:AC37)</f>
        <v>0</v>
      </c>
      <c r="AE37" s="10"/>
      <c r="AF37" s="10"/>
      <c r="AG37" s="7"/>
      <c r="AH37" s="7">
        <f>SUM(AE37:AG37)</f>
        <v>0</v>
      </c>
      <c r="AI37" s="10"/>
      <c r="AJ37" s="10"/>
      <c r="AK37" s="7"/>
      <c r="AL37" s="7">
        <f>SUM(AI37:AK37)</f>
        <v>0</v>
      </c>
      <c r="AM37" s="10"/>
      <c r="AN37" s="10"/>
      <c r="AO37" s="7"/>
      <c r="AP37" s="7">
        <f>SUM(AM37:AO37)</f>
        <v>0</v>
      </c>
      <c r="AQ37" s="10"/>
      <c r="AR37" s="10"/>
      <c r="AS37" s="7"/>
      <c r="AT37" s="7">
        <f>SUM(AQ37:AS37)</f>
        <v>0</v>
      </c>
      <c r="AU37" s="10"/>
      <c r="AV37" s="10"/>
      <c r="AW37" s="7"/>
      <c r="AX37" s="7">
        <f>SUM(AU37:AW37)</f>
        <v>0</v>
      </c>
      <c r="AY37" s="7">
        <f>C37+G37+K37+O37+S37+W37</f>
        <v>0</v>
      </c>
      <c r="AZ37" s="7">
        <f t="shared" ref="AY37:BA38" si="274">D37+H37+L37+P37+T37+X37</f>
        <v>0</v>
      </c>
      <c r="BA37" s="7">
        <f t="shared" si="274"/>
        <v>0</v>
      </c>
      <c r="BB37" s="7">
        <f>SUM(AY37:BA37)</f>
        <v>0</v>
      </c>
      <c r="BC37" s="7">
        <f>AA37+AE37+AI37+AM37+AQ37+AU37</f>
        <v>0</v>
      </c>
      <c r="BD37" s="7">
        <f t="shared" ref="BC37:BE38" si="275">AB37+AF37+AJ37+AN37+AR37+AV37</f>
        <v>0</v>
      </c>
      <c r="BE37" s="7">
        <f t="shared" si="275"/>
        <v>0</v>
      </c>
      <c r="BF37" s="7">
        <f>SUM(BC37:BE37)</f>
        <v>0</v>
      </c>
      <c r="BG37" s="7">
        <f>AY37+BC37</f>
        <v>0</v>
      </c>
      <c r="BH37" s="7">
        <f t="shared" ref="BH37:BI38" si="276">AZ37+BD37</f>
        <v>0</v>
      </c>
      <c r="BI37" s="7">
        <f t="shared" si="276"/>
        <v>0</v>
      </c>
      <c r="BJ37" s="7">
        <f>SUM(BG37:BI37)</f>
        <v>0</v>
      </c>
    </row>
    <row r="38" spans="2:62" x14ac:dyDescent="0.25">
      <c r="B38" s="15" t="s">
        <v>484</v>
      </c>
      <c r="C38" s="10">
        <f>H28</f>
        <v>0</v>
      </c>
      <c r="D38" s="10">
        <f>L28</f>
        <v>451</v>
      </c>
      <c r="E38" s="10">
        <f>P28</f>
        <v>0</v>
      </c>
      <c r="F38" s="7">
        <f>SUM(C38:E38)</f>
        <v>451</v>
      </c>
      <c r="G38" s="10">
        <f>AB28</f>
        <v>0</v>
      </c>
      <c r="H38" s="10">
        <f>AF28</f>
        <v>414</v>
      </c>
      <c r="I38" s="7">
        <f>AJ28</f>
        <v>0</v>
      </c>
      <c r="J38" s="7">
        <f>SUM(G38:I38)</f>
        <v>414</v>
      </c>
      <c r="K38" s="10">
        <f>AV28</f>
        <v>0</v>
      </c>
      <c r="L38" s="10">
        <f>AZ28</f>
        <v>404</v>
      </c>
      <c r="M38" s="10">
        <f>BD28</f>
        <v>0</v>
      </c>
      <c r="N38" s="7">
        <f>SUM(K38:M38)</f>
        <v>404</v>
      </c>
      <c r="O38" s="10">
        <f>BP28</f>
        <v>0</v>
      </c>
      <c r="P38" s="10">
        <f>BT28</f>
        <v>211</v>
      </c>
      <c r="Q38" s="10">
        <f>BX28</f>
        <v>0</v>
      </c>
      <c r="R38" s="7">
        <f>SUM(O38:Q38)</f>
        <v>211</v>
      </c>
      <c r="S38" s="10">
        <f>CJ28</f>
        <v>0</v>
      </c>
      <c r="T38" s="10">
        <f>CN28</f>
        <v>0</v>
      </c>
      <c r="U38" s="10">
        <f>CR28</f>
        <v>0</v>
      </c>
      <c r="V38" s="7">
        <f>SUM(S38:U38)</f>
        <v>0</v>
      </c>
      <c r="W38" s="10">
        <f>DD28</f>
        <v>0</v>
      </c>
      <c r="X38" s="10">
        <f>DH28</f>
        <v>0</v>
      </c>
      <c r="Y38" s="10">
        <f>DL28</f>
        <v>0</v>
      </c>
      <c r="Z38" s="7">
        <f>SUM(W38:Y38)</f>
        <v>0</v>
      </c>
      <c r="AA38" s="10">
        <f>DX28</f>
        <v>0</v>
      </c>
      <c r="AB38" s="10">
        <f>EB28</f>
        <v>0</v>
      </c>
      <c r="AC38" s="10">
        <f>EF28</f>
        <v>0</v>
      </c>
      <c r="AD38" s="7">
        <f>SUM(AA38:AC38)</f>
        <v>0</v>
      </c>
      <c r="AE38" s="10">
        <f>ER28</f>
        <v>0</v>
      </c>
      <c r="AF38" s="10">
        <f>EV28</f>
        <v>0</v>
      </c>
      <c r="AG38" s="10">
        <f>EZ28</f>
        <v>0</v>
      </c>
      <c r="AH38" s="7">
        <f>SUM(AE38:AG38)</f>
        <v>0</v>
      </c>
      <c r="AI38" s="10">
        <f>FL28</f>
        <v>0</v>
      </c>
      <c r="AJ38" s="10">
        <f>FP28</f>
        <v>0</v>
      </c>
      <c r="AK38" s="10">
        <f>FT28</f>
        <v>0</v>
      </c>
      <c r="AL38" s="7">
        <f>SUM(AI38:AK38)</f>
        <v>0</v>
      </c>
      <c r="AM38" s="10">
        <f>GF28</f>
        <v>0</v>
      </c>
      <c r="AN38" s="10">
        <f>GJ28</f>
        <v>0</v>
      </c>
      <c r="AO38" s="10">
        <f>GN28</f>
        <v>0</v>
      </c>
      <c r="AP38" s="7">
        <f>SUM(AM38:AO38)</f>
        <v>0</v>
      </c>
      <c r="AQ38" s="10">
        <f>GZ28</f>
        <v>0</v>
      </c>
      <c r="AR38" s="10">
        <f>HD28</f>
        <v>0</v>
      </c>
      <c r="AS38" s="10">
        <f>HH28</f>
        <v>0</v>
      </c>
      <c r="AT38" s="7">
        <f>SUM(AQ38:AS38)</f>
        <v>0</v>
      </c>
      <c r="AU38" s="10">
        <f>HT28</f>
        <v>0</v>
      </c>
      <c r="AV38" s="10">
        <f>HX28</f>
        <v>0</v>
      </c>
      <c r="AW38" s="10">
        <f>IB28</f>
        <v>0</v>
      </c>
      <c r="AX38" s="7">
        <f>SUM(AU38:AW38)</f>
        <v>0</v>
      </c>
      <c r="AY38" s="7">
        <f t="shared" si="274"/>
        <v>0</v>
      </c>
      <c r="AZ38" s="7">
        <f t="shared" si="274"/>
        <v>1480</v>
      </c>
      <c r="BA38" s="7">
        <f t="shared" si="274"/>
        <v>0</v>
      </c>
      <c r="BB38" s="7">
        <f>SUM(AY38:BA38)</f>
        <v>1480</v>
      </c>
      <c r="BC38" s="7">
        <f t="shared" si="275"/>
        <v>0</v>
      </c>
      <c r="BD38" s="7">
        <f t="shared" si="275"/>
        <v>0</v>
      </c>
      <c r="BE38" s="7">
        <f t="shared" si="275"/>
        <v>0</v>
      </c>
      <c r="BF38" s="7">
        <f>SUM(BC38:BE38)</f>
        <v>0</v>
      </c>
      <c r="BG38" s="7">
        <f>AY38+BC38</f>
        <v>0</v>
      </c>
      <c r="BH38" s="7">
        <f t="shared" si="276"/>
        <v>1480</v>
      </c>
      <c r="BI38" s="7">
        <f t="shared" si="276"/>
        <v>0</v>
      </c>
      <c r="BJ38" s="7">
        <f>SUM(BG38:BI38)</f>
        <v>1480</v>
      </c>
    </row>
    <row r="39" spans="2:62" x14ac:dyDescent="0.25">
      <c r="B39" s="15" t="s">
        <v>342</v>
      </c>
      <c r="C39" s="997">
        <f>C31</f>
        <v>22</v>
      </c>
      <c r="D39" s="998"/>
      <c r="E39" s="998"/>
      <c r="F39" s="999"/>
      <c r="G39" s="997">
        <f>W31</f>
        <v>20</v>
      </c>
      <c r="H39" s="998"/>
      <c r="I39" s="998"/>
      <c r="J39" s="999"/>
      <c r="K39" s="997">
        <f>AQ31</f>
        <v>21</v>
      </c>
      <c r="L39" s="998"/>
      <c r="M39" s="998"/>
      <c r="N39" s="999"/>
      <c r="O39" s="997">
        <v>21</v>
      </c>
      <c r="P39" s="998"/>
      <c r="Q39" s="998"/>
      <c r="R39" s="999"/>
      <c r="S39" s="997">
        <f>CE31</f>
        <v>16</v>
      </c>
      <c r="T39" s="998"/>
      <c r="U39" s="998"/>
      <c r="V39" s="999"/>
      <c r="W39" s="997"/>
      <c r="X39" s="998"/>
      <c r="Y39" s="998"/>
      <c r="Z39" s="999"/>
      <c r="AA39" s="997"/>
      <c r="AB39" s="998"/>
      <c r="AC39" s="998"/>
      <c r="AD39" s="999"/>
      <c r="AE39" s="997"/>
      <c r="AF39" s="998"/>
      <c r="AG39" s="998"/>
      <c r="AH39" s="999"/>
      <c r="AI39" s="997"/>
      <c r="AJ39" s="998"/>
      <c r="AK39" s="998"/>
      <c r="AL39" s="999"/>
      <c r="AM39" s="997">
        <f>GA31</f>
        <v>21</v>
      </c>
      <c r="AN39" s="998"/>
      <c r="AO39" s="998"/>
      <c r="AP39" s="999"/>
      <c r="AQ39" s="997">
        <f>GU31</f>
        <v>21</v>
      </c>
      <c r="AR39" s="998"/>
      <c r="AS39" s="998"/>
      <c r="AT39" s="999"/>
      <c r="AU39" s="997">
        <f>HO31</f>
        <v>21</v>
      </c>
      <c r="AV39" s="998"/>
      <c r="AW39" s="998"/>
      <c r="AX39" s="999"/>
      <c r="AY39" s="997">
        <f>C39+G39+K39+O39+S39+W39</f>
        <v>100</v>
      </c>
      <c r="AZ39" s="998"/>
      <c r="BA39" s="998"/>
      <c r="BB39" s="999"/>
      <c r="BC39" s="997">
        <f>AA39+AE39+AI39+AM39+AQ39+AU39</f>
        <v>63</v>
      </c>
      <c r="BD39" s="998"/>
      <c r="BE39" s="998"/>
      <c r="BF39" s="999"/>
      <c r="BG39" s="997">
        <f>AY39+BC39</f>
        <v>163</v>
      </c>
      <c r="BH39" s="998"/>
      <c r="BI39" s="998"/>
      <c r="BJ39" s="999"/>
    </row>
    <row r="40" spans="2:62" x14ac:dyDescent="0.25">
      <c r="B40" s="15" t="s">
        <v>485</v>
      </c>
      <c r="C40" s="657">
        <f>C37/C39</f>
        <v>0</v>
      </c>
      <c r="D40" s="657">
        <f>D37/C39</f>
        <v>0</v>
      </c>
      <c r="E40" s="657">
        <f>E37/C39</f>
        <v>0</v>
      </c>
      <c r="F40" s="657">
        <f>F37/C39</f>
        <v>0</v>
      </c>
      <c r="G40" s="657">
        <f>G37/G39</f>
        <v>0</v>
      </c>
      <c r="H40" s="657">
        <f>H37/G39</f>
        <v>0</v>
      </c>
      <c r="I40" s="657">
        <f>I37/G39</f>
        <v>0</v>
      </c>
      <c r="J40" s="657">
        <f>J37/G39</f>
        <v>0</v>
      </c>
      <c r="K40" s="657">
        <f>K37/K39</f>
        <v>0</v>
      </c>
      <c r="L40" s="657">
        <f>L37/K39</f>
        <v>0</v>
      </c>
      <c r="M40" s="657">
        <f>M37/K39</f>
        <v>0</v>
      </c>
      <c r="N40" s="657">
        <f>N37/K39</f>
        <v>0</v>
      </c>
      <c r="O40" s="657">
        <f>IFERROR(O37/O39,0)</f>
        <v>0</v>
      </c>
      <c r="P40" s="657">
        <f>P37/O39</f>
        <v>0</v>
      </c>
      <c r="Q40" s="657">
        <f>Q37/O39</f>
        <v>0</v>
      </c>
      <c r="R40" s="657">
        <f>R37/O39</f>
        <v>0</v>
      </c>
      <c r="S40" s="657">
        <f>IFERROR(S37/S39,0)</f>
        <v>0</v>
      </c>
      <c r="T40" s="657">
        <f>T37/S39</f>
        <v>0</v>
      </c>
      <c r="U40" s="657">
        <f>U37/S39</f>
        <v>0</v>
      </c>
      <c r="V40" s="657">
        <f>V37/S39</f>
        <v>0</v>
      </c>
      <c r="W40" s="657">
        <f>IFERROR(W37/W39,0)</f>
        <v>0</v>
      </c>
      <c r="X40" s="657" t="e">
        <f>X37/W39</f>
        <v>#DIV/0!</v>
      </c>
      <c r="Y40" s="657" t="e">
        <f>Y37/W39</f>
        <v>#DIV/0!</v>
      </c>
      <c r="Z40" s="657" t="e">
        <f>Z37/W39</f>
        <v>#DIV/0!</v>
      </c>
      <c r="AA40" s="657">
        <f>IFERROR(AA37/AA39,0)</f>
        <v>0</v>
      </c>
      <c r="AB40" s="657">
        <f>IFERROR(AB37/AA39,0)</f>
        <v>0</v>
      </c>
      <c r="AC40" s="657">
        <f>IFERROR(AC37/AA39,0)</f>
        <v>0</v>
      </c>
      <c r="AD40" s="657">
        <f>IFERROR(AD37/AA39,0)</f>
        <v>0</v>
      </c>
      <c r="AE40" s="657">
        <f>IFERROR(AE37/AE39,0)</f>
        <v>0</v>
      </c>
      <c r="AF40" s="657">
        <f>IFERROR(AF37/AE39,0)</f>
        <v>0</v>
      </c>
      <c r="AG40" s="657">
        <f>IFERROR(AG37/AE39,0)</f>
        <v>0</v>
      </c>
      <c r="AH40" s="657">
        <f>IFERROR(AH37/AE39,0)</f>
        <v>0</v>
      </c>
      <c r="AI40" s="657">
        <f>IFERROR(AI37/AI39,0)</f>
        <v>0</v>
      </c>
      <c r="AJ40" s="657">
        <f>IFERROR(AJ37/AI39,0)</f>
        <v>0</v>
      </c>
      <c r="AK40" s="657">
        <f>IFERROR(AK37/AI39,0)</f>
        <v>0</v>
      </c>
      <c r="AL40" s="657">
        <f>IFERROR(AL37/AI39,0)</f>
        <v>0</v>
      </c>
      <c r="AM40" s="657">
        <f>IFERROR(AM37/AM39,0)</f>
        <v>0</v>
      </c>
      <c r="AN40" s="657">
        <f>IFERROR(AN37/AM39,0)</f>
        <v>0</v>
      </c>
      <c r="AO40" s="657">
        <f>IFERROR(AO37/AM39,0)</f>
        <v>0</v>
      </c>
      <c r="AP40" s="657">
        <f>IFERROR(AP37/AM39,0)</f>
        <v>0</v>
      </c>
      <c r="AQ40" s="657">
        <f>IFERROR(AQ37/AQ39,0)</f>
        <v>0</v>
      </c>
      <c r="AR40" s="657">
        <f>IFERROR(AR37/AQ39,0)</f>
        <v>0</v>
      </c>
      <c r="AS40" s="657">
        <f>IFERROR(AS37/AQ39,0)</f>
        <v>0</v>
      </c>
      <c r="AT40" s="657">
        <f>IFERROR(AT37/AQ39,0)</f>
        <v>0</v>
      </c>
      <c r="AU40" s="657">
        <f>IFERROR(AU37/AU39,0)</f>
        <v>0</v>
      </c>
      <c r="AV40" s="657">
        <f>IFERROR(AV37/AU39,0)</f>
        <v>0</v>
      </c>
      <c r="AW40" s="657">
        <f>IFERROR(AW37/AU39,0)</f>
        <v>0</v>
      </c>
      <c r="AX40" s="657">
        <f>IFERROR(AX37/AU39,0)</f>
        <v>0</v>
      </c>
      <c r="AY40" s="657">
        <f>IFERROR(AY37/AY39,0)</f>
        <v>0</v>
      </c>
      <c r="AZ40" s="657">
        <f>IFERROR(AZ37/AY39,0)</f>
        <v>0</v>
      </c>
      <c r="BA40" s="657">
        <f>IFERROR(BA37/AY39,0)</f>
        <v>0</v>
      </c>
      <c r="BB40" s="657">
        <f>IFERROR(BB37/AY39,0)</f>
        <v>0</v>
      </c>
      <c r="BC40" s="657">
        <f>IFERROR(BC37/BC39,0)</f>
        <v>0</v>
      </c>
      <c r="BD40" s="657">
        <f>IFERROR(BD37/BC39,0)</f>
        <v>0</v>
      </c>
      <c r="BE40" s="657">
        <f>IFERROR(BE37/BC39,0)</f>
        <v>0</v>
      </c>
      <c r="BF40" s="657">
        <f>IFERROR(BF37/BC39,0)</f>
        <v>0</v>
      </c>
      <c r="BG40" s="657">
        <f>IFERROR(BG37/BG39,0)</f>
        <v>0</v>
      </c>
      <c r="BH40" s="657">
        <f>IFERROR(BH37/BG39,0)</f>
        <v>0</v>
      </c>
      <c r="BI40" s="657">
        <f>IFERROR(BI37/BG39,0)</f>
        <v>0</v>
      </c>
      <c r="BJ40" s="657">
        <f>IFERROR(BJ37/BG39,0)</f>
        <v>0</v>
      </c>
    </row>
    <row r="41" spans="2:62" x14ac:dyDescent="0.25">
      <c r="B41" s="15" t="s">
        <v>486</v>
      </c>
      <c r="C41" s="657">
        <f>C38/C39</f>
        <v>0</v>
      </c>
      <c r="D41" s="657">
        <f>D38/C39</f>
        <v>20.5</v>
      </c>
      <c r="E41" s="657">
        <f>E38/C39</f>
        <v>0</v>
      </c>
      <c r="F41" s="657">
        <f>F38/C39</f>
        <v>20.5</v>
      </c>
      <c r="G41" s="657">
        <f>G38/G39</f>
        <v>0</v>
      </c>
      <c r="H41" s="657">
        <f>H38/G39</f>
        <v>20.7</v>
      </c>
      <c r="I41" s="657">
        <f>I38/G39</f>
        <v>0</v>
      </c>
      <c r="J41" s="657">
        <f>J38/G39</f>
        <v>20.7</v>
      </c>
      <c r="K41" s="657">
        <f>K38/K39</f>
        <v>0</v>
      </c>
      <c r="L41" s="657">
        <f>L38/K39</f>
        <v>19.238095238095237</v>
      </c>
      <c r="M41" s="657">
        <f>M38/K39</f>
        <v>0</v>
      </c>
      <c r="N41" s="657">
        <f>N38/K39</f>
        <v>19.238095238095237</v>
      </c>
      <c r="O41" s="657">
        <f>IFERROR(O38/O39,0)</f>
        <v>0</v>
      </c>
      <c r="P41" s="657">
        <f>P38/O39</f>
        <v>10.047619047619047</v>
      </c>
      <c r="Q41" s="657">
        <f>Q38/O39</f>
        <v>0</v>
      </c>
      <c r="R41" s="657">
        <f>R38/O39</f>
        <v>10.047619047619047</v>
      </c>
      <c r="S41" s="657">
        <f>IFERROR(S38/S39,0)</f>
        <v>0</v>
      </c>
      <c r="T41" s="657">
        <f>T38/S39</f>
        <v>0</v>
      </c>
      <c r="U41" s="657">
        <f>U38/S39</f>
        <v>0</v>
      </c>
      <c r="V41" s="657">
        <f>V38/S39</f>
        <v>0</v>
      </c>
      <c r="W41" s="657">
        <f>IFERROR(W38/W39,0)</f>
        <v>0</v>
      </c>
      <c r="X41" s="657" t="e">
        <f>X38/W39</f>
        <v>#DIV/0!</v>
      </c>
      <c r="Y41" s="657" t="e">
        <f>Y38/W39</f>
        <v>#DIV/0!</v>
      </c>
      <c r="Z41" s="657" t="e">
        <f>Z38/W39</f>
        <v>#DIV/0!</v>
      </c>
      <c r="AA41" s="657">
        <f>IFERROR(AA38/AA39,0)</f>
        <v>0</v>
      </c>
      <c r="AB41" s="657">
        <f>IFERROR((AB38/AA39),0)</f>
        <v>0</v>
      </c>
      <c r="AC41" s="657">
        <f>IFERROR(AC38/AA39,0)</f>
        <v>0</v>
      </c>
      <c r="AD41" s="657">
        <f>IFERROR(AD38/AA39,0)</f>
        <v>0</v>
      </c>
      <c r="AE41" s="657">
        <f>IFERROR(AE38/AE39,0)</f>
        <v>0</v>
      </c>
      <c r="AF41" s="657">
        <f>IFERROR((AF38/AE39),0)</f>
        <v>0</v>
      </c>
      <c r="AG41" s="657">
        <f>IFERROR(AG38/AE39,0)</f>
        <v>0</v>
      </c>
      <c r="AH41" s="657">
        <f>IFERROR(AH38/AE39,0)</f>
        <v>0</v>
      </c>
      <c r="AI41" s="657">
        <f>IFERROR(AI38/AI39,0)</f>
        <v>0</v>
      </c>
      <c r="AJ41" s="657">
        <f>IFERROR((AJ38/AI39),0)</f>
        <v>0</v>
      </c>
      <c r="AK41" s="657">
        <f>IFERROR(AK38/AI39,0)</f>
        <v>0</v>
      </c>
      <c r="AL41" s="657">
        <f>IFERROR(AL38/AI39,0)</f>
        <v>0</v>
      </c>
      <c r="AM41" s="657">
        <f>IFERROR(AM38/AM39,0)</f>
        <v>0</v>
      </c>
      <c r="AN41" s="657">
        <f>IFERROR((AN38/AM39),0)</f>
        <v>0</v>
      </c>
      <c r="AO41" s="657">
        <f>IFERROR(AO38/AM39,0)</f>
        <v>0</v>
      </c>
      <c r="AP41" s="657">
        <f>IFERROR(AP38/AM39,0)</f>
        <v>0</v>
      </c>
      <c r="AQ41" s="657">
        <f>IFERROR(AQ38/AQ39,0)</f>
        <v>0</v>
      </c>
      <c r="AR41" s="657">
        <f>IFERROR((AR38/AQ39),0)</f>
        <v>0</v>
      </c>
      <c r="AS41" s="657">
        <f>IFERROR(AS38/AQ39,0)</f>
        <v>0</v>
      </c>
      <c r="AT41" s="657">
        <f>IFERROR(AT38/AQ39,0)</f>
        <v>0</v>
      </c>
      <c r="AU41" s="657">
        <f>IFERROR(AU38/AU39,0)</f>
        <v>0</v>
      </c>
      <c r="AV41" s="657">
        <f>IFERROR((AV38/AU39),0)</f>
        <v>0</v>
      </c>
      <c r="AW41" s="657">
        <f>IFERROR(AW38/AU39,0)</f>
        <v>0</v>
      </c>
      <c r="AX41" s="657">
        <f>IFERROR(AX38/AU39,0)</f>
        <v>0</v>
      </c>
      <c r="AY41" s="657">
        <f>IFERROR(AY38/AY39,0)</f>
        <v>0</v>
      </c>
      <c r="AZ41" s="657">
        <f>IFERROR((AZ38/AY39),0)</f>
        <v>14.8</v>
      </c>
      <c r="BA41" s="657">
        <f>IFERROR(BA38/AY39,0)</f>
        <v>0</v>
      </c>
      <c r="BB41" s="657">
        <f>IFERROR(BB38/AY39,0)</f>
        <v>14.8</v>
      </c>
      <c r="BC41" s="657">
        <f>IFERROR(BC38/BC39,0)</f>
        <v>0</v>
      </c>
      <c r="BD41" s="657">
        <f>IFERROR((BD38/BC39),0)</f>
        <v>0</v>
      </c>
      <c r="BE41" s="657">
        <f>IFERROR(BE38/BC39,0)</f>
        <v>0</v>
      </c>
      <c r="BF41" s="657">
        <f>IFERROR(BF38/BC39,0)</f>
        <v>0</v>
      </c>
      <c r="BG41" s="657">
        <f>IFERROR(BG38/BG39,0)</f>
        <v>0</v>
      </c>
      <c r="BH41" s="657">
        <f>IFERROR((BH38/BG39),0)</f>
        <v>9.0797546012269947</v>
      </c>
      <c r="BI41" s="657">
        <f>IFERROR(BI38/BG39,0)</f>
        <v>0</v>
      </c>
      <c r="BJ41" s="657">
        <f>IFERROR(BJ38/BG39,0)</f>
        <v>9.0797546012269947</v>
      </c>
    </row>
    <row r="42" spans="2:62" x14ac:dyDescent="0.25">
      <c r="B42" s="15" t="s">
        <v>487</v>
      </c>
      <c r="C42" s="658" t="e">
        <f>C40/C41</f>
        <v>#DIV/0!</v>
      </c>
      <c r="D42" s="658">
        <f t="shared" ref="D42:N42" si="277">D40/D41</f>
        <v>0</v>
      </c>
      <c r="E42" s="658" t="e">
        <f t="shared" si="277"/>
        <v>#DIV/0!</v>
      </c>
      <c r="F42" s="658">
        <f t="shared" si="277"/>
        <v>0</v>
      </c>
      <c r="G42" s="658" t="e">
        <f t="shared" si="277"/>
        <v>#DIV/0!</v>
      </c>
      <c r="H42" s="658">
        <f t="shared" si="277"/>
        <v>0</v>
      </c>
      <c r="I42" s="658" t="e">
        <f t="shared" si="277"/>
        <v>#DIV/0!</v>
      </c>
      <c r="J42" s="658">
        <f t="shared" si="277"/>
        <v>0</v>
      </c>
      <c r="K42" s="658" t="e">
        <f t="shared" si="277"/>
        <v>#DIV/0!</v>
      </c>
      <c r="L42" s="658">
        <f t="shared" si="277"/>
        <v>0</v>
      </c>
      <c r="M42" s="658" t="e">
        <f t="shared" si="277"/>
        <v>#DIV/0!</v>
      </c>
      <c r="N42" s="658">
        <f t="shared" si="277"/>
        <v>0</v>
      </c>
      <c r="O42" s="658">
        <f t="shared" ref="O42:BJ42" si="278">IFERROR(O40/O41,0)</f>
        <v>0</v>
      </c>
      <c r="P42" s="658">
        <f t="shared" si="278"/>
        <v>0</v>
      </c>
      <c r="Q42" s="658">
        <f t="shared" si="278"/>
        <v>0</v>
      </c>
      <c r="R42" s="658">
        <f t="shared" si="278"/>
        <v>0</v>
      </c>
      <c r="S42" s="658">
        <f t="shared" si="278"/>
        <v>0</v>
      </c>
      <c r="T42" s="658">
        <f t="shared" si="278"/>
        <v>0</v>
      </c>
      <c r="U42" s="658">
        <f t="shared" si="278"/>
        <v>0</v>
      </c>
      <c r="V42" s="658">
        <f t="shared" si="278"/>
        <v>0</v>
      </c>
      <c r="W42" s="658">
        <f t="shared" si="278"/>
        <v>0</v>
      </c>
      <c r="X42" s="658">
        <f t="shared" si="278"/>
        <v>0</v>
      </c>
      <c r="Y42" s="658">
        <f t="shared" si="278"/>
        <v>0</v>
      </c>
      <c r="Z42" s="658">
        <f t="shared" si="278"/>
        <v>0</v>
      </c>
      <c r="AA42" s="658">
        <f t="shared" si="278"/>
        <v>0</v>
      </c>
      <c r="AB42" s="658">
        <f t="shared" si="278"/>
        <v>0</v>
      </c>
      <c r="AC42" s="658">
        <f t="shared" si="278"/>
        <v>0</v>
      </c>
      <c r="AD42" s="658">
        <f t="shared" si="278"/>
        <v>0</v>
      </c>
      <c r="AE42" s="658">
        <f t="shared" si="278"/>
        <v>0</v>
      </c>
      <c r="AF42" s="658">
        <f t="shared" si="278"/>
        <v>0</v>
      </c>
      <c r="AG42" s="658">
        <f t="shared" si="278"/>
        <v>0</v>
      </c>
      <c r="AH42" s="658">
        <f t="shared" si="278"/>
        <v>0</v>
      </c>
      <c r="AI42" s="658">
        <f t="shared" si="278"/>
        <v>0</v>
      </c>
      <c r="AJ42" s="658">
        <f t="shared" si="278"/>
        <v>0</v>
      </c>
      <c r="AK42" s="658">
        <f t="shared" si="278"/>
        <v>0</v>
      </c>
      <c r="AL42" s="658">
        <f t="shared" si="278"/>
        <v>0</v>
      </c>
      <c r="AM42" s="658">
        <f t="shared" si="278"/>
        <v>0</v>
      </c>
      <c r="AN42" s="658">
        <f t="shared" si="278"/>
        <v>0</v>
      </c>
      <c r="AO42" s="658">
        <f t="shared" si="278"/>
        <v>0</v>
      </c>
      <c r="AP42" s="658">
        <f t="shared" si="278"/>
        <v>0</v>
      </c>
      <c r="AQ42" s="658">
        <f t="shared" si="278"/>
        <v>0</v>
      </c>
      <c r="AR42" s="658">
        <f t="shared" si="278"/>
        <v>0</v>
      </c>
      <c r="AS42" s="658">
        <f t="shared" si="278"/>
        <v>0</v>
      </c>
      <c r="AT42" s="658">
        <f t="shared" si="278"/>
        <v>0</v>
      </c>
      <c r="AU42" s="658">
        <f t="shared" si="278"/>
        <v>0</v>
      </c>
      <c r="AV42" s="658">
        <f t="shared" si="278"/>
        <v>0</v>
      </c>
      <c r="AW42" s="658">
        <f t="shared" si="278"/>
        <v>0</v>
      </c>
      <c r="AX42" s="658">
        <f t="shared" si="278"/>
        <v>0</v>
      </c>
      <c r="AY42" s="658">
        <f t="shared" si="278"/>
        <v>0</v>
      </c>
      <c r="AZ42" s="658">
        <f t="shared" si="278"/>
        <v>0</v>
      </c>
      <c r="BA42" s="658">
        <f t="shared" si="278"/>
        <v>0</v>
      </c>
      <c r="BB42" s="658">
        <f t="shared" si="278"/>
        <v>0</v>
      </c>
      <c r="BC42" s="658">
        <f t="shared" si="278"/>
        <v>0</v>
      </c>
      <c r="BD42" s="658">
        <f t="shared" si="278"/>
        <v>0</v>
      </c>
      <c r="BE42" s="658">
        <f t="shared" si="278"/>
        <v>0</v>
      </c>
      <c r="BF42" s="658">
        <f t="shared" si="278"/>
        <v>0</v>
      </c>
      <c r="BG42" s="658">
        <f t="shared" si="278"/>
        <v>0</v>
      </c>
      <c r="BH42" s="658">
        <f t="shared" si="278"/>
        <v>0</v>
      </c>
      <c r="BI42" s="658">
        <f t="shared" si="278"/>
        <v>0</v>
      </c>
      <c r="BJ42" s="658">
        <f t="shared" si="278"/>
        <v>0</v>
      </c>
    </row>
  </sheetData>
  <mergeCells count="241">
    <mergeCell ref="ME30:MX30"/>
    <mergeCell ref="ME31:MX31"/>
    <mergeCell ref="ME32:MJ32"/>
    <mergeCell ref="MK32:MN32"/>
    <mergeCell ref="MO32:MR32"/>
    <mergeCell ref="MS32:MX32"/>
    <mergeCell ref="C30:V30"/>
    <mergeCell ref="C31:V31"/>
    <mergeCell ref="C32:H32"/>
    <mergeCell ref="I32:L32"/>
    <mergeCell ref="M32:P32"/>
    <mergeCell ref="Q32:V32"/>
    <mergeCell ref="CY30:DR30"/>
    <mergeCell ref="CY31:DR31"/>
    <mergeCell ref="CY32:DD32"/>
    <mergeCell ref="DE32:DH32"/>
    <mergeCell ref="DI32:DL32"/>
    <mergeCell ref="DM32:DR32"/>
    <mergeCell ref="CE30:CX30"/>
    <mergeCell ref="FG30:FZ30"/>
    <mergeCell ref="FG31:FZ31"/>
    <mergeCell ref="FG32:FL32"/>
    <mergeCell ref="FM32:FP32"/>
    <mergeCell ref="FQ32:FT32"/>
    <mergeCell ref="MY30:NR30"/>
    <mergeCell ref="MY31:NR31"/>
    <mergeCell ref="MY32:ND32"/>
    <mergeCell ref="NE32:NH32"/>
    <mergeCell ref="NI32:NL32"/>
    <mergeCell ref="NM32:NR32"/>
    <mergeCell ref="W30:AP30"/>
    <mergeCell ref="W31:AP31"/>
    <mergeCell ref="W32:AB32"/>
    <mergeCell ref="AC32:AF32"/>
    <mergeCell ref="AG32:AJ32"/>
    <mergeCell ref="AK32:AP32"/>
    <mergeCell ref="BK30:CD30"/>
    <mergeCell ref="BK31:CD31"/>
    <mergeCell ref="BK32:BP32"/>
    <mergeCell ref="BQ32:BT32"/>
    <mergeCell ref="BU32:BX32"/>
    <mergeCell ref="BY32:CD32"/>
    <mergeCell ref="AQ30:BJ30"/>
    <mergeCell ref="AQ31:BJ31"/>
    <mergeCell ref="AQ32:AV32"/>
    <mergeCell ref="AW32:AZ32"/>
    <mergeCell ref="BA32:BD32"/>
    <mergeCell ref="BE32:BJ32"/>
    <mergeCell ref="MY2:NR2"/>
    <mergeCell ref="MY3:ND3"/>
    <mergeCell ref="NE3:NH3"/>
    <mergeCell ref="NI3:NL3"/>
    <mergeCell ref="NM3:NR3"/>
    <mergeCell ref="FG2:FZ2"/>
    <mergeCell ref="FG3:FL3"/>
    <mergeCell ref="FM3:FP3"/>
    <mergeCell ref="FQ3:FT3"/>
    <mergeCell ref="FU3:FZ3"/>
    <mergeCell ref="GA2:GT2"/>
    <mergeCell ref="GA3:GF3"/>
    <mergeCell ref="GG3:GJ3"/>
    <mergeCell ref="GK3:GN3"/>
    <mergeCell ref="GO3:GT3"/>
    <mergeCell ref="JC2:JV2"/>
    <mergeCell ref="JC3:JH3"/>
    <mergeCell ref="JI3:JL3"/>
    <mergeCell ref="JM3:JP3"/>
    <mergeCell ref="JQ3:JV3"/>
    <mergeCell ref="II2:JB2"/>
    <mergeCell ref="II3:IN3"/>
    <mergeCell ref="IO3:IR3"/>
    <mergeCell ref="IS3:IV3"/>
    <mergeCell ref="DS2:EL2"/>
    <mergeCell ref="DS3:DX3"/>
    <mergeCell ref="DY3:EB3"/>
    <mergeCell ref="EC3:EF3"/>
    <mergeCell ref="EG3:EL3"/>
    <mergeCell ref="CE2:CX2"/>
    <mergeCell ref="CE3:CJ3"/>
    <mergeCell ref="CK3:CN3"/>
    <mergeCell ref="CO3:CR3"/>
    <mergeCell ref="CS3:CX3"/>
    <mergeCell ref="CY2:DR2"/>
    <mergeCell ref="CY3:DD3"/>
    <mergeCell ref="DE3:DH3"/>
    <mergeCell ref="DI3:DL3"/>
    <mergeCell ref="DM3:DR3"/>
    <mergeCell ref="A2:A4"/>
    <mergeCell ref="I3:L3"/>
    <mergeCell ref="M3:P3"/>
    <mergeCell ref="Q3:V3"/>
    <mergeCell ref="C2:V2"/>
    <mergeCell ref="C3:H3"/>
    <mergeCell ref="B2:B4"/>
    <mergeCell ref="W2:AP2"/>
    <mergeCell ref="W3:AB3"/>
    <mergeCell ref="AC3:AF3"/>
    <mergeCell ref="AG3:AJ3"/>
    <mergeCell ref="AK3:AP3"/>
    <mergeCell ref="BK2:CD2"/>
    <mergeCell ref="BK3:BP3"/>
    <mergeCell ref="BQ3:BT3"/>
    <mergeCell ref="BU3:BX3"/>
    <mergeCell ref="BY3:CD3"/>
    <mergeCell ref="AQ2:BJ2"/>
    <mergeCell ref="AQ3:AV3"/>
    <mergeCell ref="AW3:AZ3"/>
    <mergeCell ref="BA3:BD3"/>
    <mergeCell ref="BE3:BJ3"/>
    <mergeCell ref="EM2:FF2"/>
    <mergeCell ref="EM3:ER3"/>
    <mergeCell ref="ES3:EV3"/>
    <mergeCell ref="EW3:EZ3"/>
    <mergeCell ref="FA3:FF3"/>
    <mergeCell ref="HO2:IH2"/>
    <mergeCell ref="HO3:HT3"/>
    <mergeCell ref="HU3:HX3"/>
    <mergeCell ref="HY3:IB3"/>
    <mergeCell ref="IC3:IH3"/>
    <mergeCell ref="GU2:HN2"/>
    <mergeCell ref="GU3:GZ3"/>
    <mergeCell ref="HA3:HD3"/>
    <mergeCell ref="HE3:HH3"/>
    <mergeCell ref="HI3:HN3"/>
    <mergeCell ref="IW3:JB3"/>
    <mergeCell ref="KQ2:LJ2"/>
    <mergeCell ref="KQ3:KV3"/>
    <mergeCell ref="KW3:KZ3"/>
    <mergeCell ref="LA3:LD3"/>
    <mergeCell ref="LE3:LJ3"/>
    <mergeCell ref="JW2:KP2"/>
    <mergeCell ref="JW3:KB3"/>
    <mergeCell ref="KC3:KF3"/>
    <mergeCell ref="KG3:KJ3"/>
    <mergeCell ref="KK3:KP3"/>
    <mergeCell ref="ME2:MX2"/>
    <mergeCell ref="ME3:MJ3"/>
    <mergeCell ref="MK3:MN3"/>
    <mergeCell ref="MO3:MR3"/>
    <mergeCell ref="MS3:MX3"/>
    <mergeCell ref="LK2:MD2"/>
    <mergeCell ref="LK3:LP3"/>
    <mergeCell ref="LQ3:LT3"/>
    <mergeCell ref="LU3:LX3"/>
    <mergeCell ref="LY3:MD3"/>
    <mergeCell ref="FU32:FZ32"/>
    <mergeCell ref="CE31:CX31"/>
    <mergeCell ref="CE32:CJ32"/>
    <mergeCell ref="CK32:CN32"/>
    <mergeCell ref="CO32:CR32"/>
    <mergeCell ref="CS32:CX32"/>
    <mergeCell ref="EM30:FF30"/>
    <mergeCell ref="EM31:FF31"/>
    <mergeCell ref="EM32:ER32"/>
    <mergeCell ref="ES32:EV32"/>
    <mergeCell ref="EW32:EZ32"/>
    <mergeCell ref="FA32:FF32"/>
    <mergeCell ref="DS30:EL30"/>
    <mergeCell ref="DS31:EL31"/>
    <mergeCell ref="DS32:DX32"/>
    <mergeCell ref="DY32:EB32"/>
    <mergeCell ref="EC32:EF32"/>
    <mergeCell ref="EG32:EL32"/>
    <mergeCell ref="GU30:HN30"/>
    <mergeCell ref="GU31:HN31"/>
    <mergeCell ref="GU32:GZ32"/>
    <mergeCell ref="HA32:HD32"/>
    <mergeCell ref="HE32:HH32"/>
    <mergeCell ref="HI32:HN32"/>
    <mergeCell ref="GA30:GT30"/>
    <mergeCell ref="GA31:GT31"/>
    <mergeCell ref="GA32:GF32"/>
    <mergeCell ref="GG32:GJ32"/>
    <mergeCell ref="GK32:GN32"/>
    <mergeCell ref="GO32:GT32"/>
    <mergeCell ref="II30:JB30"/>
    <mergeCell ref="II31:JB31"/>
    <mergeCell ref="II32:IN32"/>
    <mergeCell ref="IO32:IR32"/>
    <mergeCell ref="IS32:IV32"/>
    <mergeCell ref="IW32:JB32"/>
    <mergeCell ref="HO30:IH30"/>
    <mergeCell ref="HO31:IH31"/>
    <mergeCell ref="HO32:HT32"/>
    <mergeCell ref="HU32:HX32"/>
    <mergeCell ref="HY32:IB32"/>
    <mergeCell ref="IC32:IH32"/>
    <mergeCell ref="JW30:KP30"/>
    <mergeCell ref="JW31:KP31"/>
    <mergeCell ref="JW32:KB32"/>
    <mergeCell ref="KC32:KF32"/>
    <mergeCell ref="KG32:KJ32"/>
    <mergeCell ref="KK32:KP32"/>
    <mergeCell ref="JC30:JV30"/>
    <mergeCell ref="JC31:JV31"/>
    <mergeCell ref="JC32:JH32"/>
    <mergeCell ref="JI32:JL32"/>
    <mergeCell ref="JM32:JP32"/>
    <mergeCell ref="JQ32:JV32"/>
    <mergeCell ref="LK30:MD30"/>
    <mergeCell ref="LK31:MD31"/>
    <mergeCell ref="LK32:LP32"/>
    <mergeCell ref="LQ32:LT32"/>
    <mergeCell ref="LU32:LX32"/>
    <mergeCell ref="LY32:MD32"/>
    <mergeCell ref="KQ30:LJ30"/>
    <mergeCell ref="KQ31:LJ31"/>
    <mergeCell ref="KQ32:KV32"/>
    <mergeCell ref="KW32:KZ32"/>
    <mergeCell ref="LA32:LD32"/>
    <mergeCell ref="LE32:LJ32"/>
    <mergeCell ref="AA35:AD35"/>
    <mergeCell ref="AA39:AD39"/>
    <mergeCell ref="S35:V35"/>
    <mergeCell ref="S39:V39"/>
    <mergeCell ref="O35:R35"/>
    <mergeCell ref="O39:R39"/>
    <mergeCell ref="C39:F39"/>
    <mergeCell ref="G35:J35"/>
    <mergeCell ref="G39:J39"/>
    <mergeCell ref="W35:Z35"/>
    <mergeCell ref="W39:Z39"/>
    <mergeCell ref="K35:N35"/>
    <mergeCell ref="K39:N39"/>
    <mergeCell ref="C35:F35"/>
    <mergeCell ref="AY35:BB35"/>
    <mergeCell ref="AY39:BB39"/>
    <mergeCell ref="BC35:BF35"/>
    <mergeCell ref="BC39:BF39"/>
    <mergeCell ref="BG35:BJ35"/>
    <mergeCell ref="BG39:BJ39"/>
    <mergeCell ref="AE35:AH35"/>
    <mergeCell ref="AE39:AH39"/>
    <mergeCell ref="AI35:AL35"/>
    <mergeCell ref="AI39:AL39"/>
    <mergeCell ref="AM35:AP35"/>
    <mergeCell ref="AM39:AP39"/>
    <mergeCell ref="AQ35:AT35"/>
    <mergeCell ref="AQ39:AT39"/>
    <mergeCell ref="AU35:AX35"/>
    <mergeCell ref="AU39:AX39"/>
  </mergeCells>
  <pageMargins left="0.7" right="0.7" top="0.75" bottom="0.75" header="0.3" footer="0.3"/>
  <pageSetup orientation="portrait" horizontalDpi="300" verticalDpi="360" r:id="rId1"/>
  <ignoredErrors>
    <ignoredError sqref="V5:V6 AB28:AN28 AP5 P12 L12 L5:L8 P5:P8 AJ5:AJ8 AK6:AN8 L10 P10 AJ25:AN27 AJ9:AN14 AF25:AF27 AF5:AF14 L14 P14 C28:P28 S6:U6 Q25:U28 W28:Z28 AO25:AP28 AV5:AV27 AO7:AP14 AB5:AB27 P17:P27 Q7:U21 H6:H17 AF17:AF23 AJ17:AN23 L17:L27 Q22:V24 AZ5:AZ28 AQ28:AY28 BI28:BJ28 BA28:BH28 BD5:BH27 BI7:BI27 BJ5 H19:H27 AO17:AP23 AP15:AP16" emptyCellReferenc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CB33"/>
  <sheetViews>
    <sheetView showGridLines="0" zoomScale="85" zoomScaleNormal="85" workbookViewId="0">
      <pane xSplit="2" topLeftCell="C1" activePane="topRight" state="frozen"/>
      <selection pane="topRight" activeCell="G37" sqref="G37"/>
    </sheetView>
  </sheetViews>
  <sheetFormatPr defaultRowHeight="15" x14ac:dyDescent="0.25"/>
  <cols>
    <col min="1" max="1" width="4.85546875" style="91" bestFit="1" customWidth="1"/>
    <col min="2" max="2" width="30.140625" style="91" bestFit="1" customWidth="1"/>
    <col min="3" max="3" width="7.85546875" style="100" customWidth="1"/>
    <col min="4" max="4" width="8.85546875" style="100" customWidth="1"/>
    <col min="5" max="5" width="7.85546875" style="100" customWidth="1"/>
    <col min="6" max="6" width="8" style="100" customWidth="1"/>
    <col min="7" max="7" width="7.85546875" style="91" bestFit="1" customWidth="1"/>
    <col min="8" max="8" width="8.85546875" style="91" bestFit="1" customWidth="1"/>
    <col min="9" max="9" width="7.85546875" style="91" bestFit="1" customWidth="1"/>
    <col min="10" max="10" width="8.7109375" style="91" customWidth="1"/>
    <col min="11" max="14" width="7.85546875" style="91" customWidth="1"/>
    <col min="15" max="15" width="7.28515625" style="91" customWidth="1"/>
    <col min="16" max="18" width="6.85546875" style="91" customWidth="1"/>
    <col min="19" max="19" width="7" style="91" customWidth="1"/>
    <col min="20" max="20" width="6.85546875" style="91" customWidth="1"/>
    <col min="21" max="21" width="10.5703125" style="91" customWidth="1"/>
    <col min="22" max="22" width="7.5703125" style="91" customWidth="1"/>
    <col min="23" max="23" width="6.7109375" style="91" customWidth="1"/>
    <col min="24" max="24" width="6.42578125" style="91" customWidth="1"/>
    <col min="25" max="25" width="5.7109375" style="91" customWidth="1"/>
    <col min="26" max="26" width="7.5703125" style="91" customWidth="1"/>
    <col min="27" max="27" width="7.7109375" style="91" customWidth="1"/>
    <col min="28" max="28" width="5.7109375" style="91" customWidth="1"/>
    <col min="29" max="29" width="4.7109375" style="91" customWidth="1"/>
    <col min="30" max="30" width="7.5703125" style="91" customWidth="1"/>
    <col min="31" max="31" width="6.5703125" style="91" customWidth="1"/>
    <col min="32" max="32" width="5.5703125" style="91" customWidth="1"/>
    <col min="33" max="33" width="4.85546875" style="91" customWidth="1"/>
    <col min="34" max="34" width="7.5703125" style="91" customWidth="1"/>
    <col min="35" max="35" width="6.5703125" style="91" bestFit="1" customWidth="1"/>
    <col min="36" max="36" width="5.85546875" style="91" bestFit="1" customWidth="1"/>
    <col min="37" max="37" width="4.85546875" style="91" bestFit="1" customWidth="1"/>
    <col min="38" max="38" width="7.5703125" style="91" bestFit="1" customWidth="1"/>
    <col min="39" max="39" width="7.140625" style="91" customWidth="1"/>
    <col min="40" max="40" width="5.85546875" style="91" bestFit="1" customWidth="1"/>
    <col min="41" max="41" width="4.85546875" style="91" bestFit="1" customWidth="1"/>
    <col min="42" max="42" width="7.5703125" style="91" bestFit="1" customWidth="1"/>
    <col min="43" max="43" width="6.5703125" style="91" bestFit="1" customWidth="1"/>
    <col min="44" max="44" width="6.28515625" style="91" customWidth="1"/>
    <col min="45" max="45" width="4.5703125" style="91" customWidth="1"/>
    <col min="46" max="46" width="7.5703125" style="91" bestFit="1" customWidth="1"/>
    <col min="47" max="47" width="7" style="91" bestFit="1" customWidth="1"/>
    <col min="48" max="48" width="5.85546875" style="91" bestFit="1" customWidth="1"/>
    <col min="49" max="49" width="4.85546875" style="91" bestFit="1" customWidth="1"/>
    <col min="50" max="50" width="6.85546875" style="91" customWidth="1"/>
    <col min="51" max="51" width="7" style="91" bestFit="1" customWidth="1"/>
    <col min="52" max="52" width="6.7109375" style="91" bestFit="1" customWidth="1"/>
    <col min="53" max="53" width="4.85546875" style="91" bestFit="1" customWidth="1"/>
    <col min="54" max="54" width="6.85546875" style="91" customWidth="1"/>
    <col min="55" max="55" width="7" style="91" bestFit="1" customWidth="1"/>
    <col min="56" max="56" width="6.7109375" style="91" bestFit="1" customWidth="1"/>
    <col min="57" max="57" width="4.85546875" style="91" bestFit="1" customWidth="1"/>
    <col min="58" max="58" width="6.85546875" style="91" customWidth="1"/>
    <col min="59" max="59" width="7" style="91" bestFit="1" customWidth="1"/>
    <col min="60" max="60" width="5.85546875" style="91" bestFit="1" customWidth="1"/>
    <col min="61" max="61" width="4.85546875" style="91" bestFit="1" customWidth="1"/>
    <col min="62" max="62" width="6.85546875" style="91" customWidth="1"/>
    <col min="63" max="63" width="7" style="91" bestFit="1" customWidth="1"/>
    <col min="64" max="64" width="5.85546875" style="91" bestFit="1" customWidth="1"/>
    <col min="65" max="65" width="4.85546875" style="91" bestFit="1" customWidth="1"/>
    <col min="66" max="66" width="6.85546875" style="91" customWidth="1"/>
    <col min="67" max="67" width="7" style="91" bestFit="1" customWidth="1"/>
    <col min="68" max="68" width="6.7109375" style="91" bestFit="1" customWidth="1"/>
    <col min="69" max="69" width="4.85546875" style="91" bestFit="1" customWidth="1"/>
    <col min="70" max="70" width="6.85546875" style="91" customWidth="1"/>
    <col min="71" max="71" width="7.7109375" style="91" bestFit="1" customWidth="1"/>
    <col min="72" max="72" width="6.7109375" style="91" bestFit="1" customWidth="1"/>
    <col min="73" max="73" width="4.85546875" style="91" bestFit="1" customWidth="1"/>
    <col min="74" max="74" width="6.85546875" style="91" customWidth="1"/>
    <col min="75" max="75" width="7.7109375" style="91" bestFit="1" customWidth="1"/>
    <col min="76" max="76" width="6.7109375" style="91" bestFit="1" customWidth="1"/>
    <col min="77" max="77" width="4.85546875" style="91" bestFit="1" customWidth="1"/>
    <col min="78" max="78" width="8.140625" style="91" customWidth="1"/>
    <col min="79" max="16384" width="9.140625" style="91"/>
  </cols>
  <sheetData>
    <row r="1" spans="1:80" x14ac:dyDescent="0.25">
      <c r="A1" s="101" t="s">
        <v>83</v>
      </c>
      <c r="B1" s="79"/>
      <c r="C1" s="86"/>
      <c r="D1" s="86"/>
      <c r="E1" s="86"/>
      <c r="F1" s="86"/>
    </row>
    <row r="2" spans="1:80" x14ac:dyDescent="0.25">
      <c r="A2" s="988" t="s">
        <v>99</v>
      </c>
      <c r="B2" s="988" t="s">
        <v>43</v>
      </c>
      <c r="C2" s="987" t="s">
        <v>18</v>
      </c>
      <c r="D2" s="987"/>
      <c r="E2" s="987"/>
      <c r="F2" s="987"/>
      <c r="G2" s="966" t="s">
        <v>31</v>
      </c>
      <c r="H2" s="966"/>
      <c r="I2" s="966"/>
      <c r="J2" s="966"/>
      <c r="K2" s="987" t="s">
        <v>32</v>
      </c>
      <c r="L2" s="987"/>
      <c r="M2" s="987"/>
      <c r="N2" s="987"/>
      <c r="O2" s="966" t="s">
        <v>33</v>
      </c>
      <c r="P2" s="966"/>
      <c r="Q2" s="966"/>
      <c r="R2" s="966"/>
      <c r="S2" s="987" t="s">
        <v>34</v>
      </c>
      <c r="T2" s="987"/>
      <c r="U2" s="987"/>
      <c r="V2" s="987"/>
      <c r="W2" s="966" t="s">
        <v>284</v>
      </c>
      <c r="X2" s="966"/>
      <c r="Y2" s="966"/>
      <c r="Z2" s="966"/>
      <c r="AA2" s="987" t="s">
        <v>285</v>
      </c>
      <c r="AB2" s="987"/>
      <c r="AC2" s="987"/>
      <c r="AD2" s="987"/>
      <c r="AE2" s="966" t="s">
        <v>288</v>
      </c>
      <c r="AF2" s="966"/>
      <c r="AG2" s="966"/>
      <c r="AH2" s="966"/>
      <c r="AI2" s="987" t="s">
        <v>289</v>
      </c>
      <c r="AJ2" s="987"/>
      <c r="AK2" s="987"/>
      <c r="AL2" s="987"/>
      <c r="AM2" s="966" t="s">
        <v>290</v>
      </c>
      <c r="AN2" s="966"/>
      <c r="AO2" s="966"/>
      <c r="AP2" s="966"/>
      <c r="AQ2" s="987" t="s">
        <v>291</v>
      </c>
      <c r="AR2" s="987"/>
      <c r="AS2" s="987"/>
      <c r="AT2" s="987"/>
      <c r="AU2" s="966" t="s">
        <v>292</v>
      </c>
      <c r="AV2" s="966"/>
      <c r="AW2" s="966"/>
      <c r="AX2" s="966"/>
      <c r="AY2" s="989" t="s">
        <v>300</v>
      </c>
      <c r="AZ2" s="990"/>
      <c r="BA2" s="990"/>
      <c r="BB2" s="991"/>
      <c r="BC2" s="989" t="s">
        <v>301</v>
      </c>
      <c r="BD2" s="990"/>
      <c r="BE2" s="990"/>
      <c r="BF2" s="991"/>
      <c r="BG2" s="989" t="s">
        <v>302</v>
      </c>
      <c r="BH2" s="990"/>
      <c r="BI2" s="990"/>
      <c r="BJ2" s="991"/>
      <c r="BK2" s="989" t="s">
        <v>303</v>
      </c>
      <c r="BL2" s="990"/>
      <c r="BM2" s="990"/>
      <c r="BN2" s="991"/>
      <c r="BO2" s="992" t="s">
        <v>299</v>
      </c>
      <c r="BP2" s="992"/>
      <c r="BQ2" s="992"/>
      <c r="BR2" s="992"/>
      <c r="BS2" s="992" t="s">
        <v>304</v>
      </c>
      <c r="BT2" s="992"/>
      <c r="BU2" s="992"/>
      <c r="BV2" s="992"/>
      <c r="BW2" s="992">
        <v>2018</v>
      </c>
      <c r="BX2" s="992"/>
      <c r="BY2" s="992"/>
      <c r="BZ2" s="992"/>
    </row>
    <row r="3" spans="1:80" ht="25.5" x14ac:dyDescent="0.25">
      <c r="A3" s="988"/>
      <c r="B3" s="988"/>
      <c r="C3" s="208" t="s">
        <v>26</v>
      </c>
      <c r="D3" s="208" t="s">
        <v>27</v>
      </c>
      <c r="E3" s="208" t="s">
        <v>253</v>
      </c>
      <c r="F3" s="208" t="s">
        <v>2</v>
      </c>
      <c r="G3" s="208" t="s">
        <v>26</v>
      </c>
      <c r="H3" s="208" t="s">
        <v>27</v>
      </c>
      <c r="I3" s="208" t="s">
        <v>253</v>
      </c>
      <c r="J3" s="208" t="s">
        <v>2</v>
      </c>
      <c r="K3" s="208" t="s">
        <v>26</v>
      </c>
      <c r="L3" s="208" t="s">
        <v>27</v>
      </c>
      <c r="M3" s="208" t="s">
        <v>253</v>
      </c>
      <c r="N3" s="208" t="s">
        <v>2</v>
      </c>
      <c r="O3" s="208" t="s">
        <v>26</v>
      </c>
      <c r="P3" s="208" t="s">
        <v>27</v>
      </c>
      <c r="Q3" s="208" t="s">
        <v>253</v>
      </c>
      <c r="R3" s="208" t="s">
        <v>2</v>
      </c>
      <c r="S3" s="232" t="s">
        <v>26</v>
      </c>
      <c r="T3" s="232" t="s">
        <v>27</v>
      </c>
      <c r="U3" s="232" t="s">
        <v>253</v>
      </c>
      <c r="V3" s="232" t="s">
        <v>2</v>
      </c>
      <c r="W3" s="254" t="s">
        <v>26</v>
      </c>
      <c r="X3" s="254" t="s">
        <v>27</v>
      </c>
      <c r="Y3" s="254" t="s">
        <v>253</v>
      </c>
      <c r="Z3" s="254" t="s">
        <v>2</v>
      </c>
      <c r="AA3" s="277" t="s">
        <v>26</v>
      </c>
      <c r="AB3" s="277" t="s">
        <v>27</v>
      </c>
      <c r="AC3" s="277" t="s">
        <v>253</v>
      </c>
      <c r="AD3" s="277" t="s">
        <v>2</v>
      </c>
      <c r="AE3" s="299" t="s">
        <v>26</v>
      </c>
      <c r="AF3" s="299" t="s">
        <v>27</v>
      </c>
      <c r="AG3" s="299" t="s">
        <v>253</v>
      </c>
      <c r="AH3" s="299" t="s">
        <v>2</v>
      </c>
      <c r="AI3" s="327" t="s">
        <v>26</v>
      </c>
      <c r="AJ3" s="327" t="s">
        <v>27</v>
      </c>
      <c r="AK3" s="327" t="s">
        <v>253</v>
      </c>
      <c r="AL3" s="327" t="s">
        <v>2</v>
      </c>
      <c r="AM3" s="390" t="s">
        <v>26</v>
      </c>
      <c r="AN3" s="390" t="s">
        <v>27</v>
      </c>
      <c r="AO3" s="390" t="s">
        <v>253</v>
      </c>
      <c r="AP3" s="390" t="s">
        <v>2</v>
      </c>
      <c r="AQ3" s="405" t="s">
        <v>26</v>
      </c>
      <c r="AR3" s="405" t="s">
        <v>27</v>
      </c>
      <c r="AS3" s="405" t="s">
        <v>253</v>
      </c>
      <c r="AT3" s="405" t="s">
        <v>2</v>
      </c>
      <c r="AU3" s="405" t="s">
        <v>26</v>
      </c>
      <c r="AV3" s="405" t="s">
        <v>27</v>
      </c>
      <c r="AW3" s="405" t="s">
        <v>253</v>
      </c>
      <c r="AX3" s="405" t="s">
        <v>2</v>
      </c>
      <c r="AY3" s="405" t="s">
        <v>26</v>
      </c>
      <c r="AZ3" s="405" t="s">
        <v>27</v>
      </c>
      <c r="BA3" s="405" t="s">
        <v>253</v>
      </c>
      <c r="BB3" s="405" t="s">
        <v>2</v>
      </c>
      <c r="BC3" s="405" t="s">
        <v>26</v>
      </c>
      <c r="BD3" s="405" t="s">
        <v>27</v>
      </c>
      <c r="BE3" s="405" t="s">
        <v>253</v>
      </c>
      <c r="BF3" s="405" t="s">
        <v>2</v>
      </c>
      <c r="BG3" s="405" t="s">
        <v>26</v>
      </c>
      <c r="BH3" s="405" t="s">
        <v>27</v>
      </c>
      <c r="BI3" s="405" t="s">
        <v>253</v>
      </c>
      <c r="BJ3" s="405" t="s">
        <v>2</v>
      </c>
      <c r="BK3" s="405" t="s">
        <v>26</v>
      </c>
      <c r="BL3" s="405" t="s">
        <v>27</v>
      </c>
      <c r="BM3" s="405" t="s">
        <v>253</v>
      </c>
      <c r="BN3" s="405" t="s">
        <v>2</v>
      </c>
      <c r="BO3" s="405" t="s">
        <v>26</v>
      </c>
      <c r="BP3" s="405" t="s">
        <v>27</v>
      </c>
      <c r="BQ3" s="405" t="s">
        <v>253</v>
      </c>
      <c r="BR3" s="405" t="s">
        <v>2</v>
      </c>
      <c r="BS3" s="405" t="s">
        <v>26</v>
      </c>
      <c r="BT3" s="405" t="s">
        <v>27</v>
      </c>
      <c r="BU3" s="405" t="s">
        <v>253</v>
      </c>
      <c r="BV3" s="405" t="s">
        <v>2</v>
      </c>
      <c r="BW3" s="405" t="s">
        <v>26</v>
      </c>
      <c r="BX3" s="405" t="s">
        <v>27</v>
      </c>
      <c r="BY3" s="405" t="s">
        <v>253</v>
      </c>
      <c r="BZ3" s="405" t="s">
        <v>2</v>
      </c>
    </row>
    <row r="4" spans="1:80" x14ac:dyDescent="0.25">
      <c r="A4" s="3">
        <v>1</v>
      </c>
      <c r="B4" s="752" t="s">
        <v>133</v>
      </c>
      <c r="C4" s="93"/>
      <c r="D4" s="94"/>
      <c r="E4" s="94"/>
      <c r="F4" s="53">
        <f>SUM(C4:E4)</f>
        <v>0</v>
      </c>
      <c r="G4" s="93"/>
      <c r="H4" s="94"/>
      <c r="I4" s="94"/>
      <c r="J4" s="133">
        <f>SUM(G4:I4)</f>
        <v>0</v>
      </c>
      <c r="K4" s="93"/>
      <c r="L4" s="94"/>
      <c r="M4" s="94"/>
      <c r="N4" s="182">
        <f>SUM(K4:M4)</f>
        <v>0</v>
      </c>
      <c r="O4" s="93"/>
      <c r="P4" s="94"/>
      <c r="Q4" s="94"/>
      <c r="R4" s="205">
        <f>SUM(O4:Q4)</f>
        <v>0</v>
      </c>
      <c r="S4" s="93"/>
      <c r="T4" s="94"/>
      <c r="U4" s="94"/>
      <c r="V4" s="225">
        <f>SUM(S4:U4)</f>
        <v>0</v>
      </c>
      <c r="W4" s="93"/>
      <c r="X4" s="94"/>
      <c r="Y4" s="94"/>
      <c r="Z4" s="250">
        <f>SUM(W4:Y4)</f>
        <v>0</v>
      </c>
      <c r="AA4" s="93"/>
      <c r="AB4" s="94"/>
      <c r="AC4" s="94"/>
      <c r="AD4" s="273">
        <f>SUM(AA4:AC4)</f>
        <v>0</v>
      </c>
      <c r="AE4" s="93"/>
      <c r="AF4" s="94"/>
      <c r="AG4" s="94"/>
      <c r="AH4" s="295">
        <f>SUM(AE4:AG4)</f>
        <v>0</v>
      </c>
      <c r="AI4" s="93"/>
      <c r="AJ4" s="94"/>
      <c r="AK4" s="94"/>
      <c r="AL4" s="323">
        <f>SUM(AI4:AK4)</f>
        <v>0</v>
      </c>
      <c r="AM4" s="93"/>
      <c r="AN4" s="94"/>
      <c r="AO4" s="94"/>
      <c r="AP4" s="387">
        <f>SUM(AM4:AO4)</f>
        <v>0</v>
      </c>
      <c r="AQ4" s="93"/>
      <c r="AR4" s="94"/>
      <c r="AS4" s="94"/>
      <c r="AT4" s="404">
        <f>SUM(AQ4:AS4)</f>
        <v>0</v>
      </c>
      <c r="AU4" s="93"/>
      <c r="AV4" s="94"/>
      <c r="AW4" s="94"/>
      <c r="AX4" s="404">
        <f>SUM(AU4:AW4)</f>
        <v>0</v>
      </c>
      <c r="AY4" s="93">
        <f>C4+G4+K4</f>
        <v>0</v>
      </c>
      <c r="AZ4" s="93">
        <f t="shared" ref="AZ4:BB19" si="0">D4+H4+L4</f>
        <v>0</v>
      </c>
      <c r="BA4" s="93">
        <f t="shared" si="0"/>
        <v>0</v>
      </c>
      <c r="BB4" s="93">
        <f t="shared" si="0"/>
        <v>0</v>
      </c>
      <c r="BC4" s="93">
        <f>O4+S4+W4</f>
        <v>0</v>
      </c>
      <c r="BD4" s="93">
        <f>P4+T4+X4</f>
        <v>0</v>
      </c>
      <c r="BE4" s="93">
        <f>Q4+U4+Y4</f>
        <v>0</v>
      </c>
      <c r="BF4" s="93">
        <f>R4+V4+Z4</f>
        <v>0</v>
      </c>
      <c r="BG4" s="93">
        <f>AA4+AE4+AI4</f>
        <v>0</v>
      </c>
      <c r="BH4" s="93">
        <f>AB4+AF4+AJ4</f>
        <v>0</v>
      </c>
      <c r="BI4" s="93">
        <f>AC4+AG4+AK4</f>
        <v>0</v>
      </c>
      <c r="BJ4" s="93">
        <f>AD4+AH4+AL4</f>
        <v>0</v>
      </c>
      <c r="BK4" s="93">
        <f>AM4+AQ4+AU4</f>
        <v>0</v>
      </c>
      <c r="BL4" s="93">
        <f>AN4+AR4+AV4</f>
        <v>0</v>
      </c>
      <c r="BM4" s="93">
        <f>AO4+AS4+AW4</f>
        <v>0</v>
      </c>
      <c r="BN4" s="93">
        <f>AP4+AT4+AX4</f>
        <v>0</v>
      </c>
      <c r="BO4" s="93">
        <f>AY4+BC4</f>
        <v>0</v>
      </c>
      <c r="BP4" s="93">
        <f>AZ4+BD4</f>
        <v>0</v>
      </c>
      <c r="BQ4" s="93">
        <f>BA4+BE4</f>
        <v>0</v>
      </c>
      <c r="BR4" s="93">
        <f>BB4+BF4</f>
        <v>0</v>
      </c>
      <c r="BS4" s="93">
        <f>BG4+BK4</f>
        <v>0</v>
      </c>
      <c r="BT4" s="93">
        <f>BH4+BL4</f>
        <v>0</v>
      </c>
      <c r="BU4" s="93">
        <f>BI4+BM4</f>
        <v>0</v>
      </c>
      <c r="BV4" s="93">
        <f>BJ4+BN4</f>
        <v>0</v>
      </c>
      <c r="BW4" s="93">
        <f t="shared" ref="BW4:BW21" si="1">C4+G4+K4+O4+S4+W4+AA4+AE4+AI4+AM4+AQ4+AU4</f>
        <v>0</v>
      </c>
      <c r="BX4" s="93">
        <f t="shared" ref="BX4:BY19" si="2">D4+H4+L4+P4+T4+X4+AB4+AF4+AJ4+AN4+AR4+AV4</f>
        <v>0</v>
      </c>
      <c r="BY4" s="93">
        <f t="shared" si="2"/>
        <v>0</v>
      </c>
      <c r="BZ4" s="404">
        <f>SUM(BW4:BY4)</f>
        <v>0</v>
      </c>
      <c r="CB4" s="91" t="s">
        <v>511</v>
      </c>
    </row>
    <row r="5" spans="1:80" x14ac:dyDescent="0.25">
      <c r="A5" s="3">
        <v>2</v>
      </c>
      <c r="B5" s="752" t="s">
        <v>134</v>
      </c>
      <c r="C5" s="93"/>
      <c r="D5" s="94"/>
      <c r="E5" s="94"/>
      <c r="F5" s="53">
        <f t="shared" ref="F5:F21" si="3">SUM(C5:E5)</f>
        <v>0</v>
      </c>
      <c r="G5" s="93"/>
      <c r="H5" s="94"/>
      <c r="I5" s="94"/>
      <c r="J5" s="133">
        <f t="shared" ref="J5:J21" si="4">SUM(G5:I5)</f>
        <v>0</v>
      </c>
      <c r="K5" s="93"/>
      <c r="L5" s="94"/>
      <c r="M5" s="94"/>
      <c r="N5" s="182">
        <f t="shared" ref="N5:N21" si="5">SUM(K5:M5)</f>
        <v>0</v>
      </c>
      <c r="O5" s="93"/>
      <c r="P5" s="94"/>
      <c r="Q5" s="94"/>
      <c r="R5" s="205">
        <f t="shared" ref="R5:R21" si="6">SUM(O5:Q5)</f>
        <v>0</v>
      </c>
      <c r="S5" s="93"/>
      <c r="T5" s="94"/>
      <c r="U5" s="94"/>
      <c r="V5" s="225">
        <f t="shared" ref="V5:V21" si="7">SUM(S5:U5)</f>
        <v>0</v>
      </c>
      <c r="W5" s="93"/>
      <c r="X5" s="94"/>
      <c r="Y5" s="94"/>
      <c r="Z5" s="250">
        <f t="shared" ref="Z5:Z21" si="8">SUM(W5:Y5)</f>
        <v>0</v>
      </c>
      <c r="AA5" s="93"/>
      <c r="AB5" s="94"/>
      <c r="AC5" s="94"/>
      <c r="AD5" s="273">
        <f t="shared" ref="AD5:AD21" si="9">SUM(AA5:AC5)</f>
        <v>0</v>
      </c>
      <c r="AE5" s="93"/>
      <c r="AF5" s="94"/>
      <c r="AG5" s="94"/>
      <c r="AH5" s="295">
        <f t="shared" ref="AH5:AH21" si="10">SUM(AE5:AG5)</f>
        <v>0</v>
      </c>
      <c r="AI5" s="93"/>
      <c r="AJ5" s="94"/>
      <c r="AK5" s="94"/>
      <c r="AL5" s="323">
        <f t="shared" ref="AL5:AL21" si="11">SUM(AI5:AK5)</f>
        <v>0</v>
      </c>
      <c r="AM5" s="93"/>
      <c r="AN5" s="94"/>
      <c r="AO5" s="94"/>
      <c r="AP5" s="387">
        <f t="shared" ref="AP5:AP21" si="12">SUM(AM5:AO5)</f>
        <v>0</v>
      </c>
      <c r="AQ5" s="93"/>
      <c r="AR5" s="94"/>
      <c r="AS5" s="94"/>
      <c r="AT5" s="404">
        <f t="shared" ref="AT5:AT21" si="13">SUM(AQ5:AS5)</f>
        <v>0</v>
      </c>
      <c r="AU5" s="93"/>
      <c r="AV5" s="94"/>
      <c r="AW5" s="94"/>
      <c r="AX5" s="404">
        <f t="shared" ref="AX5:AX21" si="14">SUM(AU5:AW5)</f>
        <v>0</v>
      </c>
      <c r="AY5" s="93">
        <f t="shared" ref="AY5:AY21" si="15">C5+G5+K5</f>
        <v>0</v>
      </c>
      <c r="AZ5" s="93">
        <f t="shared" si="0"/>
        <v>0</v>
      </c>
      <c r="BA5" s="93">
        <f t="shared" si="0"/>
        <v>0</v>
      </c>
      <c r="BB5" s="93">
        <f t="shared" si="0"/>
        <v>0</v>
      </c>
      <c r="BC5" s="93">
        <f t="shared" ref="BC5:BC22" si="16">O5+S5+W5</f>
        <v>0</v>
      </c>
      <c r="BD5" s="93">
        <f t="shared" ref="BD5:BD22" si="17">P5+T5+X5</f>
        <v>0</v>
      </c>
      <c r="BE5" s="93">
        <f t="shared" ref="BE5:BE22" si="18">Q5+U5+Y5</f>
        <v>0</v>
      </c>
      <c r="BF5" s="93">
        <f t="shared" ref="BF5:BF22" si="19">R5+V5+Z5</f>
        <v>0</v>
      </c>
      <c r="BG5" s="93">
        <f t="shared" ref="BG5:BG22" si="20">AA5+AE5+AI5</f>
        <v>0</v>
      </c>
      <c r="BH5" s="93">
        <f t="shared" ref="BH5:BH22" si="21">AB5+AF5+AJ5</f>
        <v>0</v>
      </c>
      <c r="BI5" s="93">
        <f t="shared" ref="BI5:BI22" si="22">AC5+AG5+AK5</f>
        <v>0</v>
      </c>
      <c r="BJ5" s="93">
        <f t="shared" ref="BJ5:BJ22" si="23">AD5+AH5+AL5</f>
        <v>0</v>
      </c>
      <c r="BK5" s="93">
        <f t="shared" ref="BK5:BK22" si="24">AM5+AQ5+AU5</f>
        <v>0</v>
      </c>
      <c r="BL5" s="93">
        <f t="shared" ref="BL5:BL22" si="25">AN5+AR5+AV5</f>
        <v>0</v>
      </c>
      <c r="BM5" s="93">
        <f t="shared" ref="BM5:BM22" si="26">AO5+AS5+AW5</f>
        <v>0</v>
      </c>
      <c r="BN5" s="93">
        <f t="shared" ref="BN5:BN22" si="27">AP5+AT5+AX5</f>
        <v>0</v>
      </c>
      <c r="BO5" s="93">
        <f t="shared" ref="BO5:BO22" si="28">AY5+BC5</f>
        <v>0</v>
      </c>
      <c r="BP5" s="93">
        <f t="shared" ref="BP5:BP22" si="29">AZ5+BD5</f>
        <v>0</v>
      </c>
      <c r="BQ5" s="93">
        <f t="shared" ref="BQ5:BQ22" si="30">BA5+BE5</f>
        <v>0</v>
      </c>
      <c r="BR5" s="93">
        <f t="shared" ref="BR5:BR21" si="31">BB5+BF5</f>
        <v>0</v>
      </c>
      <c r="BS5" s="93">
        <f t="shared" ref="BS5:BS22" si="32">BG5+BK5</f>
        <v>0</v>
      </c>
      <c r="BT5" s="93">
        <f t="shared" ref="BT5:BT22" si="33">BH5+BL5</f>
        <v>0</v>
      </c>
      <c r="BU5" s="93">
        <f t="shared" ref="BU5:BU22" si="34">BI5+BM5</f>
        <v>0</v>
      </c>
      <c r="BV5" s="93">
        <f t="shared" ref="BV5:BV22" si="35">BJ5+BN5</f>
        <v>0</v>
      </c>
      <c r="BW5" s="93">
        <f t="shared" si="1"/>
        <v>0</v>
      </c>
      <c r="BX5" s="93">
        <f t="shared" si="2"/>
        <v>0</v>
      </c>
      <c r="BY5" s="93">
        <f t="shared" si="2"/>
        <v>0</v>
      </c>
      <c r="BZ5" s="404">
        <f t="shared" ref="BZ5:BZ21" si="36">SUM(BW5:BY5)</f>
        <v>0</v>
      </c>
      <c r="CB5" s="91" t="s">
        <v>512</v>
      </c>
    </row>
    <row r="6" spans="1:80" x14ac:dyDescent="0.25">
      <c r="A6" s="3">
        <v>3</v>
      </c>
      <c r="B6" s="752" t="s">
        <v>135</v>
      </c>
      <c r="C6" s="93"/>
      <c r="D6" s="94"/>
      <c r="E6" s="94"/>
      <c r="F6" s="53">
        <f t="shared" si="3"/>
        <v>0</v>
      </c>
      <c r="G6" s="93"/>
      <c r="H6" s="94"/>
      <c r="I6" s="94"/>
      <c r="J6" s="133">
        <f t="shared" si="4"/>
        <v>0</v>
      </c>
      <c r="K6" s="93"/>
      <c r="L6" s="94"/>
      <c r="M6" s="94"/>
      <c r="N6" s="182">
        <f t="shared" si="5"/>
        <v>0</v>
      </c>
      <c r="O6" s="93"/>
      <c r="P6" s="94"/>
      <c r="Q6" s="94"/>
      <c r="R6" s="205">
        <f t="shared" si="6"/>
        <v>0</v>
      </c>
      <c r="S6" s="93"/>
      <c r="T6" s="94"/>
      <c r="U6" s="94"/>
      <c r="V6" s="225">
        <f t="shared" si="7"/>
        <v>0</v>
      </c>
      <c r="W6" s="93"/>
      <c r="X6" s="94"/>
      <c r="Y6" s="94"/>
      <c r="Z6" s="250">
        <f t="shared" si="8"/>
        <v>0</v>
      </c>
      <c r="AA6" s="93"/>
      <c r="AB6" s="94"/>
      <c r="AC6" s="94"/>
      <c r="AD6" s="273">
        <f t="shared" si="9"/>
        <v>0</v>
      </c>
      <c r="AE6" s="93"/>
      <c r="AF6" s="94"/>
      <c r="AG6" s="94"/>
      <c r="AH6" s="295">
        <f t="shared" si="10"/>
        <v>0</v>
      </c>
      <c r="AI6" s="93"/>
      <c r="AJ6" s="94"/>
      <c r="AK6" s="94"/>
      <c r="AL6" s="323">
        <f t="shared" si="11"/>
        <v>0</v>
      </c>
      <c r="AM6" s="93"/>
      <c r="AN6" s="94"/>
      <c r="AO6" s="94"/>
      <c r="AP6" s="387">
        <f t="shared" si="12"/>
        <v>0</v>
      </c>
      <c r="AQ6" s="93"/>
      <c r="AR6" s="94"/>
      <c r="AS6" s="94"/>
      <c r="AT6" s="404">
        <f t="shared" si="13"/>
        <v>0</v>
      </c>
      <c r="AU6" s="93"/>
      <c r="AV6" s="94"/>
      <c r="AW6" s="94"/>
      <c r="AX6" s="404">
        <f t="shared" si="14"/>
        <v>0</v>
      </c>
      <c r="AY6" s="93">
        <f t="shared" si="15"/>
        <v>0</v>
      </c>
      <c r="AZ6" s="93">
        <f t="shared" si="0"/>
        <v>0</v>
      </c>
      <c r="BA6" s="93">
        <f t="shared" si="0"/>
        <v>0</v>
      </c>
      <c r="BB6" s="93">
        <f t="shared" si="0"/>
        <v>0</v>
      </c>
      <c r="BC6" s="93">
        <f t="shared" si="16"/>
        <v>0</v>
      </c>
      <c r="BD6" s="93">
        <f t="shared" si="17"/>
        <v>0</v>
      </c>
      <c r="BE6" s="93">
        <f t="shared" si="18"/>
        <v>0</v>
      </c>
      <c r="BF6" s="93">
        <f t="shared" si="19"/>
        <v>0</v>
      </c>
      <c r="BG6" s="93">
        <f t="shared" si="20"/>
        <v>0</v>
      </c>
      <c r="BH6" s="93">
        <f t="shared" si="21"/>
        <v>0</v>
      </c>
      <c r="BI6" s="93">
        <f t="shared" si="22"/>
        <v>0</v>
      </c>
      <c r="BJ6" s="93">
        <f t="shared" si="23"/>
        <v>0</v>
      </c>
      <c r="BK6" s="93">
        <f t="shared" si="24"/>
        <v>0</v>
      </c>
      <c r="BL6" s="93">
        <f t="shared" si="25"/>
        <v>0</v>
      </c>
      <c r="BM6" s="93">
        <f t="shared" si="26"/>
        <v>0</v>
      </c>
      <c r="BN6" s="93">
        <f t="shared" si="27"/>
        <v>0</v>
      </c>
      <c r="BO6" s="93">
        <f t="shared" si="28"/>
        <v>0</v>
      </c>
      <c r="BP6" s="93">
        <f t="shared" si="29"/>
        <v>0</v>
      </c>
      <c r="BQ6" s="93">
        <f t="shared" si="30"/>
        <v>0</v>
      </c>
      <c r="BR6" s="93">
        <f t="shared" si="31"/>
        <v>0</v>
      </c>
      <c r="BS6" s="93">
        <f t="shared" si="32"/>
        <v>0</v>
      </c>
      <c r="BT6" s="93">
        <f t="shared" si="33"/>
        <v>0</v>
      </c>
      <c r="BU6" s="93">
        <f t="shared" si="34"/>
        <v>0</v>
      </c>
      <c r="BV6" s="93">
        <f t="shared" si="35"/>
        <v>0</v>
      </c>
      <c r="BW6" s="93">
        <f t="shared" si="1"/>
        <v>0</v>
      </c>
      <c r="BX6" s="93">
        <f t="shared" si="2"/>
        <v>0</v>
      </c>
      <c r="BY6" s="93">
        <f t="shared" si="2"/>
        <v>0</v>
      </c>
      <c r="BZ6" s="404">
        <f t="shared" si="36"/>
        <v>0</v>
      </c>
      <c r="CB6" s="91" t="s">
        <v>513</v>
      </c>
    </row>
    <row r="7" spans="1:80" s="722" customFormat="1" x14ac:dyDescent="0.25">
      <c r="A7" s="718">
        <v>4</v>
      </c>
      <c r="B7" s="719" t="s">
        <v>136</v>
      </c>
      <c r="C7" s="720"/>
      <c r="D7" s="720"/>
      <c r="E7" s="720"/>
      <c r="F7" s="721">
        <f t="shared" si="3"/>
        <v>0</v>
      </c>
      <c r="G7" s="720"/>
      <c r="H7" s="720"/>
      <c r="I7" s="720"/>
      <c r="J7" s="721">
        <f t="shared" si="4"/>
        <v>0</v>
      </c>
      <c r="K7" s="720"/>
      <c r="L7" s="720"/>
      <c r="M7" s="720"/>
      <c r="N7" s="721">
        <f t="shared" si="5"/>
        <v>0</v>
      </c>
      <c r="O7" s="720"/>
      <c r="P7" s="720"/>
      <c r="Q7" s="720"/>
      <c r="R7" s="721">
        <f t="shared" si="6"/>
        <v>0</v>
      </c>
      <c r="S7" s="720"/>
      <c r="T7" s="720"/>
      <c r="U7" s="720"/>
      <c r="V7" s="721">
        <f t="shared" si="7"/>
        <v>0</v>
      </c>
      <c r="W7" s="720"/>
      <c r="X7" s="720"/>
      <c r="Y7" s="720"/>
      <c r="Z7" s="721">
        <f t="shared" si="8"/>
        <v>0</v>
      </c>
      <c r="AA7" s="720"/>
      <c r="AB7" s="720"/>
      <c r="AC7" s="720"/>
      <c r="AD7" s="721">
        <f t="shared" si="9"/>
        <v>0</v>
      </c>
      <c r="AE7" s="720"/>
      <c r="AF7" s="720"/>
      <c r="AG7" s="720"/>
      <c r="AH7" s="721">
        <f t="shared" si="10"/>
        <v>0</v>
      </c>
      <c r="AI7" s="720"/>
      <c r="AJ7" s="720"/>
      <c r="AK7" s="720"/>
      <c r="AL7" s="721">
        <f t="shared" si="11"/>
        <v>0</v>
      </c>
      <c r="AM7" s="720"/>
      <c r="AN7" s="720"/>
      <c r="AO7" s="720"/>
      <c r="AP7" s="721">
        <f t="shared" si="12"/>
        <v>0</v>
      </c>
      <c r="AQ7" s="720"/>
      <c r="AR7" s="720"/>
      <c r="AS7" s="720"/>
      <c r="AT7" s="721">
        <f t="shared" si="13"/>
        <v>0</v>
      </c>
      <c r="AU7" s="720"/>
      <c r="AV7" s="720"/>
      <c r="AW7" s="720"/>
      <c r="AX7" s="721">
        <f t="shared" si="14"/>
        <v>0</v>
      </c>
      <c r="AY7" s="720">
        <f t="shared" si="15"/>
        <v>0</v>
      </c>
      <c r="AZ7" s="720">
        <f t="shared" si="0"/>
        <v>0</v>
      </c>
      <c r="BA7" s="720">
        <f t="shared" si="0"/>
        <v>0</v>
      </c>
      <c r="BB7" s="720">
        <f t="shared" si="0"/>
        <v>0</v>
      </c>
      <c r="BC7" s="720">
        <f t="shared" si="16"/>
        <v>0</v>
      </c>
      <c r="BD7" s="720">
        <f t="shared" si="17"/>
        <v>0</v>
      </c>
      <c r="BE7" s="720">
        <f t="shared" si="18"/>
        <v>0</v>
      </c>
      <c r="BF7" s="720">
        <f t="shared" si="19"/>
        <v>0</v>
      </c>
      <c r="BG7" s="720">
        <f t="shared" si="20"/>
        <v>0</v>
      </c>
      <c r="BH7" s="720">
        <f t="shared" si="21"/>
        <v>0</v>
      </c>
      <c r="BI7" s="720">
        <f t="shared" si="22"/>
        <v>0</v>
      </c>
      <c r="BJ7" s="720">
        <f t="shared" si="23"/>
        <v>0</v>
      </c>
      <c r="BK7" s="720">
        <f t="shared" si="24"/>
        <v>0</v>
      </c>
      <c r="BL7" s="720">
        <f t="shared" si="25"/>
        <v>0</v>
      </c>
      <c r="BM7" s="720">
        <f t="shared" si="26"/>
        <v>0</v>
      </c>
      <c r="BN7" s="720">
        <f t="shared" si="27"/>
        <v>0</v>
      </c>
      <c r="BO7" s="720">
        <f t="shared" si="28"/>
        <v>0</v>
      </c>
      <c r="BP7" s="720">
        <f t="shared" si="29"/>
        <v>0</v>
      </c>
      <c r="BQ7" s="720">
        <f t="shared" si="30"/>
        <v>0</v>
      </c>
      <c r="BR7" s="720">
        <f t="shared" si="31"/>
        <v>0</v>
      </c>
      <c r="BS7" s="720">
        <f t="shared" si="32"/>
        <v>0</v>
      </c>
      <c r="BT7" s="720">
        <f t="shared" si="33"/>
        <v>0</v>
      </c>
      <c r="BU7" s="720">
        <f t="shared" si="34"/>
        <v>0</v>
      </c>
      <c r="BV7" s="720">
        <f t="shared" si="35"/>
        <v>0</v>
      </c>
      <c r="BW7" s="720">
        <f t="shared" si="1"/>
        <v>0</v>
      </c>
      <c r="BX7" s="720">
        <f t="shared" si="2"/>
        <v>0</v>
      </c>
      <c r="BY7" s="720">
        <f t="shared" si="2"/>
        <v>0</v>
      </c>
      <c r="BZ7" s="721">
        <f t="shared" si="36"/>
        <v>0</v>
      </c>
      <c r="CB7" s="722" t="s">
        <v>514</v>
      </c>
    </row>
    <row r="8" spans="1:80" x14ac:dyDescent="0.25">
      <c r="A8" s="3">
        <v>5</v>
      </c>
      <c r="B8" s="752" t="s">
        <v>137</v>
      </c>
      <c r="C8" s="93"/>
      <c r="D8" s="94"/>
      <c r="E8" s="94"/>
      <c r="F8" s="53">
        <f t="shared" si="3"/>
        <v>0</v>
      </c>
      <c r="G8" s="93"/>
      <c r="H8" s="94"/>
      <c r="I8" s="94"/>
      <c r="J8" s="133">
        <f t="shared" si="4"/>
        <v>0</v>
      </c>
      <c r="K8" s="93"/>
      <c r="L8" s="94"/>
      <c r="M8" s="94"/>
      <c r="N8" s="182">
        <f t="shared" si="5"/>
        <v>0</v>
      </c>
      <c r="O8" s="93"/>
      <c r="P8" s="94"/>
      <c r="Q8" s="94"/>
      <c r="R8" s="205">
        <f t="shared" si="6"/>
        <v>0</v>
      </c>
      <c r="S8" s="93"/>
      <c r="T8" s="94"/>
      <c r="U8" s="94"/>
      <c r="V8" s="225">
        <f t="shared" si="7"/>
        <v>0</v>
      </c>
      <c r="W8" s="93"/>
      <c r="X8" s="94"/>
      <c r="Y8" s="94"/>
      <c r="Z8" s="250">
        <f t="shared" si="8"/>
        <v>0</v>
      </c>
      <c r="AA8" s="93"/>
      <c r="AB8" s="94"/>
      <c r="AC8" s="94"/>
      <c r="AD8" s="273">
        <f t="shared" si="9"/>
        <v>0</v>
      </c>
      <c r="AE8" s="93"/>
      <c r="AF8" s="94"/>
      <c r="AG8" s="94"/>
      <c r="AH8" s="295">
        <f t="shared" si="10"/>
        <v>0</v>
      </c>
      <c r="AI8" s="93"/>
      <c r="AJ8" s="94"/>
      <c r="AK8" s="94"/>
      <c r="AL8" s="323">
        <f t="shared" si="11"/>
        <v>0</v>
      </c>
      <c r="AM8" s="93"/>
      <c r="AN8" s="94"/>
      <c r="AO8" s="94"/>
      <c r="AP8" s="387">
        <f t="shared" si="12"/>
        <v>0</v>
      </c>
      <c r="AQ8" s="93"/>
      <c r="AR8" s="94"/>
      <c r="AS8" s="94"/>
      <c r="AT8" s="404">
        <f t="shared" si="13"/>
        <v>0</v>
      </c>
      <c r="AU8" s="93"/>
      <c r="AV8" s="94"/>
      <c r="AW8" s="94"/>
      <c r="AX8" s="404">
        <f t="shared" si="14"/>
        <v>0</v>
      </c>
      <c r="AY8" s="93">
        <f t="shared" si="15"/>
        <v>0</v>
      </c>
      <c r="AZ8" s="93">
        <f t="shared" si="0"/>
        <v>0</v>
      </c>
      <c r="BA8" s="93">
        <f t="shared" si="0"/>
        <v>0</v>
      </c>
      <c r="BB8" s="93">
        <f t="shared" si="0"/>
        <v>0</v>
      </c>
      <c r="BC8" s="93">
        <f t="shared" si="16"/>
        <v>0</v>
      </c>
      <c r="BD8" s="93">
        <f t="shared" si="17"/>
        <v>0</v>
      </c>
      <c r="BE8" s="93">
        <f t="shared" si="18"/>
        <v>0</v>
      </c>
      <c r="BF8" s="93">
        <f t="shared" si="19"/>
        <v>0</v>
      </c>
      <c r="BG8" s="93">
        <f t="shared" si="20"/>
        <v>0</v>
      </c>
      <c r="BH8" s="93">
        <f t="shared" si="21"/>
        <v>0</v>
      </c>
      <c r="BI8" s="93">
        <f t="shared" si="22"/>
        <v>0</v>
      </c>
      <c r="BJ8" s="93">
        <f t="shared" si="23"/>
        <v>0</v>
      </c>
      <c r="BK8" s="93">
        <f t="shared" si="24"/>
        <v>0</v>
      </c>
      <c r="BL8" s="93">
        <f t="shared" si="25"/>
        <v>0</v>
      </c>
      <c r="BM8" s="93">
        <f t="shared" si="26"/>
        <v>0</v>
      </c>
      <c r="BN8" s="93">
        <f t="shared" si="27"/>
        <v>0</v>
      </c>
      <c r="BO8" s="93">
        <f t="shared" si="28"/>
        <v>0</v>
      </c>
      <c r="BP8" s="93">
        <f t="shared" si="29"/>
        <v>0</v>
      </c>
      <c r="BQ8" s="93">
        <f t="shared" si="30"/>
        <v>0</v>
      </c>
      <c r="BR8" s="93">
        <f t="shared" si="31"/>
        <v>0</v>
      </c>
      <c r="BS8" s="93">
        <f t="shared" si="32"/>
        <v>0</v>
      </c>
      <c r="BT8" s="93">
        <f t="shared" si="33"/>
        <v>0</v>
      </c>
      <c r="BU8" s="93">
        <f t="shared" si="34"/>
        <v>0</v>
      </c>
      <c r="BV8" s="93">
        <f t="shared" si="35"/>
        <v>0</v>
      </c>
      <c r="BW8" s="93">
        <f t="shared" si="1"/>
        <v>0</v>
      </c>
      <c r="BX8" s="93">
        <f t="shared" si="2"/>
        <v>0</v>
      </c>
      <c r="BY8" s="93">
        <f t="shared" si="2"/>
        <v>0</v>
      </c>
      <c r="BZ8" s="404">
        <f t="shared" si="36"/>
        <v>0</v>
      </c>
      <c r="CB8" s="91" t="s">
        <v>515</v>
      </c>
    </row>
    <row r="9" spans="1:80" x14ac:dyDescent="0.25">
      <c r="A9" s="3">
        <v>6</v>
      </c>
      <c r="B9" s="752" t="s">
        <v>138</v>
      </c>
      <c r="C9" s="93"/>
      <c r="D9" s="94"/>
      <c r="E9" s="94"/>
      <c r="F9" s="53">
        <f t="shared" si="3"/>
        <v>0</v>
      </c>
      <c r="G9" s="93"/>
      <c r="H9" s="94"/>
      <c r="I9" s="94"/>
      <c r="J9" s="133">
        <f t="shared" si="4"/>
        <v>0</v>
      </c>
      <c r="K9" s="93"/>
      <c r="L9" s="94"/>
      <c r="M9" s="94"/>
      <c r="N9" s="182">
        <f t="shared" si="5"/>
        <v>0</v>
      </c>
      <c r="O9" s="93"/>
      <c r="P9" s="94"/>
      <c r="Q9" s="94"/>
      <c r="R9" s="205">
        <f t="shared" si="6"/>
        <v>0</v>
      </c>
      <c r="S9" s="93"/>
      <c r="T9" s="94"/>
      <c r="U9" s="94"/>
      <c r="V9" s="225">
        <f t="shared" si="7"/>
        <v>0</v>
      </c>
      <c r="W9" s="93"/>
      <c r="X9" s="94"/>
      <c r="Y9" s="94"/>
      <c r="Z9" s="250">
        <f t="shared" si="8"/>
        <v>0</v>
      </c>
      <c r="AA9" s="93"/>
      <c r="AB9" s="94"/>
      <c r="AC9" s="94"/>
      <c r="AD9" s="273">
        <f t="shared" si="9"/>
        <v>0</v>
      </c>
      <c r="AE9" s="93"/>
      <c r="AF9" s="94"/>
      <c r="AG9" s="94"/>
      <c r="AH9" s="295">
        <f t="shared" si="10"/>
        <v>0</v>
      </c>
      <c r="AI9" s="93"/>
      <c r="AJ9" s="94"/>
      <c r="AK9" s="94"/>
      <c r="AL9" s="323">
        <f t="shared" si="11"/>
        <v>0</v>
      </c>
      <c r="AM9" s="93"/>
      <c r="AN9" s="94"/>
      <c r="AO9" s="94"/>
      <c r="AP9" s="387">
        <f t="shared" si="12"/>
        <v>0</v>
      </c>
      <c r="AQ9" s="93"/>
      <c r="AR9" s="94"/>
      <c r="AS9" s="94"/>
      <c r="AT9" s="404">
        <f t="shared" si="13"/>
        <v>0</v>
      </c>
      <c r="AU9" s="93"/>
      <c r="AV9" s="94"/>
      <c r="AW9" s="94"/>
      <c r="AX9" s="404">
        <f t="shared" si="14"/>
        <v>0</v>
      </c>
      <c r="AY9" s="93">
        <f t="shared" si="15"/>
        <v>0</v>
      </c>
      <c r="AZ9" s="93">
        <f t="shared" si="0"/>
        <v>0</v>
      </c>
      <c r="BA9" s="93">
        <f t="shared" si="0"/>
        <v>0</v>
      </c>
      <c r="BB9" s="93">
        <f t="shared" si="0"/>
        <v>0</v>
      </c>
      <c r="BC9" s="93">
        <f t="shared" si="16"/>
        <v>0</v>
      </c>
      <c r="BD9" s="93">
        <f t="shared" si="17"/>
        <v>0</v>
      </c>
      <c r="BE9" s="93">
        <f t="shared" si="18"/>
        <v>0</v>
      </c>
      <c r="BF9" s="93">
        <f t="shared" si="19"/>
        <v>0</v>
      </c>
      <c r="BG9" s="93">
        <f t="shared" si="20"/>
        <v>0</v>
      </c>
      <c r="BH9" s="93">
        <f t="shared" si="21"/>
        <v>0</v>
      </c>
      <c r="BI9" s="93">
        <f t="shared" si="22"/>
        <v>0</v>
      </c>
      <c r="BJ9" s="93">
        <f t="shared" si="23"/>
        <v>0</v>
      </c>
      <c r="BK9" s="93">
        <f t="shared" si="24"/>
        <v>0</v>
      </c>
      <c r="BL9" s="93">
        <f t="shared" si="25"/>
        <v>0</v>
      </c>
      <c r="BM9" s="93">
        <f t="shared" si="26"/>
        <v>0</v>
      </c>
      <c r="BN9" s="93">
        <f t="shared" si="27"/>
        <v>0</v>
      </c>
      <c r="BO9" s="93">
        <f t="shared" si="28"/>
        <v>0</v>
      </c>
      <c r="BP9" s="93">
        <f t="shared" si="29"/>
        <v>0</v>
      </c>
      <c r="BQ9" s="93">
        <f t="shared" si="30"/>
        <v>0</v>
      </c>
      <c r="BR9" s="93">
        <f t="shared" si="31"/>
        <v>0</v>
      </c>
      <c r="BS9" s="93">
        <f t="shared" si="32"/>
        <v>0</v>
      </c>
      <c r="BT9" s="93">
        <f t="shared" si="33"/>
        <v>0</v>
      </c>
      <c r="BU9" s="93">
        <f t="shared" si="34"/>
        <v>0</v>
      </c>
      <c r="BV9" s="93">
        <f t="shared" si="35"/>
        <v>0</v>
      </c>
      <c r="BW9" s="93">
        <f t="shared" si="1"/>
        <v>0</v>
      </c>
      <c r="BX9" s="93">
        <f t="shared" si="2"/>
        <v>0</v>
      </c>
      <c r="BY9" s="93">
        <f t="shared" si="2"/>
        <v>0</v>
      </c>
      <c r="BZ9" s="404">
        <f t="shared" si="36"/>
        <v>0</v>
      </c>
      <c r="CB9" s="91" t="s">
        <v>516</v>
      </c>
    </row>
    <row r="10" spans="1:80" x14ac:dyDescent="0.25">
      <c r="A10" s="3">
        <v>7</v>
      </c>
      <c r="B10" s="15" t="s">
        <v>139</v>
      </c>
      <c r="C10" s="93"/>
      <c r="D10" s="94"/>
      <c r="E10" s="94"/>
      <c r="F10" s="53">
        <f t="shared" si="3"/>
        <v>0</v>
      </c>
      <c r="G10" s="93"/>
      <c r="H10" s="94"/>
      <c r="I10" s="94"/>
      <c r="J10" s="133">
        <f t="shared" si="4"/>
        <v>0</v>
      </c>
      <c r="K10" s="93"/>
      <c r="L10" s="94"/>
      <c r="M10" s="94"/>
      <c r="N10" s="182">
        <f t="shared" si="5"/>
        <v>0</v>
      </c>
      <c r="O10" s="93"/>
      <c r="P10" s="94"/>
      <c r="Q10" s="94"/>
      <c r="R10" s="205">
        <f t="shared" si="6"/>
        <v>0</v>
      </c>
      <c r="S10" s="93"/>
      <c r="T10" s="94"/>
      <c r="U10" s="94"/>
      <c r="V10" s="225">
        <f t="shared" si="7"/>
        <v>0</v>
      </c>
      <c r="W10" s="93"/>
      <c r="X10" s="94"/>
      <c r="Y10" s="94"/>
      <c r="Z10" s="250">
        <f t="shared" si="8"/>
        <v>0</v>
      </c>
      <c r="AA10" s="93"/>
      <c r="AB10" s="94"/>
      <c r="AC10" s="94"/>
      <c r="AD10" s="273">
        <f t="shared" si="9"/>
        <v>0</v>
      </c>
      <c r="AE10" s="93"/>
      <c r="AF10" s="94"/>
      <c r="AG10" s="94"/>
      <c r="AH10" s="295">
        <f t="shared" si="10"/>
        <v>0</v>
      </c>
      <c r="AI10" s="93"/>
      <c r="AJ10" s="94"/>
      <c r="AK10" s="94"/>
      <c r="AL10" s="323">
        <f t="shared" si="11"/>
        <v>0</v>
      </c>
      <c r="AM10" s="93"/>
      <c r="AN10" s="94"/>
      <c r="AO10" s="94"/>
      <c r="AP10" s="387">
        <f t="shared" si="12"/>
        <v>0</v>
      </c>
      <c r="AQ10" s="93"/>
      <c r="AR10" s="94"/>
      <c r="AS10" s="94"/>
      <c r="AT10" s="404">
        <f t="shared" si="13"/>
        <v>0</v>
      </c>
      <c r="AU10" s="93"/>
      <c r="AV10" s="94"/>
      <c r="AW10" s="94"/>
      <c r="AX10" s="404">
        <f t="shared" si="14"/>
        <v>0</v>
      </c>
      <c r="AY10" s="93">
        <f t="shared" si="15"/>
        <v>0</v>
      </c>
      <c r="AZ10" s="93">
        <f t="shared" si="0"/>
        <v>0</v>
      </c>
      <c r="BA10" s="93">
        <f t="shared" si="0"/>
        <v>0</v>
      </c>
      <c r="BB10" s="93">
        <f t="shared" si="0"/>
        <v>0</v>
      </c>
      <c r="BC10" s="93">
        <f t="shared" si="16"/>
        <v>0</v>
      </c>
      <c r="BD10" s="93">
        <f t="shared" si="17"/>
        <v>0</v>
      </c>
      <c r="BE10" s="93">
        <f t="shared" si="18"/>
        <v>0</v>
      </c>
      <c r="BF10" s="93">
        <f t="shared" si="19"/>
        <v>0</v>
      </c>
      <c r="BG10" s="93">
        <f t="shared" si="20"/>
        <v>0</v>
      </c>
      <c r="BH10" s="93">
        <f t="shared" si="21"/>
        <v>0</v>
      </c>
      <c r="BI10" s="93">
        <f t="shared" si="22"/>
        <v>0</v>
      </c>
      <c r="BJ10" s="93">
        <f t="shared" si="23"/>
        <v>0</v>
      </c>
      <c r="BK10" s="93">
        <f t="shared" si="24"/>
        <v>0</v>
      </c>
      <c r="BL10" s="93">
        <f t="shared" si="25"/>
        <v>0</v>
      </c>
      <c r="BM10" s="93">
        <f t="shared" si="26"/>
        <v>0</v>
      </c>
      <c r="BN10" s="93">
        <f t="shared" si="27"/>
        <v>0</v>
      </c>
      <c r="BO10" s="93">
        <f t="shared" si="28"/>
        <v>0</v>
      </c>
      <c r="BP10" s="93">
        <f t="shared" si="29"/>
        <v>0</v>
      </c>
      <c r="BQ10" s="93">
        <f t="shared" si="30"/>
        <v>0</v>
      </c>
      <c r="BR10" s="93">
        <f t="shared" si="31"/>
        <v>0</v>
      </c>
      <c r="BS10" s="93">
        <f t="shared" si="32"/>
        <v>0</v>
      </c>
      <c r="BT10" s="93">
        <f t="shared" si="33"/>
        <v>0</v>
      </c>
      <c r="BU10" s="93">
        <f t="shared" si="34"/>
        <v>0</v>
      </c>
      <c r="BV10" s="93">
        <f t="shared" si="35"/>
        <v>0</v>
      </c>
      <c r="BW10" s="93">
        <f t="shared" si="1"/>
        <v>0</v>
      </c>
      <c r="BX10" s="93">
        <f t="shared" si="2"/>
        <v>0</v>
      </c>
      <c r="BY10" s="93">
        <f t="shared" si="2"/>
        <v>0</v>
      </c>
      <c r="BZ10" s="404">
        <f t="shared" si="36"/>
        <v>0</v>
      </c>
      <c r="CB10" s="91" t="s">
        <v>517</v>
      </c>
    </row>
    <row r="11" spans="1:80" x14ac:dyDescent="0.25">
      <c r="A11" s="3">
        <v>8</v>
      </c>
      <c r="B11" s="15" t="s">
        <v>140</v>
      </c>
      <c r="C11" s="93"/>
      <c r="D11" s="94"/>
      <c r="E11" s="94"/>
      <c r="F11" s="53">
        <f t="shared" si="3"/>
        <v>0</v>
      </c>
      <c r="G11" s="93"/>
      <c r="H11" s="94"/>
      <c r="I11" s="94"/>
      <c r="J11" s="133">
        <f t="shared" si="4"/>
        <v>0</v>
      </c>
      <c r="K11" s="93"/>
      <c r="L11" s="94"/>
      <c r="M11" s="94"/>
      <c r="N11" s="182">
        <f t="shared" si="5"/>
        <v>0</v>
      </c>
      <c r="O11" s="93"/>
      <c r="P11" s="94"/>
      <c r="Q11" s="94"/>
      <c r="R11" s="205">
        <f t="shared" si="6"/>
        <v>0</v>
      </c>
      <c r="S11" s="93"/>
      <c r="T11" s="94"/>
      <c r="U11" s="94"/>
      <c r="V11" s="225">
        <f t="shared" si="7"/>
        <v>0</v>
      </c>
      <c r="W11" s="93"/>
      <c r="X11" s="94"/>
      <c r="Y11" s="94"/>
      <c r="Z11" s="250">
        <f t="shared" si="8"/>
        <v>0</v>
      </c>
      <c r="AA11" s="93"/>
      <c r="AB11" s="94"/>
      <c r="AC11" s="94"/>
      <c r="AD11" s="273">
        <f t="shared" si="9"/>
        <v>0</v>
      </c>
      <c r="AE11" s="93"/>
      <c r="AF11" s="94"/>
      <c r="AG11" s="94"/>
      <c r="AH11" s="295">
        <f t="shared" si="10"/>
        <v>0</v>
      </c>
      <c r="AI11" s="93"/>
      <c r="AJ11" s="94"/>
      <c r="AK11" s="94"/>
      <c r="AL11" s="323">
        <f t="shared" si="11"/>
        <v>0</v>
      </c>
      <c r="AM11" s="93"/>
      <c r="AN11" s="94"/>
      <c r="AO11" s="94"/>
      <c r="AP11" s="387">
        <f t="shared" si="12"/>
        <v>0</v>
      </c>
      <c r="AQ11" s="93"/>
      <c r="AR11" s="94"/>
      <c r="AS11" s="94"/>
      <c r="AT11" s="404">
        <f t="shared" si="13"/>
        <v>0</v>
      </c>
      <c r="AU11" s="93"/>
      <c r="AV11" s="94"/>
      <c r="AW11" s="94"/>
      <c r="AX11" s="404">
        <f t="shared" si="14"/>
        <v>0</v>
      </c>
      <c r="AY11" s="93">
        <f t="shared" si="15"/>
        <v>0</v>
      </c>
      <c r="AZ11" s="93">
        <f t="shared" si="0"/>
        <v>0</v>
      </c>
      <c r="BA11" s="93">
        <f t="shared" si="0"/>
        <v>0</v>
      </c>
      <c r="BB11" s="93">
        <f t="shared" si="0"/>
        <v>0</v>
      </c>
      <c r="BC11" s="93">
        <f t="shared" si="16"/>
        <v>0</v>
      </c>
      <c r="BD11" s="93">
        <f t="shared" si="17"/>
        <v>0</v>
      </c>
      <c r="BE11" s="93">
        <f t="shared" si="18"/>
        <v>0</v>
      </c>
      <c r="BF11" s="93">
        <f t="shared" si="19"/>
        <v>0</v>
      </c>
      <c r="BG11" s="93">
        <f t="shared" si="20"/>
        <v>0</v>
      </c>
      <c r="BH11" s="93">
        <f t="shared" si="21"/>
        <v>0</v>
      </c>
      <c r="BI11" s="93">
        <f t="shared" si="22"/>
        <v>0</v>
      </c>
      <c r="BJ11" s="93">
        <f t="shared" si="23"/>
        <v>0</v>
      </c>
      <c r="BK11" s="93">
        <f t="shared" si="24"/>
        <v>0</v>
      </c>
      <c r="BL11" s="93">
        <f t="shared" si="25"/>
        <v>0</v>
      </c>
      <c r="BM11" s="93">
        <f t="shared" si="26"/>
        <v>0</v>
      </c>
      <c r="BN11" s="93">
        <f t="shared" si="27"/>
        <v>0</v>
      </c>
      <c r="BO11" s="93">
        <f t="shared" si="28"/>
        <v>0</v>
      </c>
      <c r="BP11" s="93">
        <f t="shared" si="29"/>
        <v>0</v>
      </c>
      <c r="BQ11" s="93">
        <f t="shared" si="30"/>
        <v>0</v>
      </c>
      <c r="BR11" s="93">
        <f t="shared" si="31"/>
        <v>0</v>
      </c>
      <c r="BS11" s="93">
        <f t="shared" si="32"/>
        <v>0</v>
      </c>
      <c r="BT11" s="93">
        <f t="shared" si="33"/>
        <v>0</v>
      </c>
      <c r="BU11" s="93">
        <f t="shared" si="34"/>
        <v>0</v>
      </c>
      <c r="BV11" s="93">
        <f t="shared" si="35"/>
        <v>0</v>
      </c>
      <c r="BW11" s="93">
        <f t="shared" si="1"/>
        <v>0</v>
      </c>
      <c r="BX11" s="93">
        <f t="shared" si="2"/>
        <v>0</v>
      </c>
      <c r="BY11" s="93">
        <f t="shared" si="2"/>
        <v>0</v>
      </c>
      <c r="BZ11" s="404">
        <f t="shared" si="36"/>
        <v>0</v>
      </c>
      <c r="CB11" s="91" t="s">
        <v>518</v>
      </c>
    </row>
    <row r="12" spans="1:80" x14ac:dyDescent="0.25">
      <c r="A12" s="3">
        <v>9</v>
      </c>
      <c r="B12" s="752" t="s">
        <v>141</v>
      </c>
      <c r="C12" s="93"/>
      <c r="D12" s="94"/>
      <c r="E12" s="94"/>
      <c r="F12" s="53">
        <f t="shared" si="3"/>
        <v>0</v>
      </c>
      <c r="G12" s="93"/>
      <c r="H12" s="94"/>
      <c r="I12" s="94"/>
      <c r="J12" s="133">
        <f t="shared" si="4"/>
        <v>0</v>
      </c>
      <c r="K12" s="93"/>
      <c r="L12" s="94"/>
      <c r="M12" s="94"/>
      <c r="N12" s="182">
        <f t="shared" si="5"/>
        <v>0</v>
      </c>
      <c r="O12" s="93"/>
      <c r="P12" s="94"/>
      <c r="Q12" s="94"/>
      <c r="R12" s="205">
        <f t="shared" si="6"/>
        <v>0</v>
      </c>
      <c r="S12" s="93"/>
      <c r="T12" s="94"/>
      <c r="U12" s="94"/>
      <c r="V12" s="225">
        <f t="shared" si="7"/>
        <v>0</v>
      </c>
      <c r="W12" s="93"/>
      <c r="X12" s="94"/>
      <c r="Y12" s="94"/>
      <c r="Z12" s="250">
        <f t="shared" si="8"/>
        <v>0</v>
      </c>
      <c r="AA12" s="93"/>
      <c r="AB12" s="94"/>
      <c r="AC12" s="94"/>
      <c r="AD12" s="273">
        <f t="shared" si="9"/>
        <v>0</v>
      </c>
      <c r="AE12" s="93"/>
      <c r="AF12" s="94"/>
      <c r="AG12" s="94"/>
      <c r="AH12" s="295">
        <f t="shared" si="10"/>
        <v>0</v>
      </c>
      <c r="AI12" s="93"/>
      <c r="AJ12" s="94"/>
      <c r="AK12" s="94"/>
      <c r="AL12" s="323">
        <f t="shared" si="11"/>
        <v>0</v>
      </c>
      <c r="AM12" s="93"/>
      <c r="AN12" s="94"/>
      <c r="AO12" s="94"/>
      <c r="AP12" s="387">
        <f t="shared" si="12"/>
        <v>0</v>
      </c>
      <c r="AQ12" s="93"/>
      <c r="AR12" s="94"/>
      <c r="AS12" s="94"/>
      <c r="AT12" s="404">
        <f t="shared" si="13"/>
        <v>0</v>
      </c>
      <c r="AU12" s="93"/>
      <c r="AV12" s="94"/>
      <c r="AW12" s="94"/>
      <c r="AX12" s="404">
        <f t="shared" si="14"/>
        <v>0</v>
      </c>
      <c r="AY12" s="93">
        <f t="shared" si="15"/>
        <v>0</v>
      </c>
      <c r="AZ12" s="93">
        <f t="shared" si="0"/>
        <v>0</v>
      </c>
      <c r="BA12" s="93">
        <f t="shared" si="0"/>
        <v>0</v>
      </c>
      <c r="BB12" s="93">
        <f t="shared" si="0"/>
        <v>0</v>
      </c>
      <c r="BC12" s="93">
        <f t="shared" si="16"/>
        <v>0</v>
      </c>
      <c r="BD12" s="93">
        <f t="shared" si="17"/>
        <v>0</v>
      </c>
      <c r="BE12" s="93">
        <f t="shared" si="18"/>
        <v>0</v>
      </c>
      <c r="BF12" s="93">
        <f t="shared" si="19"/>
        <v>0</v>
      </c>
      <c r="BG12" s="93">
        <f t="shared" si="20"/>
        <v>0</v>
      </c>
      <c r="BH12" s="93">
        <f t="shared" si="21"/>
        <v>0</v>
      </c>
      <c r="BI12" s="93">
        <f t="shared" si="22"/>
        <v>0</v>
      </c>
      <c r="BJ12" s="93">
        <f t="shared" si="23"/>
        <v>0</v>
      </c>
      <c r="BK12" s="93">
        <f t="shared" si="24"/>
        <v>0</v>
      </c>
      <c r="BL12" s="93">
        <f t="shared" si="25"/>
        <v>0</v>
      </c>
      <c r="BM12" s="93">
        <f t="shared" si="26"/>
        <v>0</v>
      </c>
      <c r="BN12" s="93">
        <f t="shared" si="27"/>
        <v>0</v>
      </c>
      <c r="BO12" s="93">
        <f t="shared" si="28"/>
        <v>0</v>
      </c>
      <c r="BP12" s="93">
        <f t="shared" si="29"/>
        <v>0</v>
      </c>
      <c r="BQ12" s="93">
        <f t="shared" si="30"/>
        <v>0</v>
      </c>
      <c r="BR12" s="93">
        <f t="shared" si="31"/>
        <v>0</v>
      </c>
      <c r="BS12" s="93">
        <f t="shared" si="32"/>
        <v>0</v>
      </c>
      <c r="BT12" s="93">
        <f t="shared" si="33"/>
        <v>0</v>
      </c>
      <c r="BU12" s="93">
        <f t="shared" si="34"/>
        <v>0</v>
      </c>
      <c r="BV12" s="93">
        <f t="shared" si="35"/>
        <v>0</v>
      </c>
      <c r="BW12" s="93">
        <f t="shared" si="1"/>
        <v>0</v>
      </c>
      <c r="BX12" s="93">
        <f t="shared" si="2"/>
        <v>0</v>
      </c>
      <c r="BY12" s="93">
        <f t="shared" si="2"/>
        <v>0</v>
      </c>
      <c r="BZ12" s="404">
        <f t="shared" si="36"/>
        <v>0</v>
      </c>
      <c r="CB12" s="754" t="s">
        <v>519</v>
      </c>
    </row>
    <row r="13" spans="1:80" x14ac:dyDescent="0.25">
      <c r="A13" s="3">
        <v>10</v>
      </c>
      <c r="B13" s="752" t="s">
        <v>142</v>
      </c>
      <c r="C13" s="93"/>
      <c r="D13" s="94"/>
      <c r="E13" s="94"/>
      <c r="F13" s="53">
        <f t="shared" si="3"/>
        <v>0</v>
      </c>
      <c r="G13" s="93"/>
      <c r="H13" s="94"/>
      <c r="I13" s="94"/>
      <c r="J13" s="133">
        <f t="shared" si="4"/>
        <v>0</v>
      </c>
      <c r="K13" s="93"/>
      <c r="L13" s="94"/>
      <c r="M13" s="94"/>
      <c r="N13" s="182">
        <f t="shared" si="5"/>
        <v>0</v>
      </c>
      <c r="O13" s="93"/>
      <c r="P13" s="94"/>
      <c r="Q13" s="94"/>
      <c r="R13" s="205">
        <f t="shared" si="6"/>
        <v>0</v>
      </c>
      <c r="S13" s="93"/>
      <c r="T13" s="94"/>
      <c r="U13" s="94"/>
      <c r="V13" s="225">
        <f t="shared" si="7"/>
        <v>0</v>
      </c>
      <c r="W13" s="93"/>
      <c r="X13" s="94"/>
      <c r="Y13" s="94"/>
      <c r="Z13" s="250">
        <f t="shared" si="8"/>
        <v>0</v>
      </c>
      <c r="AA13" s="93"/>
      <c r="AB13" s="94"/>
      <c r="AC13" s="94"/>
      <c r="AD13" s="273">
        <f t="shared" si="9"/>
        <v>0</v>
      </c>
      <c r="AE13" s="93"/>
      <c r="AF13" s="94"/>
      <c r="AG13" s="94"/>
      <c r="AH13" s="295">
        <f t="shared" si="10"/>
        <v>0</v>
      </c>
      <c r="AI13" s="93"/>
      <c r="AJ13" s="94"/>
      <c r="AK13" s="94"/>
      <c r="AL13" s="323">
        <f t="shared" si="11"/>
        <v>0</v>
      </c>
      <c r="AM13" s="93"/>
      <c r="AN13" s="94"/>
      <c r="AO13" s="94"/>
      <c r="AP13" s="387">
        <f t="shared" si="12"/>
        <v>0</v>
      </c>
      <c r="AQ13" s="93"/>
      <c r="AR13" s="94"/>
      <c r="AS13" s="94"/>
      <c r="AT13" s="404">
        <f t="shared" si="13"/>
        <v>0</v>
      </c>
      <c r="AU13" s="93"/>
      <c r="AV13" s="94"/>
      <c r="AW13" s="94"/>
      <c r="AX13" s="404">
        <f t="shared" si="14"/>
        <v>0</v>
      </c>
      <c r="AY13" s="93">
        <f t="shared" si="15"/>
        <v>0</v>
      </c>
      <c r="AZ13" s="93">
        <f t="shared" si="0"/>
        <v>0</v>
      </c>
      <c r="BA13" s="93">
        <f t="shared" si="0"/>
        <v>0</v>
      </c>
      <c r="BB13" s="93">
        <f t="shared" si="0"/>
        <v>0</v>
      </c>
      <c r="BC13" s="93">
        <f t="shared" si="16"/>
        <v>0</v>
      </c>
      <c r="BD13" s="93">
        <f t="shared" si="17"/>
        <v>0</v>
      </c>
      <c r="BE13" s="93">
        <f t="shared" si="18"/>
        <v>0</v>
      </c>
      <c r="BF13" s="93">
        <f t="shared" si="19"/>
        <v>0</v>
      </c>
      <c r="BG13" s="93">
        <f t="shared" si="20"/>
        <v>0</v>
      </c>
      <c r="BH13" s="93">
        <f t="shared" si="21"/>
        <v>0</v>
      </c>
      <c r="BI13" s="93">
        <f t="shared" si="22"/>
        <v>0</v>
      </c>
      <c r="BJ13" s="93">
        <f t="shared" si="23"/>
        <v>0</v>
      </c>
      <c r="BK13" s="93">
        <f t="shared" si="24"/>
        <v>0</v>
      </c>
      <c r="BL13" s="93">
        <f t="shared" si="25"/>
        <v>0</v>
      </c>
      <c r="BM13" s="93">
        <f t="shared" si="26"/>
        <v>0</v>
      </c>
      <c r="BN13" s="93">
        <f t="shared" si="27"/>
        <v>0</v>
      </c>
      <c r="BO13" s="93">
        <f t="shared" si="28"/>
        <v>0</v>
      </c>
      <c r="BP13" s="93">
        <f t="shared" si="29"/>
        <v>0</v>
      </c>
      <c r="BQ13" s="93">
        <f t="shared" si="30"/>
        <v>0</v>
      </c>
      <c r="BR13" s="93">
        <f t="shared" si="31"/>
        <v>0</v>
      </c>
      <c r="BS13" s="93">
        <f t="shared" si="32"/>
        <v>0</v>
      </c>
      <c r="BT13" s="93">
        <f t="shared" si="33"/>
        <v>0</v>
      </c>
      <c r="BU13" s="93">
        <f t="shared" si="34"/>
        <v>0</v>
      </c>
      <c r="BV13" s="93">
        <f t="shared" si="35"/>
        <v>0</v>
      </c>
      <c r="BW13" s="93">
        <f t="shared" si="1"/>
        <v>0</v>
      </c>
      <c r="BX13" s="93">
        <f t="shared" si="2"/>
        <v>0</v>
      </c>
      <c r="BY13" s="93">
        <f t="shared" si="2"/>
        <v>0</v>
      </c>
      <c r="BZ13" s="404">
        <f t="shared" si="36"/>
        <v>0</v>
      </c>
      <c r="CB13" s="91" t="s">
        <v>520</v>
      </c>
    </row>
    <row r="14" spans="1:80" x14ac:dyDescent="0.25">
      <c r="A14" s="3">
        <v>11</v>
      </c>
      <c r="B14" s="15" t="s">
        <v>108</v>
      </c>
      <c r="C14" s="93"/>
      <c r="D14" s="94"/>
      <c r="E14" s="94"/>
      <c r="F14" s="53">
        <f t="shared" si="3"/>
        <v>0</v>
      </c>
      <c r="G14" s="93"/>
      <c r="H14" s="94"/>
      <c r="I14" s="94"/>
      <c r="J14" s="133">
        <f t="shared" si="4"/>
        <v>0</v>
      </c>
      <c r="K14" s="93"/>
      <c r="L14" s="94"/>
      <c r="M14" s="94"/>
      <c r="N14" s="182">
        <f t="shared" si="5"/>
        <v>0</v>
      </c>
      <c r="O14" s="93"/>
      <c r="P14" s="94"/>
      <c r="Q14" s="94"/>
      <c r="R14" s="205">
        <f t="shared" si="6"/>
        <v>0</v>
      </c>
      <c r="S14" s="93"/>
      <c r="T14" s="94"/>
      <c r="U14" s="94"/>
      <c r="V14" s="225">
        <f t="shared" si="7"/>
        <v>0</v>
      </c>
      <c r="W14" s="93"/>
      <c r="X14" s="94"/>
      <c r="Y14" s="94"/>
      <c r="Z14" s="250">
        <f t="shared" si="8"/>
        <v>0</v>
      </c>
      <c r="AA14" s="93"/>
      <c r="AB14" s="94"/>
      <c r="AC14" s="94"/>
      <c r="AD14" s="273">
        <f t="shared" si="9"/>
        <v>0</v>
      </c>
      <c r="AE14" s="93"/>
      <c r="AF14" s="94"/>
      <c r="AG14" s="94"/>
      <c r="AH14" s="295">
        <f t="shared" si="10"/>
        <v>0</v>
      </c>
      <c r="AI14" s="93"/>
      <c r="AJ14" s="94"/>
      <c r="AK14" s="94"/>
      <c r="AL14" s="323">
        <f t="shared" si="11"/>
        <v>0</v>
      </c>
      <c r="AM14" s="93"/>
      <c r="AN14" s="94"/>
      <c r="AO14" s="94"/>
      <c r="AP14" s="387">
        <f t="shared" si="12"/>
        <v>0</v>
      </c>
      <c r="AQ14" s="93"/>
      <c r="AR14" s="94"/>
      <c r="AS14" s="94"/>
      <c r="AT14" s="404">
        <f t="shared" si="13"/>
        <v>0</v>
      </c>
      <c r="AU14" s="93"/>
      <c r="AV14" s="94"/>
      <c r="AW14" s="94"/>
      <c r="AX14" s="404">
        <f t="shared" si="14"/>
        <v>0</v>
      </c>
      <c r="AY14" s="93">
        <f t="shared" si="15"/>
        <v>0</v>
      </c>
      <c r="AZ14" s="93">
        <f t="shared" si="0"/>
        <v>0</v>
      </c>
      <c r="BA14" s="93">
        <f t="shared" si="0"/>
        <v>0</v>
      </c>
      <c r="BB14" s="93">
        <f t="shared" si="0"/>
        <v>0</v>
      </c>
      <c r="BC14" s="93">
        <f t="shared" si="16"/>
        <v>0</v>
      </c>
      <c r="BD14" s="93">
        <f t="shared" si="17"/>
        <v>0</v>
      </c>
      <c r="BE14" s="93">
        <f t="shared" si="18"/>
        <v>0</v>
      </c>
      <c r="BF14" s="93">
        <f t="shared" si="19"/>
        <v>0</v>
      </c>
      <c r="BG14" s="93">
        <f t="shared" si="20"/>
        <v>0</v>
      </c>
      <c r="BH14" s="93">
        <f t="shared" si="21"/>
        <v>0</v>
      </c>
      <c r="BI14" s="93">
        <f t="shared" si="22"/>
        <v>0</v>
      </c>
      <c r="BJ14" s="93">
        <f t="shared" si="23"/>
        <v>0</v>
      </c>
      <c r="BK14" s="93">
        <f t="shared" si="24"/>
        <v>0</v>
      </c>
      <c r="BL14" s="93">
        <f t="shared" si="25"/>
        <v>0</v>
      </c>
      <c r="BM14" s="93">
        <f t="shared" si="26"/>
        <v>0</v>
      </c>
      <c r="BN14" s="93">
        <f t="shared" si="27"/>
        <v>0</v>
      </c>
      <c r="BO14" s="93">
        <f t="shared" si="28"/>
        <v>0</v>
      </c>
      <c r="BP14" s="93">
        <f t="shared" si="29"/>
        <v>0</v>
      </c>
      <c r="BQ14" s="93">
        <f t="shared" si="30"/>
        <v>0</v>
      </c>
      <c r="BR14" s="93">
        <f t="shared" si="31"/>
        <v>0</v>
      </c>
      <c r="BS14" s="93">
        <f t="shared" si="32"/>
        <v>0</v>
      </c>
      <c r="BT14" s="93">
        <f t="shared" si="33"/>
        <v>0</v>
      </c>
      <c r="BU14" s="93">
        <f t="shared" si="34"/>
        <v>0</v>
      </c>
      <c r="BV14" s="93">
        <f t="shared" si="35"/>
        <v>0</v>
      </c>
      <c r="BW14" s="93">
        <f t="shared" si="1"/>
        <v>0</v>
      </c>
      <c r="BX14" s="93">
        <f t="shared" si="2"/>
        <v>0</v>
      </c>
      <c r="BY14" s="93">
        <f t="shared" si="2"/>
        <v>0</v>
      </c>
      <c r="BZ14" s="404">
        <f t="shared" si="36"/>
        <v>0</v>
      </c>
      <c r="CB14" s="91" t="s">
        <v>521</v>
      </c>
    </row>
    <row r="15" spans="1:80" x14ac:dyDescent="0.25">
      <c r="A15" s="3">
        <v>12</v>
      </c>
      <c r="B15" s="15" t="s">
        <v>109</v>
      </c>
      <c r="C15" s="93"/>
      <c r="D15" s="94"/>
      <c r="E15" s="94"/>
      <c r="F15" s="53">
        <f t="shared" si="3"/>
        <v>0</v>
      </c>
      <c r="G15" s="93"/>
      <c r="H15" s="94"/>
      <c r="I15" s="94"/>
      <c r="J15" s="133">
        <f t="shared" si="4"/>
        <v>0</v>
      </c>
      <c r="K15" s="93"/>
      <c r="L15" s="94"/>
      <c r="M15" s="94"/>
      <c r="N15" s="182">
        <f t="shared" si="5"/>
        <v>0</v>
      </c>
      <c r="O15" s="93"/>
      <c r="P15" s="94"/>
      <c r="Q15" s="94"/>
      <c r="R15" s="205">
        <f t="shared" si="6"/>
        <v>0</v>
      </c>
      <c r="S15" s="93"/>
      <c r="T15" s="94"/>
      <c r="U15" s="94"/>
      <c r="V15" s="225">
        <f t="shared" si="7"/>
        <v>0</v>
      </c>
      <c r="W15" s="93"/>
      <c r="X15" s="94"/>
      <c r="Y15" s="94"/>
      <c r="Z15" s="250">
        <f t="shared" si="8"/>
        <v>0</v>
      </c>
      <c r="AA15" s="93"/>
      <c r="AB15" s="94"/>
      <c r="AC15" s="94"/>
      <c r="AD15" s="273">
        <f t="shared" si="9"/>
        <v>0</v>
      </c>
      <c r="AE15" s="93"/>
      <c r="AF15" s="94"/>
      <c r="AG15" s="94"/>
      <c r="AH15" s="295">
        <f t="shared" si="10"/>
        <v>0</v>
      </c>
      <c r="AI15" s="93"/>
      <c r="AJ15" s="94"/>
      <c r="AK15" s="94"/>
      <c r="AL15" s="323">
        <f t="shared" si="11"/>
        <v>0</v>
      </c>
      <c r="AM15" s="93"/>
      <c r="AN15" s="94"/>
      <c r="AO15" s="94"/>
      <c r="AP15" s="387">
        <f t="shared" si="12"/>
        <v>0</v>
      </c>
      <c r="AQ15" s="93"/>
      <c r="AR15" s="94"/>
      <c r="AS15" s="94"/>
      <c r="AT15" s="404">
        <f t="shared" si="13"/>
        <v>0</v>
      </c>
      <c r="AU15" s="93"/>
      <c r="AV15" s="94"/>
      <c r="AW15" s="94"/>
      <c r="AX15" s="404">
        <f t="shared" si="14"/>
        <v>0</v>
      </c>
      <c r="AY15" s="93">
        <f t="shared" si="15"/>
        <v>0</v>
      </c>
      <c r="AZ15" s="93">
        <f t="shared" si="0"/>
        <v>0</v>
      </c>
      <c r="BA15" s="93">
        <f t="shared" si="0"/>
        <v>0</v>
      </c>
      <c r="BB15" s="93">
        <f t="shared" si="0"/>
        <v>0</v>
      </c>
      <c r="BC15" s="93">
        <f t="shared" si="16"/>
        <v>0</v>
      </c>
      <c r="BD15" s="93">
        <f t="shared" si="17"/>
        <v>0</v>
      </c>
      <c r="BE15" s="93">
        <f t="shared" si="18"/>
        <v>0</v>
      </c>
      <c r="BF15" s="93">
        <f t="shared" si="19"/>
        <v>0</v>
      </c>
      <c r="BG15" s="93">
        <f t="shared" si="20"/>
        <v>0</v>
      </c>
      <c r="BH15" s="93">
        <f t="shared" si="21"/>
        <v>0</v>
      </c>
      <c r="BI15" s="93">
        <f t="shared" si="22"/>
        <v>0</v>
      </c>
      <c r="BJ15" s="93">
        <f t="shared" si="23"/>
        <v>0</v>
      </c>
      <c r="BK15" s="93">
        <f t="shared" si="24"/>
        <v>0</v>
      </c>
      <c r="BL15" s="93">
        <f t="shared" si="25"/>
        <v>0</v>
      </c>
      <c r="BM15" s="93">
        <f t="shared" si="26"/>
        <v>0</v>
      </c>
      <c r="BN15" s="93">
        <f t="shared" si="27"/>
        <v>0</v>
      </c>
      <c r="BO15" s="93">
        <f t="shared" si="28"/>
        <v>0</v>
      </c>
      <c r="BP15" s="93">
        <f t="shared" si="29"/>
        <v>0</v>
      </c>
      <c r="BQ15" s="93">
        <f t="shared" si="30"/>
        <v>0</v>
      </c>
      <c r="BR15" s="93">
        <f t="shared" si="31"/>
        <v>0</v>
      </c>
      <c r="BS15" s="93">
        <f t="shared" si="32"/>
        <v>0</v>
      </c>
      <c r="BT15" s="93">
        <f t="shared" si="33"/>
        <v>0</v>
      </c>
      <c r="BU15" s="93">
        <f t="shared" si="34"/>
        <v>0</v>
      </c>
      <c r="BV15" s="93">
        <f t="shared" si="35"/>
        <v>0</v>
      </c>
      <c r="BW15" s="93">
        <f t="shared" si="1"/>
        <v>0</v>
      </c>
      <c r="BX15" s="93">
        <f t="shared" si="2"/>
        <v>0</v>
      </c>
      <c r="BY15" s="93">
        <f t="shared" si="2"/>
        <v>0</v>
      </c>
      <c r="BZ15" s="404">
        <f t="shared" si="36"/>
        <v>0</v>
      </c>
      <c r="CB15" s="91" t="s">
        <v>522</v>
      </c>
    </row>
    <row r="16" spans="1:80" x14ac:dyDescent="0.25">
      <c r="A16" s="95">
        <v>13</v>
      </c>
      <c r="B16" s="696" t="s">
        <v>143</v>
      </c>
      <c r="C16" s="93"/>
      <c r="D16" s="97"/>
      <c r="E16" s="97"/>
      <c r="F16" s="53">
        <f t="shared" si="3"/>
        <v>0</v>
      </c>
      <c r="G16" s="93"/>
      <c r="H16" s="97"/>
      <c r="I16" s="97"/>
      <c r="J16" s="133">
        <f t="shared" si="4"/>
        <v>0</v>
      </c>
      <c r="K16" s="93"/>
      <c r="L16" s="97"/>
      <c r="M16" s="97"/>
      <c r="N16" s="182">
        <f t="shared" si="5"/>
        <v>0</v>
      </c>
      <c r="O16" s="93"/>
      <c r="P16" s="97"/>
      <c r="Q16" s="97"/>
      <c r="R16" s="205">
        <f t="shared" si="6"/>
        <v>0</v>
      </c>
      <c r="S16" s="93"/>
      <c r="T16" s="97"/>
      <c r="U16" s="97"/>
      <c r="V16" s="225">
        <f t="shared" si="7"/>
        <v>0</v>
      </c>
      <c r="W16" s="93"/>
      <c r="X16" s="97"/>
      <c r="Y16" s="97"/>
      <c r="Z16" s="250">
        <f t="shared" si="8"/>
        <v>0</v>
      </c>
      <c r="AA16" s="93"/>
      <c r="AB16" s="97"/>
      <c r="AC16" s="97"/>
      <c r="AD16" s="273">
        <f t="shared" si="9"/>
        <v>0</v>
      </c>
      <c r="AE16" s="93"/>
      <c r="AF16" s="97"/>
      <c r="AG16" s="97"/>
      <c r="AH16" s="295">
        <f t="shared" si="10"/>
        <v>0</v>
      </c>
      <c r="AI16" s="93"/>
      <c r="AJ16" s="97"/>
      <c r="AK16" s="97"/>
      <c r="AL16" s="323">
        <f t="shared" si="11"/>
        <v>0</v>
      </c>
      <c r="AM16" s="93"/>
      <c r="AN16" s="97"/>
      <c r="AO16" s="97"/>
      <c r="AP16" s="387">
        <f t="shared" si="12"/>
        <v>0</v>
      </c>
      <c r="AQ16" s="93"/>
      <c r="AR16" s="97"/>
      <c r="AS16" s="97"/>
      <c r="AT16" s="404">
        <f t="shared" si="13"/>
        <v>0</v>
      </c>
      <c r="AU16" s="93"/>
      <c r="AV16" s="97"/>
      <c r="AW16" s="97"/>
      <c r="AX16" s="404">
        <f t="shared" si="14"/>
        <v>0</v>
      </c>
      <c r="AY16" s="93">
        <f t="shared" si="15"/>
        <v>0</v>
      </c>
      <c r="AZ16" s="93">
        <f t="shared" si="0"/>
        <v>0</v>
      </c>
      <c r="BA16" s="93">
        <f t="shared" si="0"/>
        <v>0</v>
      </c>
      <c r="BB16" s="93">
        <f t="shared" si="0"/>
        <v>0</v>
      </c>
      <c r="BC16" s="93">
        <f t="shared" si="16"/>
        <v>0</v>
      </c>
      <c r="BD16" s="93">
        <f t="shared" si="17"/>
        <v>0</v>
      </c>
      <c r="BE16" s="93">
        <f t="shared" si="18"/>
        <v>0</v>
      </c>
      <c r="BF16" s="93">
        <f t="shared" si="19"/>
        <v>0</v>
      </c>
      <c r="BG16" s="93">
        <f t="shared" si="20"/>
        <v>0</v>
      </c>
      <c r="BH16" s="93">
        <f t="shared" si="21"/>
        <v>0</v>
      </c>
      <c r="BI16" s="93">
        <f t="shared" si="22"/>
        <v>0</v>
      </c>
      <c r="BJ16" s="93">
        <f t="shared" si="23"/>
        <v>0</v>
      </c>
      <c r="BK16" s="93">
        <f t="shared" si="24"/>
        <v>0</v>
      </c>
      <c r="BL16" s="93">
        <f t="shared" si="25"/>
        <v>0</v>
      </c>
      <c r="BM16" s="93">
        <f t="shared" si="26"/>
        <v>0</v>
      </c>
      <c r="BN16" s="93">
        <f t="shared" si="27"/>
        <v>0</v>
      </c>
      <c r="BO16" s="93">
        <f t="shared" si="28"/>
        <v>0</v>
      </c>
      <c r="BP16" s="93">
        <f t="shared" si="29"/>
        <v>0</v>
      </c>
      <c r="BQ16" s="93">
        <f t="shared" si="30"/>
        <v>0</v>
      </c>
      <c r="BR16" s="93">
        <f t="shared" si="31"/>
        <v>0</v>
      </c>
      <c r="BS16" s="93">
        <f t="shared" si="32"/>
        <v>0</v>
      </c>
      <c r="BT16" s="93">
        <f t="shared" si="33"/>
        <v>0</v>
      </c>
      <c r="BU16" s="93">
        <f t="shared" si="34"/>
        <v>0</v>
      </c>
      <c r="BV16" s="93">
        <f t="shared" si="35"/>
        <v>0</v>
      </c>
      <c r="BW16" s="93">
        <f t="shared" si="1"/>
        <v>0</v>
      </c>
      <c r="BX16" s="93">
        <f t="shared" si="2"/>
        <v>0</v>
      </c>
      <c r="BY16" s="93">
        <f t="shared" si="2"/>
        <v>0</v>
      </c>
      <c r="BZ16" s="404">
        <f t="shared" si="36"/>
        <v>0</v>
      </c>
      <c r="CB16" s="91" t="s">
        <v>523</v>
      </c>
    </row>
    <row r="17" spans="1:78" x14ac:dyDescent="0.25">
      <c r="A17" s="98">
        <v>14</v>
      </c>
      <c r="B17" s="99" t="s">
        <v>144</v>
      </c>
      <c r="C17" s="95"/>
      <c r="D17" s="95"/>
      <c r="E17" s="95"/>
      <c r="F17" s="53">
        <f t="shared" si="3"/>
        <v>0</v>
      </c>
      <c r="G17" s="95"/>
      <c r="H17" s="95"/>
      <c r="I17" s="95"/>
      <c r="J17" s="133">
        <f t="shared" si="4"/>
        <v>0</v>
      </c>
      <c r="K17" s="95"/>
      <c r="L17" s="95"/>
      <c r="M17" s="95"/>
      <c r="N17" s="182">
        <f t="shared" si="5"/>
        <v>0</v>
      </c>
      <c r="O17" s="95"/>
      <c r="P17" s="95"/>
      <c r="Q17" s="95"/>
      <c r="R17" s="205">
        <f t="shared" si="6"/>
        <v>0</v>
      </c>
      <c r="S17" s="95"/>
      <c r="T17" s="95"/>
      <c r="U17" s="95"/>
      <c r="V17" s="225">
        <f t="shared" si="7"/>
        <v>0</v>
      </c>
      <c r="W17" s="95"/>
      <c r="X17" s="95"/>
      <c r="Y17" s="95"/>
      <c r="Z17" s="250">
        <f t="shared" si="8"/>
        <v>0</v>
      </c>
      <c r="AA17" s="95"/>
      <c r="AB17" s="95"/>
      <c r="AC17" s="95"/>
      <c r="AD17" s="273">
        <f t="shared" si="9"/>
        <v>0</v>
      </c>
      <c r="AE17" s="95"/>
      <c r="AF17" s="95"/>
      <c r="AG17" s="95"/>
      <c r="AH17" s="295">
        <f t="shared" si="10"/>
        <v>0</v>
      </c>
      <c r="AI17" s="95"/>
      <c r="AJ17" s="95"/>
      <c r="AK17" s="95"/>
      <c r="AL17" s="323">
        <f t="shared" si="11"/>
        <v>0</v>
      </c>
      <c r="AM17" s="95"/>
      <c r="AN17" s="95"/>
      <c r="AO17" s="95"/>
      <c r="AP17" s="387">
        <f t="shared" si="12"/>
        <v>0</v>
      </c>
      <c r="AQ17" s="95"/>
      <c r="AR17" s="95"/>
      <c r="AS17" s="95"/>
      <c r="AT17" s="404">
        <f t="shared" si="13"/>
        <v>0</v>
      </c>
      <c r="AU17" s="95"/>
      <c r="AV17" s="95"/>
      <c r="AW17" s="95"/>
      <c r="AX17" s="404">
        <f t="shared" si="14"/>
        <v>0</v>
      </c>
      <c r="AY17" s="93">
        <f t="shared" si="15"/>
        <v>0</v>
      </c>
      <c r="AZ17" s="93">
        <f t="shared" si="0"/>
        <v>0</v>
      </c>
      <c r="BA17" s="93">
        <f t="shared" si="0"/>
        <v>0</v>
      </c>
      <c r="BB17" s="93">
        <f t="shared" si="0"/>
        <v>0</v>
      </c>
      <c r="BC17" s="93">
        <f t="shared" si="16"/>
        <v>0</v>
      </c>
      <c r="BD17" s="93">
        <f t="shared" si="17"/>
        <v>0</v>
      </c>
      <c r="BE17" s="93">
        <f t="shared" si="18"/>
        <v>0</v>
      </c>
      <c r="BF17" s="93">
        <f t="shared" si="19"/>
        <v>0</v>
      </c>
      <c r="BG17" s="93">
        <f t="shared" si="20"/>
        <v>0</v>
      </c>
      <c r="BH17" s="93">
        <f t="shared" si="21"/>
        <v>0</v>
      </c>
      <c r="BI17" s="93">
        <f t="shared" si="22"/>
        <v>0</v>
      </c>
      <c r="BJ17" s="93">
        <f t="shared" si="23"/>
        <v>0</v>
      </c>
      <c r="BK17" s="93">
        <f t="shared" si="24"/>
        <v>0</v>
      </c>
      <c r="BL17" s="93">
        <f t="shared" si="25"/>
        <v>0</v>
      </c>
      <c r="BM17" s="93">
        <f t="shared" si="26"/>
        <v>0</v>
      </c>
      <c r="BN17" s="93">
        <f t="shared" si="27"/>
        <v>0</v>
      </c>
      <c r="BO17" s="93">
        <f t="shared" si="28"/>
        <v>0</v>
      </c>
      <c r="BP17" s="93">
        <f t="shared" si="29"/>
        <v>0</v>
      </c>
      <c r="BQ17" s="93">
        <f t="shared" si="30"/>
        <v>0</v>
      </c>
      <c r="BR17" s="93">
        <f t="shared" si="31"/>
        <v>0</v>
      </c>
      <c r="BS17" s="93">
        <f t="shared" si="32"/>
        <v>0</v>
      </c>
      <c r="BT17" s="93">
        <f t="shared" si="33"/>
        <v>0</v>
      </c>
      <c r="BU17" s="93">
        <f t="shared" si="34"/>
        <v>0</v>
      </c>
      <c r="BV17" s="93">
        <f t="shared" si="35"/>
        <v>0</v>
      </c>
      <c r="BW17" s="93">
        <f t="shared" si="1"/>
        <v>0</v>
      </c>
      <c r="BX17" s="93">
        <f t="shared" si="2"/>
        <v>0</v>
      </c>
      <c r="BY17" s="93">
        <f t="shared" si="2"/>
        <v>0</v>
      </c>
      <c r="BZ17" s="404">
        <f t="shared" si="36"/>
        <v>0</v>
      </c>
    </row>
    <row r="18" spans="1:78" x14ac:dyDescent="0.25">
      <c r="A18" s="98">
        <v>15</v>
      </c>
      <c r="B18" s="99" t="s">
        <v>145</v>
      </c>
      <c r="C18" s="3"/>
      <c r="D18" s="95"/>
      <c r="E18" s="95"/>
      <c r="F18" s="53">
        <f t="shared" si="3"/>
        <v>0</v>
      </c>
      <c r="G18" s="846"/>
      <c r="H18" s="95"/>
      <c r="I18" s="95"/>
      <c r="J18" s="133">
        <f t="shared" si="4"/>
        <v>0</v>
      </c>
      <c r="K18" s="846"/>
      <c r="L18" s="95"/>
      <c r="M18" s="95"/>
      <c r="N18" s="182">
        <f t="shared" si="5"/>
        <v>0</v>
      </c>
      <c r="O18" s="846"/>
      <c r="P18" s="95"/>
      <c r="Q18" s="95"/>
      <c r="R18" s="205">
        <f t="shared" si="6"/>
        <v>0</v>
      </c>
      <c r="S18" s="846"/>
      <c r="T18" s="95"/>
      <c r="U18" s="95"/>
      <c r="V18" s="225">
        <f t="shared" si="7"/>
        <v>0</v>
      </c>
      <c r="W18" s="846"/>
      <c r="X18" s="95"/>
      <c r="Y18" s="95"/>
      <c r="Z18" s="250">
        <f t="shared" si="8"/>
        <v>0</v>
      </c>
      <c r="AA18" s="846"/>
      <c r="AB18" s="95"/>
      <c r="AC18" s="95"/>
      <c r="AD18" s="273">
        <f t="shared" si="9"/>
        <v>0</v>
      </c>
      <c r="AE18" s="846"/>
      <c r="AF18" s="95"/>
      <c r="AG18" s="95"/>
      <c r="AH18" s="295">
        <f t="shared" si="10"/>
        <v>0</v>
      </c>
      <c r="AI18" s="846"/>
      <c r="AJ18" s="95"/>
      <c r="AK18" s="95"/>
      <c r="AL18" s="323">
        <f t="shared" si="11"/>
        <v>0</v>
      </c>
      <c r="AM18" s="846"/>
      <c r="AN18" s="95"/>
      <c r="AO18" s="95"/>
      <c r="AP18" s="387">
        <f t="shared" si="12"/>
        <v>0</v>
      </c>
      <c r="AQ18" s="846"/>
      <c r="AR18" s="95"/>
      <c r="AS18" s="95"/>
      <c r="AT18" s="404">
        <f t="shared" si="13"/>
        <v>0</v>
      </c>
      <c r="AU18" s="846"/>
      <c r="AV18" s="95"/>
      <c r="AW18" s="95"/>
      <c r="AX18" s="404">
        <f t="shared" si="14"/>
        <v>0</v>
      </c>
      <c r="AY18" s="93">
        <f t="shared" si="15"/>
        <v>0</v>
      </c>
      <c r="AZ18" s="93">
        <f t="shared" si="0"/>
        <v>0</v>
      </c>
      <c r="BA18" s="93">
        <f t="shared" si="0"/>
        <v>0</v>
      </c>
      <c r="BB18" s="93">
        <f t="shared" si="0"/>
        <v>0</v>
      </c>
      <c r="BC18" s="93">
        <f t="shared" si="16"/>
        <v>0</v>
      </c>
      <c r="BD18" s="93">
        <f t="shared" si="17"/>
        <v>0</v>
      </c>
      <c r="BE18" s="93">
        <f t="shared" si="18"/>
        <v>0</v>
      </c>
      <c r="BF18" s="93">
        <f t="shared" si="19"/>
        <v>0</v>
      </c>
      <c r="BG18" s="93">
        <f t="shared" si="20"/>
        <v>0</v>
      </c>
      <c r="BH18" s="93">
        <f t="shared" si="21"/>
        <v>0</v>
      </c>
      <c r="BI18" s="93">
        <f t="shared" si="22"/>
        <v>0</v>
      </c>
      <c r="BJ18" s="93">
        <f t="shared" si="23"/>
        <v>0</v>
      </c>
      <c r="BK18" s="93">
        <f t="shared" si="24"/>
        <v>0</v>
      </c>
      <c r="BL18" s="93">
        <f t="shared" si="25"/>
        <v>0</v>
      </c>
      <c r="BM18" s="93">
        <f t="shared" si="26"/>
        <v>0</v>
      </c>
      <c r="BN18" s="93">
        <f t="shared" si="27"/>
        <v>0</v>
      </c>
      <c r="BO18" s="93">
        <f t="shared" si="28"/>
        <v>0</v>
      </c>
      <c r="BP18" s="93">
        <f t="shared" si="29"/>
        <v>0</v>
      </c>
      <c r="BQ18" s="93">
        <f t="shared" si="30"/>
        <v>0</v>
      </c>
      <c r="BR18" s="93">
        <f t="shared" si="31"/>
        <v>0</v>
      </c>
      <c r="BS18" s="93">
        <f t="shared" si="32"/>
        <v>0</v>
      </c>
      <c r="BT18" s="93">
        <f t="shared" si="33"/>
        <v>0</v>
      </c>
      <c r="BU18" s="93">
        <f t="shared" si="34"/>
        <v>0</v>
      </c>
      <c r="BV18" s="93">
        <f t="shared" si="35"/>
        <v>0</v>
      </c>
      <c r="BW18" s="93">
        <f t="shared" si="1"/>
        <v>0</v>
      </c>
      <c r="BX18" s="93">
        <f t="shared" si="2"/>
        <v>0</v>
      </c>
      <c r="BY18" s="93">
        <f t="shared" si="2"/>
        <v>0</v>
      </c>
      <c r="BZ18" s="404">
        <f t="shared" si="36"/>
        <v>0</v>
      </c>
    </row>
    <row r="19" spans="1:78" x14ac:dyDescent="0.25">
      <c r="A19" s="98">
        <v>16</v>
      </c>
      <c r="B19" s="753" t="s">
        <v>146</v>
      </c>
      <c r="C19" s="95"/>
      <c r="D19" s="95"/>
      <c r="E19" s="95"/>
      <c r="F19" s="53">
        <f t="shared" si="3"/>
        <v>0</v>
      </c>
      <c r="G19" s="95"/>
      <c r="H19" s="95"/>
      <c r="I19" s="95"/>
      <c r="J19" s="133">
        <f t="shared" si="4"/>
        <v>0</v>
      </c>
      <c r="K19" s="95"/>
      <c r="L19" s="95"/>
      <c r="M19" s="95"/>
      <c r="N19" s="182">
        <f t="shared" si="5"/>
        <v>0</v>
      </c>
      <c r="O19" s="95"/>
      <c r="P19" s="95"/>
      <c r="Q19" s="95"/>
      <c r="R19" s="205">
        <f t="shared" si="6"/>
        <v>0</v>
      </c>
      <c r="S19" s="95"/>
      <c r="T19" s="95"/>
      <c r="U19" s="95"/>
      <c r="V19" s="225">
        <f t="shared" si="7"/>
        <v>0</v>
      </c>
      <c r="W19" s="95"/>
      <c r="X19" s="95"/>
      <c r="Y19" s="95"/>
      <c r="Z19" s="250">
        <f t="shared" si="8"/>
        <v>0</v>
      </c>
      <c r="AA19" s="95"/>
      <c r="AB19" s="95"/>
      <c r="AC19" s="95"/>
      <c r="AD19" s="273">
        <f t="shared" si="9"/>
        <v>0</v>
      </c>
      <c r="AE19" s="95"/>
      <c r="AF19" s="95"/>
      <c r="AG19" s="95"/>
      <c r="AH19" s="295">
        <f t="shared" si="10"/>
        <v>0</v>
      </c>
      <c r="AI19" s="95"/>
      <c r="AJ19" s="95"/>
      <c r="AK19" s="95"/>
      <c r="AL19" s="323">
        <f t="shared" si="11"/>
        <v>0</v>
      </c>
      <c r="AM19" s="95"/>
      <c r="AN19" s="95"/>
      <c r="AO19" s="95"/>
      <c r="AP19" s="387">
        <f t="shared" si="12"/>
        <v>0</v>
      </c>
      <c r="AQ19" s="95"/>
      <c r="AR19" s="95"/>
      <c r="AS19" s="95"/>
      <c r="AT19" s="404">
        <f t="shared" si="13"/>
        <v>0</v>
      </c>
      <c r="AU19" s="95"/>
      <c r="AV19" s="95"/>
      <c r="AW19" s="95"/>
      <c r="AX19" s="404">
        <f t="shared" si="14"/>
        <v>0</v>
      </c>
      <c r="AY19" s="93">
        <f t="shared" si="15"/>
        <v>0</v>
      </c>
      <c r="AZ19" s="93">
        <f t="shared" si="0"/>
        <v>0</v>
      </c>
      <c r="BA19" s="93">
        <f t="shared" si="0"/>
        <v>0</v>
      </c>
      <c r="BB19" s="93">
        <f t="shared" si="0"/>
        <v>0</v>
      </c>
      <c r="BC19" s="93">
        <f t="shared" si="16"/>
        <v>0</v>
      </c>
      <c r="BD19" s="93">
        <f t="shared" si="17"/>
        <v>0</v>
      </c>
      <c r="BE19" s="93">
        <f t="shared" si="18"/>
        <v>0</v>
      </c>
      <c r="BF19" s="93">
        <f t="shared" si="19"/>
        <v>0</v>
      </c>
      <c r="BG19" s="93">
        <f t="shared" si="20"/>
        <v>0</v>
      </c>
      <c r="BH19" s="93">
        <f t="shared" si="21"/>
        <v>0</v>
      </c>
      <c r="BI19" s="93">
        <f t="shared" si="22"/>
        <v>0</v>
      </c>
      <c r="BJ19" s="93">
        <f t="shared" si="23"/>
        <v>0</v>
      </c>
      <c r="BK19" s="93">
        <f t="shared" si="24"/>
        <v>0</v>
      </c>
      <c r="BL19" s="93">
        <f t="shared" si="25"/>
        <v>0</v>
      </c>
      <c r="BM19" s="93">
        <f t="shared" si="26"/>
        <v>0</v>
      </c>
      <c r="BN19" s="93">
        <f t="shared" si="27"/>
        <v>0</v>
      </c>
      <c r="BO19" s="93">
        <f t="shared" si="28"/>
        <v>0</v>
      </c>
      <c r="BP19" s="93">
        <f t="shared" si="29"/>
        <v>0</v>
      </c>
      <c r="BQ19" s="93">
        <f t="shared" si="30"/>
        <v>0</v>
      </c>
      <c r="BR19" s="93">
        <f t="shared" si="31"/>
        <v>0</v>
      </c>
      <c r="BS19" s="93">
        <f t="shared" si="32"/>
        <v>0</v>
      </c>
      <c r="BT19" s="93">
        <f t="shared" si="33"/>
        <v>0</v>
      </c>
      <c r="BU19" s="93">
        <f t="shared" si="34"/>
        <v>0</v>
      </c>
      <c r="BV19" s="93">
        <f t="shared" si="35"/>
        <v>0</v>
      </c>
      <c r="BW19" s="93">
        <f t="shared" si="1"/>
        <v>0</v>
      </c>
      <c r="BX19" s="93">
        <f t="shared" si="2"/>
        <v>0</v>
      </c>
      <c r="BY19" s="93">
        <f t="shared" si="2"/>
        <v>0</v>
      </c>
      <c r="BZ19" s="404">
        <f t="shared" si="36"/>
        <v>0</v>
      </c>
    </row>
    <row r="20" spans="1:78" x14ac:dyDescent="0.25">
      <c r="A20" s="98">
        <v>17</v>
      </c>
      <c r="B20" s="753" t="s">
        <v>500</v>
      </c>
      <c r="C20" s="95"/>
      <c r="D20" s="95"/>
      <c r="E20" s="95"/>
      <c r="F20" s="679">
        <f t="shared" si="3"/>
        <v>0</v>
      </c>
      <c r="G20" s="95"/>
      <c r="H20" s="95"/>
      <c r="I20" s="95"/>
      <c r="J20" s="679">
        <f t="shared" si="4"/>
        <v>0</v>
      </c>
      <c r="K20" s="95"/>
      <c r="L20" s="95"/>
      <c r="M20" s="95"/>
      <c r="N20" s="679">
        <f t="shared" si="5"/>
        <v>0</v>
      </c>
      <c r="O20" s="95"/>
      <c r="P20" s="95"/>
      <c r="Q20" s="95"/>
      <c r="R20" s="701">
        <f t="shared" si="6"/>
        <v>0</v>
      </c>
      <c r="S20" s="95"/>
      <c r="T20" s="95"/>
      <c r="U20" s="95"/>
      <c r="V20" s="701">
        <f t="shared" si="7"/>
        <v>0</v>
      </c>
      <c r="W20" s="95"/>
      <c r="X20" s="95"/>
      <c r="Y20" s="95"/>
      <c r="Z20" s="701">
        <f t="shared" si="8"/>
        <v>0</v>
      </c>
      <c r="AA20" s="95"/>
      <c r="AB20" s="95"/>
      <c r="AC20" s="95"/>
      <c r="AD20" s="701">
        <f t="shared" si="9"/>
        <v>0</v>
      </c>
      <c r="AE20" s="95"/>
      <c r="AF20" s="95"/>
      <c r="AG20" s="95"/>
      <c r="AH20" s="701">
        <f t="shared" si="10"/>
        <v>0</v>
      </c>
      <c r="AI20" s="95"/>
      <c r="AJ20" s="95"/>
      <c r="AK20" s="95"/>
      <c r="AL20" s="701">
        <f t="shared" si="11"/>
        <v>0</v>
      </c>
      <c r="AM20" s="95"/>
      <c r="AN20" s="95"/>
      <c r="AO20" s="95"/>
      <c r="AP20" s="701">
        <f t="shared" si="12"/>
        <v>0</v>
      </c>
      <c r="AQ20" s="95"/>
      <c r="AR20" s="95"/>
      <c r="AS20" s="95"/>
      <c r="AT20" s="701">
        <f t="shared" si="13"/>
        <v>0</v>
      </c>
      <c r="AU20" s="95"/>
      <c r="AV20" s="95"/>
      <c r="AW20" s="95"/>
      <c r="AX20" s="701">
        <f t="shared" si="14"/>
        <v>0</v>
      </c>
      <c r="AY20" s="93">
        <f>C20+G20+K20</f>
        <v>0</v>
      </c>
      <c r="AZ20" s="93">
        <f>D20+H20+L20</f>
        <v>0</v>
      </c>
      <c r="BA20" s="93">
        <f>E20+I20+M20</f>
        <v>0</v>
      </c>
      <c r="BB20" s="93">
        <f>F20+J20+N20</f>
        <v>0</v>
      </c>
      <c r="BC20" s="93">
        <f>O20+S20+W20</f>
        <v>0</v>
      </c>
      <c r="BD20" s="93">
        <f>P20+T20+X20</f>
        <v>0</v>
      </c>
      <c r="BE20" s="93">
        <f>Q20+U20+Y20</f>
        <v>0</v>
      </c>
      <c r="BF20" s="93">
        <f>R20+V20+Z20</f>
        <v>0</v>
      </c>
      <c r="BG20" s="93">
        <f>AA20+AE20+AI20</f>
        <v>0</v>
      </c>
      <c r="BH20" s="93">
        <f>AB20+AF20+AJ20</f>
        <v>0</v>
      </c>
      <c r="BI20" s="93">
        <f>AC20+AG20+AK20</f>
        <v>0</v>
      </c>
      <c r="BJ20" s="93">
        <f>AD20+AH20+AL20</f>
        <v>0</v>
      </c>
      <c r="BK20" s="93">
        <f>AM20+AQ20+AU20</f>
        <v>0</v>
      </c>
      <c r="BL20" s="93">
        <f>AN20+AR20+AV20</f>
        <v>0</v>
      </c>
      <c r="BM20" s="93">
        <f>AO20+AS20+AW20</f>
        <v>0</v>
      </c>
      <c r="BN20" s="93">
        <f>AP20+AT20+AX20</f>
        <v>0</v>
      </c>
      <c r="BO20" s="93">
        <f>AY20+BC20</f>
        <v>0</v>
      </c>
      <c r="BP20" s="93">
        <f>AZ20+BD20</f>
        <v>0</v>
      </c>
      <c r="BQ20" s="93">
        <f>BA20+BE20</f>
        <v>0</v>
      </c>
      <c r="BR20" s="93">
        <f>BB20+BF20</f>
        <v>0</v>
      </c>
      <c r="BS20" s="93">
        <f>BG20+BK20</f>
        <v>0</v>
      </c>
      <c r="BT20" s="93">
        <f>BH20+BL20</f>
        <v>0</v>
      </c>
      <c r="BU20" s="93">
        <f>BI20+BM20</f>
        <v>0</v>
      </c>
      <c r="BV20" s="93">
        <f>BJ20+BN20</f>
        <v>0</v>
      </c>
      <c r="BW20" s="93">
        <f t="shared" si="1"/>
        <v>0</v>
      </c>
      <c r="BX20" s="93">
        <f>D20+H20+L20+P20+T20+X20+AB20+AF20+AJ20+AN20+AR20+AV20</f>
        <v>0</v>
      </c>
      <c r="BY20" s="93">
        <f>E20+I20+M20+Q20+U20+Y20+AC20+AG20+AK20+AO20+AS20+AW20</f>
        <v>0</v>
      </c>
      <c r="BZ20" s="701">
        <f>SUM(BW20:BY20)</f>
        <v>0</v>
      </c>
    </row>
    <row r="21" spans="1:78" x14ac:dyDescent="0.25">
      <c r="A21" s="98">
        <v>18</v>
      </c>
      <c r="B21" s="696" t="s">
        <v>147</v>
      </c>
      <c r="C21" s="95"/>
      <c r="D21" s="95"/>
      <c r="E21" s="95">
        <v>0</v>
      </c>
      <c r="F21" s="53">
        <f t="shared" si="3"/>
        <v>0</v>
      </c>
      <c r="G21" s="95"/>
      <c r="H21" s="95"/>
      <c r="I21" s="95">
        <v>0</v>
      </c>
      <c r="J21" s="133">
        <f t="shared" si="4"/>
        <v>0</v>
      </c>
      <c r="K21" s="95"/>
      <c r="L21" s="95"/>
      <c r="M21" s="95"/>
      <c r="N21" s="182">
        <f t="shared" si="5"/>
        <v>0</v>
      </c>
      <c r="O21" s="95"/>
      <c r="P21" s="95"/>
      <c r="Q21" s="95"/>
      <c r="R21" s="205">
        <f t="shared" si="6"/>
        <v>0</v>
      </c>
      <c r="S21" s="95"/>
      <c r="T21" s="95"/>
      <c r="U21" s="95"/>
      <c r="V21" s="225">
        <f t="shared" si="7"/>
        <v>0</v>
      </c>
      <c r="W21" s="95"/>
      <c r="X21" s="95"/>
      <c r="Y21" s="95">
        <v>0</v>
      </c>
      <c r="Z21" s="250">
        <f t="shared" si="8"/>
        <v>0</v>
      </c>
      <c r="AA21" s="95"/>
      <c r="AB21" s="95"/>
      <c r="AC21" s="95"/>
      <c r="AD21" s="273">
        <f t="shared" si="9"/>
        <v>0</v>
      </c>
      <c r="AE21" s="95"/>
      <c r="AF21" s="95"/>
      <c r="AG21" s="95"/>
      <c r="AH21" s="449">
        <f t="shared" si="10"/>
        <v>0</v>
      </c>
      <c r="AI21" s="95"/>
      <c r="AJ21" s="95"/>
      <c r="AK21" s="453"/>
      <c r="AL21" s="449">
        <f t="shared" si="11"/>
        <v>0</v>
      </c>
      <c r="AM21" s="95"/>
      <c r="AN21" s="95"/>
      <c r="AO21" s="95"/>
      <c r="AP21" s="387">
        <f t="shared" si="12"/>
        <v>0</v>
      </c>
      <c r="AQ21" s="95"/>
      <c r="AR21" s="95"/>
      <c r="AS21" s="95"/>
      <c r="AT21" s="404">
        <f t="shared" si="13"/>
        <v>0</v>
      </c>
      <c r="AU21" s="95"/>
      <c r="AV21" s="95"/>
      <c r="AW21" s="95"/>
      <c r="AX21" s="404">
        <f t="shared" si="14"/>
        <v>0</v>
      </c>
      <c r="AY21" s="93">
        <f t="shared" si="15"/>
        <v>0</v>
      </c>
      <c r="AZ21" s="93">
        <f>D21+H21+L21</f>
        <v>0</v>
      </c>
      <c r="BA21" s="93">
        <f>E21+I21+M21</f>
        <v>0</v>
      </c>
      <c r="BB21" s="93">
        <f>F21+J21+N21</f>
        <v>0</v>
      </c>
      <c r="BC21" s="93">
        <f t="shared" si="16"/>
        <v>0</v>
      </c>
      <c r="BD21" s="93">
        <f t="shared" si="17"/>
        <v>0</v>
      </c>
      <c r="BE21" s="93">
        <f t="shared" si="18"/>
        <v>0</v>
      </c>
      <c r="BF21" s="93">
        <f t="shared" si="19"/>
        <v>0</v>
      </c>
      <c r="BG21" s="93">
        <f t="shared" si="20"/>
        <v>0</v>
      </c>
      <c r="BH21" s="93">
        <f t="shared" si="21"/>
        <v>0</v>
      </c>
      <c r="BI21" s="93">
        <f t="shared" si="22"/>
        <v>0</v>
      </c>
      <c r="BJ21" s="93">
        <f t="shared" si="23"/>
        <v>0</v>
      </c>
      <c r="BK21" s="93">
        <f t="shared" si="24"/>
        <v>0</v>
      </c>
      <c r="BL21" s="93">
        <f t="shared" si="25"/>
        <v>0</v>
      </c>
      <c r="BM21" s="93">
        <f t="shared" si="26"/>
        <v>0</v>
      </c>
      <c r="BN21" s="93">
        <f t="shared" si="27"/>
        <v>0</v>
      </c>
      <c r="BO21" s="93">
        <f t="shared" si="28"/>
        <v>0</v>
      </c>
      <c r="BP21" s="93">
        <f t="shared" si="29"/>
        <v>0</v>
      </c>
      <c r="BQ21" s="93">
        <f t="shared" si="30"/>
        <v>0</v>
      </c>
      <c r="BR21" s="93">
        <f t="shared" si="31"/>
        <v>0</v>
      </c>
      <c r="BS21" s="93">
        <f t="shared" si="32"/>
        <v>0</v>
      </c>
      <c r="BT21" s="93">
        <f t="shared" si="33"/>
        <v>0</v>
      </c>
      <c r="BU21" s="93">
        <f t="shared" si="34"/>
        <v>0</v>
      </c>
      <c r="BV21" s="93">
        <f t="shared" si="35"/>
        <v>0</v>
      </c>
      <c r="BW21" s="93">
        <f t="shared" si="1"/>
        <v>0</v>
      </c>
      <c r="BX21" s="93">
        <f>D21+H21+L21+P21+T21+X21+AB21+AF21+AJ21+AN21+AR21+AV21</f>
        <v>0</v>
      </c>
      <c r="BY21" s="93">
        <f>E21+I21+M21+Q21+U21+Y21+AC21+AG21+AK21+AO21+AS21+AW21</f>
        <v>0</v>
      </c>
      <c r="BZ21" s="404">
        <f t="shared" si="36"/>
        <v>0</v>
      </c>
    </row>
    <row r="22" spans="1:78" s="821" customFormat="1" x14ac:dyDescent="0.25">
      <c r="A22" s="1003" t="s">
        <v>148</v>
      </c>
      <c r="B22" s="1003"/>
      <c r="C22" s="107">
        <f t="shared" ref="C22:AH22" si="37">SUM(C4:C21)</f>
        <v>0</v>
      </c>
      <c r="D22" s="107">
        <f t="shared" si="37"/>
        <v>0</v>
      </c>
      <c r="E22" s="107">
        <f t="shared" si="37"/>
        <v>0</v>
      </c>
      <c r="F22" s="107">
        <f t="shared" si="37"/>
        <v>0</v>
      </c>
      <c r="G22" s="107">
        <f t="shared" si="37"/>
        <v>0</v>
      </c>
      <c r="H22" s="107">
        <f t="shared" si="37"/>
        <v>0</v>
      </c>
      <c r="I22" s="107">
        <f t="shared" si="37"/>
        <v>0</v>
      </c>
      <c r="J22" s="824">
        <f t="shared" si="37"/>
        <v>0</v>
      </c>
      <c r="K22" s="107">
        <f t="shared" si="37"/>
        <v>0</v>
      </c>
      <c r="L22" s="107">
        <f t="shared" si="37"/>
        <v>0</v>
      </c>
      <c r="M22" s="107">
        <f t="shared" si="37"/>
        <v>0</v>
      </c>
      <c r="N22" s="107">
        <f t="shared" si="37"/>
        <v>0</v>
      </c>
      <c r="O22" s="107">
        <f t="shared" si="37"/>
        <v>0</v>
      </c>
      <c r="P22" s="107">
        <f t="shared" si="37"/>
        <v>0</v>
      </c>
      <c r="Q22" s="107">
        <f t="shared" si="37"/>
        <v>0</v>
      </c>
      <c r="R22" s="107">
        <f t="shared" si="37"/>
        <v>0</v>
      </c>
      <c r="S22" s="107">
        <f t="shared" si="37"/>
        <v>0</v>
      </c>
      <c r="T22" s="107">
        <f t="shared" si="37"/>
        <v>0</v>
      </c>
      <c r="U22" s="107">
        <f t="shared" si="37"/>
        <v>0</v>
      </c>
      <c r="V22" s="107">
        <f t="shared" si="37"/>
        <v>0</v>
      </c>
      <c r="W22" s="107">
        <f t="shared" si="37"/>
        <v>0</v>
      </c>
      <c r="X22" s="107">
        <f t="shared" si="37"/>
        <v>0</v>
      </c>
      <c r="Y22" s="107">
        <f t="shared" si="37"/>
        <v>0</v>
      </c>
      <c r="Z22" s="107">
        <f t="shared" si="37"/>
        <v>0</v>
      </c>
      <c r="AA22" s="107">
        <f t="shared" si="37"/>
        <v>0</v>
      </c>
      <c r="AB22" s="107">
        <f t="shared" si="37"/>
        <v>0</v>
      </c>
      <c r="AC22" s="107">
        <f t="shared" si="37"/>
        <v>0</v>
      </c>
      <c r="AD22" s="107">
        <f t="shared" si="37"/>
        <v>0</v>
      </c>
      <c r="AE22" s="107">
        <f t="shared" si="37"/>
        <v>0</v>
      </c>
      <c r="AF22" s="107">
        <f t="shared" si="37"/>
        <v>0</v>
      </c>
      <c r="AG22" s="107">
        <f t="shared" si="37"/>
        <v>0</v>
      </c>
      <c r="AH22" s="814">
        <f t="shared" si="37"/>
        <v>0</v>
      </c>
      <c r="AI22" s="814">
        <f t="shared" ref="AI22:BB22" si="38">SUM(AI4:AI21)</f>
        <v>0</v>
      </c>
      <c r="AJ22" s="814">
        <f t="shared" si="38"/>
        <v>0</v>
      </c>
      <c r="AK22" s="814">
        <f t="shared" si="38"/>
        <v>0</v>
      </c>
      <c r="AL22" s="814">
        <f t="shared" si="38"/>
        <v>0</v>
      </c>
      <c r="AM22" s="107">
        <f t="shared" si="38"/>
        <v>0</v>
      </c>
      <c r="AN22" s="107">
        <f t="shared" si="38"/>
        <v>0</v>
      </c>
      <c r="AO22" s="107">
        <f t="shared" si="38"/>
        <v>0</v>
      </c>
      <c r="AP22" s="107">
        <f t="shared" si="38"/>
        <v>0</v>
      </c>
      <c r="AQ22" s="107">
        <f t="shared" si="38"/>
        <v>0</v>
      </c>
      <c r="AR22" s="107">
        <f t="shared" si="38"/>
        <v>0</v>
      </c>
      <c r="AS22" s="107">
        <f t="shared" si="38"/>
        <v>0</v>
      </c>
      <c r="AT22" s="107">
        <f t="shared" si="38"/>
        <v>0</v>
      </c>
      <c r="AU22" s="107">
        <f t="shared" si="38"/>
        <v>0</v>
      </c>
      <c r="AV22" s="107">
        <f t="shared" si="38"/>
        <v>0</v>
      </c>
      <c r="AW22" s="107">
        <f t="shared" si="38"/>
        <v>0</v>
      </c>
      <c r="AX22" s="107">
        <f t="shared" si="38"/>
        <v>0</v>
      </c>
      <c r="AY22" s="107">
        <f t="shared" si="38"/>
        <v>0</v>
      </c>
      <c r="AZ22" s="107">
        <f t="shared" si="38"/>
        <v>0</v>
      </c>
      <c r="BA22" s="107">
        <f t="shared" si="38"/>
        <v>0</v>
      </c>
      <c r="BB22" s="107">
        <f t="shared" si="38"/>
        <v>0</v>
      </c>
      <c r="BC22" s="820">
        <f t="shared" si="16"/>
        <v>0</v>
      </c>
      <c r="BD22" s="820">
        <f t="shared" si="17"/>
        <v>0</v>
      </c>
      <c r="BE22" s="820">
        <f t="shared" si="18"/>
        <v>0</v>
      </c>
      <c r="BF22" s="820">
        <f t="shared" si="19"/>
        <v>0</v>
      </c>
      <c r="BG22" s="820">
        <f t="shared" si="20"/>
        <v>0</v>
      </c>
      <c r="BH22" s="820">
        <f t="shared" si="21"/>
        <v>0</v>
      </c>
      <c r="BI22" s="820">
        <f t="shared" si="22"/>
        <v>0</v>
      </c>
      <c r="BJ22" s="820">
        <f t="shared" si="23"/>
        <v>0</v>
      </c>
      <c r="BK22" s="820">
        <f t="shared" si="24"/>
        <v>0</v>
      </c>
      <c r="BL22" s="820">
        <f t="shared" si="25"/>
        <v>0</v>
      </c>
      <c r="BM22" s="820">
        <f t="shared" si="26"/>
        <v>0</v>
      </c>
      <c r="BN22" s="820">
        <f t="shared" si="27"/>
        <v>0</v>
      </c>
      <c r="BO22" s="820">
        <f t="shared" si="28"/>
        <v>0</v>
      </c>
      <c r="BP22" s="820">
        <f t="shared" si="29"/>
        <v>0</v>
      </c>
      <c r="BQ22" s="820">
        <f t="shared" si="30"/>
        <v>0</v>
      </c>
      <c r="BR22" s="820">
        <f>BB22+BF22</f>
        <v>0</v>
      </c>
      <c r="BS22" s="820">
        <f t="shared" si="32"/>
        <v>0</v>
      </c>
      <c r="BT22" s="820">
        <f t="shared" si="33"/>
        <v>0</v>
      </c>
      <c r="BU22" s="820">
        <f t="shared" si="34"/>
        <v>0</v>
      </c>
      <c r="BV22" s="820">
        <f t="shared" si="35"/>
        <v>0</v>
      </c>
      <c r="BW22" s="107">
        <f>SUM(BW4:BW21)</f>
        <v>0</v>
      </c>
      <c r="BX22" s="107">
        <f>SUM(BX4:BX21)</f>
        <v>0</v>
      </c>
      <c r="BY22" s="107">
        <f>SUM(BY4:BY21)</f>
        <v>0</v>
      </c>
      <c r="BZ22" s="107">
        <f>SUM(BZ4:BZ21)</f>
        <v>0</v>
      </c>
    </row>
    <row r="23" spans="1:78" x14ac:dyDescent="0.25">
      <c r="A23" s="660"/>
      <c r="B23" s="660" t="s">
        <v>342</v>
      </c>
      <c r="C23" s="978"/>
      <c r="D23" s="979"/>
      <c r="E23" s="979"/>
      <c r="F23" s="980"/>
      <c r="G23" s="978"/>
      <c r="H23" s="979"/>
      <c r="I23" s="979"/>
      <c r="J23" s="980"/>
      <c r="K23" s="978"/>
      <c r="L23" s="979"/>
      <c r="M23" s="979"/>
      <c r="N23" s="980"/>
      <c r="O23" s="978"/>
      <c r="P23" s="979"/>
      <c r="Q23" s="979"/>
      <c r="R23" s="980"/>
      <c r="S23" s="978"/>
      <c r="T23" s="979"/>
      <c r="U23" s="979"/>
      <c r="V23" s="980"/>
      <c r="W23" s="1004"/>
      <c r="X23" s="1005"/>
      <c r="Y23" s="1005"/>
      <c r="Z23" s="1006"/>
      <c r="AA23" s="978"/>
      <c r="AB23" s="979"/>
      <c r="AC23" s="979"/>
      <c r="AD23" s="980"/>
      <c r="AE23" s="978"/>
      <c r="AF23" s="979"/>
      <c r="AG23" s="979"/>
      <c r="AH23" s="980"/>
      <c r="AI23" s="993"/>
      <c r="AJ23" s="994"/>
      <c r="AK23" s="994"/>
      <c r="AL23" s="995"/>
      <c r="AM23" s="978"/>
      <c r="AN23" s="979"/>
      <c r="AO23" s="979"/>
      <c r="AP23" s="980"/>
      <c r="AQ23" s="978"/>
      <c r="AR23" s="979"/>
      <c r="AS23" s="979"/>
      <c r="AT23" s="980"/>
      <c r="AU23" s="978"/>
      <c r="AV23" s="979"/>
      <c r="AW23" s="979"/>
      <c r="AX23" s="980"/>
      <c r="AY23" s="978">
        <f>C23+G23+K23</f>
        <v>0</v>
      </c>
      <c r="AZ23" s="979"/>
      <c r="BA23" s="979"/>
      <c r="BB23" s="980"/>
      <c r="BC23" s="984">
        <f>O23+S23+W23</f>
        <v>0</v>
      </c>
      <c r="BD23" s="985"/>
      <c r="BE23" s="985"/>
      <c r="BF23" s="986"/>
      <c r="BG23" s="984">
        <f>AA23+AE23+AI23</f>
        <v>0</v>
      </c>
      <c r="BH23" s="985"/>
      <c r="BI23" s="985"/>
      <c r="BJ23" s="986"/>
      <c r="BK23" s="984">
        <f>AM23+AQ23+AU23</f>
        <v>0</v>
      </c>
      <c r="BL23" s="985"/>
      <c r="BM23" s="985"/>
      <c r="BN23" s="986"/>
      <c r="BO23" s="984">
        <f>AY23+BC23</f>
        <v>0</v>
      </c>
      <c r="BP23" s="985"/>
      <c r="BQ23" s="985"/>
      <c r="BR23" s="986"/>
      <c r="BS23" s="984">
        <f>BG23+BK23</f>
        <v>0</v>
      </c>
      <c r="BT23" s="985"/>
      <c r="BU23" s="985"/>
      <c r="BV23" s="986"/>
      <c r="BW23" s="978">
        <f>AY23+BC23+BG23+BK23</f>
        <v>0</v>
      </c>
      <c r="BX23" s="979"/>
      <c r="BY23" s="979"/>
      <c r="BZ23" s="980"/>
    </row>
    <row r="24" spans="1:78" x14ac:dyDescent="0.25">
      <c r="A24" s="660"/>
      <c r="B24" s="660" t="s">
        <v>489</v>
      </c>
      <c r="C24" s="665" t="e">
        <f>C22/C23</f>
        <v>#DIV/0!</v>
      </c>
      <c r="D24" s="665" t="e">
        <f>D22/C23</f>
        <v>#DIV/0!</v>
      </c>
      <c r="E24" s="665" t="e">
        <f>E22/C23</f>
        <v>#DIV/0!</v>
      </c>
      <c r="F24" s="665" t="e">
        <f>F22/C23</f>
        <v>#DIV/0!</v>
      </c>
      <c r="G24" s="665" t="e">
        <f>G22/G23</f>
        <v>#DIV/0!</v>
      </c>
      <c r="H24" s="665" t="e">
        <f>H22/G23</f>
        <v>#DIV/0!</v>
      </c>
      <c r="I24" s="665" t="e">
        <f>I22/G23</f>
        <v>#DIV/0!</v>
      </c>
      <c r="J24" s="665" t="e">
        <f>J22/G23</f>
        <v>#DIV/0!</v>
      </c>
      <c r="K24" s="665" t="e">
        <f>K22/K23</f>
        <v>#DIV/0!</v>
      </c>
      <c r="L24" s="665" t="e">
        <f>L22/K23</f>
        <v>#DIV/0!</v>
      </c>
      <c r="M24" s="665" t="e">
        <f>M22/K23</f>
        <v>#DIV/0!</v>
      </c>
      <c r="N24" s="665" t="e">
        <f>N22/K23</f>
        <v>#DIV/0!</v>
      </c>
      <c r="O24" s="665" t="e">
        <f>O22/O23</f>
        <v>#DIV/0!</v>
      </c>
      <c r="P24" s="665" t="e">
        <f>P22/O23</f>
        <v>#DIV/0!</v>
      </c>
      <c r="Q24" s="665" t="e">
        <f>Q22/O23</f>
        <v>#DIV/0!</v>
      </c>
      <c r="R24" s="665" t="e">
        <f>R22/O23</f>
        <v>#DIV/0!</v>
      </c>
      <c r="S24" s="665" t="e">
        <f>S22/S23</f>
        <v>#DIV/0!</v>
      </c>
      <c r="T24" s="665" t="e">
        <f>T22/S23</f>
        <v>#DIV/0!</v>
      </c>
      <c r="U24" s="665" t="e">
        <f>U22/S23</f>
        <v>#DIV/0!</v>
      </c>
      <c r="V24" s="665" t="e">
        <f>V22/S23</f>
        <v>#DIV/0!</v>
      </c>
      <c r="W24" s="665" t="e">
        <f>W22/W23</f>
        <v>#DIV/0!</v>
      </c>
      <c r="X24" s="665" t="e">
        <f>X22/W23</f>
        <v>#DIV/0!</v>
      </c>
      <c r="Y24" s="665" t="e">
        <f>Y22/W23</f>
        <v>#DIV/0!</v>
      </c>
      <c r="Z24" s="665" t="e">
        <f>Z22/W23</f>
        <v>#DIV/0!</v>
      </c>
      <c r="AA24" s="665" t="e">
        <f>AA22/AA23</f>
        <v>#DIV/0!</v>
      </c>
      <c r="AB24" s="665" t="e">
        <f>AB22/AA23</f>
        <v>#DIV/0!</v>
      </c>
      <c r="AC24" s="665" t="e">
        <f>AC22/AA23</f>
        <v>#DIV/0!</v>
      </c>
      <c r="AD24" s="665" t="e">
        <f>AD22/AA23</f>
        <v>#DIV/0!</v>
      </c>
      <c r="AE24" s="665" t="e">
        <f>AE22/AE23</f>
        <v>#DIV/0!</v>
      </c>
      <c r="AF24" s="665" t="e">
        <f>AF22/AE23</f>
        <v>#DIV/0!</v>
      </c>
      <c r="AG24" s="665" t="e">
        <f>AG22/AE23</f>
        <v>#DIV/0!</v>
      </c>
      <c r="AH24" s="665" t="e">
        <f>AH22/AE23</f>
        <v>#DIV/0!</v>
      </c>
      <c r="AI24" s="665" t="e">
        <f>AI22/AI23</f>
        <v>#DIV/0!</v>
      </c>
      <c r="AJ24" s="665" t="e">
        <f>AJ22/AI23</f>
        <v>#DIV/0!</v>
      </c>
      <c r="AK24" s="665" t="e">
        <f>AK22/AI23</f>
        <v>#DIV/0!</v>
      </c>
      <c r="AL24" s="665" t="e">
        <f>AL22/AI23</f>
        <v>#DIV/0!</v>
      </c>
      <c r="AM24" s="665" t="e">
        <f>AM22/AM23</f>
        <v>#DIV/0!</v>
      </c>
      <c r="AN24" s="665" t="e">
        <f>AN22/AM23</f>
        <v>#DIV/0!</v>
      </c>
      <c r="AO24" s="665" t="e">
        <f>AO22/AM23</f>
        <v>#DIV/0!</v>
      </c>
      <c r="AP24" s="665" t="e">
        <f>AP22/AM23</f>
        <v>#DIV/0!</v>
      </c>
      <c r="AQ24" s="665" t="e">
        <f>AQ22/AQ23</f>
        <v>#DIV/0!</v>
      </c>
      <c r="AR24" s="665" t="e">
        <f>AR22/AQ23</f>
        <v>#DIV/0!</v>
      </c>
      <c r="AS24" s="665" t="e">
        <f>AS22/AQ23</f>
        <v>#DIV/0!</v>
      </c>
      <c r="AT24" s="665" t="e">
        <f>AT22/AQ23</f>
        <v>#DIV/0!</v>
      </c>
      <c r="AU24" s="665" t="e">
        <f>AU22/AU23</f>
        <v>#DIV/0!</v>
      </c>
      <c r="AV24" s="665" t="e">
        <f>AV22/AU23</f>
        <v>#DIV/0!</v>
      </c>
      <c r="AW24" s="665" t="e">
        <f>AW22/AU23</f>
        <v>#DIV/0!</v>
      </c>
      <c r="AX24" s="665" t="e">
        <f>AX22/AU23</f>
        <v>#DIV/0!</v>
      </c>
      <c r="AY24" s="665" t="e">
        <f>AY22/AY23</f>
        <v>#DIV/0!</v>
      </c>
      <c r="AZ24" s="665" t="e">
        <f>AZ22/AY23</f>
        <v>#DIV/0!</v>
      </c>
      <c r="BA24" s="665" t="e">
        <f>BA22/AY23</f>
        <v>#DIV/0!</v>
      </c>
      <c r="BB24" s="665" t="e">
        <f>BB22/AY23</f>
        <v>#DIV/0!</v>
      </c>
      <c r="BC24" s="665" t="e">
        <f>BC22/BC23</f>
        <v>#DIV/0!</v>
      </c>
      <c r="BD24" s="665" t="e">
        <f>BD22/BC23</f>
        <v>#DIV/0!</v>
      </c>
      <c r="BE24" s="665" t="e">
        <f>BE22/BC23</f>
        <v>#DIV/0!</v>
      </c>
      <c r="BF24" s="665" t="e">
        <f>BF22/BC23</f>
        <v>#DIV/0!</v>
      </c>
      <c r="BG24" s="665" t="e">
        <f>BG22/BG23</f>
        <v>#DIV/0!</v>
      </c>
      <c r="BH24" s="665" t="e">
        <f>BH22/BG23</f>
        <v>#DIV/0!</v>
      </c>
      <c r="BI24" s="665" t="e">
        <f>BI22/BG23</f>
        <v>#DIV/0!</v>
      </c>
      <c r="BJ24" s="665" t="e">
        <f>BJ22/BG23</f>
        <v>#DIV/0!</v>
      </c>
      <c r="BK24" s="665" t="e">
        <f>BK22/BK23</f>
        <v>#DIV/0!</v>
      </c>
      <c r="BL24" s="665" t="e">
        <f>BL22/BK23</f>
        <v>#DIV/0!</v>
      </c>
      <c r="BM24" s="665" t="e">
        <f>BM22/BK23</f>
        <v>#DIV/0!</v>
      </c>
      <c r="BN24" s="665" t="e">
        <f>BN22/BK23</f>
        <v>#DIV/0!</v>
      </c>
      <c r="BO24" s="665" t="e">
        <f>BO22/BO23</f>
        <v>#DIV/0!</v>
      </c>
      <c r="BP24" s="665" t="e">
        <f>BP22/BO23</f>
        <v>#DIV/0!</v>
      </c>
      <c r="BQ24" s="665" t="e">
        <f>BQ22/BO23</f>
        <v>#DIV/0!</v>
      </c>
      <c r="BR24" s="665" t="e">
        <f>BR22/BO23</f>
        <v>#DIV/0!</v>
      </c>
      <c r="BS24" s="665" t="e">
        <f>BS22/BS23</f>
        <v>#DIV/0!</v>
      </c>
      <c r="BT24" s="665" t="e">
        <f>BT22/BS23</f>
        <v>#DIV/0!</v>
      </c>
      <c r="BU24" s="665" t="e">
        <f>BU22/BS23</f>
        <v>#DIV/0!</v>
      </c>
      <c r="BV24" s="665" t="e">
        <f>BV22/BS23</f>
        <v>#DIV/0!</v>
      </c>
      <c r="BW24" s="665" t="e">
        <f>BW22/BW23</f>
        <v>#DIV/0!</v>
      </c>
      <c r="BX24" s="665" t="e">
        <f>BX22/BW23</f>
        <v>#DIV/0!</v>
      </c>
      <c r="BY24" s="665" t="e">
        <f>BY22/BW23</f>
        <v>#DIV/0!</v>
      </c>
      <c r="BZ24" s="665" t="e">
        <f>BZ22/BW23</f>
        <v>#DIV/0!</v>
      </c>
    </row>
    <row r="25" spans="1:78" x14ac:dyDescent="0.25">
      <c r="A25" s="79"/>
      <c r="B25" s="79"/>
      <c r="C25" s="86"/>
      <c r="D25" s="86"/>
      <c r="E25" s="86"/>
      <c r="F25" s="86"/>
      <c r="AH25" s="454"/>
      <c r="AI25" s="454"/>
      <c r="AJ25" s="454"/>
      <c r="AK25" s="454"/>
      <c r="AL25" s="454"/>
      <c r="BN25" s="91" t="s">
        <v>342</v>
      </c>
      <c r="BR25" s="91">
        <v>115</v>
      </c>
    </row>
    <row r="26" spans="1:78" x14ac:dyDescent="0.25">
      <c r="AH26" s="454"/>
      <c r="AI26" s="454"/>
      <c r="AJ26" s="454"/>
      <c r="AK26" s="454"/>
      <c r="AL26" s="454"/>
      <c r="BR26" s="497">
        <f>BR22/BR25</f>
        <v>0</v>
      </c>
    </row>
    <row r="27" spans="1:78" x14ac:dyDescent="0.25">
      <c r="A27" s="543"/>
      <c r="B27" s="9" t="s">
        <v>490</v>
      </c>
      <c r="C27" s="107" t="s">
        <v>254</v>
      </c>
      <c r="D27" s="107" t="s">
        <v>255</v>
      </c>
      <c r="E27" s="107" t="s">
        <v>256</v>
      </c>
      <c r="F27" s="107" t="s">
        <v>257</v>
      </c>
      <c r="G27" s="107" t="s">
        <v>34</v>
      </c>
      <c r="H27" s="107" t="s">
        <v>258</v>
      </c>
      <c r="I27" s="107" t="s">
        <v>287</v>
      </c>
      <c r="J27" s="107" t="s">
        <v>382</v>
      </c>
      <c r="K27" s="107" t="s">
        <v>328</v>
      </c>
      <c r="L27" s="107" t="s">
        <v>261</v>
      </c>
      <c r="M27" s="107" t="s">
        <v>329</v>
      </c>
      <c r="N27" s="107" t="s">
        <v>263</v>
      </c>
      <c r="O27" s="95" t="s">
        <v>17</v>
      </c>
      <c r="P27" s="666" t="s">
        <v>305</v>
      </c>
      <c r="Q27" s="666" t="s">
        <v>306</v>
      </c>
      <c r="R27" s="666" t="s">
        <v>309</v>
      </c>
      <c r="S27" s="666" t="s">
        <v>383</v>
      </c>
      <c r="T27" s="666" t="s">
        <v>308</v>
      </c>
      <c r="U27" s="666" t="s">
        <v>324</v>
      </c>
    </row>
    <row r="28" spans="1:78" x14ac:dyDescent="0.25">
      <c r="A28" s="542">
        <v>1</v>
      </c>
      <c r="B28" s="13" t="s">
        <v>22</v>
      </c>
      <c r="C28" s="7"/>
      <c r="D28" s="825"/>
      <c r="E28" s="7"/>
      <c r="F28" s="7"/>
      <c r="G28" s="7"/>
      <c r="H28" s="7"/>
      <c r="I28" s="7"/>
      <c r="J28" s="7"/>
      <c r="K28" s="825"/>
      <c r="L28" s="7"/>
      <c r="M28" s="7"/>
      <c r="N28" s="7"/>
      <c r="O28" s="545">
        <f>SUM(C28:N28)</f>
        <v>0</v>
      </c>
      <c r="P28" s="545">
        <f>C28+D28+E28</f>
        <v>0</v>
      </c>
      <c r="Q28" s="7">
        <f>F28+G28+H28</f>
        <v>0</v>
      </c>
      <c r="R28" s="7">
        <f>P28+Q28</f>
        <v>0</v>
      </c>
      <c r="S28" s="7">
        <f>I28+J28+K28</f>
        <v>0</v>
      </c>
      <c r="T28" s="7">
        <f>L28+M28+N28</f>
        <v>0</v>
      </c>
      <c r="U28" s="545">
        <f>P28+Q28+S28+T28</f>
        <v>0</v>
      </c>
    </row>
    <row r="29" spans="1:78" x14ac:dyDescent="0.25">
      <c r="A29" s="542">
        <v>2</v>
      </c>
      <c r="B29" s="13" t="s">
        <v>23</v>
      </c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545">
        <f>SUM(C29:N29)</f>
        <v>0</v>
      </c>
      <c r="P29" s="545">
        <f>C29+D29+E29</f>
        <v>0</v>
      </c>
      <c r="Q29" s="7">
        <f>F29+G29+H29</f>
        <v>0</v>
      </c>
      <c r="R29" s="7">
        <f>P29+Q29</f>
        <v>0</v>
      </c>
      <c r="S29" s="7">
        <f>I29+J29+K29</f>
        <v>0</v>
      </c>
      <c r="T29" s="7">
        <f>L29+M29+N29</f>
        <v>0</v>
      </c>
      <c r="U29" s="545">
        <f>P29+Q29+S29+T29</f>
        <v>0</v>
      </c>
    </row>
    <row r="30" spans="1:78" x14ac:dyDescent="0.25">
      <c r="A30" s="544"/>
      <c r="B30" s="9" t="s">
        <v>2</v>
      </c>
      <c r="C30" s="10"/>
      <c r="D30" s="541"/>
      <c r="E30" s="10"/>
      <c r="F30" s="10"/>
      <c r="G30" s="10"/>
      <c r="H30" s="10"/>
      <c r="I30" s="10"/>
      <c r="J30" s="10"/>
      <c r="K30" s="541"/>
      <c r="L30" s="10"/>
      <c r="M30" s="10"/>
      <c r="N30" s="10"/>
      <c r="O30" s="545">
        <f>SUM(C30:N30)</f>
        <v>0</v>
      </c>
      <c r="P30" s="545">
        <f t="shared" ref="P30:U30" si="39">P28+P29</f>
        <v>0</v>
      </c>
      <c r="Q30" s="545">
        <f t="shared" si="39"/>
        <v>0</v>
      </c>
      <c r="R30" s="545">
        <f>R28+R29</f>
        <v>0</v>
      </c>
      <c r="S30" s="545">
        <f t="shared" si="39"/>
        <v>0</v>
      </c>
      <c r="T30" s="545">
        <f t="shared" si="39"/>
        <v>0</v>
      </c>
      <c r="U30" s="545">
        <f t="shared" si="39"/>
        <v>0</v>
      </c>
    </row>
    <row r="31" spans="1:78" x14ac:dyDescent="0.25">
      <c r="B31" s="9" t="s">
        <v>374</v>
      </c>
      <c r="C31" s="95">
        <v>31</v>
      </c>
      <c r="D31" s="95">
        <v>28</v>
      </c>
      <c r="E31" s="95">
        <v>31</v>
      </c>
      <c r="F31" s="95">
        <v>30</v>
      </c>
      <c r="G31" s="96">
        <v>31</v>
      </c>
      <c r="H31" s="96">
        <v>30</v>
      </c>
      <c r="I31" s="96">
        <v>31</v>
      </c>
      <c r="J31" s="96">
        <v>31</v>
      </c>
      <c r="K31" s="96">
        <v>30</v>
      </c>
      <c r="L31" s="96">
        <v>31</v>
      </c>
      <c r="M31" s="96">
        <v>30</v>
      </c>
      <c r="N31" s="96">
        <v>31</v>
      </c>
      <c r="O31" s="545">
        <f>SUM(C31:N31)</f>
        <v>365</v>
      </c>
      <c r="P31" s="545">
        <f>C31+D31+E31</f>
        <v>90</v>
      </c>
      <c r="Q31" s="7">
        <f>F31+G31+H31</f>
        <v>91</v>
      </c>
      <c r="R31" s="7">
        <f>P31+Q31</f>
        <v>181</v>
      </c>
      <c r="S31" s="7">
        <f>I31+J31+K31</f>
        <v>92</v>
      </c>
      <c r="T31" s="7">
        <f>L31+M31+N31</f>
        <v>92</v>
      </c>
      <c r="U31" s="545">
        <f>P31+Q31+S31+T31</f>
        <v>365</v>
      </c>
    </row>
    <row r="32" spans="1:78" x14ac:dyDescent="0.25">
      <c r="B32" s="9" t="s">
        <v>372</v>
      </c>
      <c r="C32" s="95"/>
      <c r="D32" s="95"/>
      <c r="E32" s="95"/>
      <c r="F32" s="95"/>
      <c r="G32" s="96"/>
      <c r="H32" s="696"/>
      <c r="I32" s="96"/>
      <c r="J32" s="96"/>
      <c r="K32" s="96"/>
      <c r="L32" s="96"/>
      <c r="M32" s="96"/>
      <c r="N32" s="96"/>
      <c r="O32" s="545">
        <f>SUM(C32:N32)</f>
        <v>0</v>
      </c>
      <c r="P32" s="545">
        <f>C32+D32+E32</f>
        <v>0</v>
      </c>
      <c r="Q32" s="7">
        <f>F32+G32+H32</f>
        <v>0</v>
      </c>
      <c r="R32" s="7">
        <f>P32+Q32</f>
        <v>0</v>
      </c>
      <c r="S32" s="7">
        <f>I32+J32+K32</f>
        <v>0</v>
      </c>
      <c r="T32" s="7">
        <f>L32+M32+N32</f>
        <v>0</v>
      </c>
      <c r="U32" s="545">
        <f>P32+Q32+S32+T32</f>
        <v>0</v>
      </c>
    </row>
    <row r="33" spans="2:21" x14ac:dyDescent="0.25">
      <c r="B33" s="9" t="s">
        <v>373</v>
      </c>
      <c r="C33" s="546" t="e">
        <f>C30/C32</f>
        <v>#DIV/0!</v>
      </c>
      <c r="D33" s="546" t="e">
        <f t="shared" ref="D33:U33" si="40">D30/D32</f>
        <v>#DIV/0!</v>
      </c>
      <c r="E33" s="546" t="e">
        <f t="shared" si="40"/>
        <v>#DIV/0!</v>
      </c>
      <c r="F33" s="546" t="e">
        <f t="shared" si="40"/>
        <v>#DIV/0!</v>
      </c>
      <c r="G33" s="546" t="e">
        <f t="shared" si="40"/>
        <v>#DIV/0!</v>
      </c>
      <c r="H33" s="546" t="e">
        <f t="shared" si="40"/>
        <v>#DIV/0!</v>
      </c>
      <c r="I33" s="546" t="e">
        <f t="shared" si="40"/>
        <v>#DIV/0!</v>
      </c>
      <c r="J33" s="546" t="e">
        <f t="shared" si="40"/>
        <v>#DIV/0!</v>
      </c>
      <c r="K33" s="546" t="e">
        <f t="shared" si="40"/>
        <v>#DIV/0!</v>
      </c>
      <c r="L33" s="546" t="e">
        <f t="shared" si="40"/>
        <v>#DIV/0!</v>
      </c>
      <c r="M33" s="546" t="e">
        <f t="shared" si="40"/>
        <v>#DIV/0!</v>
      </c>
      <c r="N33" s="546" t="e">
        <f t="shared" si="40"/>
        <v>#DIV/0!</v>
      </c>
      <c r="O33" s="546" t="e">
        <f t="shared" si="40"/>
        <v>#DIV/0!</v>
      </c>
      <c r="P33" s="546" t="e">
        <f>P30/P32</f>
        <v>#DIV/0!</v>
      </c>
      <c r="Q33" s="546" t="e">
        <f>Q30/Q32</f>
        <v>#DIV/0!</v>
      </c>
      <c r="R33" s="546" t="e">
        <f>R30/R32</f>
        <v>#DIV/0!</v>
      </c>
      <c r="S33" s="546" t="e">
        <f>S30/S32</f>
        <v>#DIV/0!</v>
      </c>
      <c r="T33" s="546" t="e">
        <f>T30/T32</f>
        <v>#DIV/0!</v>
      </c>
      <c r="U33" s="546" t="e">
        <f t="shared" si="40"/>
        <v>#DIV/0!</v>
      </c>
    </row>
  </sheetData>
  <mergeCells count="41">
    <mergeCell ref="BK23:BN23"/>
    <mergeCell ref="BO23:BR23"/>
    <mergeCell ref="BS23:BV23"/>
    <mergeCell ref="BW23:BZ23"/>
    <mergeCell ref="AQ23:AT23"/>
    <mergeCell ref="AU23:AX23"/>
    <mergeCell ref="AY23:BB23"/>
    <mergeCell ref="BC23:BF23"/>
    <mergeCell ref="BG23:BJ23"/>
    <mergeCell ref="W23:Z23"/>
    <mergeCell ref="AA23:AD23"/>
    <mergeCell ref="AE23:AH23"/>
    <mergeCell ref="AI23:AL23"/>
    <mergeCell ref="AM23:AP23"/>
    <mergeCell ref="C23:F23"/>
    <mergeCell ref="G23:J23"/>
    <mergeCell ref="K23:N23"/>
    <mergeCell ref="O23:R23"/>
    <mergeCell ref="S23:V23"/>
    <mergeCell ref="BK2:BN2"/>
    <mergeCell ref="BO2:BR2"/>
    <mergeCell ref="BS2:BV2"/>
    <mergeCell ref="BW2:BZ2"/>
    <mergeCell ref="AQ2:AT2"/>
    <mergeCell ref="AU2:AX2"/>
    <mergeCell ref="AY2:BB2"/>
    <mergeCell ref="BC2:BF2"/>
    <mergeCell ref="BG2:BJ2"/>
    <mergeCell ref="AM2:AP2"/>
    <mergeCell ref="AI2:AL2"/>
    <mergeCell ref="AE2:AH2"/>
    <mergeCell ref="AA2:AD2"/>
    <mergeCell ref="W2:Z2"/>
    <mergeCell ref="A22:B22"/>
    <mergeCell ref="C2:F2"/>
    <mergeCell ref="G2:J2"/>
    <mergeCell ref="S2:V2"/>
    <mergeCell ref="O2:R2"/>
    <mergeCell ref="K2:N2"/>
    <mergeCell ref="A2:A3"/>
    <mergeCell ref="B2:B3"/>
  </mergeCells>
  <pageMargins left="0.70866141732283472" right="0.70866141732283472" top="4.8818897637795278" bottom="0.74803149606299213" header="0.31496062992125984" footer="0.31496062992125984"/>
  <pageSetup paperSize="9" scale="70" orientation="landscape" horizontalDpi="120" verticalDpi="144" r:id="rId1"/>
  <ignoredErrors>
    <ignoredError sqref="F21 J21 C22:I22 N21 K22:M22 N4:N19 J4:J19 F4:F19" emptyCellReference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DB40"/>
  <sheetViews>
    <sheetView showGridLines="0" topLeftCell="T9" zoomScale="85" zoomScaleNormal="85" workbookViewId="0">
      <selection activeCell="AY33" sqref="AY33"/>
    </sheetView>
  </sheetViews>
  <sheetFormatPr defaultRowHeight="12.75" x14ac:dyDescent="0.25"/>
  <cols>
    <col min="1" max="1" width="4.5703125" style="55" customWidth="1"/>
    <col min="2" max="2" width="31.140625" style="55" bestFit="1" customWidth="1"/>
    <col min="3" max="10" width="6.28515625" style="55" customWidth="1"/>
    <col min="11" max="11" width="5.28515625" style="55" customWidth="1"/>
    <col min="12" max="12" width="5" style="55" bestFit="1" customWidth="1"/>
    <col min="13" max="13" width="5.140625" style="55" bestFit="1" customWidth="1"/>
    <col min="14" max="14" width="6" style="55" bestFit="1" customWidth="1"/>
    <col min="15" max="15" width="5.42578125" style="55" customWidth="1"/>
    <col min="16" max="16" width="5" style="55" bestFit="1" customWidth="1"/>
    <col min="17" max="17" width="5.140625" style="55" bestFit="1" customWidth="1"/>
    <col min="18" max="18" width="5.42578125" style="55" customWidth="1"/>
    <col min="19" max="19" width="5.140625" style="55" bestFit="1" customWidth="1"/>
    <col min="20" max="20" width="5" style="55" bestFit="1" customWidth="1"/>
    <col min="21" max="21" width="5.5703125" style="55" customWidth="1"/>
    <col min="22" max="22" width="6" style="55" bestFit="1" customWidth="1"/>
    <col min="23" max="23" width="5.140625" style="55" customWidth="1"/>
    <col min="24" max="24" width="5" style="55" bestFit="1" customWidth="1"/>
    <col min="25" max="25" width="5.140625" style="55" bestFit="1" customWidth="1"/>
    <col min="26" max="26" width="5.5703125" style="55" customWidth="1"/>
    <col min="27" max="31" width="5.140625" style="55" bestFit="1" customWidth="1"/>
    <col min="32" max="32" width="5" style="55" bestFit="1" customWidth="1"/>
    <col min="33" max="35" width="5.140625" style="55" bestFit="1" customWidth="1"/>
    <col min="36" max="36" width="5" style="55" bestFit="1" customWidth="1"/>
    <col min="37" max="37" width="5.140625" style="55" bestFit="1" customWidth="1"/>
    <col min="38" max="38" width="5.85546875" style="55" customWidth="1"/>
    <col min="39" max="39" width="5.140625" style="55" bestFit="1" customWidth="1"/>
    <col min="40" max="40" width="5" style="55" bestFit="1" customWidth="1"/>
    <col min="41" max="41" width="5.140625" style="55" bestFit="1" customWidth="1"/>
    <col min="42" max="42" width="5.5703125" style="55" customWidth="1"/>
    <col min="43" max="45" width="5.140625" style="55" bestFit="1" customWidth="1"/>
    <col min="46" max="46" width="5.7109375" style="55" customWidth="1"/>
    <col min="47" max="47" width="5.140625" style="55" bestFit="1" customWidth="1"/>
    <col min="48" max="48" width="5" style="55" bestFit="1" customWidth="1"/>
    <col min="49" max="50" width="5.140625" style="55" bestFit="1" customWidth="1"/>
    <col min="51" max="51" width="6.7109375" style="55" bestFit="1" customWidth="1"/>
    <col min="52" max="52" width="5.140625" style="55" bestFit="1" customWidth="1"/>
    <col min="53" max="54" width="6.7109375" style="55" bestFit="1" customWidth="1"/>
    <col min="55" max="55" width="4.7109375" style="55" bestFit="1" customWidth="1"/>
    <col min="56" max="56" width="5" style="55" bestFit="1" customWidth="1"/>
    <col min="57" max="58" width="5.140625" style="55" bestFit="1" customWidth="1"/>
    <col min="59" max="59" width="4.7109375" style="55" bestFit="1" customWidth="1"/>
    <col min="60" max="60" width="5" style="55" bestFit="1" customWidth="1"/>
    <col min="61" max="61" width="5.140625" style="55" bestFit="1" customWidth="1"/>
    <col min="62" max="62" width="5" style="55" bestFit="1" customWidth="1"/>
    <col min="63" max="63" width="4.7109375" style="55" bestFit="1" customWidth="1"/>
    <col min="64" max="64" width="5" style="55" bestFit="1" customWidth="1"/>
    <col min="65" max="69" width="5.140625" style="55" bestFit="1" customWidth="1"/>
    <col min="70" max="70" width="5" style="55" bestFit="1" customWidth="1"/>
    <col min="71" max="71" width="4.7109375" style="55" bestFit="1" customWidth="1"/>
    <col min="72" max="72" width="5" style="55" bestFit="1" customWidth="1"/>
    <col min="73" max="74" width="5.140625" style="55" bestFit="1" customWidth="1"/>
    <col min="75" max="75" width="4.7109375" style="55" bestFit="1" customWidth="1"/>
    <col min="76" max="76" width="5" style="55" bestFit="1" customWidth="1"/>
    <col min="77" max="77" width="5.140625" style="55" bestFit="1" customWidth="1"/>
    <col min="78" max="78" width="5" style="55" bestFit="1" customWidth="1"/>
    <col min="79" max="79" width="4.7109375" style="55" bestFit="1" customWidth="1"/>
    <col min="80" max="80" width="5" style="55" bestFit="1" customWidth="1"/>
    <col min="81" max="81" width="5.140625" style="55" bestFit="1" customWidth="1"/>
    <col min="82" max="82" width="5" style="55" bestFit="1" customWidth="1"/>
    <col min="83" max="83" width="4.7109375" style="55" bestFit="1" customWidth="1"/>
    <col min="84" max="84" width="5" style="55" bestFit="1" customWidth="1"/>
    <col min="85" max="85" width="5.140625" style="55" bestFit="1" customWidth="1"/>
    <col min="86" max="86" width="5" style="55" bestFit="1" customWidth="1"/>
    <col min="87" max="87" width="4.7109375" style="55" bestFit="1" customWidth="1"/>
    <col min="88" max="88" width="5" style="55" bestFit="1" customWidth="1"/>
    <col min="89" max="89" width="5.140625" style="55" bestFit="1" customWidth="1"/>
    <col min="90" max="90" width="5" style="55" bestFit="1" customWidth="1"/>
    <col min="91" max="91" width="4.7109375" style="55" bestFit="1" customWidth="1"/>
    <col min="92" max="92" width="5" style="55" bestFit="1" customWidth="1"/>
    <col min="93" max="93" width="6" style="55" customWidth="1"/>
    <col min="94" max="94" width="5" style="55" bestFit="1" customWidth="1"/>
    <col min="95" max="95" width="4.7109375" style="55" bestFit="1" customWidth="1"/>
    <col min="96" max="96" width="5" style="55" bestFit="1" customWidth="1"/>
    <col min="97" max="98" width="5.140625" style="55" bestFit="1" customWidth="1"/>
    <col min="99" max="102" width="6.5703125" style="55" bestFit="1" customWidth="1"/>
    <col min="103" max="104" width="5.140625" style="55" bestFit="1" customWidth="1"/>
    <col min="105" max="106" width="6.5703125" style="55" bestFit="1" customWidth="1"/>
    <col min="107" max="16384" width="9.140625" style="55"/>
  </cols>
  <sheetData>
    <row r="1" spans="1:106" x14ac:dyDescent="0.25">
      <c r="A1" s="41" t="s">
        <v>158</v>
      </c>
    </row>
    <row r="2" spans="1:106" x14ac:dyDescent="0.25">
      <c r="A2" s="41"/>
      <c r="C2" s="950" t="s">
        <v>18</v>
      </c>
      <c r="D2" s="950"/>
      <c r="E2" s="950"/>
      <c r="F2" s="950"/>
      <c r="G2" s="950"/>
      <c r="H2" s="950"/>
      <c r="I2" s="950"/>
      <c r="J2" s="950"/>
      <c r="K2" s="913" t="s">
        <v>31</v>
      </c>
      <c r="L2" s="913"/>
      <c r="M2" s="913"/>
      <c r="N2" s="913"/>
      <c r="O2" s="913"/>
      <c r="P2" s="913"/>
      <c r="Q2" s="913"/>
      <c r="R2" s="913"/>
      <c r="S2" s="950" t="s">
        <v>32</v>
      </c>
      <c r="T2" s="950"/>
      <c r="U2" s="950"/>
      <c r="V2" s="950"/>
      <c r="W2" s="950"/>
      <c r="X2" s="950"/>
      <c r="Y2" s="950"/>
      <c r="Z2" s="950"/>
      <c r="AA2" s="913" t="s">
        <v>33</v>
      </c>
      <c r="AB2" s="913"/>
      <c r="AC2" s="913"/>
      <c r="AD2" s="913"/>
      <c r="AE2" s="913"/>
      <c r="AF2" s="913"/>
      <c r="AG2" s="913"/>
      <c r="AH2" s="913"/>
      <c r="AI2" s="950" t="s">
        <v>34</v>
      </c>
      <c r="AJ2" s="950"/>
      <c r="AK2" s="950"/>
      <c r="AL2" s="950"/>
      <c r="AM2" s="950"/>
      <c r="AN2" s="950"/>
      <c r="AO2" s="950"/>
      <c r="AP2" s="950"/>
      <c r="AQ2" s="896" t="s">
        <v>284</v>
      </c>
      <c r="AR2" s="896"/>
      <c r="AS2" s="896"/>
      <c r="AT2" s="896"/>
      <c r="AU2" s="896"/>
      <c r="AV2" s="896"/>
      <c r="AW2" s="896"/>
      <c r="AX2" s="896"/>
      <c r="AY2" s="950" t="s">
        <v>285</v>
      </c>
      <c r="AZ2" s="950"/>
      <c r="BA2" s="950"/>
      <c r="BB2" s="950"/>
      <c r="BC2" s="950"/>
      <c r="BD2" s="950"/>
      <c r="BE2" s="950"/>
      <c r="BF2" s="950"/>
      <c r="BG2" s="896" t="s">
        <v>288</v>
      </c>
      <c r="BH2" s="896"/>
      <c r="BI2" s="896"/>
      <c r="BJ2" s="896"/>
      <c r="BK2" s="896"/>
      <c r="BL2" s="896"/>
      <c r="BM2" s="896"/>
      <c r="BN2" s="896"/>
      <c r="BO2" s="950" t="s">
        <v>289</v>
      </c>
      <c r="BP2" s="950"/>
      <c r="BQ2" s="950"/>
      <c r="BR2" s="950"/>
      <c r="BS2" s="950"/>
      <c r="BT2" s="950"/>
      <c r="BU2" s="950"/>
      <c r="BV2" s="950"/>
      <c r="BW2" s="896" t="s">
        <v>290</v>
      </c>
      <c r="BX2" s="896"/>
      <c r="BY2" s="896"/>
      <c r="BZ2" s="896"/>
      <c r="CA2" s="896"/>
      <c r="CB2" s="896"/>
      <c r="CC2" s="896"/>
      <c r="CD2" s="896"/>
      <c r="CE2" s="950" t="s">
        <v>291</v>
      </c>
      <c r="CF2" s="950"/>
      <c r="CG2" s="950"/>
      <c r="CH2" s="950"/>
      <c r="CI2" s="950"/>
      <c r="CJ2" s="950"/>
      <c r="CK2" s="950"/>
      <c r="CL2" s="950"/>
      <c r="CM2" s="896" t="s">
        <v>292</v>
      </c>
      <c r="CN2" s="896"/>
      <c r="CO2" s="896"/>
      <c r="CP2" s="896"/>
      <c r="CQ2" s="896"/>
      <c r="CR2" s="896"/>
      <c r="CS2" s="896"/>
      <c r="CT2" s="896"/>
      <c r="CU2" s="896" t="s">
        <v>324</v>
      </c>
      <c r="CV2" s="896"/>
      <c r="CW2" s="896"/>
      <c r="CX2" s="896"/>
      <c r="CY2" s="896"/>
      <c r="CZ2" s="896"/>
      <c r="DA2" s="896"/>
      <c r="DB2" s="896"/>
    </row>
    <row r="3" spans="1:106" ht="15" customHeight="1" x14ac:dyDescent="0.25">
      <c r="A3" s="1011" t="s">
        <v>19</v>
      </c>
      <c r="B3" s="1011" t="s">
        <v>149</v>
      </c>
      <c r="C3" s="1012" t="s">
        <v>28</v>
      </c>
      <c r="D3" s="1012"/>
      <c r="E3" s="1013" t="s">
        <v>29</v>
      </c>
      <c r="F3" s="1013"/>
      <c r="G3" s="1007" t="s">
        <v>30</v>
      </c>
      <c r="H3" s="1007"/>
      <c r="I3" s="1008" t="s">
        <v>17</v>
      </c>
      <c r="J3" s="1008"/>
      <c r="K3" s="1012" t="s">
        <v>28</v>
      </c>
      <c r="L3" s="1012"/>
      <c r="M3" s="1013" t="s">
        <v>29</v>
      </c>
      <c r="N3" s="1013"/>
      <c r="O3" s="1007" t="s">
        <v>30</v>
      </c>
      <c r="P3" s="1007"/>
      <c r="Q3" s="1008" t="s">
        <v>17</v>
      </c>
      <c r="R3" s="1008"/>
      <c r="S3" s="1012" t="s">
        <v>28</v>
      </c>
      <c r="T3" s="1012"/>
      <c r="U3" s="1013" t="s">
        <v>29</v>
      </c>
      <c r="V3" s="1013"/>
      <c r="W3" s="1007" t="s">
        <v>30</v>
      </c>
      <c r="X3" s="1007"/>
      <c r="Y3" s="1008" t="s">
        <v>17</v>
      </c>
      <c r="Z3" s="1008"/>
      <c r="AA3" s="1012" t="s">
        <v>28</v>
      </c>
      <c r="AB3" s="1012"/>
      <c r="AC3" s="1013" t="s">
        <v>29</v>
      </c>
      <c r="AD3" s="1013"/>
      <c r="AE3" s="1007" t="s">
        <v>30</v>
      </c>
      <c r="AF3" s="1007"/>
      <c r="AG3" s="1008" t="s">
        <v>17</v>
      </c>
      <c r="AH3" s="1008"/>
      <c r="AI3" s="1012" t="s">
        <v>28</v>
      </c>
      <c r="AJ3" s="1012"/>
      <c r="AK3" s="1013" t="s">
        <v>29</v>
      </c>
      <c r="AL3" s="1013"/>
      <c r="AM3" s="1007" t="s">
        <v>30</v>
      </c>
      <c r="AN3" s="1007"/>
      <c r="AO3" s="1008" t="s">
        <v>17</v>
      </c>
      <c r="AP3" s="1008"/>
      <c r="AQ3" s="1012" t="s">
        <v>28</v>
      </c>
      <c r="AR3" s="1012"/>
      <c r="AS3" s="1013" t="s">
        <v>29</v>
      </c>
      <c r="AT3" s="1013"/>
      <c r="AU3" s="1007" t="s">
        <v>30</v>
      </c>
      <c r="AV3" s="1007"/>
      <c r="AW3" s="1008" t="s">
        <v>17</v>
      </c>
      <c r="AX3" s="1008"/>
      <c r="AY3" s="1012" t="s">
        <v>28</v>
      </c>
      <c r="AZ3" s="1012"/>
      <c r="BA3" s="1013" t="s">
        <v>29</v>
      </c>
      <c r="BB3" s="1013"/>
      <c r="BC3" s="1007" t="s">
        <v>30</v>
      </c>
      <c r="BD3" s="1007"/>
      <c r="BE3" s="1008" t="s">
        <v>17</v>
      </c>
      <c r="BF3" s="1008"/>
      <c r="BG3" s="1012" t="s">
        <v>28</v>
      </c>
      <c r="BH3" s="1012"/>
      <c r="BI3" s="1013" t="s">
        <v>29</v>
      </c>
      <c r="BJ3" s="1013"/>
      <c r="BK3" s="1007" t="s">
        <v>30</v>
      </c>
      <c r="BL3" s="1007"/>
      <c r="BM3" s="1008" t="s">
        <v>17</v>
      </c>
      <c r="BN3" s="1008"/>
      <c r="BO3" s="1012" t="s">
        <v>28</v>
      </c>
      <c r="BP3" s="1012"/>
      <c r="BQ3" s="1013" t="s">
        <v>29</v>
      </c>
      <c r="BR3" s="1013"/>
      <c r="BS3" s="1007" t="s">
        <v>30</v>
      </c>
      <c r="BT3" s="1007"/>
      <c r="BU3" s="1008" t="s">
        <v>17</v>
      </c>
      <c r="BV3" s="1008"/>
      <c r="BW3" s="1012" t="s">
        <v>28</v>
      </c>
      <c r="BX3" s="1012"/>
      <c r="BY3" s="1013" t="s">
        <v>29</v>
      </c>
      <c r="BZ3" s="1013"/>
      <c r="CA3" s="1007" t="s">
        <v>30</v>
      </c>
      <c r="CB3" s="1007"/>
      <c r="CC3" s="1008" t="s">
        <v>17</v>
      </c>
      <c r="CD3" s="1008"/>
      <c r="CE3" s="1012" t="s">
        <v>28</v>
      </c>
      <c r="CF3" s="1012"/>
      <c r="CG3" s="1013" t="s">
        <v>29</v>
      </c>
      <c r="CH3" s="1013"/>
      <c r="CI3" s="1007" t="s">
        <v>30</v>
      </c>
      <c r="CJ3" s="1007"/>
      <c r="CK3" s="1008" t="s">
        <v>17</v>
      </c>
      <c r="CL3" s="1008"/>
      <c r="CM3" s="1012" t="s">
        <v>28</v>
      </c>
      <c r="CN3" s="1012"/>
      <c r="CO3" s="1013" t="s">
        <v>29</v>
      </c>
      <c r="CP3" s="1013"/>
      <c r="CQ3" s="1007" t="s">
        <v>30</v>
      </c>
      <c r="CR3" s="1007"/>
      <c r="CS3" s="1008" t="s">
        <v>17</v>
      </c>
      <c r="CT3" s="1008"/>
      <c r="CU3" s="1012" t="s">
        <v>28</v>
      </c>
      <c r="CV3" s="1012"/>
      <c r="CW3" s="1013" t="s">
        <v>29</v>
      </c>
      <c r="CX3" s="1013"/>
      <c r="CY3" s="1007" t="s">
        <v>30</v>
      </c>
      <c r="CZ3" s="1007"/>
      <c r="DA3" s="1008" t="s">
        <v>17</v>
      </c>
      <c r="DB3" s="1008"/>
    </row>
    <row r="4" spans="1:106" ht="27" customHeight="1" x14ac:dyDescent="0.25">
      <c r="A4" s="1011"/>
      <c r="B4" s="1011"/>
      <c r="C4" s="103" t="s">
        <v>270</v>
      </c>
      <c r="D4" s="103" t="s">
        <v>271</v>
      </c>
      <c r="E4" s="103" t="s">
        <v>270</v>
      </c>
      <c r="F4" s="103" t="s">
        <v>271</v>
      </c>
      <c r="G4" s="103" t="s">
        <v>270</v>
      </c>
      <c r="H4" s="103" t="s">
        <v>271</v>
      </c>
      <c r="I4" s="103" t="s">
        <v>270</v>
      </c>
      <c r="J4" s="103" t="s">
        <v>271</v>
      </c>
      <c r="K4" s="103" t="s">
        <v>270</v>
      </c>
      <c r="L4" s="103" t="s">
        <v>271</v>
      </c>
      <c r="M4" s="103" t="s">
        <v>270</v>
      </c>
      <c r="N4" s="103" t="s">
        <v>271</v>
      </c>
      <c r="O4" s="103" t="s">
        <v>270</v>
      </c>
      <c r="P4" s="103" t="s">
        <v>271</v>
      </c>
      <c r="Q4" s="103" t="s">
        <v>270</v>
      </c>
      <c r="R4" s="103" t="s">
        <v>271</v>
      </c>
      <c r="S4" s="103" t="s">
        <v>270</v>
      </c>
      <c r="T4" s="103" t="s">
        <v>271</v>
      </c>
      <c r="U4" s="103" t="s">
        <v>270</v>
      </c>
      <c r="V4" s="103" t="s">
        <v>271</v>
      </c>
      <c r="W4" s="103" t="s">
        <v>270</v>
      </c>
      <c r="X4" s="103" t="s">
        <v>271</v>
      </c>
      <c r="Y4" s="103" t="s">
        <v>270</v>
      </c>
      <c r="Z4" s="103" t="s">
        <v>271</v>
      </c>
      <c r="AA4" s="103" t="s">
        <v>270</v>
      </c>
      <c r="AB4" s="103" t="s">
        <v>271</v>
      </c>
      <c r="AC4" s="103" t="s">
        <v>270</v>
      </c>
      <c r="AD4" s="103" t="s">
        <v>271</v>
      </c>
      <c r="AE4" s="103" t="s">
        <v>270</v>
      </c>
      <c r="AF4" s="103" t="s">
        <v>271</v>
      </c>
      <c r="AG4" s="103" t="s">
        <v>270</v>
      </c>
      <c r="AH4" s="103" t="s">
        <v>271</v>
      </c>
      <c r="AI4" s="103" t="s">
        <v>270</v>
      </c>
      <c r="AJ4" s="103" t="s">
        <v>271</v>
      </c>
      <c r="AK4" s="103" t="s">
        <v>270</v>
      </c>
      <c r="AL4" s="103" t="s">
        <v>271</v>
      </c>
      <c r="AM4" s="103" t="s">
        <v>270</v>
      </c>
      <c r="AN4" s="103" t="s">
        <v>271</v>
      </c>
      <c r="AO4" s="103" t="s">
        <v>270</v>
      </c>
      <c r="AP4" s="103" t="s">
        <v>271</v>
      </c>
      <c r="AQ4" s="103" t="s">
        <v>270</v>
      </c>
      <c r="AR4" s="103" t="s">
        <v>271</v>
      </c>
      <c r="AS4" s="103" t="s">
        <v>270</v>
      </c>
      <c r="AT4" s="103" t="s">
        <v>271</v>
      </c>
      <c r="AU4" s="103" t="s">
        <v>270</v>
      </c>
      <c r="AV4" s="103" t="s">
        <v>271</v>
      </c>
      <c r="AW4" s="103" t="s">
        <v>270</v>
      </c>
      <c r="AX4" s="103" t="s">
        <v>271</v>
      </c>
      <c r="AY4" s="103" t="s">
        <v>270</v>
      </c>
      <c r="AZ4" s="103" t="s">
        <v>271</v>
      </c>
      <c r="BA4" s="103" t="s">
        <v>270</v>
      </c>
      <c r="BB4" s="103" t="s">
        <v>271</v>
      </c>
      <c r="BC4" s="103" t="s">
        <v>270</v>
      </c>
      <c r="BD4" s="103" t="s">
        <v>271</v>
      </c>
      <c r="BE4" s="103" t="s">
        <v>270</v>
      </c>
      <c r="BF4" s="103" t="s">
        <v>271</v>
      </c>
      <c r="BG4" s="103" t="s">
        <v>270</v>
      </c>
      <c r="BH4" s="103" t="s">
        <v>271</v>
      </c>
      <c r="BI4" s="103" t="s">
        <v>270</v>
      </c>
      <c r="BJ4" s="103" t="s">
        <v>271</v>
      </c>
      <c r="BK4" s="103" t="s">
        <v>270</v>
      </c>
      <c r="BL4" s="103" t="s">
        <v>271</v>
      </c>
      <c r="BM4" s="103" t="s">
        <v>270</v>
      </c>
      <c r="BN4" s="103" t="s">
        <v>271</v>
      </c>
      <c r="BO4" s="103" t="s">
        <v>270</v>
      </c>
      <c r="BP4" s="103" t="s">
        <v>271</v>
      </c>
      <c r="BQ4" s="103" t="s">
        <v>270</v>
      </c>
      <c r="BR4" s="103" t="s">
        <v>271</v>
      </c>
      <c r="BS4" s="103" t="s">
        <v>270</v>
      </c>
      <c r="BT4" s="103" t="s">
        <v>271</v>
      </c>
      <c r="BU4" s="103" t="s">
        <v>270</v>
      </c>
      <c r="BV4" s="103" t="s">
        <v>271</v>
      </c>
      <c r="BW4" s="103" t="s">
        <v>270</v>
      </c>
      <c r="BX4" s="103" t="s">
        <v>271</v>
      </c>
      <c r="BY4" s="103" t="s">
        <v>270</v>
      </c>
      <c r="BZ4" s="103" t="s">
        <v>271</v>
      </c>
      <c r="CA4" s="103" t="s">
        <v>270</v>
      </c>
      <c r="CB4" s="103" t="s">
        <v>271</v>
      </c>
      <c r="CC4" s="103" t="s">
        <v>270</v>
      </c>
      <c r="CD4" s="103" t="s">
        <v>271</v>
      </c>
      <c r="CE4" s="103" t="s">
        <v>270</v>
      </c>
      <c r="CF4" s="103" t="s">
        <v>271</v>
      </c>
      <c r="CG4" s="103" t="s">
        <v>270</v>
      </c>
      <c r="CH4" s="103" t="s">
        <v>271</v>
      </c>
      <c r="CI4" s="103" t="s">
        <v>270</v>
      </c>
      <c r="CJ4" s="103" t="s">
        <v>271</v>
      </c>
      <c r="CK4" s="103" t="s">
        <v>270</v>
      </c>
      <c r="CL4" s="103" t="s">
        <v>271</v>
      </c>
      <c r="CM4" s="103" t="s">
        <v>270</v>
      </c>
      <c r="CN4" s="103" t="s">
        <v>271</v>
      </c>
      <c r="CO4" s="103" t="s">
        <v>270</v>
      </c>
      <c r="CP4" s="103" t="s">
        <v>271</v>
      </c>
      <c r="CQ4" s="103" t="s">
        <v>270</v>
      </c>
      <c r="CR4" s="103" t="s">
        <v>271</v>
      </c>
      <c r="CS4" s="103" t="s">
        <v>270</v>
      </c>
      <c r="CT4" s="103" t="s">
        <v>271</v>
      </c>
      <c r="CU4" s="103" t="s">
        <v>270</v>
      </c>
      <c r="CV4" s="103" t="s">
        <v>271</v>
      </c>
      <c r="CW4" s="103" t="s">
        <v>270</v>
      </c>
      <c r="CX4" s="103" t="s">
        <v>271</v>
      </c>
      <c r="CY4" s="103" t="s">
        <v>270</v>
      </c>
      <c r="CZ4" s="103" t="s">
        <v>271</v>
      </c>
      <c r="DA4" s="103" t="s">
        <v>270</v>
      </c>
      <c r="DB4" s="103" t="s">
        <v>271</v>
      </c>
    </row>
    <row r="5" spans="1:106" x14ac:dyDescent="0.25">
      <c r="A5" s="37">
        <v>1</v>
      </c>
      <c r="B5" s="8" t="s">
        <v>152</v>
      </c>
      <c r="C5" s="97"/>
      <c r="D5" s="97"/>
      <c r="E5" s="97">
        <v>3</v>
      </c>
      <c r="F5" s="97">
        <v>3</v>
      </c>
      <c r="G5" s="97"/>
      <c r="H5" s="97"/>
      <c r="I5" s="97">
        <f>C5+E5+G5</f>
        <v>3</v>
      </c>
      <c r="J5" s="97">
        <f>D5+F5+H5</f>
        <v>3</v>
      </c>
      <c r="K5" s="97"/>
      <c r="L5" s="97"/>
      <c r="M5" s="97">
        <v>0</v>
      </c>
      <c r="N5" s="97">
        <v>0</v>
      </c>
      <c r="O5" s="97"/>
      <c r="P5" s="97"/>
      <c r="Q5" s="97">
        <f>K5+M5+O5</f>
        <v>0</v>
      </c>
      <c r="R5" s="97">
        <f>L5+N5+P5</f>
        <v>0</v>
      </c>
      <c r="S5" s="97"/>
      <c r="T5" s="97"/>
      <c r="U5" s="97">
        <v>0</v>
      </c>
      <c r="V5" s="97">
        <v>0</v>
      </c>
      <c r="W5" s="97"/>
      <c r="X5" s="97"/>
      <c r="Y5" s="97">
        <f>S5+U5+W5</f>
        <v>0</v>
      </c>
      <c r="Z5" s="97">
        <f>T5+V5+X5</f>
        <v>0</v>
      </c>
      <c r="AA5" s="97"/>
      <c r="AB5" s="97"/>
      <c r="AC5" s="97">
        <v>0</v>
      </c>
      <c r="AD5" s="97">
        <v>0</v>
      </c>
      <c r="AE5" s="97"/>
      <c r="AF5" s="97"/>
      <c r="AG5" s="97">
        <f>AA5+AC5+AE5</f>
        <v>0</v>
      </c>
      <c r="AH5" s="97">
        <f>AB5+AD5+AF5</f>
        <v>0</v>
      </c>
      <c r="AI5" s="97"/>
      <c r="AJ5" s="97"/>
      <c r="AK5" s="97"/>
      <c r="AL5" s="97"/>
      <c r="AM5" s="97"/>
      <c r="AN5" s="97"/>
      <c r="AO5" s="97">
        <f>AI5+AK5+AM5</f>
        <v>0</v>
      </c>
      <c r="AP5" s="97">
        <f>AJ5+AL5+AN5</f>
        <v>0</v>
      </c>
      <c r="AQ5" s="97"/>
      <c r="AR5" s="97"/>
      <c r="AS5" s="97"/>
      <c r="AT5" s="97"/>
      <c r="AU5" s="97"/>
      <c r="AV5" s="97"/>
      <c r="AW5" s="97">
        <f>AQ5+AS5+AU5</f>
        <v>0</v>
      </c>
      <c r="AX5" s="97">
        <f>AR5+AT5+AV5</f>
        <v>0</v>
      </c>
      <c r="AY5" s="97"/>
      <c r="AZ5" s="97"/>
      <c r="BA5" s="97"/>
      <c r="BB5" s="97"/>
      <c r="BC5" s="97"/>
      <c r="BD5" s="97"/>
      <c r="BE5" s="97">
        <f>AY5+BA5+BC5</f>
        <v>0</v>
      </c>
      <c r="BF5" s="97">
        <f>AZ5+BB5+BD5</f>
        <v>0</v>
      </c>
      <c r="BG5" s="97"/>
      <c r="BH5" s="97"/>
      <c r="BI5" s="97"/>
      <c r="BJ5" s="97"/>
      <c r="BK5" s="97"/>
      <c r="BL5" s="97"/>
      <c r="BM5" s="97">
        <f>BG5+BI5+BK5</f>
        <v>0</v>
      </c>
      <c r="BN5" s="97">
        <f>BH5+BJ5+BL5</f>
        <v>0</v>
      </c>
      <c r="BO5" s="97"/>
      <c r="BP5" s="97"/>
      <c r="BQ5" s="97"/>
      <c r="BR5" s="97"/>
      <c r="BS5" s="97"/>
      <c r="BT5" s="97"/>
      <c r="BU5" s="97">
        <f>BO5+BQ5+BS5</f>
        <v>0</v>
      </c>
      <c r="BV5" s="97">
        <f>BP5+BR5+BT5</f>
        <v>0</v>
      </c>
      <c r="BW5" s="97"/>
      <c r="BX5" s="97"/>
      <c r="BY5" s="97"/>
      <c r="BZ5" s="97"/>
      <c r="CA5" s="97"/>
      <c r="CB5" s="97"/>
      <c r="CC5" s="97">
        <f>BW5+BY5+CA5</f>
        <v>0</v>
      </c>
      <c r="CD5" s="97">
        <f>BX5+BZ5+CB5</f>
        <v>0</v>
      </c>
      <c r="CE5" s="97"/>
      <c r="CF5" s="97"/>
      <c r="CG5" s="97"/>
      <c r="CH5" s="97"/>
      <c r="CI5" s="97"/>
      <c r="CJ5" s="97"/>
      <c r="CK5" s="97">
        <f>CE5+CG5+CI5</f>
        <v>0</v>
      </c>
      <c r="CL5" s="97">
        <f>CF5+CH5+CJ5</f>
        <v>0</v>
      </c>
      <c r="CM5" s="97"/>
      <c r="CN5" s="97"/>
      <c r="CO5" s="97"/>
      <c r="CP5" s="97"/>
      <c r="CQ5" s="97"/>
      <c r="CR5" s="97"/>
      <c r="CS5" s="97">
        <f>CM5+CO5+CQ5</f>
        <v>0</v>
      </c>
      <c r="CT5" s="97">
        <f>CN5+CP5+CR5</f>
        <v>0</v>
      </c>
      <c r="CU5" s="97">
        <f t="shared" ref="CU5:CZ5" si="0">C5+K5+S5+AA5+AI5+AQ5+AY5+BG5+BO5+BW5+CE5+CM5</f>
        <v>0</v>
      </c>
      <c r="CV5" s="97">
        <f t="shared" si="0"/>
        <v>0</v>
      </c>
      <c r="CW5" s="97">
        <f t="shared" si="0"/>
        <v>3</v>
      </c>
      <c r="CX5" s="97">
        <f t="shared" si="0"/>
        <v>3</v>
      </c>
      <c r="CY5" s="97">
        <f t="shared" si="0"/>
        <v>0</v>
      </c>
      <c r="CZ5" s="97">
        <f t="shared" si="0"/>
        <v>0</v>
      </c>
      <c r="DA5" s="97">
        <f>CU5+CW5+CY5</f>
        <v>3</v>
      </c>
      <c r="DB5" s="97">
        <f>CV5+CX5+CZ5</f>
        <v>3</v>
      </c>
    </row>
    <row r="6" spans="1:106" x14ac:dyDescent="0.25">
      <c r="A6" s="37">
        <v>2</v>
      </c>
      <c r="B6" s="8" t="s">
        <v>151</v>
      </c>
      <c r="C6" s="97"/>
      <c r="D6" s="97"/>
      <c r="E6" s="97">
        <v>34</v>
      </c>
      <c r="F6" s="97">
        <v>34</v>
      </c>
      <c r="G6" s="97"/>
      <c r="H6" s="97"/>
      <c r="I6" s="97">
        <f t="shared" ref="I6:I20" si="1">C6+E6+G6</f>
        <v>34</v>
      </c>
      <c r="J6" s="97">
        <f t="shared" ref="J6:J20" si="2">D6+F6+H6</f>
        <v>34</v>
      </c>
      <c r="K6" s="97"/>
      <c r="L6" s="97"/>
      <c r="M6" s="97">
        <v>20</v>
      </c>
      <c r="N6" s="97">
        <v>20</v>
      </c>
      <c r="O6" s="97"/>
      <c r="P6" s="97"/>
      <c r="Q6" s="97">
        <f t="shared" ref="Q6:Q20" si="3">K6+M6+O6</f>
        <v>20</v>
      </c>
      <c r="R6" s="97">
        <f t="shared" ref="R6:R20" si="4">L6+N6+P6</f>
        <v>20</v>
      </c>
      <c r="S6" s="97"/>
      <c r="T6" s="97"/>
      <c r="U6" s="97">
        <v>25</v>
      </c>
      <c r="V6" s="97">
        <v>25</v>
      </c>
      <c r="W6" s="97"/>
      <c r="X6" s="97"/>
      <c r="Y6" s="97">
        <f t="shared" ref="Y6:Y20" si="5">S6+U6+W6</f>
        <v>25</v>
      </c>
      <c r="Z6" s="97">
        <f t="shared" ref="Z6:Z20" si="6">T6+V6+X6</f>
        <v>25</v>
      </c>
      <c r="AA6" s="97"/>
      <c r="AB6" s="97"/>
      <c r="AC6" s="97">
        <v>19</v>
      </c>
      <c r="AD6" s="97">
        <v>19</v>
      </c>
      <c r="AE6" s="97"/>
      <c r="AF6" s="97"/>
      <c r="AG6" s="97">
        <f t="shared" ref="AG6:AG20" si="7">AA6+AC6+AE6</f>
        <v>19</v>
      </c>
      <c r="AH6" s="97">
        <f t="shared" ref="AH6:AH20" si="8">AB6+AD6+AF6</f>
        <v>19</v>
      </c>
      <c r="AI6" s="97"/>
      <c r="AJ6" s="97"/>
      <c r="AK6" s="97"/>
      <c r="AL6" s="97"/>
      <c r="AM6" s="97"/>
      <c r="AN6" s="97"/>
      <c r="AO6" s="97">
        <f t="shared" ref="AO6:AO20" si="9">AI6+AK6+AM6</f>
        <v>0</v>
      </c>
      <c r="AP6" s="97">
        <f t="shared" ref="AP6:AP20" si="10">AJ6+AL6+AN6</f>
        <v>0</v>
      </c>
      <c r="AQ6" s="97"/>
      <c r="AR6" s="97"/>
      <c r="AS6" s="97"/>
      <c r="AT6" s="97"/>
      <c r="AU6" s="97"/>
      <c r="AV6" s="97"/>
      <c r="AW6" s="97">
        <f t="shared" ref="AW6:AW20" si="11">AQ6+AS6+AU6</f>
        <v>0</v>
      </c>
      <c r="AX6" s="97">
        <f t="shared" ref="AX6:AX20" si="12">AR6+AT6+AV6</f>
        <v>0</v>
      </c>
      <c r="AY6" s="97"/>
      <c r="AZ6" s="97"/>
      <c r="BA6" s="97"/>
      <c r="BB6" s="97"/>
      <c r="BC6" s="97"/>
      <c r="BD6" s="97"/>
      <c r="BE6" s="97">
        <f t="shared" ref="BE6:BE20" si="13">AY6+BA6+BC6</f>
        <v>0</v>
      </c>
      <c r="BF6" s="97">
        <f t="shared" ref="BF6:BF20" si="14">AZ6+BB6+BD6</f>
        <v>0</v>
      </c>
      <c r="BG6" s="97"/>
      <c r="BH6" s="97"/>
      <c r="BI6" s="97"/>
      <c r="BJ6" s="97"/>
      <c r="BK6" s="97"/>
      <c r="BL6" s="97"/>
      <c r="BM6" s="97">
        <f t="shared" ref="BM6:BM20" si="15">BG6+BI6+BK6</f>
        <v>0</v>
      </c>
      <c r="BN6" s="97">
        <f t="shared" ref="BN6:BN20" si="16">BH6+BJ6+BL6</f>
        <v>0</v>
      </c>
      <c r="BO6" s="97"/>
      <c r="BP6" s="97"/>
      <c r="BQ6" s="97"/>
      <c r="BR6" s="97"/>
      <c r="BS6" s="97"/>
      <c r="BT6" s="97"/>
      <c r="BU6" s="97">
        <f t="shared" ref="BU6:BV20" si="17">BO6+BQ6+BS6</f>
        <v>0</v>
      </c>
      <c r="BV6" s="97">
        <f t="shared" si="17"/>
        <v>0</v>
      </c>
      <c r="BW6" s="97"/>
      <c r="BX6" s="97"/>
      <c r="BY6" s="97"/>
      <c r="BZ6" s="97"/>
      <c r="CA6" s="97"/>
      <c r="CB6" s="97"/>
      <c r="CC6" s="97">
        <f t="shared" ref="CC6:CC20" si="18">BW6+BY6+CA6</f>
        <v>0</v>
      </c>
      <c r="CD6" s="97">
        <f t="shared" ref="CD6:CD20" si="19">BX6+BZ6+CB6</f>
        <v>0</v>
      </c>
      <c r="CE6" s="97"/>
      <c r="CF6" s="97"/>
      <c r="CG6" s="97"/>
      <c r="CH6" s="97"/>
      <c r="CI6" s="97"/>
      <c r="CJ6" s="97"/>
      <c r="CK6" s="97">
        <f t="shared" ref="CK6:CK20" si="20">CE6+CG6+CI6</f>
        <v>0</v>
      </c>
      <c r="CL6" s="97">
        <f t="shared" ref="CL6:CL20" si="21">CF6+CH6+CJ6</f>
        <v>0</v>
      </c>
      <c r="CM6" s="97"/>
      <c r="CN6" s="97"/>
      <c r="CO6" s="97"/>
      <c r="CP6" s="97"/>
      <c r="CQ6" s="97"/>
      <c r="CR6" s="97"/>
      <c r="CS6" s="97">
        <f t="shared" ref="CS6:CS20" si="22">CM6+CO6+CQ6</f>
        <v>0</v>
      </c>
      <c r="CT6" s="97">
        <f t="shared" ref="CT6:CT20" si="23">CN6+CP6+CR6</f>
        <v>0</v>
      </c>
      <c r="CU6" s="97">
        <f t="shared" ref="CU6:CU20" si="24">C6+K6+S6+AA6+AI6+AQ6+AY6+BG6+BO6+BW6+CE6+CM6</f>
        <v>0</v>
      </c>
      <c r="CV6" s="97">
        <f t="shared" ref="CV6:CV20" si="25">D6+L6+T6+AB6+AJ6+AR6+AZ6+BH6+BP6+BX6+CF6+CN6</f>
        <v>0</v>
      </c>
      <c r="CW6" s="97">
        <f t="shared" ref="CW6:CW20" si="26">E6+M6+U6+AC6+AK6+AS6+BA6+BI6+BQ6+BY6+CG6+CO6</f>
        <v>98</v>
      </c>
      <c r="CX6" s="97">
        <f t="shared" ref="CX6:CX20" si="27">F6+N6+V6+AD6+AL6+AT6+BB6+BJ6+BR6+BZ6+CH6+CP6</f>
        <v>98</v>
      </c>
      <c r="CY6" s="97">
        <f t="shared" ref="CY6:CY20" si="28">G6+O6+W6+AE6+AM6+AU6+BC6+BK6+BS6+CA6+CI6+CQ6</f>
        <v>0</v>
      </c>
      <c r="CZ6" s="97">
        <f t="shared" ref="CZ6:CZ20" si="29">H6+P6+X6+AF6+AN6+AV6+BD6+BL6+BT6+CB6+CJ6+CR6</f>
        <v>0</v>
      </c>
      <c r="DA6" s="97">
        <f t="shared" ref="DA6:DA20" si="30">CU6+CW6+CY6</f>
        <v>98</v>
      </c>
      <c r="DB6" s="97">
        <f t="shared" ref="DB6:DB20" si="31">CV6+CX6+CZ6</f>
        <v>98</v>
      </c>
    </row>
    <row r="7" spans="1:106" x14ac:dyDescent="0.25">
      <c r="A7" s="37">
        <v>3</v>
      </c>
      <c r="B7" s="8" t="s">
        <v>150</v>
      </c>
      <c r="C7" s="97"/>
      <c r="D7" s="97"/>
      <c r="E7" s="97">
        <v>67</v>
      </c>
      <c r="F7" s="97">
        <v>67</v>
      </c>
      <c r="G7" s="97"/>
      <c r="H7" s="97"/>
      <c r="I7" s="97">
        <f t="shared" si="1"/>
        <v>67</v>
      </c>
      <c r="J7" s="97">
        <f t="shared" si="2"/>
        <v>67</v>
      </c>
      <c r="K7" s="97"/>
      <c r="L7" s="97"/>
      <c r="M7" s="97">
        <v>43</v>
      </c>
      <c r="N7" s="97">
        <v>43</v>
      </c>
      <c r="O7" s="97"/>
      <c r="P7" s="97"/>
      <c r="Q7" s="97">
        <f t="shared" si="3"/>
        <v>43</v>
      </c>
      <c r="R7" s="97">
        <f t="shared" si="4"/>
        <v>43</v>
      </c>
      <c r="S7" s="97"/>
      <c r="T7" s="97"/>
      <c r="U7" s="97">
        <v>50</v>
      </c>
      <c r="V7" s="97">
        <v>50</v>
      </c>
      <c r="W7" s="97"/>
      <c r="X7" s="97"/>
      <c r="Y7" s="97">
        <f t="shared" si="5"/>
        <v>50</v>
      </c>
      <c r="Z7" s="97">
        <f t="shared" si="6"/>
        <v>50</v>
      </c>
      <c r="AA7" s="97"/>
      <c r="AB7" s="97"/>
      <c r="AC7" s="97">
        <v>40</v>
      </c>
      <c r="AD7" s="97">
        <v>40</v>
      </c>
      <c r="AE7" s="97"/>
      <c r="AF7" s="97"/>
      <c r="AG7" s="97">
        <f t="shared" si="7"/>
        <v>40</v>
      </c>
      <c r="AH7" s="97">
        <f t="shared" si="8"/>
        <v>40</v>
      </c>
      <c r="AI7" s="97"/>
      <c r="AJ7" s="97"/>
      <c r="AK7" s="97"/>
      <c r="AL7" s="97"/>
      <c r="AM7" s="97"/>
      <c r="AN7" s="97"/>
      <c r="AO7" s="97">
        <f t="shared" si="9"/>
        <v>0</v>
      </c>
      <c r="AP7" s="97">
        <f t="shared" si="10"/>
        <v>0</v>
      </c>
      <c r="AQ7" s="97"/>
      <c r="AR7" s="97"/>
      <c r="AS7" s="97"/>
      <c r="AT7" s="97"/>
      <c r="AU7" s="97"/>
      <c r="AV7" s="97"/>
      <c r="AW7" s="97">
        <f t="shared" si="11"/>
        <v>0</v>
      </c>
      <c r="AX7" s="97">
        <f t="shared" si="12"/>
        <v>0</v>
      </c>
      <c r="AY7" s="97"/>
      <c r="AZ7" s="97"/>
      <c r="BA7" s="97"/>
      <c r="BB7" s="97"/>
      <c r="BC7" s="97"/>
      <c r="BD7" s="97"/>
      <c r="BE7" s="97">
        <f t="shared" si="13"/>
        <v>0</v>
      </c>
      <c r="BF7" s="97">
        <f t="shared" si="14"/>
        <v>0</v>
      </c>
      <c r="BG7" s="97"/>
      <c r="BH7" s="97"/>
      <c r="BI7" s="97"/>
      <c r="BJ7" s="97"/>
      <c r="BK7" s="97"/>
      <c r="BL7" s="97"/>
      <c r="BM7" s="97">
        <f t="shared" si="15"/>
        <v>0</v>
      </c>
      <c r="BN7" s="97">
        <f t="shared" si="16"/>
        <v>0</v>
      </c>
      <c r="BO7" s="97"/>
      <c r="BP7" s="97"/>
      <c r="BQ7" s="97"/>
      <c r="BR7" s="97"/>
      <c r="BS7" s="97"/>
      <c r="BT7" s="97"/>
      <c r="BU7" s="97">
        <f t="shared" si="17"/>
        <v>0</v>
      </c>
      <c r="BV7" s="97">
        <f t="shared" si="17"/>
        <v>0</v>
      </c>
      <c r="BW7" s="97"/>
      <c r="BX7" s="97"/>
      <c r="BY7" s="97"/>
      <c r="BZ7" s="97"/>
      <c r="CA7" s="97"/>
      <c r="CB7" s="97"/>
      <c r="CC7" s="97">
        <f t="shared" si="18"/>
        <v>0</v>
      </c>
      <c r="CD7" s="97">
        <f t="shared" si="19"/>
        <v>0</v>
      </c>
      <c r="CE7" s="97"/>
      <c r="CF7" s="97"/>
      <c r="CG7" s="97"/>
      <c r="CH7" s="97"/>
      <c r="CI7" s="97"/>
      <c r="CJ7" s="97"/>
      <c r="CK7" s="97">
        <f t="shared" si="20"/>
        <v>0</v>
      </c>
      <c r="CL7" s="97">
        <f t="shared" si="21"/>
        <v>0</v>
      </c>
      <c r="CM7" s="97"/>
      <c r="CN7" s="97"/>
      <c r="CO7" s="97"/>
      <c r="CP7" s="97"/>
      <c r="CQ7" s="97"/>
      <c r="CR7" s="97"/>
      <c r="CS7" s="97">
        <f t="shared" si="22"/>
        <v>0</v>
      </c>
      <c r="CT7" s="97">
        <f t="shared" si="23"/>
        <v>0</v>
      </c>
      <c r="CU7" s="97">
        <f t="shared" si="24"/>
        <v>0</v>
      </c>
      <c r="CV7" s="97">
        <f t="shared" si="25"/>
        <v>0</v>
      </c>
      <c r="CW7" s="97">
        <f t="shared" si="26"/>
        <v>200</v>
      </c>
      <c r="CX7" s="97">
        <f t="shared" si="27"/>
        <v>200</v>
      </c>
      <c r="CY7" s="97">
        <f t="shared" si="28"/>
        <v>0</v>
      </c>
      <c r="CZ7" s="97">
        <f t="shared" si="29"/>
        <v>0</v>
      </c>
      <c r="DA7" s="97">
        <f t="shared" si="30"/>
        <v>200</v>
      </c>
      <c r="DB7" s="97">
        <f t="shared" si="31"/>
        <v>200</v>
      </c>
    </row>
    <row r="8" spans="1:106" x14ac:dyDescent="0.25">
      <c r="A8" s="37">
        <v>4</v>
      </c>
      <c r="B8" s="8" t="s">
        <v>153</v>
      </c>
      <c r="C8" s="97"/>
      <c r="D8" s="97"/>
      <c r="E8" s="97">
        <v>5</v>
      </c>
      <c r="F8" s="97">
        <v>5</v>
      </c>
      <c r="G8" s="97"/>
      <c r="H8" s="97"/>
      <c r="I8" s="97">
        <f t="shared" si="1"/>
        <v>5</v>
      </c>
      <c r="J8" s="97">
        <f t="shared" si="2"/>
        <v>5</v>
      </c>
      <c r="K8" s="97"/>
      <c r="L8" s="97"/>
      <c r="M8" s="97">
        <v>7</v>
      </c>
      <c r="N8" s="97">
        <v>7</v>
      </c>
      <c r="O8" s="97"/>
      <c r="P8" s="97"/>
      <c r="Q8" s="97">
        <f t="shared" si="3"/>
        <v>7</v>
      </c>
      <c r="R8" s="97">
        <f t="shared" si="4"/>
        <v>7</v>
      </c>
      <c r="S8" s="97"/>
      <c r="T8" s="97"/>
      <c r="U8" s="97">
        <v>3</v>
      </c>
      <c r="V8" s="97">
        <v>3</v>
      </c>
      <c r="W8" s="97"/>
      <c r="X8" s="97"/>
      <c r="Y8" s="97">
        <f t="shared" si="5"/>
        <v>3</v>
      </c>
      <c r="Z8" s="97">
        <f t="shared" si="6"/>
        <v>3</v>
      </c>
      <c r="AA8" s="97"/>
      <c r="AB8" s="97"/>
      <c r="AC8" s="97">
        <v>4</v>
      </c>
      <c r="AD8" s="97">
        <v>4</v>
      </c>
      <c r="AE8" s="97"/>
      <c r="AF8" s="97"/>
      <c r="AG8" s="97">
        <f t="shared" si="7"/>
        <v>4</v>
      </c>
      <c r="AH8" s="97">
        <f t="shared" si="8"/>
        <v>4</v>
      </c>
      <c r="AI8" s="97"/>
      <c r="AJ8" s="97"/>
      <c r="AK8" s="97"/>
      <c r="AL8" s="97"/>
      <c r="AM8" s="97"/>
      <c r="AN8" s="97"/>
      <c r="AO8" s="97">
        <f t="shared" si="9"/>
        <v>0</v>
      </c>
      <c r="AP8" s="97">
        <f t="shared" si="10"/>
        <v>0</v>
      </c>
      <c r="AQ8" s="97"/>
      <c r="AR8" s="97"/>
      <c r="AS8" s="97"/>
      <c r="AT8" s="97"/>
      <c r="AU8" s="97"/>
      <c r="AV8" s="97"/>
      <c r="AW8" s="97">
        <f t="shared" si="11"/>
        <v>0</v>
      </c>
      <c r="AX8" s="97">
        <f t="shared" si="12"/>
        <v>0</v>
      </c>
      <c r="AY8" s="97"/>
      <c r="AZ8" s="97"/>
      <c r="BA8" s="97"/>
      <c r="BB8" s="97"/>
      <c r="BC8" s="97"/>
      <c r="BD8" s="97"/>
      <c r="BE8" s="97">
        <f t="shared" si="13"/>
        <v>0</v>
      </c>
      <c r="BF8" s="97">
        <f t="shared" si="14"/>
        <v>0</v>
      </c>
      <c r="BG8" s="97"/>
      <c r="BH8" s="97"/>
      <c r="BI8" s="97"/>
      <c r="BJ8" s="97"/>
      <c r="BK8" s="97"/>
      <c r="BL8" s="97"/>
      <c r="BM8" s="97">
        <f t="shared" si="15"/>
        <v>0</v>
      </c>
      <c r="BN8" s="97">
        <f t="shared" si="16"/>
        <v>0</v>
      </c>
      <c r="BO8" s="97"/>
      <c r="BP8" s="97"/>
      <c r="BQ8" s="97"/>
      <c r="BR8" s="97"/>
      <c r="BS8" s="97"/>
      <c r="BT8" s="97"/>
      <c r="BU8" s="97">
        <f t="shared" si="17"/>
        <v>0</v>
      </c>
      <c r="BV8" s="97">
        <f t="shared" si="17"/>
        <v>0</v>
      </c>
      <c r="BW8" s="97"/>
      <c r="BX8" s="97"/>
      <c r="BY8" s="97"/>
      <c r="BZ8" s="97"/>
      <c r="CA8" s="97"/>
      <c r="CB8" s="97"/>
      <c r="CC8" s="97">
        <f t="shared" si="18"/>
        <v>0</v>
      </c>
      <c r="CD8" s="97">
        <f t="shared" si="19"/>
        <v>0</v>
      </c>
      <c r="CE8" s="97"/>
      <c r="CF8" s="97"/>
      <c r="CG8" s="97"/>
      <c r="CH8" s="97"/>
      <c r="CI8" s="97"/>
      <c r="CJ8" s="97"/>
      <c r="CK8" s="97">
        <f t="shared" si="20"/>
        <v>0</v>
      </c>
      <c r="CL8" s="97">
        <f t="shared" si="21"/>
        <v>0</v>
      </c>
      <c r="CM8" s="97"/>
      <c r="CN8" s="97"/>
      <c r="CO8" s="97"/>
      <c r="CP8" s="97"/>
      <c r="CQ8" s="97"/>
      <c r="CR8" s="97"/>
      <c r="CS8" s="97">
        <f t="shared" si="22"/>
        <v>0</v>
      </c>
      <c r="CT8" s="97">
        <f t="shared" si="23"/>
        <v>0</v>
      </c>
      <c r="CU8" s="97">
        <f t="shared" si="24"/>
        <v>0</v>
      </c>
      <c r="CV8" s="97">
        <f t="shared" si="25"/>
        <v>0</v>
      </c>
      <c r="CW8" s="97">
        <f t="shared" si="26"/>
        <v>19</v>
      </c>
      <c r="CX8" s="97">
        <f t="shared" si="27"/>
        <v>19</v>
      </c>
      <c r="CY8" s="97">
        <f t="shared" si="28"/>
        <v>0</v>
      </c>
      <c r="CZ8" s="97">
        <f t="shared" si="29"/>
        <v>0</v>
      </c>
      <c r="DA8" s="97">
        <f t="shared" si="30"/>
        <v>19</v>
      </c>
      <c r="DB8" s="97">
        <f t="shared" si="31"/>
        <v>19</v>
      </c>
    </row>
    <row r="9" spans="1:106" x14ac:dyDescent="0.25">
      <c r="A9" s="37">
        <v>5</v>
      </c>
      <c r="B9" s="8" t="s">
        <v>159</v>
      </c>
      <c r="C9" s="97"/>
      <c r="D9" s="97"/>
      <c r="E9" s="97">
        <v>10</v>
      </c>
      <c r="F9" s="97">
        <v>10</v>
      </c>
      <c r="G9" s="97"/>
      <c r="H9" s="97"/>
      <c r="I9" s="97">
        <f t="shared" si="1"/>
        <v>10</v>
      </c>
      <c r="J9" s="97">
        <f t="shared" si="2"/>
        <v>10</v>
      </c>
      <c r="K9" s="97"/>
      <c r="L9" s="97"/>
      <c r="M9" s="97">
        <v>0</v>
      </c>
      <c r="N9" s="97">
        <v>0</v>
      </c>
      <c r="O9" s="97"/>
      <c r="P9" s="97"/>
      <c r="Q9" s="97">
        <f t="shared" si="3"/>
        <v>0</v>
      </c>
      <c r="R9" s="97">
        <f t="shared" si="4"/>
        <v>0</v>
      </c>
      <c r="S9" s="97"/>
      <c r="T9" s="97"/>
      <c r="U9" s="97">
        <v>0</v>
      </c>
      <c r="V9" s="97">
        <v>0</v>
      </c>
      <c r="W9" s="97"/>
      <c r="X9" s="97"/>
      <c r="Y9" s="97">
        <f t="shared" si="5"/>
        <v>0</v>
      </c>
      <c r="Z9" s="97">
        <f t="shared" si="6"/>
        <v>0</v>
      </c>
      <c r="AA9" s="97"/>
      <c r="AB9" s="97"/>
      <c r="AC9" s="97">
        <v>0</v>
      </c>
      <c r="AD9" s="97">
        <v>0</v>
      </c>
      <c r="AE9" s="97"/>
      <c r="AF9" s="97"/>
      <c r="AG9" s="97">
        <f t="shared" si="7"/>
        <v>0</v>
      </c>
      <c r="AH9" s="97">
        <f t="shared" si="8"/>
        <v>0</v>
      </c>
      <c r="AI9" s="97"/>
      <c r="AJ9" s="97"/>
      <c r="AK9" s="97"/>
      <c r="AL9" s="97"/>
      <c r="AM9" s="97"/>
      <c r="AN9" s="97"/>
      <c r="AO9" s="97">
        <f t="shared" si="9"/>
        <v>0</v>
      </c>
      <c r="AP9" s="97">
        <f t="shared" si="10"/>
        <v>0</v>
      </c>
      <c r="AQ9" s="97"/>
      <c r="AR9" s="97"/>
      <c r="AS9" s="97"/>
      <c r="AT9" s="97"/>
      <c r="AU9" s="97"/>
      <c r="AV9" s="97"/>
      <c r="AW9" s="97">
        <f t="shared" si="11"/>
        <v>0</v>
      </c>
      <c r="AX9" s="97">
        <f t="shared" si="12"/>
        <v>0</v>
      </c>
      <c r="AY9" s="97"/>
      <c r="AZ9" s="97"/>
      <c r="BA9" s="97"/>
      <c r="BB9" s="97"/>
      <c r="BC9" s="97"/>
      <c r="BD9" s="97"/>
      <c r="BE9" s="97">
        <f t="shared" si="13"/>
        <v>0</v>
      </c>
      <c r="BF9" s="97">
        <f t="shared" si="14"/>
        <v>0</v>
      </c>
      <c r="BG9" s="97"/>
      <c r="BH9" s="97"/>
      <c r="BI9" s="97"/>
      <c r="BJ9" s="97"/>
      <c r="BK9" s="97"/>
      <c r="BL9" s="97"/>
      <c r="BM9" s="97">
        <f t="shared" si="15"/>
        <v>0</v>
      </c>
      <c r="BN9" s="97">
        <f t="shared" si="16"/>
        <v>0</v>
      </c>
      <c r="BO9" s="97"/>
      <c r="BP9" s="97"/>
      <c r="BQ9" s="97"/>
      <c r="BR9" s="97"/>
      <c r="BS9" s="97"/>
      <c r="BT9" s="97"/>
      <c r="BU9" s="97">
        <f t="shared" si="17"/>
        <v>0</v>
      </c>
      <c r="BV9" s="97">
        <f t="shared" si="17"/>
        <v>0</v>
      </c>
      <c r="BW9" s="97"/>
      <c r="BX9" s="97"/>
      <c r="BY9" s="97"/>
      <c r="BZ9" s="97"/>
      <c r="CA9" s="97"/>
      <c r="CB9" s="97"/>
      <c r="CC9" s="97">
        <f t="shared" si="18"/>
        <v>0</v>
      </c>
      <c r="CD9" s="97">
        <f t="shared" si="19"/>
        <v>0</v>
      </c>
      <c r="CE9" s="97"/>
      <c r="CF9" s="97"/>
      <c r="CG9" s="97"/>
      <c r="CH9" s="97"/>
      <c r="CI9" s="97"/>
      <c r="CJ9" s="97"/>
      <c r="CK9" s="97">
        <f t="shared" si="20"/>
        <v>0</v>
      </c>
      <c r="CL9" s="97">
        <f t="shared" si="21"/>
        <v>0</v>
      </c>
      <c r="CM9" s="97"/>
      <c r="CN9" s="97"/>
      <c r="CO9" s="97"/>
      <c r="CP9" s="97"/>
      <c r="CQ9" s="97"/>
      <c r="CR9" s="97"/>
      <c r="CS9" s="97">
        <f t="shared" si="22"/>
        <v>0</v>
      </c>
      <c r="CT9" s="97">
        <f t="shared" si="23"/>
        <v>0</v>
      </c>
      <c r="CU9" s="97">
        <f t="shared" si="24"/>
        <v>0</v>
      </c>
      <c r="CV9" s="97">
        <f t="shared" si="25"/>
        <v>0</v>
      </c>
      <c r="CW9" s="97">
        <f t="shared" si="26"/>
        <v>10</v>
      </c>
      <c r="CX9" s="97">
        <f t="shared" si="27"/>
        <v>10</v>
      </c>
      <c r="CY9" s="97">
        <f t="shared" si="28"/>
        <v>0</v>
      </c>
      <c r="CZ9" s="97">
        <f t="shared" si="29"/>
        <v>0</v>
      </c>
      <c r="DA9" s="97">
        <f t="shared" si="30"/>
        <v>10</v>
      </c>
      <c r="DB9" s="97">
        <f t="shared" si="31"/>
        <v>10</v>
      </c>
    </row>
    <row r="10" spans="1:106" x14ac:dyDescent="0.25">
      <c r="A10" s="37">
        <v>6</v>
      </c>
      <c r="B10" s="8" t="s">
        <v>160</v>
      </c>
      <c r="C10" s="97"/>
      <c r="D10" s="97"/>
      <c r="E10" s="97">
        <v>26</v>
      </c>
      <c r="F10" s="97">
        <v>26</v>
      </c>
      <c r="G10" s="97"/>
      <c r="H10" s="97"/>
      <c r="I10" s="97">
        <f t="shared" si="1"/>
        <v>26</v>
      </c>
      <c r="J10" s="97">
        <f t="shared" si="2"/>
        <v>26</v>
      </c>
      <c r="K10" s="97"/>
      <c r="L10" s="97"/>
      <c r="M10" s="97">
        <v>22</v>
      </c>
      <c r="N10" s="97">
        <v>22</v>
      </c>
      <c r="O10" s="97"/>
      <c r="P10" s="97"/>
      <c r="Q10" s="97">
        <f t="shared" si="3"/>
        <v>22</v>
      </c>
      <c r="R10" s="97">
        <f t="shared" si="4"/>
        <v>22</v>
      </c>
      <c r="S10" s="97"/>
      <c r="T10" s="97"/>
      <c r="U10" s="97">
        <v>29</v>
      </c>
      <c r="V10" s="97">
        <v>29</v>
      </c>
      <c r="W10" s="97"/>
      <c r="X10" s="97"/>
      <c r="Y10" s="97">
        <f t="shared" si="5"/>
        <v>29</v>
      </c>
      <c r="Z10" s="97">
        <f t="shared" si="6"/>
        <v>29</v>
      </c>
      <c r="AA10" s="97"/>
      <c r="AB10" s="97"/>
      <c r="AC10" s="97">
        <v>19</v>
      </c>
      <c r="AD10" s="97">
        <v>19</v>
      </c>
      <c r="AE10" s="97"/>
      <c r="AF10" s="97"/>
      <c r="AG10" s="97">
        <f t="shared" si="7"/>
        <v>19</v>
      </c>
      <c r="AH10" s="97">
        <f t="shared" si="8"/>
        <v>19</v>
      </c>
      <c r="AI10" s="97"/>
      <c r="AJ10" s="97"/>
      <c r="AK10" s="97"/>
      <c r="AL10" s="97"/>
      <c r="AM10" s="97"/>
      <c r="AN10" s="97"/>
      <c r="AO10" s="97">
        <f t="shared" si="9"/>
        <v>0</v>
      </c>
      <c r="AP10" s="97">
        <f t="shared" si="10"/>
        <v>0</v>
      </c>
      <c r="AQ10" s="97"/>
      <c r="AR10" s="97"/>
      <c r="AS10" s="97"/>
      <c r="AT10" s="97"/>
      <c r="AU10" s="97"/>
      <c r="AV10" s="97"/>
      <c r="AW10" s="97">
        <f t="shared" si="11"/>
        <v>0</v>
      </c>
      <c r="AX10" s="97">
        <f t="shared" si="12"/>
        <v>0</v>
      </c>
      <c r="AY10" s="97"/>
      <c r="AZ10" s="97"/>
      <c r="BA10" s="97"/>
      <c r="BB10" s="97"/>
      <c r="BC10" s="97"/>
      <c r="BD10" s="97"/>
      <c r="BE10" s="97">
        <f t="shared" si="13"/>
        <v>0</v>
      </c>
      <c r="BF10" s="97">
        <f t="shared" si="14"/>
        <v>0</v>
      </c>
      <c r="BG10" s="97"/>
      <c r="BH10" s="97"/>
      <c r="BI10" s="97"/>
      <c r="BJ10" s="97"/>
      <c r="BK10" s="97"/>
      <c r="BL10" s="97"/>
      <c r="BM10" s="97">
        <f t="shared" si="15"/>
        <v>0</v>
      </c>
      <c r="BN10" s="97">
        <f t="shared" si="16"/>
        <v>0</v>
      </c>
      <c r="BO10" s="97"/>
      <c r="BP10" s="97"/>
      <c r="BQ10" s="97"/>
      <c r="BR10" s="97"/>
      <c r="BS10" s="97"/>
      <c r="BT10" s="97"/>
      <c r="BU10" s="97">
        <f t="shared" si="17"/>
        <v>0</v>
      </c>
      <c r="BV10" s="97">
        <f t="shared" si="17"/>
        <v>0</v>
      </c>
      <c r="BW10" s="97"/>
      <c r="BX10" s="97"/>
      <c r="BY10" s="97"/>
      <c r="BZ10" s="97"/>
      <c r="CA10" s="97"/>
      <c r="CB10" s="97"/>
      <c r="CC10" s="97">
        <f t="shared" si="18"/>
        <v>0</v>
      </c>
      <c r="CD10" s="97">
        <f t="shared" si="19"/>
        <v>0</v>
      </c>
      <c r="CE10" s="97"/>
      <c r="CF10" s="97"/>
      <c r="CG10" s="97"/>
      <c r="CH10" s="97"/>
      <c r="CI10" s="97"/>
      <c r="CJ10" s="97"/>
      <c r="CK10" s="97">
        <f t="shared" si="20"/>
        <v>0</v>
      </c>
      <c r="CL10" s="97">
        <f t="shared" si="21"/>
        <v>0</v>
      </c>
      <c r="CM10" s="97"/>
      <c r="CN10" s="97"/>
      <c r="CO10" s="97"/>
      <c r="CP10" s="97"/>
      <c r="CQ10" s="97"/>
      <c r="CR10" s="97"/>
      <c r="CS10" s="97">
        <f t="shared" si="22"/>
        <v>0</v>
      </c>
      <c r="CT10" s="97">
        <f t="shared" si="23"/>
        <v>0</v>
      </c>
      <c r="CU10" s="97">
        <f t="shared" si="24"/>
        <v>0</v>
      </c>
      <c r="CV10" s="97">
        <f t="shared" si="25"/>
        <v>0</v>
      </c>
      <c r="CW10" s="97">
        <f t="shared" si="26"/>
        <v>96</v>
      </c>
      <c r="CX10" s="97">
        <f t="shared" si="27"/>
        <v>96</v>
      </c>
      <c r="CY10" s="97">
        <f t="shared" si="28"/>
        <v>0</v>
      </c>
      <c r="CZ10" s="97">
        <f t="shared" si="29"/>
        <v>0</v>
      </c>
      <c r="DA10" s="97">
        <f t="shared" si="30"/>
        <v>96</v>
      </c>
      <c r="DB10" s="97">
        <f t="shared" si="31"/>
        <v>96</v>
      </c>
    </row>
    <row r="11" spans="1:106" x14ac:dyDescent="0.25">
      <c r="A11" s="37">
        <v>7</v>
      </c>
      <c r="B11" s="8" t="s">
        <v>161</v>
      </c>
      <c r="C11" s="97"/>
      <c r="D11" s="97"/>
      <c r="E11" s="97">
        <v>14</v>
      </c>
      <c r="F11" s="97">
        <v>14</v>
      </c>
      <c r="G11" s="97"/>
      <c r="H11" s="97"/>
      <c r="I11" s="97">
        <f t="shared" si="1"/>
        <v>14</v>
      </c>
      <c r="J11" s="97">
        <f t="shared" si="2"/>
        <v>14</v>
      </c>
      <c r="K11" s="97"/>
      <c r="L11" s="97"/>
      <c r="M11" s="97">
        <v>16</v>
      </c>
      <c r="N11" s="97">
        <v>16</v>
      </c>
      <c r="O11" s="97"/>
      <c r="P11" s="97"/>
      <c r="Q11" s="97">
        <f t="shared" si="3"/>
        <v>16</v>
      </c>
      <c r="R11" s="97">
        <f t="shared" si="4"/>
        <v>16</v>
      </c>
      <c r="S11" s="97"/>
      <c r="T11" s="97"/>
      <c r="U11" s="97">
        <v>12</v>
      </c>
      <c r="V11" s="97">
        <v>12</v>
      </c>
      <c r="W11" s="97"/>
      <c r="X11" s="97"/>
      <c r="Y11" s="97">
        <f t="shared" si="5"/>
        <v>12</v>
      </c>
      <c r="Z11" s="97">
        <f t="shared" si="6"/>
        <v>12</v>
      </c>
      <c r="AA11" s="97"/>
      <c r="AB11" s="97"/>
      <c r="AC11" s="97">
        <v>11</v>
      </c>
      <c r="AD11" s="97">
        <v>11</v>
      </c>
      <c r="AE11" s="97"/>
      <c r="AF11" s="97"/>
      <c r="AG11" s="97">
        <f t="shared" si="7"/>
        <v>11</v>
      </c>
      <c r="AH11" s="97">
        <f t="shared" si="8"/>
        <v>11</v>
      </c>
      <c r="AI11" s="97"/>
      <c r="AJ11" s="97"/>
      <c r="AK11" s="97"/>
      <c r="AL11" s="97"/>
      <c r="AM11" s="97"/>
      <c r="AN11" s="97"/>
      <c r="AO11" s="97">
        <f t="shared" si="9"/>
        <v>0</v>
      </c>
      <c r="AP11" s="97">
        <f t="shared" si="10"/>
        <v>0</v>
      </c>
      <c r="AQ11" s="97"/>
      <c r="AR11" s="97"/>
      <c r="AS11" s="97"/>
      <c r="AT11" s="97"/>
      <c r="AU11" s="97"/>
      <c r="AV11" s="97"/>
      <c r="AW11" s="97">
        <f t="shared" si="11"/>
        <v>0</v>
      </c>
      <c r="AX11" s="97">
        <f t="shared" si="12"/>
        <v>0</v>
      </c>
      <c r="AY11" s="97"/>
      <c r="AZ11" s="97"/>
      <c r="BA11" s="97"/>
      <c r="BB11" s="97"/>
      <c r="BC11" s="97"/>
      <c r="BD11" s="97"/>
      <c r="BE11" s="97">
        <f t="shared" si="13"/>
        <v>0</v>
      </c>
      <c r="BF11" s="97">
        <f t="shared" si="14"/>
        <v>0</v>
      </c>
      <c r="BG11" s="97"/>
      <c r="BH11" s="97"/>
      <c r="BI11" s="97"/>
      <c r="BJ11" s="97"/>
      <c r="BK11" s="97"/>
      <c r="BL11" s="97"/>
      <c r="BM11" s="97">
        <f t="shared" si="15"/>
        <v>0</v>
      </c>
      <c r="BN11" s="97">
        <f t="shared" si="16"/>
        <v>0</v>
      </c>
      <c r="BO11" s="97"/>
      <c r="BP11" s="97"/>
      <c r="BQ11" s="97"/>
      <c r="BR11" s="97"/>
      <c r="BS11" s="97"/>
      <c r="BT11" s="97"/>
      <c r="BU11" s="97">
        <f t="shared" si="17"/>
        <v>0</v>
      </c>
      <c r="BV11" s="97">
        <f t="shared" si="17"/>
        <v>0</v>
      </c>
      <c r="BW11" s="97"/>
      <c r="BX11" s="97"/>
      <c r="BY11" s="97"/>
      <c r="BZ11" s="97"/>
      <c r="CA11" s="97"/>
      <c r="CB11" s="97"/>
      <c r="CC11" s="97">
        <f t="shared" si="18"/>
        <v>0</v>
      </c>
      <c r="CD11" s="97">
        <f t="shared" si="19"/>
        <v>0</v>
      </c>
      <c r="CE11" s="97"/>
      <c r="CF11" s="97"/>
      <c r="CG11" s="97"/>
      <c r="CH11" s="97"/>
      <c r="CI11" s="97"/>
      <c r="CJ11" s="97"/>
      <c r="CK11" s="97">
        <f t="shared" si="20"/>
        <v>0</v>
      </c>
      <c r="CL11" s="97">
        <f t="shared" si="21"/>
        <v>0</v>
      </c>
      <c r="CM11" s="97"/>
      <c r="CN11" s="97"/>
      <c r="CO11" s="97"/>
      <c r="CP11" s="97"/>
      <c r="CQ11" s="97"/>
      <c r="CR11" s="97"/>
      <c r="CS11" s="97">
        <f t="shared" si="22"/>
        <v>0</v>
      </c>
      <c r="CT11" s="97">
        <f t="shared" si="23"/>
        <v>0</v>
      </c>
      <c r="CU11" s="97">
        <f t="shared" si="24"/>
        <v>0</v>
      </c>
      <c r="CV11" s="97">
        <f t="shared" si="25"/>
        <v>0</v>
      </c>
      <c r="CW11" s="97">
        <f t="shared" si="26"/>
        <v>53</v>
      </c>
      <c r="CX11" s="97">
        <f t="shared" si="27"/>
        <v>53</v>
      </c>
      <c r="CY11" s="97">
        <f t="shared" si="28"/>
        <v>0</v>
      </c>
      <c r="CZ11" s="97">
        <f t="shared" si="29"/>
        <v>0</v>
      </c>
      <c r="DA11" s="97">
        <f t="shared" si="30"/>
        <v>53</v>
      </c>
      <c r="DB11" s="97">
        <f t="shared" si="31"/>
        <v>53</v>
      </c>
    </row>
    <row r="12" spans="1:106" x14ac:dyDescent="0.25">
      <c r="A12" s="37">
        <v>8</v>
      </c>
      <c r="B12" s="8" t="s">
        <v>162</v>
      </c>
      <c r="C12" s="97"/>
      <c r="D12" s="97"/>
      <c r="E12" s="97">
        <v>1</v>
      </c>
      <c r="F12" s="97">
        <v>1</v>
      </c>
      <c r="G12" s="97"/>
      <c r="H12" s="97"/>
      <c r="I12" s="97">
        <f t="shared" si="1"/>
        <v>1</v>
      </c>
      <c r="J12" s="97">
        <f t="shared" si="2"/>
        <v>1</v>
      </c>
      <c r="K12" s="97"/>
      <c r="L12" s="97"/>
      <c r="M12" s="97">
        <v>3</v>
      </c>
      <c r="N12" s="97">
        <v>3</v>
      </c>
      <c r="O12" s="97"/>
      <c r="P12" s="97"/>
      <c r="Q12" s="97">
        <f t="shared" si="3"/>
        <v>3</v>
      </c>
      <c r="R12" s="97">
        <f t="shared" si="4"/>
        <v>3</v>
      </c>
      <c r="S12" s="97"/>
      <c r="T12" s="97"/>
      <c r="U12" s="97">
        <v>1</v>
      </c>
      <c r="V12" s="97">
        <v>1</v>
      </c>
      <c r="W12" s="97"/>
      <c r="X12" s="97"/>
      <c r="Y12" s="97">
        <f t="shared" si="5"/>
        <v>1</v>
      </c>
      <c r="Z12" s="97">
        <f t="shared" si="6"/>
        <v>1</v>
      </c>
      <c r="AA12" s="97"/>
      <c r="AB12" s="97"/>
      <c r="AC12" s="97">
        <v>3</v>
      </c>
      <c r="AD12" s="97">
        <v>3</v>
      </c>
      <c r="AE12" s="97"/>
      <c r="AF12" s="97"/>
      <c r="AG12" s="97">
        <f t="shared" si="7"/>
        <v>3</v>
      </c>
      <c r="AH12" s="97">
        <f t="shared" si="8"/>
        <v>3</v>
      </c>
      <c r="AI12" s="97"/>
      <c r="AJ12" s="97"/>
      <c r="AK12" s="97"/>
      <c r="AL12" s="97"/>
      <c r="AM12" s="97"/>
      <c r="AN12" s="97"/>
      <c r="AO12" s="97">
        <f t="shared" si="9"/>
        <v>0</v>
      </c>
      <c r="AP12" s="97">
        <f t="shared" si="10"/>
        <v>0</v>
      </c>
      <c r="AQ12" s="97"/>
      <c r="AR12" s="97"/>
      <c r="AS12" s="97"/>
      <c r="AT12" s="97"/>
      <c r="AU12" s="97"/>
      <c r="AV12" s="97"/>
      <c r="AW12" s="97">
        <f t="shared" si="11"/>
        <v>0</v>
      </c>
      <c r="AX12" s="97">
        <f t="shared" si="12"/>
        <v>0</v>
      </c>
      <c r="AY12" s="97"/>
      <c r="AZ12" s="97"/>
      <c r="BA12" s="97"/>
      <c r="BB12" s="97"/>
      <c r="BC12" s="97"/>
      <c r="BD12" s="97"/>
      <c r="BE12" s="97">
        <f t="shared" si="13"/>
        <v>0</v>
      </c>
      <c r="BF12" s="97">
        <f t="shared" si="14"/>
        <v>0</v>
      </c>
      <c r="BG12" s="97"/>
      <c r="BH12" s="97"/>
      <c r="BI12" s="97"/>
      <c r="BJ12" s="97"/>
      <c r="BK12" s="97"/>
      <c r="BL12" s="97"/>
      <c r="BM12" s="97">
        <f t="shared" si="15"/>
        <v>0</v>
      </c>
      <c r="BN12" s="97">
        <f t="shared" si="16"/>
        <v>0</v>
      </c>
      <c r="BO12" s="97"/>
      <c r="BP12" s="97"/>
      <c r="BQ12" s="97"/>
      <c r="BR12" s="97"/>
      <c r="BS12" s="97"/>
      <c r="BT12" s="97"/>
      <c r="BU12" s="97">
        <f t="shared" si="17"/>
        <v>0</v>
      </c>
      <c r="BV12" s="97">
        <f t="shared" si="17"/>
        <v>0</v>
      </c>
      <c r="BW12" s="97"/>
      <c r="BX12" s="97"/>
      <c r="BY12" s="97"/>
      <c r="BZ12" s="97"/>
      <c r="CA12" s="97"/>
      <c r="CB12" s="97"/>
      <c r="CC12" s="97">
        <f t="shared" si="18"/>
        <v>0</v>
      </c>
      <c r="CD12" s="97">
        <f t="shared" si="19"/>
        <v>0</v>
      </c>
      <c r="CE12" s="97"/>
      <c r="CF12" s="97"/>
      <c r="CG12" s="97"/>
      <c r="CH12" s="97"/>
      <c r="CI12" s="97"/>
      <c r="CJ12" s="97"/>
      <c r="CK12" s="97">
        <f t="shared" si="20"/>
        <v>0</v>
      </c>
      <c r="CL12" s="97">
        <f t="shared" si="21"/>
        <v>0</v>
      </c>
      <c r="CM12" s="97"/>
      <c r="CN12" s="97"/>
      <c r="CO12" s="97"/>
      <c r="CP12" s="97"/>
      <c r="CQ12" s="97"/>
      <c r="CR12" s="97"/>
      <c r="CS12" s="97">
        <f t="shared" si="22"/>
        <v>0</v>
      </c>
      <c r="CT12" s="97">
        <f t="shared" si="23"/>
        <v>0</v>
      </c>
      <c r="CU12" s="97">
        <f t="shared" si="24"/>
        <v>0</v>
      </c>
      <c r="CV12" s="97">
        <f t="shared" si="25"/>
        <v>0</v>
      </c>
      <c r="CW12" s="97">
        <f t="shared" si="26"/>
        <v>8</v>
      </c>
      <c r="CX12" s="97">
        <f t="shared" si="27"/>
        <v>8</v>
      </c>
      <c r="CY12" s="97">
        <f t="shared" si="28"/>
        <v>0</v>
      </c>
      <c r="CZ12" s="97">
        <f t="shared" si="29"/>
        <v>0</v>
      </c>
      <c r="DA12" s="97">
        <f t="shared" si="30"/>
        <v>8</v>
      </c>
      <c r="DB12" s="97">
        <f t="shared" si="31"/>
        <v>8</v>
      </c>
    </row>
    <row r="13" spans="1:106" x14ac:dyDescent="0.25">
      <c r="A13" s="501">
        <v>9</v>
      </c>
      <c r="B13" s="8" t="s">
        <v>156</v>
      </c>
      <c r="C13" s="97"/>
      <c r="D13" s="97"/>
      <c r="E13" s="97">
        <v>1</v>
      </c>
      <c r="F13" s="97">
        <v>1</v>
      </c>
      <c r="G13" s="97"/>
      <c r="H13" s="97"/>
      <c r="I13" s="97">
        <f t="shared" ref="I13:J16" si="32">C13+E13+G13</f>
        <v>1</v>
      </c>
      <c r="J13" s="97">
        <f t="shared" si="32"/>
        <v>1</v>
      </c>
      <c r="K13" s="97"/>
      <c r="L13" s="97"/>
      <c r="M13" s="97">
        <v>0</v>
      </c>
      <c r="N13" s="97">
        <v>0</v>
      </c>
      <c r="O13" s="97"/>
      <c r="P13" s="97"/>
      <c r="Q13" s="97">
        <f t="shared" ref="Q13:R16" si="33">K13+M13+O13</f>
        <v>0</v>
      </c>
      <c r="R13" s="97">
        <f t="shared" si="33"/>
        <v>0</v>
      </c>
      <c r="S13" s="97"/>
      <c r="T13" s="97"/>
      <c r="U13" s="97">
        <v>0</v>
      </c>
      <c r="V13" s="97">
        <v>0</v>
      </c>
      <c r="W13" s="97"/>
      <c r="X13" s="97"/>
      <c r="Y13" s="97">
        <f t="shared" ref="Y13:Z16" si="34">S13+U13+W13</f>
        <v>0</v>
      </c>
      <c r="Z13" s="97">
        <f t="shared" si="34"/>
        <v>0</v>
      </c>
      <c r="AA13" s="97"/>
      <c r="AB13" s="97"/>
      <c r="AC13" s="97">
        <v>0</v>
      </c>
      <c r="AD13" s="97">
        <v>0</v>
      </c>
      <c r="AE13" s="97"/>
      <c r="AF13" s="97"/>
      <c r="AG13" s="97">
        <f t="shared" ref="AG13:AH16" si="35">AA13+AC13+AE13</f>
        <v>0</v>
      </c>
      <c r="AH13" s="97">
        <f t="shared" si="35"/>
        <v>0</v>
      </c>
      <c r="AI13" s="97"/>
      <c r="AJ13" s="97"/>
      <c r="AK13" s="97"/>
      <c r="AL13" s="97"/>
      <c r="AM13" s="97"/>
      <c r="AN13" s="97"/>
      <c r="AO13" s="97">
        <f t="shared" ref="AO13:AP16" si="36">AI13+AK13+AM13</f>
        <v>0</v>
      </c>
      <c r="AP13" s="97">
        <f t="shared" si="36"/>
        <v>0</v>
      </c>
      <c r="AQ13" s="97"/>
      <c r="AR13" s="97"/>
      <c r="AS13" s="97"/>
      <c r="AT13" s="97"/>
      <c r="AU13" s="97"/>
      <c r="AV13" s="97"/>
      <c r="AW13" s="97">
        <f t="shared" ref="AW13:AX16" si="37">AQ13+AS13+AU13</f>
        <v>0</v>
      </c>
      <c r="AX13" s="97">
        <f t="shared" si="37"/>
        <v>0</v>
      </c>
      <c r="AY13" s="97"/>
      <c r="AZ13" s="97"/>
      <c r="BA13" s="97"/>
      <c r="BB13" s="97"/>
      <c r="BC13" s="97"/>
      <c r="BD13" s="97"/>
      <c r="BE13" s="97">
        <f t="shared" ref="BE13:BF16" si="38">AY13+BA13+BC13</f>
        <v>0</v>
      </c>
      <c r="BF13" s="97">
        <f t="shared" si="38"/>
        <v>0</v>
      </c>
      <c r="BG13" s="97"/>
      <c r="BH13" s="97"/>
      <c r="BI13" s="97"/>
      <c r="BJ13" s="97"/>
      <c r="BK13" s="97"/>
      <c r="BL13" s="97"/>
      <c r="BM13" s="97">
        <f t="shared" ref="BM13:BN16" si="39">BG13+BI13+BK13</f>
        <v>0</v>
      </c>
      <c r="BN13" s="97">
        <f t="shared" si="39"/>
        <v>0</v>
      </c>
      <c r="BO13" s="97"/>
      <c r="BP13" s="97"/>
      <c r="BQ13" s="97"/>
      <c r="BR13" s="97"/>
      <c r="BS13" s="97"/>
      <c r="BT13" s="97"/>
      <c r="BU13" s="97">
        <f t="shared" ref="BU13:BV16" si="40">BO13+BQ13+BS13</f>
        <v>0</v>
      </c>
      <c r="BV13" s="97">
        <f t="shared" si="40"/>
        <v>0</v>
      </c>
      <c r="BW13" s="97"/>
      <c r="BX13" s="97"/>
      <c r="BY13" s="97"/>
      <c r="BZ13" s="97"/>
      <c r="CA13" s="97"/>
      <c r="CB13" s="97"/>
      <c r="CC13" s="97">
        <f t="shared" ref="CC13:CD16" si="41">BW13+BY13+CA13</f>
        <v>0</v>
      </c>
      <c r="CD13" s="97">
        <f t="shared" si="41"/>
        <v>0</v>
      </c>
      <c r="CE13" s="97"/>
      <c r="CF13" s="97"/>
      <c r="CG13" s="97"/>
      <c r="CH13" s="97"/>
      <c r="CI13" s="97"/>
      <c r="CJ13" s="97"/>
      <c r="CK13" s="97">
        <f t="shared" ref="CK13:CL16" si="42">CE13+CG13+CI13</f>
        <v>0</v>
      </c>
      <c r="CL13" s="97">
        <f t="shared" si="42"/>
        <v>0</v>
      </c>
      <c r="CM13" s="97"/>
      <c r="CN13" s="97"/>
      <c r="CO13" s="97"/>
      <c r="CP13" s="97"/>
      <c r="CQ13" s="97"/>
      <c r="CR13" s="97"/>
      <c r="CS13" s="97">
        <f t="shared" ref="CS13:CT16" si="43">CM13+CO13+CQ13</f>
        <v>0</v>
      </c>
      <c r="CT13" s="97">
        <f t="shared" si="43"/>
        <v>0</v>
      </c>
      <c r="CU13" s="97">
        <f t="shared" ref="CU13:CZ16" si="44">C13+K13+S13+AA13+AI13+AQ13+AY13+BG13+BO13+BW13+CE13+CM13</f>
        <v>0</v>
      </c>
      <c r="CV13" s="97">
        <f t="shared" si="44"/>
        <v>0</v>
      </c>
      <c r="CW13" s="97">
        <f t="shared" si="44"/>
        <v>1</v>
      </c>
      <c r="CX13" s="97">
        <f t="shared" si="44"/>
        <v>1</v>
      </c>
      <c r="CY13" s="97">
        <f t="shared" si="44"/>
        <v>0</v>
      </c>
      <c r="CZ13" s="97">
        <f t="shared" si="44"/>
        <v>0</v>
      </c>
      <c r="DA13" s="97">
        <f t="shared" ref="DA13:DB16" si="45">CU13+CW13+CY13</f>
        <v>1</v>
      </c>
      <c r="DB13" s="97">
        <f t="shared" si="45"/>
        <v>1</v>
      </c>
    </row>
    <row r="14" spans="1:106" x14ac:dyDescent="0.25">
      <c r="A14" s="501">
        <v>10</v>
      </c>
      <c r="B14" s="8" t="s">
        <v>155</v>
      </c>
      <c r="C14" s="97"/>
      <c r="D14" s="97"/>
      <c r="E14" s="97">
        <v>4</v>
      </c>
      <c r="F14" s="97">
        <v>4</v>
      </c>
      <c r="G14" s="97"/>
      <c r="H14" s="97"/>
      <c r="I14" s="97">
        <f t="shared" si="32"/>
        <v>4</v>
      </c>
      <c r="J14" s="97">
        <f t="shared" si="32"/>
        <v>4</v>
      </c>
      <c r="K14" s="97"/>
      <c r="L14" s="97"/>
      <c r="M14" s="97">
        <v>6</v>
      </c>
      <c r="N14" s="97">
        <v>6</v>
      </c>
      <c r="O14" s="97"/>
      <c r="P14" s="97"/>
      <c r="Q14" s="97">
        <f t="shared" si="33"/>
        <v>6</v>
      </c>
      <c r="R14" s="97">
        <f t="shared" si="33"/>
        <v>6</v>
      </c>
      <c r="S14" s="97"/>
      <c r="T14" s="97"/>
      <c r="U14" s="97">
        <v>1</v>
      </c>
      <c r="V14" s="97">
        <v>1</v>
      </c>
      <c r="W14" s="97"/>
      <c r="X14" s="97"/>
      <c r="Y14" s="97">
        <f t="shared" si="34"/>
        <v>1</v>
      </c>
      <c r="Z14" s="97">
        <f t="shared" si="34"/>
        <v>1</v>
      </c>
      <c r="AA14" s="97"/>
      <c r="AB14" s="97"/>
      <c r="AC14" s="97">
        <v>2</v>
      </c>
      <c r="AD14" s="97">
        <v>2</v>
      </c>
      <c r="AE14" s="97"/>
      <c r="AF14" s="97"/>
      <c r="AG14" s="97">
        <f t="shared" si="35"/>
        <v>2</v>
      </c>
      <c r="AH14" s="97">
        <f t="shared" si="35"/>
        <v>2</v>
      </c>
      <c r="AI14" s="97"/>
      <c r="AJ14" s="97"/>
      <c r="AK14" s="97"/>
      <c r="AL14" s="97"/>
      <c r="AM14" s="97"/>
      <c r="AN14" s="97"/>
      <c r="AO14" s="97">
        <f t="shared" si="36"/>
        <v>0</v>
      </c>
      <c r="AP14" s="97">
        <f t="shared" si="36"/>
        <v>0</v>
      </c>
      <c r="AQ14" s="97"/>
      <c r="AR14" s="97"/>
      <c r="AS14" s="97"/>
      <c r="AT14" s="97"/>
      <c r="AU14" s="97"/>
      <c r="AV14" s="97"/>
      <c r="AW14" s="97">
        <f t="shared" si="37"/>
        <v>0</v>
      </c>
      <c r="AX14" s="97">
        <f t="shared" si="37"/>
        <v>0</v>
      </c>
      <c r="AY14" s="97"/>
      <c r="AZ14" s="97"/>
      <c r="BA14" s="97"/>
      <c r="BB14" s="97"/>
      <c r="BC14" s="97"/>
      <c r="BD14" s="97"/>
      <c r="BE14" s="97">
        <f t="shared" si="38"/>
        <v>0</v>
      </c>
      <c r="BF14" s="97">
        <f t="shared" si="38"/>
        <v>0</v>
      </c>
      <c r="BG14" s="97"/>
      <c r="BH14" s="97"/>
      <c r="BI14" s="97"/>
      <c r="BJ14" s="97"/>
      <c r="BK14" s="97"/>
      <c r="BL14" s="97"/>
      <c r="BM14" s="97">
        <f t="shared" si="39"/>
        <v>0</v>
      </c>
      <c r="BN14" s="97">
        <f t="shared" si="39"/>
        <v>0</v>
      </c>
      <c r="BO14" s="97"/>
      <c r="BP14" s="97"/>
      <c r="BQ14" s="97"/>
      <c r="BR14" s="97"/>
      <c r="BS14" s="97"/>
      <c r="BT14" s="97"/>
      <c r="BU14" s="97">
        <f t="shared" si="40"/>
        <v>0</v>
      </c>
      <c r="BV14" s="97">
        <f t="shared" si="40"/>
        <v>0</v>
      </c>
      <c r="BW14" s="97"/>
      <c r="BX14" s="97"/>
      <c r="BY14" s="97"/>
      <c r="BZ14" s="97"/>
      <c r="CA14" s="97"/>
      <c r="CB14" s="97"/>
      <c r="CC14" s="97">
        <f t="shared" si="41"/>
        <v>0</v>
      </c>
      <c r="CD14" s="97">
        <f t="shared" si="41"/>
        <v>0</v>
      </c>
      <c r="CE14" s="97"/>
      <c r="CF14" s="97"/>
      <c r="CG14" s="97"/>
      <c r="CH14" s="97"/>
      <c r="CI14" s="97"/>
      <c r="CJ14" s="97"/>
      <c r="CK14" s="97">
        <f t="shared" si="42"/>
        <v>0</v>
      </c>
      <c r="CL14" s="97">
        <f t="shared" si="42"/>
        <v>0</v>
      </c>
      <c r="CM14" s="97"/>
      <c r="CN14" s="97"/>
      <c r="CO14" s="97"/>
      <c r="CP14" s="97"/>
      <c r="CQ14" s="97"/>
      <c r="CR14" s="97"/>
      <c r="CS14" s="97">
        <f t="shared" si="43"/>
        <v>0</v>
      </c>
      <c r="CT14" s="97">
        <f t="shared" si="43"/>
        <v>0</v>
      </c>
      <c r="CU14" s="97">
        <f t="shared" si="44"/>
        <v>0</v>
      </c>
      <c r="CV14" s="97">
        <f t="shared" si="44"/>
        <v>0</v>
      </c>
      <c r="CW14" s="97">
        <f t="shared" si="44"/>
        <v>13</v>
      </c>
      <c r="CX14" s="97">
        <f t="shared" si="44"/>
        <v>13</v>
      </c>
      <c r="CY14" s="97">
        <f t="shared" si="44"/>
        <v>0</v>
      </c>
      <c r="CZ14" s="97">
        <f t="shared" si="44"/>
        <v>0</v>
      </c>
      <c r="DA14" s="97">
        <f t="shared" si="45"/>
        <v>13</v>
      </c>
      <c r="DB14" s="97">
        <f t="shared" si="45"/>
        <v>13</v>
      </c>
    </row>
    <row r="15" spans="1:106" x14ac:dyDescent="0.25">
      <c r="A15" s="501">
        <v>11</v>
      </c>
      <c r="B15" s="8" t="s">
        <v>154</v>
      </c>
      <c r="C15" s="97"/>
      <c r="D15" s="97"/>
      <c r="E15" s="97">
        <v>12</v>
      </c>
      <c r="F15" s="97">
        <v>12</v>
      </c>
      <c r="G15" s="97"/>
      <c r="H15" s="97"/>
      <c r="I15" s="97">
        <f t="shared" si="32"/>
        <v>12</v>
      </c>
      <c r="J15" s="97">
        <f t="shared" si="32"/>
        <v>12</v>
      </c>
      <c r="K15" s="97"/>
      <c r="L15" s="97"/>
      <c r="M15" s="97">
        <v>11</v>
      </c>
      <c r="N15" s="97">
        <v>11</v>
      </c>
      <c r="O15" s="97"/>
      <c r="P15" s="97"/>
      <c r="Q15" s="97">
        <f t="shared" si="33"/>
        <v>11</v>
      </c>
      <c r="R15" s="97">
        <f t="shared" si="33"/>
        <v>11</v>
      </c>
      <c r="S15" s="97"/>
      <c r="T15" s="97"/>
      <c r="U15" s="97">
        <v>12</v>
      </c>
      <c r="V15" s="97">
        <v>12</v>
      </c>
      <c r="W15" s="97"/>
      <c r="X15" s="97"/>
      <c r="Y15" s="97">
        <f t="shared" si="34"/>
        <v>12</v>
      </c>
      <c r="Z15" s="97">
        <f t="shared" si="34"/>
        <v>12</v>
      </c>
      <c r="AA15" s="97"/>
      <c r="AB15" s="97"/>
      <c r="AC15" s="97">
        <v>3</v>
      </c>
      <c r="AD15" s="97">
        <v>3</v>
      </c>
      <c r="AE15" s="97"/>
      <c r="AF15" s="97"/>
      <c r="AG15" s="97">
        <f t="shared" si="35"/>
        <v>3</v>
      </c>
      <c r="AH15" s="97">
        <f t="shared" si="35"/>
        <v>3</v>
      </c>
      <c r="AI15" s="97"/>
      <c r="AJ15" s="97"/>
      <c r="AK15" s="97"/>
      <c r="AL15" s="97"/>
      <c r="AM15" s="97"/>
      <c r="AN15" s="97"/>
      <c r="AO15" s="97">
        <f t="shared" si="36"/>
        <v>0</v>
      </c>
      <c r="AP15" s="97">
        <f t="shared" si="36"/>
        <v>0</v>
      </c>
      <c r="AQ15" s="97"/>
      <c r="AR15" s="97"/>
      <c r="AS15" s="97"/>
      <c r="AT15" s="97"/>
      <c r="AU15" s="97"/>
      <c r="AV15" s="97"/>
      <c r="AW15" s="97">
        <f t="shared" si="37"/>
        <v>0</v>
      </c>
      <c r="AX15" s="97">
        <f t="shared" si="37"/>
        <v>0</v>
      </c>
      <c r="AY15" s="97"/>
      <c r="AZ15" s="97"/>
      <c r="BA15" s="97"/>
      <c r="BB15" s="97"/>
      <c r="BC15" s="97"/>
      <c r="BD15" s="97"/>
      <c r="BE15" s="97">
        <f t="shared" si="38"/>
        <v>0</v>
      </c>
      <c r="BF15" s="97">
        <f t="shared" si="38"/>
        <v>0</v>
      </c>
      <c r="BG15" s="97"/>
      <c r="BH15" s="97"/>
      <c r="BI15" s="97"/>
      <c r="BJ15" s="97"/>
      <c r="BK15" s="97"/>
      <c r="BL15" s="97"/>
      <c r="BM15" s="97">
        <f t="shared" si="39"/>
        <v>0</v>
      </c>
      <c r="BN15" s="97">
        <f t="shared" si="39"/>
        <v>0</v>
      </c>
      <c r="BO15" s="97"/>
      <c r="BP15" s="97"/>
      <c r="BQ15" s="97"/>
      <c r="BR15" s="97"/>
      <c r="BS15" s="97"/>
      <c r="BT15" s="97"/>
      <c r="BU15" s="97">
        <f t="shared" si="40"/>
        <v>0</v>
      </c>
      <c r="BV15" s="97">
        <f t="shared" si="40"/>
        <v>0</v>
      </c>
      <c r="BW15" s="97"/>
      <c r="BX15" s="97"/>
      <c r="BY15" s="97"/>
      <c r="BZ15" s="97"/>
      <c r="CA15" s="97"/>
      <c r="CB15" s="97"/>
      <c r="CC15" s="97">
        <f t="shared" si="41"/>
        <v>0</v>
      </c>
      <c r="CD15" s="97">
        <f t="shared" si="41"/>
        <v>0</v>
      </c>
      <c r="CE15" s="97"/>
      <c r="CF15" s="97"/>
      <c r="CG15" s="97"/>
      <c r="CH15" s="97"/>
      <c r="CI15" s="97"/>
      <c r="CJ15" s="97"/>
      <c r="CK15" s="97">
        <f t="shared" si="42"/>
        <v>0</v>
      </c>
      <c r="CL15" s="97">
        <f t="shared" si="42"/>
        <v>0</v>
      </c>
      <c r="CM15" s="97"/>
      <c r="CN15" s="97"/>
      <c r="CO15" s="97"/>
      <c r="CP15" s="97"/>
      <c r="CQ15" s="97"/>
      <c r="CR15" s="97"/>
      <c r="CS15" s="97">
        <f t="shared" si="43"/>
        <v>0</v>
      </c>
      <c r="CT15" s="97">
        <f t="shared" si="43"/>
        <v>0</v>
      </c>
      <c r="CU15" s="97">
        <f t="shared" si="44"/>
        <v>0</v>
      </c>
      <c r="CV15" s="97">
        <f t="shared" si="44"/>
        <v>0</v>
      </c>
      <c r="CW15" s="97">
        <f t="shared" si="44"/>
        <v>38</v>
      </c>
      <c r="CX15" s="97">
        <f t="shared" si="44"/>
        <v>38</v>
      </c>
      <c r="CY15" s="97">
        <f t="shared" si="44"/>
        <v>0</v>
      </c>
      <c r="CZ15" s="97">
        <f t="shared" si="44"/>
        <v>0</v>
      </c>
      <c r="DA15" s="97">
        <f t="shared" si="45"/>
        <v>38</v>
      </c>
      <c r="DB15" s="97">
        <f t="shared" si="45"/>
        <v>38</v>
      </c>
    </row>
    <row r="16" spans="1:106" x14ac:dyDescent="0.25">
      <c r="A16" s="501">
        <v>12</v>
      </c>
      <c r="B16" s="8" t="s">
        <v>157</v>
      </c>
      <c r="C16" s="97"/>
      <c r="D16" s="97"/>
      <c r="E16" s="97">
        <v>0</v>
      </c>
      <c r="F16" s="97">
        <v>0</v>
      </c>
      <c r="G16" s="97"/>
      <c r="H16" s="97"/>
      <c r="I16" s="97">
        <f t="shared" si="32"/>
        <v>0</v>
      </c>
      <c r="J16" s="97">
        <f t="shared" si="32"/>
        <v>0</v>
      </c>
      <c r="K16" s="97"/>
      <c r="L16" s="97"/>
      <c r="M16" s="97">
        <v>0</v>
      </c>
      <c r="N16" s="97">
        <v>0</v>
      </c>
      <c r="O16" s="97"/>
      <c r="P16" s="97"/>
      <c r="Q16" s="97">
        <f t="shared" si="33"/>
        <v>0</v>
      </c>
      <c r="R16" s="97">
        <f t="shared" si="33"/>
        <v>0</v>
      </c>
      <c r="S16" s="97"/>
      <c r="T16" s="97"/>
      <c r="U16" s="97">
        <v>0</v>
      </c>
      <c r="V16" s="97">
        <v>0</v>
      </c>
      <c r="W16" s="97"/>
      <c r="X16" s="97"/>
      <c r="Y16" s="97">
        <f t="shared" si="34"/>
        <v>0</v>
      </c>
      <c r="Z16" s="97">
        <f t="shared" si="34"/>
        <v>0</v>
      </c>
      <c r="AA16" s="97"/>
      <c r="AB16" s="97"/>
      <c r="AC16" s="97">
        <v>0</v>
      </c>
      <c r="AD16" s="97">
        <v>0</v>
      </c>
      <c r="AE16" s="97"/>
      <c r="AF16" s="97"/>
      <c r="AG16" s="97">
        <f t="shared" si="35"/>
        <v>0</v>
      </c>
      <c r="AH16" s="97">
        <f t="shared" si="35"/>
        <v>0</v>
      </c>
      <c r="AI16" s="97"/>
      <c r="AJ16" s="97"/>
      <c r="AK16" s="97"/>
      <c r="AL16" s="97"/>
      <c r="AM16" s="97"/>
      <c r="AN16" s="97"/>
      <c r="AO16" s="97">
        <f t="shared" si="36"/>
        <v>0</v>
      </c>
      <c r="AP16" s="97">
        <f t="shared" si="36"/>
        <v>0</v>
      </c>
      <c r="AQ16" s="97"/>
      <c r="AR16" s="97"/>
      <c r="AS16" s="97"/>
      <c r="AT16" s="97"/>
      <c r="AU16" s="97"/>
      <c r="AV16" s="97"/>
      <c r="AW16" s="97">
        <f t="shared" si="37"/>
        <v>0</v>
      </c>
      <c r="AX16" s="97">
        <f t="shared" si="37"/>
        <v>0</v>
      </c>
      <c r="AY16" s="97"/>
      <c r="AZ16" s="97"/>
      <c r="BA16" s="97"/>
      <c r="BB16" s="97"/>
      <c r="BC16" s="97"/>
      <c r="BD16" s="97"/>
      <c r="BE16" s="97">
        <f t="shared" si="38"/>
        <v>0</v>
      </c>
      <c r="BF16" s="97">
        <f t="shared" si="38"/>
        <v>0</v>
      </c>
      <c r="BG16" s="97"/>
      <c r="BH16" s="97"/>
      <c r="BI16" s="97"/>
      <c r="BJ16" s="97"/>
      <c r="BK16" s="97"/>
      <c r="BL16" s="97"/>
      <c r="BM16" s="97">
        <f t="shared" si="39"/>
        <v>0</v>
      </c>
      <c r="BN16" s="97">
        <f t="shared" si="39"/>
        <v>0</v>
      </c>
      <c r="BO16" s="97"/>
      <c r="BP16" s="97"/>
      <c r="BQ16" s="97"/>
      <c r="BR16" s="97"/>
      <c r="BS16" s="97"/>
      <c r="BT16" s="97"/>
      <c r="BU16" s="97">
        <f t="shared" si="40"/>
        <v>0</v>
      </c>
      <c r="BV16" s="97">
        <f t="shared" si="40"/>
        <v>0</v>
      </c>
      <c r="BW16" s="97"/>
      <c r="BX16" s="97"/>
      <c r="BY16" s="97"/>
      <c r="BZ16" s="97"/>
      <c r="CA16" s="97"/>
      <c r="CB16" s="97"/>
      <c r="CC16" s="97">
        <f t="shared" si="41"/>
        <v>0</v>
      </c>
      <c r="CD16" s="97">
        <f t="shared" si="41"/>
        <v>0</v>
      </c>
      <c r="CE16" s="97"/>
      <c r="CF16" s="97"/>
      <c r="CG16" s="97"/>
      <c r="CH16" s="97"/>
      <c r="CI16" s="97"/>
      <c r="CJ16" s="97"/>
      <c r="CK16" s="97">
        <f t="shared" si="42"/>
        <v>0</v>
      </c>
      <c r="CL16" s="97">
        <f t="shared" si="42"/>
        <v>0</v>
      </c>
      <c r="CM16" s="97"/>
      <c r="CN16" s="97"/>
      <c r="CO16" s="97"/>
      <c r="CP16" s="97"/>
      <c r="CQ16" s="97"/>
      <c r="CR16" s="97"/>
      <c r="CS16" s="97">
        <f t="shared" si="43"/>
        <v>0</v>
      </c>
      <c r="CT16" s="97">
        <f t="shared" si="43"/>
        <v>0</v>
      </c>
      <c r="CU16" s="97">
        <f t="shared" si="44"/>
        <v>0</v>
      </c>
      <c r="CV16" s="97">
        <f t="shared" si="44"/>
        <v>0</v>
      </c>
      <c r="CW16" s="97">
        <f t="shared" si="44"/>
        <v>0</v>
      </c>
      <c r="CX16" s="97">
        <f t="shared" si="44"/>
        <v>0</v>
      </c>
      <c r="CY16" s="97">
        <f t="shared" si="44"/>
        <v>0</v>
      </c>
      <c r="CZ16" s="97">
        <f t="shared" si="44"/>
        <v>0</v>
      </c>
      <c r="DA16" s="97">
        <f t="shared" si="45"/>
        <v>0</v>
      </c>
      <c r="DB16" s="97">
        <f t="shared" si="45"/>
        <v>0</v>
      </c>
    </row>
    <row r="17" spans="1:106" x14ac:dyDescent="0.25">
      <c r="A17" s="501">
        <v>13</v>
      </c>
      <c r="B17" s="8" t="s">
        <v>368</v>
      </c>
      <c r="C17" s="97"/>
      <c r="D17" s="97"/>
      <c r="E17" s="97">
        <v>0</v>
      </c>
      <c r="F17" s="97">
        <v>0</v>
      </c>
      <c r="G17" s="97"/>
      <c r="H17" s="97"/>
      <c r="I17" s="97">
        <f t="shared" si="1"/>
        <v>0</v>
      </c>
      <c r="J17" s="97">
        <f t="shared" si="2"/>
        <v>0</v>
      </c>
      <c r="K17" s="97"/>
      <c r="L17" s="97"/>
      <c r="M17" s="97">
        <v>0</v>
      </c>
      <c r="N17" s="97">
        <v>0</v>
      </c>
      <c r="O17" s="97"/>
      <c r="P17" s="97"/>
      <c r="Q17" s="97">
        <f t="shared" si="3"/>
        <v>0</v>
      </c>
      <c r="R17" s="97">
        <f t="shared" si="4"/>
        <v>0</v>
      </c>
      <c r="S17" s="97"/>
      <c r="T17" s="97"/>
      <c r="U17" s="97">
        <v>0</v>
      </c>
      <c r="V17" s="97">
        <v>0</v>
      </c>
      <c r="W17" s="97"/>
      <c r="X17" s="97"/>
      <c r="Y17" s="97">
        <f t="shared" si="5"/>
        <v>0</v>
      </c>
      <c r="Z17" s="97">
        <f t="shared" si="6"/>
        <v>0</v>
      </c>
      <c r="AA17" s="97"/>
      <c r="AB17" s="97"/>
      <c r="AC17" s="97">
        <v>0</v>
      </c>
      <c r="AD17" s="97">
        <v>0</v>
      </c>
      <c r="AE17" s="97"/>
      <c r="AF17" s="97"/>
      <c r="AG17" s="97">
        <f t="shared" si="7"/>
        <v>0</v>
      </c>
      <c r="AH17" s="97">
        <f t="shared" si="8"/>
        <v>0</v>
      </c>
      <c r="AI17" s="97"/>
      <c r="AJ17" s="97"/>
      <c r="AK17" s="97"/>
      <c r="AL17" s="97"/>
      <c r="AM17" s="97"/>
      <c r="AN17" s="97"/>
      <c r="AO17" s="97">
        <f t="shared" si="9"/>
        <v>0</v>
      </c>
      <c r="AP17" s="97">
        <f t="shared" si="10"/>
        <v>0</v>
      </c>
      <c r="AQ17" s="97"/>
      <c r="AR17" s="97"/>
      <c r="AS17" s="97"/>
      <c r="AT17" s="97"/>
      <c r="AU17" s="97"/>
      <c r="AV17" s="97"/>
      <c r="AW17" s="97">
        <f t="shared" si="11"/>
        <v>0</v>
      </c>
      <c r="AX17" s="97">
        <f t="shared" si="12"/>
        <v>0</v>
      </c>
      <c r="AY17" s="97"/>
      <c r="AZ17" s="97"/>
      <c r="BA17" s="97"/>
      <c r="BB17" s="97"/>
      <c r="BC17" s="97"/>
      <c r="BD17" s="97"/>
      <c r="BE17" s="97">
        <f t="shared" si="13"/>
        <v>0</v>
      </c>
      <c r="BF17" s="97">
        <f t="shared" si="14"/>
        <v>0</v>
      </c>
      <c r="BG17" s="97"/>
      <c r="BH17" s="97"/>
      <c r="BI17" s="97"/>
      <c r="BJ17" s="97"/>
      <c r="BK17" s="97"/>
      <c r="BL17" s="97"/>
      <c r="BM17" s="97">
        <f t="shared" si="15"/>
        <v>0</v>
      </c>
      <c r="BN17" s="97">
        <f t="shared" si="16"/>
        <v>0</v>
      </c>
      <c r="BO17" s="97"/>
      <c r="BP17" s="97"/>
      <c r="BQ17" s="97"/>
      <c r="BR17" s="97"/>
      <c r="BS17" s="97"/>
      <c r="BT17" s="97"/>
      <c r="BU17" s="97">
        <f t="shared" si="17"/>
        <v>0</v>
      </c>
      <c r="BV17" s="97">
        <f t="shared" si="17"/>
        <v>0</v>
      </c>
      <c r="BW17" s="97"/>
      <c r="BX17" s="97"/>
      <c r="BY17" s="97"/>
      <c r="BZ17" s="97"/>
      <c r="CA17" s="97"/>
      <c r="CB17" s="97"/>
      <c r="CC17" s="97">
        <f t="shared" si="18"/>
        <v>0</v>
      </c>
      <c r="CD17" s="97">
        <f t="shared" si="19"/>
        <v>0</v>
      </c>
      <c r="CE17" s="97"/>
      <c r="CF17" s="97"/>
      <c r="CG17" s="97"/>
      <c r="CH17" s="97"/>
      <c r="CI17" s="97"/>
      <c r="CJ17" s="97"/>
      <c r="CK17" s="97">
        <f t="shared" si="20"/>
        <v>0</v>
      </c>
      <c r="CL17" s="97">
        <f t="shared" si="21"/>
        <v>0</v>
      </c>
      <c r="CM17" s="97"/>
      <c r="CN17" s="97"/>
      <c r="CO17" s="97"/>
      <c r="CP17" s="97"/>
      <c r="CQ17" s="97"/>
      <c r="CR17" s="97"/>
      <c r="CS17" s="97">
        <f t="shared" si="22"/>
        <v>0</v>
      </c>
      <c r="CT17" s="97">
        <f t="shared" si="23"/>
        <v>0</v>
      </c>
      <c r="CU17" s="97">
        <f t="shared" si="24"/>
        <v>0</v>
      </c>
      <c r="CV17" s="97">
        <f t="shared" si="25"/>
        <v>0</v>
      </c>
      <c r="CW17" s="97">
        <f t="shared" si="26"/>
        <v>0</v>
      </c>
      <c r="CX17" s="97">
        <f t="shared" si="27"/>
        <v>0</v>
      </c>
      <c r="CY17" s="97">
        <f t="shared" si="28"/>
        <v>0</v>
      </c>
      <c r="CZ17" s="97">
        <f t="shared" si="29"/>
        <v>0</v>
      </c>
      <c r="DA17" s="97">
        <f t="shared" si="30"/>
        <v>0</v>
      </c>
      <c r="DB17" s="97">
        <f t="shared" si="31"/>
        <v>0</v>
      </c>
    </row>
    <row r="18" spans="1:106" x14ac:dyDescent="0.25">
      <c r="A18" s="501">
        <v>14</v>
      </c>
      <c r="B18" s="8" t="s">
        <v>369</v>
      </c>
      <c r="C18" s="97"/>
      <c r="D18" s="97"/>
      <c r="E18" s="97">
        <v>4</v>
      </c>
      <c r="F18" s="97">
        <v>4</v>
      </c>
      <c r="G18" s="97"/>
      <c r="H18" s="97"/>
      <c r="I18" s="97">
        <f t="shared" si="1"/>
        <v>4</v>
      </c>
      <c r="J18" s="97">
        <f t="shared" si="2"/>
        <v>4</v>
      </c>
      <c r="K18" s="97"/>
      <c r="L18" s="97"/>
      <c r="M18" s="97">
        <v>4</v>
      </c>
      <c r="N18" s="97">
        <v>4</v>
      </c>
      <c r="O18" s="97"/>
      <c r="P18" s="97"/>
      <c r="Q18" s="97">
        <f t="shared" si="3"/>
        <v>4</v>
      </c>
      <c r="R18" s="97">
        <f t="shared" si="4"/>
        <v>4</v>
      </c>
      <c r="S18" s="97"/>
      <c r="T18" s="97"/>
      <c r="U18" s="97">
        <v>0</v>
      </c>
      <c r="V18" s="97">
        <v>0</v>
      </c>
      <c r="W18" s="97"/>
      <c r="X18" s="97"/>
      <c r="Y18" s="97">
        <f t="shared" si="5"/>
        <v>0</v>
      </c>
      <c r="Z18" s="97">
        <f t="shared" si="6"/>
        <v>0</v>
      </c>
      <c r="AA18" s="97"/>
      <c r="AB18" s="97"/>
      <c r="AC18" s="97">
        <v>2</v>
      </c>
      <c r="AD18" s="97">
        <v>2</v>
      </c>
      <c r="AE18" s="97"/>
      <c r="AF18" s="97"/>
      <c r="AG18" s="97">
        <f t="shared" si="7"/>
        <v>2</v>
      </c>
      <c r="AH18" s="97">
        <f t="shared" si="8"/>
        <v>2</v>
      </c>
      <c r="AI18" s="97"/>
      <c r="AJ18" s="97"/>
      <c r="AK18" s="97"/>
      <c r="AL18" s="97"/>
      <c r="AM18" s="97"/>
      <c r="AN18" s="97"/>
      <c r="AO18" s="97">
        <f t="shared" si="9"/>
        <v>0</v>
      </c>
      <c r="AP18" s="97">
        <f t="shared" si="10"/>
        <v>0</v>
      </c>
      <c r="AQ18" s="97"/>
      <c r="AR18" s="97"/>
      <c r="AS18" s="97"/>
      <c r="AT18" s="97"/>
      <c r="AU18" s="97"/>
      <c r="AV18" s="97"/>
      <c r="AW18" s="97">
        <f t="shared" si="11"/>
        <v>0</v>
      </c>
      <c r="AX18" s="97">
        <f t="shared" si="12"/>
        <v>0</v>
      </c>
      <c r="AY18" s="97"/>
      <c r="AZ18" s="97"/>
      <c r="BA18" s="97"/>
      <c r="BB18" s="97"/>
      <c r="BC18" s="97"/>
      <c r="BD18" s="97"/>
      <c r="BE18" s="97">
        <f t="shared" si="13"/>
        <v>0</v>
      </c>
      <c r="BF18" s="97">
        <f t="shared" si="14"/>
        <v>0</v>
      </c>
      <c r="BG18" s="97"/>
      <c r="BH18" s="97"/>
      <c r="BI18" s="97"/>
      <c r="BJ18" s="97"/>
      <c r="BK18" s="97"/>
      <c r="BL18" s="97"/>
      <c r="BM18" s="97">
        <f t="shared" si="15"/>
        <v>0</v>
      </c>
      <c r="BN18" s="97">
        <f t="shared" si="16"/>
        <v>0</v>
      </c>
      <c r="BO18" s="97"/>
      <c r="BP18" s="97"/>
      <c r="BQ18" s="97"/>
      <c r="BR18" s="97"/>
      <c r="BS18" s="97"/>
      <c r="BT18" s="97"/>
      <c r="BU18" s="97">
        <f t="shared" si="17"/>
        <v>0</v>
      </c>
      <c r="BV18" s="97">
        <f t="shared" si="17"/>
        <v>0</v>
      </c>
      <c r="BW18" s="97"/>
      <c r="BX18" s="97"/>
      <c r="BY18" s="97"/>
      <c r="BZ18" s="97"/>
      <c r="CA18" s="97"/>
      <c r="CB18" s="97"/>
      <c r="CC18" s="97">
        <f t="shared" si="18"/>
        <v>0</v>
      </c>
      <c r="CD18" s="97">
        <f t="shared" si="19"/>
        <v>0</v>
      </c>
      <c r="CE18" s="97"/>
      <c r="CF18" s="97"/>
      <c r="CG18" s="97"/>
      <c r="CH18" s="97"/>
      <c r="CI18" s="97"/>
      <c r="CJ18" s="97"/>
      <c r="CK18" s="97">
        <f t="shared" si="20"/>
        <v>0</v>
      </c>
      <c r="CL18" s="97">
        <f t="shared" si="21"/>
        <v>0</v>
      </c>
      <c r="CM18" s="97"/>
      <c r="CN18" s="97"/>
      <c r="CO18" s="97"/>
      <c r="CP18" s="97"/>
      <c r="CQ18" s="97"/>
      <c r="CR18" s="97"/>
      <c r="CS18" s="97">
        <f t="shared" si="22"/>
        <v>0</v>
      </c>
      <c r="CT18" s="97">
        <f t="shared" si="23"/>
        <v>0</v>
      </c>
      <c r="CU18" s="97">
        <f t="shared" si="24"/>
        <v>0</v>
      </c>
      <c r="CV18" s="97">
        <f t="shared" si="25"/>
        <v>0</v>
      </c>
      <c r="CW18" s="97">
        <f t="shared" si="26"/>
        <v>10</v>
      </c>
      <c r="CX18" s="97">
        <f t="shared" si="27"/>
        <v>10</v>
      </c>
      <c r="CY18" s="97">
        <f t="shared" si="28"/>
        <v>0</v>
      </c>
      <c r="CZ18" s="97">
        <f t="shared" si="29"/>
        <v>0</v>
      </c>
      <c r="DA18" s="97">
        <f t="shared" si="30"/>
        <v>10</v>
      </c>
      <c r="DB18" s="97">
        <f t="shared" si="31"/>
        <v>10</v>
      </c>
    </row>
    <row r="19" spans="1:106" x14ac:dyDescent="0.25">
      <c r="A19" s="501">
        <v>15</v>
      </c>
      <c r="B19" s="8" t="s">
        <v>370</v>
      </c>
      <c r="C19" s="97"/>
      <c r="D19" s="97"/>
      <c r="E19" s="97">
        <v>1</v>
      </c>
      <c r="F19" s="97">
        <v>1</v>
      </c>
      <c r="G19" s="97"/>
      <c r="H19" s="97"/>
      <c r="I19" s="97">
        <f t="shared" si="1"/>
        <v>1</v>
      </c>
      <c r="J19" s="97">
        <f t="shared" si="2"/>
        <v>1</v>
      </c>
      <c r="K19" s="97"/>
      <c r="L19" s="97"/>
      <c r="M19" s="97">
        <v>6</v>
      </c>
      <c r="N19" s="97">
        <v>6</v>
      </c>
      <c r="O19" s="97"/>
      <c r="P19" s="97"/>
      <c r="Q19" s="97">
        <f t="shared" si="3"/>
        <v>6</v>
      </c>
      <c r="R19" s="97">
        <f t="shared" si="4"/>
        <v>6</v>
      </c>
      <c r="S19" s="97"/>
      <c r="T19" s="97"/>
      <c r="U19" s="97">
        <v>3</v>
      </c>
      <c r="V19" s="97">
        <v>3</v>
      </c>
      <c r="W19" s="97"/>
      <c r="X19" s="97"/>
      <c r="Y19" s="97">
        <f t="shared" si="5"/>
        <v>3</v>
      </c>
      <c r="Z19" s="97">
        <f t="shared" si="6"/>
        <v>3</v>
      </c>
      <c r="AA19" s="97"/>
      <c r="AB19" s="97"/>
      <c r="AC19" s="97">
        <v>1</v>
      </c>
      <c r="AD19" s="97">
        <v>1</v>
      </c>
      <c r="AE19" s="97"/>
      <c r="AF19" s="97"/>
      <c r="AG19" s="97">
        <f t="shared" si="7"/>
        <v>1</v>
      </c>
      <c r="AH19" s="97">
        <f t="shared" si="8"/>
        <v>1</v>
      </c>
      <c r="AI19" s="97"/>
      <c r="AJ19" s="97"/>
      <c r="AK19" s="97"/>
      <c r="AL19" s="97"/>
      <c r="AM19" s="97"/>
      <c r="AN19" s="97"/>
      <c r="AO19" s="97">
        <f t="shared" si="9"/>
        <v>0</v>
      </c>
      <c r="AP19" s="97">
        <f t="shared" si="10"/>
        <v>0</v>
      </c>
      <c r="AQ19" s="97"/>
      <c r="AR19" s="97"/>
      <c r="AS19" s="97"/>
      <c r="AT19" s="97"/>
      <c r="AU19" s="97"/>
      <c r="AV19" s="97"/>
      <c r="AW19" s="97">
        <f t="shared" si="11"/>
        <v>0</v>
      </c>
      <c r="AX19" s="97">
        <f t="shared" si="12"/>
        <v>0</v>
      </c>
      <c r="AY19" s="97"/>
      <c r="AZ19" s="97"/>
      <c r="BA19" s="97"/>
      <c r="BB19" s="97"/>
      <c r="BC19" s="97"/>
      <c r="BD19" s="97"/>
      <c r="BE19" s="97">
        <f t="shared" si="13"/>
        <v>0</v>
      </c>
      <c r="BF19" s="97">
        <f t="shared" si="14"/>
        <v>0</v>
      </c>
      <c r="BG19" s="97"/>
      <c r="BH19" s="97"/>
      <c r="BI19" s="97"/>
      <c r="BJ19" s="97"/>
      <c r="BK19" s="97"/>
      <c r="BL19" s="97"/>
      <c r="BM19" s="97">
        <f t="shared" si="15"/>
        <v>0</v>
      </c>
      <c r="BN19" s="97">
        <f t="shared" si="16"/>
        <v>0</v>
      </c>
      <c r="BO19" s="97"/>
      <c r="BP19" s="97"/>
      <c r="BQ19" s="97"/>
      <c r="BR19" s="97"/>
      <c r="BS19" s="97"/>
      <c r="BT19" s="97"/>
      <c r="BU19" s="97">
        <f t="shared" si="17"/>
        <v>0</v>
      </c>
      <c r="BV19" s="97">
        <f t="shared" si="17"/>
        <v>0</v>
      </c>
      <c r="BW19" s="97"/>
      <c r="BX19" s="97"/>
      <c r="BY19" s="97"/>
      <c r="BZ19" s="97"/>
      <c r="CA19" s="97"/>
      <c r="CB19" s="97"/>
      <c r="CC19" s="97">
        <f t="shared" si="18"/>
        <v>0</v>
      </c>
      <c r="CD19" s="97">
        <f t="shared" si="19"/>
        <v>0</v>
      </c>
      <c r="CE19" s="97"/>
      <c r="CF19" s="97"/>
      <c r="CG19" s="97"/>
      <c r="CH19" s="97"/>
      <c r="CI19" s="97"/>
      <c r="CJ19" s="97"/>
      <c r="CK19" s="97">
        <f t="shared" si="20"/>
        <v>0</v>
      </c>
      <c r="CL19" s="97">
        <f t="shared" si="21"/>
        <v>0</v>
      </c>
      <c r="CM19" s="97"/>
      <c r="CN19" s="97"/>
      <c r="CO19" s="97"/>
      <c r="CP19" s="97"/>
      <c r="CQ19" s="97"/>
      <c r="CR19" s="97"/>
      <c r="CS19" s="97">
        <f t="shared" si="22"/>
        <v>0</v>
      </c>
      <c r="CT19" s="97">
        <f t="shared" si="23"/>
        <v>0</v>
      </c>
      <c r="CU19" s="97">
        <f t="shared" si="24"/>
        <v>0</v>
      </c>
      <c r="CV19" s="97">
        <f t="shared" si="25"/>
        <v>0</v>
      </c>
      <c r="CW19" s="97">
        <f t="shared" si="26"/>
        <v>11</v>
      </c>
      <c r="CX19" s="97">
        <f t="shared" si="27"/>
        <v>11</v>
      </c>
      <c r="CY19" s="97">
        <f t="shared" si="28"/>
        <v>0</v>
      </c>
      <c r="CZ19" s="97">
        <f t="shared" si="29"/>
        <v>0</v>
      </c>
      <c r="DA19" s="97">
        <f t="shared" si="30"/>
        <v>11</v>
      </c>
      <c r="DB19" s="97">
        <f t="shared" si="31"/>
        <v>11</v>
      </c>
    </row>
    <row r="20" spans="1:106" x14ac:dyDescent="0.25">
      <c r="A20" s="501">
        <v>16</v>
      </c>
      <c r="B20" s="8" t="s">
        <v>371</v>
      </c>
      <c r="C20" s="97"/>
      <c r="D20" s="97"/>
      <c r="E20" s="97">
        <v>3</v>
      </c>
      <c r="F20" s="97">
        <v>3</v>
      </c>
      <c r="G20" s="97"/>
      <c r="H20" s="97"/>
      <c r="I20" s="97">
        <f t="shared" si="1"/>
        <v>3</v>
      </c>
      <c r="J20" s="97">
        <f t="shared" si="2"/>
        <v>3</v>
      </c>
      <c r="K20" s="97"/>
      <c r="L20" s="97"/>
      <c r="M20" s="97">
        <v>2</v>
      </c>
      <c r="N20" s="97">
        <v>2</v>
      </c>
      <c r="O20" s="97"/>
      <c r="P20" s="97"/>
      <c r="Q20" s="97">
        <f t="shared" si="3"/>
        <v>2</v>
      </c>
      <c r="R20" s="97">
        <f t="shared" si="4"/>
        <v>2</v>
      </c>
      <c r="S20" s="97"/>
      <c r="T20" s="97"/>
      <c r="U20" s="97">
        <v>0</v>
      </c>
      <c r="V20" s="97">
        <v>0</v>
      </c>
      <c r="W20" s="97"/>
      <c r="X20" s="97"/>
      <c r="Y20" s="97">
        <f t="shared" si="5"/>
        <v>0</v>
      </c>
      <c r="Z20" s="97">
        <f t="shared" si="6"/>
        <v>0</v>
      </c>
      <c r="AA20" s="97"/>
      <c r="AB20" s="97"/>
      <c r="AC20" s="97">
        <v>0</v>
      </c>
      <c r="AD20" s="97">
        <v>0</v>
      </c>
      <c r="AE20" s="97"/>
      <c r="AF20" s="97"/>
      <c r="AG20" s="97">
        <f t="shared" si="7"/>
        <v>0</v>
      </c>
      <c r="AH20" s="97">
        <f t="shared" si="8"/>
        <v>0</v>
      </c>
      <c r="AI20" s="97"/>
      <c r="AJ20" s="97"/>
      <c r="AK20" s="97"/>
      <c r="AL20" s="97"/>
      <c r="AM20" s="97"/>
      <c r="AN20" s="97"/>
      <c r="AO20" s="97">
        <f t="shared" si="9"/>
        <v>0</v>
      </c>
      <c r="AP20" s="97">
        <f t="shared" si="10"/>
        <v>0</v>
      </c>
      <c r="AQ20" s="97"/>
      <c r="AR20" s="97"/>
      <c r="AS20" s="97"/>
      <c r="AT20" s="97"/>
      <c r="AU20" s="97"/>
      <c r="AV20" s="97"/>
      <c r="AW20" s="97">
        <f t="shared" si="11"/>
        <v>0</v>
      </c>
      <c r="AX20" s="97">
        <f t="shared" si="12"/>
        <v>0</v>
      </c>
      <c r="AY20" s="97"/>
      <c r="AZ20" s="97"/>
      <c r="BA20" s="97"/>
      <c r="BB20" s="97"/>
      <c r="BC20" s="97"/>
      <c r="BD20" s="97"/>
      <c r="BE20" s="97">
        <f t="shared" si="13"/>
        <v>0</v>
      </c>
      <c r="BF20" s="97">
        <f t="shared" si="14"/>
        <v>0</v>
      </c>
      <c r="BG20" s="97"/>
      <c r="BH20" s="97"/>
      <c r="BI20" s="97"/>
      <c r="BJ20" s="97"/>
      <c r="BK20" s="97"/>
      <c r="BL20" s="97"/>
      <c r="BM20" s="97">
        <f t="shared" si="15"/>
        <v>0</v>
      </c>
      <c r="BN20" s="97">
        <f t="shared" si="16"/>
        <v>0</v>
      </c>
      <c r="BO20" s="97"/>
      <c r="BP20" s="97"/>
      <c r="BQ20" s="97"/>
      <c r="BR20" s="97"/>
      <c r="BS20" s="97"/>
      <c r="BT20" s="97"/>
      <c r="BU20" s="97">
        <f t="shared" si="17"/>
        <v>0</v>
      </c>
      <c r="BV20" s="97">
        <f t="shared" si="17"/>
        <v>0</v>
      </c>
      <c r="BW20" s="97"/>
      <c r="BX20" s="97"/>
      <c r="BY20" s="97"/>
      <c r="BZ20" s="97"/>
      <c r="CA20" s="97"/>
      <c r="CB20" s="97"/>
      <c r="CC20" s="97">
        <f t="shared" si="18"/>
        <v>0</v>
      </c>
      <c r="CD20" s="97">
        <f t="shared" si="19"/>
        <v>0</v>
      </c>
      <c r="CE20" s="97"/>
      <c r="CF20" s="97"/>
      <c r="CG20" s="97"/>
      <c r="CH20" s="97"/>
      <c r="CI20" s="97"/>
      <c r="CJ20" s="97"/>
      <c r="CK20" s="97">
        <f t="shared" si="20"/>
        <v>0</v>
      </c>
      <c r="CL20" s="97">
        <f t="shared" si="21"/>
        <v>0</v>
      </c>
      <c r="CM20" s="97"/>
      <c r="CN20" s="97"/>
      <c r="CO20" s="97"/>
      <c r="CP20" s="97"/>
      <c r="CQ20" s="97"/>
      <c r="CR20" s="97"/>
      <c r="CS20" s="97">
        <f t="shared" si="22"/>
        <v>0</v>
      </c>
      <c r="CT20" s="97">
        <f t="shared" si="23"/>
        <v>0</v>
      </c>
      <c r="CU20" s="97">
        <f t="shared" si="24"/>
        <v>0</v>
      </c>
      <c r="CV20" s="97">
        <f t="shared" si="25"/>
        <v>0</v>
      </c>
      <c r="CW20" s="97">
        <f t="shared" si="26"/>
        <v>5</v>
      </c>
      <c r="CX20" s="97">
        <f t="shared" si="27"/>
        <v>5</v>
      </c>
      <c r="CY20" s="97">
        <f t="shared" si="28"/>
        <v>0</v>
      </c>
      <c r="CZ20" s="97">
        <f t="shared" si="29"/>
        <v>0</v>
      </c>
      <c r="DA20" s="97">
        <f t="shared" si="30"/>
        <v>5</v>
      </c>
      <c r="DB20" s="97">
        <f t="shared" si="31"/>
        <v>5</v>
      </c>
    </row>
    <row r="21" spans="1:106" s="41" customFormat="1" ht="17.25" customHeight="1" x14ac:dyDescent="0.25">
      <c r="A21" s="76" t="s">
        <v>44</v>
      </c>
      <c r="B21" s="76"/>
      <c r="C21" s="107">
        <f t="shared" ref="C21:J21" si="46">SUM(C5:C20)</f>
        <v>0</v>
      </c>
      <c r="D21" s="107">
        <f t="shared" si="46"/>
        <v>0</v>
      </c>
      <c r="E21" s="107">
        <f t="shared" si="46"/>
        <v>185</v>
      </c>
      <c r="F21" s="107">
        <f t="shared" si="46"/>
        <v>185</v>
      </c>
      <c r="G21" s="552">
        <f t="shared" si="46"/>
        <v>0</v>
      </c>
      <c r="H21" s="552">
        <f t="shared" si="46"/>
        <v>0</v>
      </c>
      <c r="I21" s="107">
        <f t="shared" si="46"/>
        <v>185</v>
      </c>
      <c r="J21" s="107">
        <f t="shared" si="46"/>
        <v>185</v>
      </c>
      <c r="K21" s="107">
        <f t="shared" ref="K21:R21" si="47">SUM(K5:K20)</f>
        <v>0</v>
      </c>
      <c r="L21" s="107">
        <f t="shared" si="47"/>
        <v>0</v>
      </c>
      <c r="M21" s="107">
        <f t="shared" si="47"/>
        <v>140</v>
      </c>
      <c r="N21" s="107">
        <f t="shared" si="47"/>
        <v>140</v>
      </c>
      <c r="O21" s="107">
        <f t="shared" si="47"/>
        <v>0</v>
      </c>
      <c r="P21" s="107">
        <f t="shared" si="47"/>
        <v>0</v>
      </c>
      <c r="Q21" s="107">
        <f t="shared" si="47"/>
        <v>140</v>
      </c>
      <c r="R21" s="107">
        <f t="shared" si="47"/>
        <v>140</v>
      </c>
      <c r="S21" s="107">
        <f t="shared" ref="S21:Z21" si="48">SUM(S5:S20)</f>
        <v>0</v>
      </c>
      <c r="T21" s="107">
        <f t="shared" si="48"/>
        <v>0</v>
      </c>
      <c r="U21" s="107">
        <f t="shared" si="48"/>
        <v>136</v>
      </c>
      <c r="V21" s="107">
        <f t="shared" si="48"/>
        <v>136</v>
      </c>
      <c r="W21" s="107">
        <f t="shared" si="48"/>
        <v>0</v>
      </c>
      <c r="X21" s="107">
        <f t="shared" si="48"/>
        <v>0</v>
      </c>
      <c r="Y21" s="107">
        <f t="shared" si="48"/>
        <v>136</v>
      </c>
      <c r="Z21" s="107">
        <f t="shared" si="48"/>
        <v>136</v>
      </c>
      <c r="AA21" s="107">
        <f t="shared" ref="AA21:AH21" si="49">SUM(AA5:AA20)</f>
        <v>0</v>
      </c>
      <c r="AB21" s="107">
        <f t="shared" si="49"/>
        <v>0</v>
      </c>
      <c r="AC21" s="107">
        <f t="shared" si="49"/>
        <v>104</v>
      </c>
      <c r="AD21" s="107">
        <f t="shared" si="49"/>
        <v>104</v>
      </c>
      <c r="AE21" s="107">
        <f t="shared" si="49"/>
        <v>0</v>
      </c>
      <c r="AF21" s="107">
        <f t="shared" si="49"/>
        <v>0</v>
      </c>
      <c r="AG21" s="107">
        <f t="shared" si="49"/>
        <v>104</v>
      </c>
      <c r="AH21" s="107">
        <f t="shared" si="49"/>
        <v>104</v>
      </c>
      <c r="AI21" s="107">
        <f t="shared" ref="AI21:AP21" si="50">SUM(AI5:AI20)</f>
        <v>0</v>
      </c>
      <c r="AJ21" s="107">
        <f t="shared" si="50"/>
        <v>0</v>
      </c>
      <c r="AK21" s="107">
        <f t="shared" si="50"/>
        <v>0</v>
      </c>
      <c r="AL21" s="107">
        <f t="shared" si="50"/>
        <v>0</v>
      </c>
      <c r="AM21" s="107">
        <f t="shared" si="50"/>
        <v>0</v>
      </c>
      <c r="AN21" s="107">
        <f t="shared" si="50"/>
        <v>0</v>
      </c>
      <c r="AO21" s="107">
        <f t="shared" si="50"/>
        <v>0</v>
      </c>
      <c r="AP21" s="107">
        <f t="shared" si="50"/>
        <v>0</v>
      </c>
      <c r="AQ21" s="107">
        <f t="shared" ref="AQ21:AX21" si="51">SUM(AQ5:AQ20)</f>
        <v>0</v>
      </c>
      <c r="AR21" s="107">
        <f t="shared" si="51"/>
        <v>0</v>
      </c>
      <c r="AS21" s="107">
        <f t="shared" si="51"/>
        <v>0</v>
      </c>
      <c r="AT21" s="107">
        <f t="shared" si="51"/>
        <v>0</v>
      </c>
      <c r="AU21" s="448">
        <f t="shared" si="51"/>
        <v>0</v>
      </c>
      <c r="AV21" s="448">
        <f t="shared" si="51"/>
        <v>0</v>
      </c>
      <c r="AW21" s="107">
        <f t="shared" si="51"/>
        <v>0</v>
      </c>
      <c r="AX21" s="107">
        <f t="shared" si="51"/>
        <v>0</v>
      </c>
      <c r="AY21" s="107">
        <f t="shared" ref="AY21:BF21" si="52">SUM(AY5:AY20)</f>
        <v>0</v>
      </c>
      <c r="AZ21" s="107">
        <f t="shared" si="52"/>
        <v>0</v>
      </c>
      <c r="BA21" s="107">
        <f t="shared" si="52"/>
        <v>0</v>
      </c>
      <c r="BB21" s="107">
        <f t="shared" si="52"/>
        <v>0</v>
      </c>
      <c r="BC21" s="305">
        <f t="shared" si="52"/>
        <v>0</v>
      </c>
      <c r="BD21" s="305">
        <f t="shared" si="52"/>
        <v>0</v>
      </c>
      <c r="BE21" s="107">
        <f t="shared" si="52"/>
        <v>0</v>
      </c>
      <c r="BF21" s="107">
        <f t="shared" si="52"/>
        <v>0</v>
      </c>
      <c r="BG21" s="107">
        <f t="shared" ref="BG21:BV21" si="53">SUM(BG5:BG20)</f>
        <v>0</v>
      </c>
      <c r="BH21" s="107">
        <f t="shared" si="53"/>
        <v>0</v>
      </c>
      <c r="BI21" s="107">
        <f t="shared" si="53"/>
        <v>0</v>
      </c>
      <c r="BJ21" s="107">
        <f t="shared" si="53"/>
        <v>0</v>
      </c>
      <c r="BK21" s="305">
        <f t="shared" si="53"/>
        <v>0</v>
      </c>
      <c r="BL21" s="305">
        <f t="shared" si="53"/>
        <v>0</v>
      </c>
      <c r="BM21" s="107">
        <f t="shared" si="53"/>
        <v>0</v>
      </c>
      <c r="BN21" s="107">
        <f t="shared" si="53"/>
        <v>0</v>
      </c>
      <c r="BO21" s="107">
        <f t="shared" si="53"/>
        <v>0</v>
      </c>
      <c r="BP21" s="107">
        <f t="shared" si="53"/>
        <v>0</v>
      </c>
      <c r="BQ21" s="107">
        <f t="shared" si="53"/>
        <v>0</v>
      </c>
      <c r="BR21" s="107">
        <f t="shared" si="53"/>
        <v>0</v>
      </c>
      <c r="BS21" s="305">
        <f t="shared" si="53"/>
        <v>0</v>
      </c>
      <c r="BT21" s="305">
        <f t="shared" si="53"/>
        <v>0</v>
      </c>
      <c r="BU21" s="107">
        <f t="shared" si="53"/>
        <v>0</v>
      </c>
      <c r="BV21" s="107">
        <f t="shared" si="53"/>
        <v>0</v>
      </c>
      <c r="BW21" s="107">
        <f t="shared" ref="BW21:CD21" si="54">SUM(BW5:BW20)</f>
        <v>0</v>
      </c>
      <c r="BX21" s="107">
        <f t="shared" si="54"/>
        <v>0</v>
      </c>
      <c r="BY21" s="107">
        <f t="shared" si="54"/>
        <v>0</v>
      </c>
      <c r="BZ21" s="107">
        <f t="shared" si="54"/>
        <v>0</v>
      </c>
      <c r="CA21" s="386">
        <f t="shared" si="54"/>
        <v>0</v>
      </c>
      <c r="CB21" s="386">
        <f t="shared" si="54"/>
        <v>0</v>
      </c>
      <c r="CC21" s="107">
        <f t="shared" si="54"/>
        <v>0</v>
      </c>
      <c r="CD21" s="107">
        <f t="shared" si="54"/>
        <v>0</v>
      </c>
      <c r="CE21" s="107">
        <f t="shared" ref="CE21:CL21" si="55">SUM(CE5:CE20)</f>
        <v>0</v>
      </c>
      <c r="CF21" s="107">
        <f t="shared" si="55"/>
        <v>0</v>
      </c>
      <c r="CG21" s="107">
        <f t="shared" si="55"/>
        <v>0</v>
      </c>
      <c r="CH21" s="107">
        <f t="shared" si="55"/>
        <v>0</v>
      </c>
      <c r="CI21" s="403">
        <f t="shared" si="55"/>
        <v>0</v>
      </c>
      <c r="CJ21" s="403">
        <f t="shared" si="55"/>
        <v>0</v>
      </c>
      <c r="CK21" s="107">
        <f t="shared" si="55"/>
        <v>0</v>
      </c>
      <c r="CL21" s="107">
        <f t="shared" si="55"/>
        <v>0</v>
      </c>
      <c r="CM21" s="107">
        <f t="shared" ref="CM21:CT21" si="56">SUM(CM5:CM20)</f>
        <v>0</v>
      </c>
      <c r="CN21" s="107">
        <f t="shared" si="56"/>
        <v>0</v>
      </c>
      <c r="CO21" s="107">
        <f t="shared" si="56"/>
        <v>0</v>
      </c>
      <c r="CP21" s="107">
        <f t="shared" si="56"/>
        <v>0</v>
      </c>
      <c r="CQ21" s="537">
        <f t="shared" si="56"/>
        <v>0</v>
      </c>
      <c r="CR21" s="537">
        <f t="shared" si="56"/>
        <v>0</v>
      </c>
      <c r="CS21" s="107">
        <f t="shared" si="56"/>
        <v>0</v>
      </c>
      <c r="CT21" s="107">
        <f t="shared" si="56"/>
        <v>0</v>
      </c>
      <c r="CU21" s="107">
        <f t="shared" ref="CU21:DB21" si="57">SUM(CU5:CU20)</f>
        <v>0</v>
      </c>
      <c r="CV21" s="107">
        <f t="shared" si="57"/>
        <v>0</v>
      </c>
      <c r="CW21" s="107">
        <f t="shared" si="57"/>
        <v>565</v>
      </c>
      <c r="CX21" s="107">
        <f t="shared" si="57"/>
        <v>565</v>
      </c>
      <c r="CY21" s="552">
        <f t="shared" si="57"/>
        <v>0</v>
      </c>
      <c r="CZ21" s="552">
        <f t="shared" si="57"/>
        <v>0</v>
      </c>
      <c r="DA21" s="107">
        <f t="shared" si="57"/>
        <v>565</v>
      </c>
      <c r="DB21" s="107">
        <f t="shared" si="57"/>
        <v>565</v>
      </c>
    </row>
    <row r="23" spans="1:106" ht="15" customHeight="1" x14ac:dyDescent="0.25">
      <c r="A23" s="1009" t="s">
        <v>19</v>
      </c>
      <c r="B23" s="1009" t="s">
        <v>1</v>
      </c>
      <c r="C23" s="922" t="s">
        <v>18</v>
      </c>
      <c r="D23" s="923"/>
      <c r="E23" s="923"/>
      <c r="F23" s="924"/>
      <c r="G23" s="925" t="s">
        <v>31</v>
      </c>
      <c r="H23" s="926"/>
      <c r="I23" s="926"/>
      <c r="J23" s="927"/>
      <c r="K23" s="922" t="s">
        <v>32</v>
      </c>
      <c r="L23" s="923"/>
      <c r="M23" s="923"/>
      <c r="N23" s="924"/>
      <c r="O23" s="925" t="s">
        <v>33</v>
      </c>
      <c r="P23" s="926"/>
      <c r="Q23" s="926"/>
      <c r="R23" s="927"/>
      <c r="S23" s="922" t="s">
        <v>34</v>
      </c>
      <c r="T23" s="923"/>
      <c r="U23" s="923"/>
      <c r="V23" s="924"/>
      <c r="W23" s="925" t="s">
        <v>284</v>
      </c>
      <c r="X23" s="926"/>
      <c r="Y23" s="926"/>
      <c r="Z23" s="927"/>
      <c r="AA23" s="922" t="s">
        <v>285</v>
      </c>
      <c r="AB23" s="923"/>
      <c r="AC23" s="923"/>
      <c r="AD23" s="924"/>
      <c r="AE23" s="917" t="s">
        <v>288</v>
      </c>
      <c r="AF23" s="918"/>
      <c r="AG23" s="918"/>
      <c r="AH23" s="919"/>
      <c r="AI23" s="922" t="s">
        <v>289</v>
      </c>
      <c r="AJ23" s="923"/>
      <c r="AK23" s="923"/>
      <c r="AL23" s="924"/>
      <c r="AM23" s="917" t="s">
        <v>290</v>
      </c>
      <c r="AN23" s="918"/>
      <c r="AO23" s="918"/>
      <c r="AP23" s="919"/>
      <c r="AQ23" s="922" t="s">
        <v>291</v>
      </c>
      <c r="AR23" s="923"/>
      <c r="AS23" s="923"/>
      <c r="AT23" s="924"/>
      <c r="AU23" s="917" t="s">
        <v>292</v>
      </c>
      <c r="AV23" s="918"/>
      <c r="AW23" s="918"/>
      <c r="AX23" s="919"/>
      <c r="AY23" s="917">
        <v>2020</v>
      </c>
      <c r="AZ23" s="918"/>
      <c r="BA23" s="918"/>
      <c r="BB23" s="919"/>
    </row>
    <row r="24" spans="1:106" x14ac:dyDescent="0.25">
      <c r="A24" s="1010"/>
      <c r="B24" s="1010"/>
      <c r="C24" s="130" t="s">
        <v>28</v>
      </c>
      <c r="D24" s="131" t="s">
        <v>29</v>
      </c>
      <c r="E24" s="132" t="s">
        <v>30</v>
      </c>
      <c r="F24" s="38" t="s">
        <v>17</v>
      </c>
      <c r="G24" s="130" t="s">
        <v>28</v>
      </c>
      <c r="H24" s="131" t="s">
        <v>29</v>
      </c>
      <c r="I24" s="132" t="s">
        <v>30</v>
      </c>
      <c r="J24" s="129" t="s">
        <v>17</v>
      </c>
      <c r="K24" s="130" t="s">
        <v>28</v>
      </c>
      <c r="L24" s="131" t="s">
        <v>29</v>
      </c>
      <c r="M24" s="132" t="s">
        <v>30</v>
      </c>
      <c r="N24" s="129" t="s">
        <v>17</v>
      </c>
      <c r="O24" s="199" t="s">
        <v>28</v>
      </c>
      <c r="P24" s="200" t="s">
        <v>29</v>
      </c>
      <c r="Q24" s="201" t="s">
        <v>30</v>
      </c>
      <c r="R24" s="198" t="s">
        <v>17</v>
      </c>
      <c r="S24" s="222" t="s">
        <v>28</v>
      </c>
      <c r="T24" s="223" t="s">
        <v>29</v>
      </c>
      <c r="U24" s="224" t="s">
        <v>30</v>
      </c>
      <c r="V24" s="221" t="s">
        <v>17</v>
      </c>
      <c r="W24" s="243" t="s">
        <v>28</v>
      </c>
      <c r="X24" s="244" t="s">
        <v>29</v>
      </c>
      <c r="Y24" s="245" t="s">
        <v>30</v>
      </c>
      <c r="Z24" s="246" t="s">
        <v>17</v>
      </c>
      <c r="AA24" s="268" t="s">
        <v>28</v>
      </c>
      <c r="AB24" s="269" t="s">
        <v>29</v>
      </c>
      <c r="AC24" s="270" t="s">
        <v>30</v>
      </c>
      <c r="AD24" s="271" t="s">
        <v>17</v>
      </c>
      <c r="AE24" s="287" t="s">
        <v>28</v>
      </c>
      <c r="AF24" s="288" t="s">
        <v>29</v>
      </c>
      <c r="AG24" s="289" t="s">
        <v>30</v>
      </c>
      <c r="AH24" s="290" t="s">
        <v>17</v>
      </c>
      <c r="AI24" s="315" t="s">
        <v>28</v>
      </c>
      <c r="AJ24" s="316" t="s">
        <v>29</v>
      </c>
      <c r="AK24" s="317" t="s">
        <v>30</v>
      </c>
      <c r="AL24" s="318" t="s">
        <v>17</v>
      </c>
      <c r="AM24" s="381" t="s">
        <v>28</v>
      </c>
      <c r="AN24" s="382" t="s">
        <v>29</v>
      </c>
      <c r="AO24" s="383" t="s">
        <v>30</v>
      </c>
      <c r="AP24" s="384" t="s">
        <v>17</v>
      </c>
      <c r="AQ24" s="399" t="s">
        <v>28</v>
      </c>
      <c r="AR24" s="400" t="s">
        <v>29</v>
      </c>
      <c r="AS24" s="401" t="s">
        <v>30</v>
      </c>
      <c r="AT24" s="402" t="s">
        <v>17</v>
      </c>
      <c r="AU24" s="425" t="s">
        <v>28</v>
      </c>
      <c r="AV24" s="426" t="s">
        <v>29</v>
      </c>
      <c r="AW24" s="427" t="s">
        <v>30</v>
      </c>
      <c r="AX24" s="428" t="s">
        <v>17</v>
      </c>
      <c r="AY24" s="425" t="s">
        <v>28</v>
      </c>
      <c r="AZ24" s="426" t="s">
        <v>29</v>
      </c>
      <c r="BA24" s="427" t="s">
        <v>30</v>
      </c>
      <c r="BB24" s="428" t="s">
        <v>17</v>
      </c>
    </row>
    <row r="25" spans="1:106" s="694" customFormat="1" x14ac:dyDescent="0.25">
      <c r="A25" s="758">
        <v>1</v>
      </c>
      <c r="B25" s="104" t="s">
        <v>26</v>
      </c>
      <c r="C25" s="758"/>
      <c r="D25" s="758">
        <v>50</v>
      </c>
      <c r="E25" s="758"/>
      <c r="F25" s="756">
        <f>SUM(C25:E25)</f>
        <v>50</v>
      </c>
      <c r="G25" s="846"/>
      <c r="H25" s="846">
        <v>34</v>
      </c>
      <c r="I25" s="846"/>
      <c r="J25" s="756">
        <f>SUM(G25:I25)</f>
        <v>34</v>
      </c>
      <c r="K25" s="846"/>
      <c r="L25" s="846">
        <v>38</v>
      </c>
      <c r="M25" s="846"/>
      <c r="N25" s="756">
        <f>SUM(K25:M25)</f>
        <v>38</v>
      </c>
      <c r="O25" s="846"/>
      <c r="P25" s="846">
        <v>29</v>
      </c>
      <c r="Q25" s="846"/>
      <c r="R25" s="756">
        <f>SUM(O25:Q25)</f>
        <v>29</v>
      </c>
      <c r="S25" s="846"/>
      <c r="T25" s="846"/>
      <c r="U25" s="846"/>
      <c r="V25" s="756">
        <f>SUM(S25:U25)</f>
        <v>0</v>
      </c>
      <c r="W25" s="846"/>
      <c r="X25" s="846"/>
      <c r="Y25" s="846"/>
      <c r="Z25" s="756">
        <f>SUM(W25:Y25)</f>
        <v>0</v>
      </c>
      <c r="AA25" s="846"/>
      <c r="AB25" s="846"/>
      <c r="AC25" s="846"/>
      <c r="AD25" s="756">
        <f>SUM(AA25:AC25)</f>
        <v>0</v>
      </c>
      <c r="AE25" s="846"/>
      <c r="AF25" s="846"/>
      <c r="AG25" s="846"/>
      <c r="AH25" s="756">
        <f>SUM(AE25:AG25)</f>
        <v>0</v>
      </c>
      <c r="AI25" s="846"/>
      <c r="AJ25" s="846"/>
      <c r="AK25" s="846"/>
      <c r="AL25" s="756">
        <f>SUM(AI25:AK25)</f>
        <v>0</v>
      </c>
      <c r="AM25" s="846"/>
      <c r="AN25" s="846"/>
      <c r="AO25" s="846"/>
      <c r="AP25" s="756">
        <f>SUM(AM25:AO25)</f>
        <v>0</v>
      </c>
      <c r="AQ25" s="846"/>
      <c r="AR25" s="846"/>
      <c r="AS25" s="846"/>
      <c r="AT25" s="756">
        <f>SUM(AQ25:AS25)</f>
        <v>0</v>
      </c>
      <c r="AU25" s="846"/>
      <c r="AV25" s="846"/>
      <c r="AW25" s="846"/>
      <c r="AX25" s="756">
        <f>SUM(AU25:AW25)</f>
        <v>0</v>
      </c>
      <c r="AY25" s="175">
        <f t="shared" ref="AY25:BA28" si="58">C25+G25+K25+O25+S25+W25+AA25+AE25+AI25+AM25+AQ25+AU25</f>
        <v>0</v>
      </c>
      <c r="AZ25" s="175">
        <f t="shared" si="58"/>
        <v>151</v>
      </c>
      <c r="BA25" s="175">
        <f t="shared" si="58"/>
        <v>0</v>
      </c>
      <c r="BB25" s="756">
        <f>SUM(AY25:BA25)</f>
        <v>151</v>
      </c>
    </row>
    <row r="26" spans="1:106" s="694" customFormat="1" x14ac:dyDescent="0.25">
      <c r="A26" s="758">
        <v>2</v>
      </c>
      <c r="B26" s="104" t="s">
        <v>27</v>
      </c>
      <c r="C26" s="758"/>
      <c r="D26" s="758">
        <v>125</v>
      </c>
      <c r="E26" s="758"/>
      <c r="F26" s="756">
        <f>SUM(C26:E26)</f>
        <v>125</v>
      </c>
      <c r="G26" s="846"/>
      <c r="H26" s="846">
        <v>106</v>
      </c>
      <c r="I26" s="846"/>
      <c r="J26" s="756">
        <f>SUM(G26:I26)</f>
        <v>106</v>
      </c>
      <c r="K26" s="846"/>
      <c r="L26" s="846">
        <v>98</v>
      </c>
      <c r="M26" s="846"/>
      <c r="N26" s="756">
        <f>SUM(K26:M26)</f>
        <v>98</v>
      </c>
      <c r="O26" s="846"/>
      <c r="P26" s="846">
        <v>75</v>
      </c>
      <c r="Q26" s="846"/>
      <c r="R26" s="756">
        <f>SUM(O26:Q26)</f>
        <v>75</v>
      </c>
      <c r="S26" s="846"/>
      <c r="T26" s="846"/>
      <c r="U26" s="846"/>
      <c r="V26" s="756">
        <f>SUM(S26:U26)</f>
        <v>0</v>
      </c>
      <c r="W26" s="846"/>
      <c r="X26" s="846"/>
      <c r="Y26" s="846"/>
      <c r="Z26" s="756">
        <f>SUM(W26:Y26)</f>
        <v>0</v>
      </c>
      <c r="AA26" s="846"/>
      <c r="AB26" s="846"/>
      <c r="AC26" s="846"/>
      <c r="AD26" s="756">
        <f>SUM(AA26:AC26)</f>
        <v>0</v>
      </c>
      <c r="AE26" s="846"/>
      <c r="AF26" s="846"/>
      <c r="AG26" s="846"/>
      <c r="AH26" s="756">
        <f>SUM(AE26:AG26)</f>
        <v>0</v>
      </c>
      <c r="AI26" s="846"/>
      <c r="AJ26" s="846"/>
      <c r="AK26" s="846"/>
      <c r="AL26" s="756">
        <f>SUM(AI26:AK26)</f>
        <v>0</v>
      </c>
      <c r="AM26" s="846"/>
      <c r="AN26" s="846"/>
      <c r="AO26" s="846"/>
      <c r="AP26" s="756">
        <f>SUM(AM26:AO26)</f>
        <v>0</v>
      </c>
      <c r="AQ26" s="846"/>
      <c r="AR26" s="846"/>
      <c r="AS26" s="846"/>
      <c r="AT26" s="756">
        <f>SUM(AQ26:AS26)</f>
        <v>0</v>
      </c>
      <c r="AU26" s="846"/>
      <c r="AV26" s="846"/>
      <c r="AW26" s="846"/>
      <c r="AX26" s="756">
        <f>SUM(AU26:AW26)</f>
        <v>0</v>
      </c>
      <c r="AY26" s="175">
        <f t="shared" si="58"/>
        <v>0</v>
      </c>
      <c r="AZ26" s="175">
        <f t="shared" si="58"/>
        <v>404</v>
      </c>
      <c r="BA26" s="175">
        <f t="shared" si="58"/>
        <v>0</v>
      </c>
      <c r="BB26" s="756">
        <f>SUM(AY26:BA26)</f>
        <v>404</v>
      </c>
    </row>
    <row r="27" spans="1:106" s="694" customFormat="1" x14ac:dyDescent="0.25">
      <c r="A27" s="758">
        <v>3</v>
      </c>
      <c r="B27" s="104" t="s">
        <v>84</v>
      </c>
      <c r="C27" s="758"/>
      <c r="D27" s="758">
        <v>0</v>
      </c>
      <c r="E27" s="758"/>
      <c r="F27" s="756">
        <f>SUM(C27:E27)</f>
        <v>0</v>
      </c>
      <c r="G27" s="846"/>
      <c r="H27" s="846">
        <v>0</v>
      </c>
      <c r="I27" s="846"/>
      <c r="J27" s="756">
        <f>SUM(G27:I27)</f>
        <v>0</v>
      </c>
      <c r="K27" s="846"/>
      <c r="L27" s="846">
        <v>0</v>
      </c>
      <c r="M27" s="846"/>
      <c r="N27" s="756">
        <f>SUM(K27:M27)</f>
        <v>0</v>
      </c>
      <c r="O27" s="846"/>
      <c r="P27" s="846">
        <v>0</v>
      </c>
      <c r="Q27" s="846"/>
      <c r="R27" s="756">
        <f>SUM(O27:Q27)</f>
        <v>0</v>
      </c>
      <c r="S27" s="846"/>
      <c r="T27" s="846">
        <v>0</v>
      </c>
      <c r="U27" s="846"/>
      <c r="V27" s="756">
        <f>SUM(S27:U27)</f>
        <v>0</v>
      </c>
      <c r="W27" s="846"/>
      <c r="X27" s="846"/>
      <c r="Y27" s="846"/>
      <c r="Z27" s="756">
        <f>SUM(W27:Y27)</f>
        <v>0</v>
      </c>
      <c r="AA27" s="846"/>
      <c r="AB27" s="846"/>
      <c r="AC27" s="846"/>
      <c r="AD27" s="756">
        <f>SUM(AA27:AC27)</f>
        <v>0</v>
      </c>
      <c r="AE27" s="846"/>
      <c r="AF27" s="846"/>
      <c r="AG27" s="846"/>
      <c r="AH27" s="756">
        <f>SUM(AE27:AG27)</f>
        <v>0</v>
      </c>
      <c r="AI27" s="846"/>
      <c r="AJ27" s="846"/>
      <c r="AK27" s="846"/>
      <c r="AL27" s="756">
        <f>SUM(AI27:AK27)</f>
        <v>0</v>
      </c>
      <c r="AM27" s="846"/>
      <c r="AN27" s="846"/>
      <c r="AO27" s="846"/>
      <c r="AP27" s="756">
        <f>SUM(AM27:AO27)</f>
        <v>0</v>
      </c>
      <c r="AQ27" s="846"/>
      <c r="AR27" s="846"/>
      <c r="AS27" s="846"/>
      <c r="AT27" s="756">
        <f>SUM(AQ27:AS27)</f>
        <v>0</v>
      </c>
      <c r="AU27" s="846"/>
      <c r="AV27" s="846"/>
      <c r="AW27" s="846"/>
      <c r="AX27" s="756">
        <f>SUM(AU27:AW27)</f>
        <v>0</v>
      </c>
      <c r="AY27" s="175">
        <f t="shared" si="58"/>
        <v>0</v>
      </c>
      <c r="AZ27" s="175">
        <f t="shared" si="58"/>
        <v>0</v>
      </c>
      <c r="BA27" s="175">
        <f t="shared" si="58"/>
        <v>0</v>
      </c>
      <c r="BB27" s="756">
        <f>SUM(AY27:BA27)</f>
        <v>0</v>
      </c>
    </row>
    <row r="28" spans="1:106" s="694" customFormat="1" x14ac:dyDescent="0.25">
      <c r="A28" s="758">
        <v>4</v>
      </c>
      <c r="B28" s="104" t="s">
        <v>163</v>
      </c>
      <c r="C28" s="758"/>
      <c r="D28" s="758">
        <v>0</v>
      </c>
      <c r="E28" s="758"/>
      <c r="F28" s="756">
        <f>SUM(C28:E28)</f>
        <v>0</v>
      </c>
      <c r="G28" s="846"/>
      <c r="H28" s="846">
        <v>0</v>
      </c>
      <c r="I28" s="846"/>
      <c r="J28" s="756">
        <f>SUM(G28:I28)</f>
        <v>0</v>
      </c>
      <c r="K28" s="846"/>
      <c r="L28" s="846">
        <v>0</v>
      </c>
      <c r="M28" s="846"/>
      <c r="N28" s="756">
        <f>SUM(K28:M28)</f>
        <v>0</v>
      </c>
      <c r="O28" s="846"/>
      <c r="P28" s="846">
        <v>0</v>
      </c>
      <c r="Q28" s="846"/>
      <c r="R28" s="756">
        <f>SUM(O28:Q28)</f>
        <v>0</v>
      </c>
      <c r="S28" s="846"/>
      <c r="T28" s="846">
        <v>0</v>
      </c>
      <c r="U28" s="846"/>
      <c r="V28" s="756">
        <f>SUM(S28:U28)</f>
        <v>0</v>
      </c>
      <c r="W28" s="846"/>
      <c r="X28" s="846"/>
      <c r="Y28" s="846"/>
      <c r="Z28" s="756">
        <f>SUM(W28:Y28)</f>
        <v>0</v>
      </c>
      <c r="AA28" s="846"/>
      <c r="AB28" s="846"/>
      <c r="AC28" s="846"/>
      <c r="AD28" s="756">
        <f>SUM(AA28:AC28)</f>
        <v>0</v>
      </c>
      <c r="AE28" s="846"/>
      <c r="AF28" s="846"/>
      <c r="AG28" s="846"/>
      <c r="AH28" s="756">
        <f>SUM(AE28:AG28)</f>
        <v>0</v>
      </c>
      <c r="AI28" s="846"/>
      <c r="AJ28" s="846"/>
      <c r="AK28" s="846"/>
      <c r="AL28" s="756">
        <f>SUM(AI28:AK28)</f>
        <v>0</v>
      </c>
      <c r="AM28" s="846"/>
      <c r="AN28" s="846"/>
      <c r="AO28" s="846"/>
      <c r="AP28" s="756">
        <f>SUM(AM28:AO28)</f>
        <v>0</v>
      </c>
      <c r="AQ28" s="846"/>
      <c r="AR28" s="846"/>
      <c r="AS28" s="846"/>
      <c r="AT28" s="756">
        <f>SUM(AQ28:AS28)</f>
        <v>0</v>
      </c>
      <c r="AU28" s="846"/>
      <c r="AV28" s="846"/>
      <c r="AW28" s="846"/>
      <c r="AX28" s="756">
        <f>SUM(AU28:AW28)</f>
        <v>0</v>
      </c>
      <c r="AY28" s="175">
        <f t="shared" si="58"/>
        <v>0</v>
      </c>
      <c r="AZ28" s="175">
        <f t="shared" si="58"/>
        <v>0</v>
      </c>
      <c r="BA28" s="175">
        <f t="shared" si="58"/>
        <v>0</v>
      </c>
      <c r="BB28" s="756">
        <f>SUM(AY28:BA28)</f>
        <v>0</v>
      </c>
    </row>
    <row r="29" spans="1:106" s="694" customFormat="1" x14ac:dyDescent="0.25">
      <c r="A29" s="758"/>
      <c r="B29" s="756" t="s">
        <v>2</v>
      </c>
      <c r="C29" s="756">
        <f t="shared" ref="C29:AH29" si="59">SUM(C25:C28)</f>
        <v>0</v>
      </c>
      <c r="D29" s="756">
        <f t="shared" si="59"/>
        <v>175</v>
      </c>
      <c r="E29" s="757">
        <f t="shared" si="59"/>
        <v>0</v>
      </c>
      <c r="F29" s="756">
        <f t="shared" si="59"/>
        <v>175</v>
      </c>
      <c r="G29" s="756">
        <f t="shared" si="59"/>
        <v>0</v>
      </c>
      <c r="H29" s="756">
        <f t="shared" si="59"/>
        <v>140</v>
      </c>
      <c r="I29" s="756">
        <f t="shared" si="59"/>
        <v>0</v>
      </c>
      <c r="J29" s="756">
        <f t="shared" si="59"/>
        <v>140</v>
      </c>
      <c r="K29" s="756">
        <f t="shared" si="59"/>
        <v>0</v>
      </c>
      <c r="L29" s="756">
        <f t="shared" si="59"/>
        <v>136</v>
      </c>
      <c r="M29" s="756">
        <f t="shared" si="59"/>
        <v>0</v>
      </c>
      <c r="N29" s="756">
        <f t="shared" si="59"/>
        <v>136</v>
      </c>
      <c r="O29" s="756">
        <f t="shared" si="59"/>
        <v>0</v>
      </c>
      <c r="P29" s="756">
        <f t="shared" si="59"/>
        <v>104</v>
      </c>
      <c r="Q29" s="756">
        <f t="shared" si="59"/>
        <v>0</v>
      </c>
      <c r="R29" s="756">
        <f t="shared" si="59"/>
        <v>104</v>
      </c>
      <c r="S29" s="756">
        <f t="shared" si="59"/>
        <v>0</v>
      </c>
      <c r="T29" s="756">
        <f t="shared" si="59"/>
        <v>0</v>
      </c>
      <c r="U29" s="756">
        <f t="shared" si="59"/>
        <v>0</v>
      </c>
      <c r="V29" s="756">
        <f t="shared" si="59"/>
        <v>0</v>
      </c>
      <c r="W29" s="756">
        <f t="shared" si="59"/>
        <v>0</v>
      </c>
      <c r="X29" s="756">
        <f t="shared" si="59"/>
        <v>0</v>
      </c>
      <c r="Y29" s="757">
        <f t="shared" si="59"/>
        <v>0</v>
      </c>
      <c r="Z29" s="756">
        <f t="shared" si="59"/>
        <v>0</v>
      </c>
      <c r="AA29" s="756">
        <f t="shared" si="59"/>
        <v>0</v>
      </c>
      <c r="AB29" s="756">
        <f t="shared" si="59"/>
        <v>0</v>
      </c>
      <c r="AC29" s="757">
        <f t="shared" si="59"/>
        <v>0</v>
      </c>
      <c r="AD29" s="756">
        <f t="shared" si="59"/>
        <v>0</v>
      </c>
      <c r="AE29" s="756">
        <f t="shared" si="59"/>
        <v>0</v>
      </c>
      <c r="AF29" s="756">
        <f t="shared" si="59"/>
        <v>0</v>
      </c>
      <c r="AG29" s="757">
        <f t="shared" si="59"/>
        <v>0</v>
      </c>
      <c r="AH29" s="756">
        <f t="shared" si="59"/>
        <v>0</v>
      </c>
      <c r="AI29" s="756">
        <f t="shared" ref="AI29:BB29" si="60">SUM(AI25:AI28)</f>
        <v>0</v>
      </c>
      <c r="AJ29" s="756">
        <f t="shared" si="60"/>
        <v>0</v>
      </c>
      <c r="AK29" s="757">
        <f t="shared" si="60"/>
        <v>0</v>
      </c>
      <c r="AL29" s="756">
        <f t="shared" si="60"/>
        <v>0</v>
      </c>
      <c r="AM29" s="756">
        <f t="shared" si="60"/>
        <v>0</v>
      </c>
      <c r="AN29" s="756">
        <f t="shared" si="60"/>
        <v>0</v>
      </c>
      <c r="AO29" s="757">
        <f t="shared" si="60"/>
        <v>0</v>
      </c>
      <c r="AP29" s="756">
        <f t="shared" si="60"/>
        <v>0</v>
      </c>
      <c r="AQ29" s="756">
        <f t="shared" si="60"/>
        <v>0</v>
      </c>
      <c r="AR29" s="756">
        <f t="shared" si="60"/>
        <v>0</v>
      </c>
      <c r="AS29" s="757">
        <f t="shared" si="60"/>
        <v>0</v>
      </c>
      <c r="AT29" s="756">
        <f t="shared" si="60"/>
        <v>0</v>
      </c>
      <c r="AU29" s="756">
        <f t="shared" si="60"/>
        <v>0</v>
      </c>
      <c r="AV29" s="756">
        <f t="shared" si="60"/>
        <v>0</v>
      </c>
      <c r="AW29" s="757">
        <f t="shared" si="60"/>
        <v>0</v>
      </c>
      <c r="AX29" s="756">
        <f t="shared" si="60"/>
        <v>0</v>
      </c>
      <c r="AY29" s="756">
        <f t="shared" si="60"/>
        <v>0</v>
      </c>
      <c r="AZ29" s="756">
        <f t="shared" si="60"/>
        <v>555</v>
      </c>
      <c r="BA29" s="757">
        <f t="shared" si="60"/>
        <v>0</v>
      </c>
      <c r="BB29" s="756">
        <f t="shared" si="60"/>
        <v>555</v>
      </c>
    </row>
    <row r="31" spans="1:106" x14ac:dyDescent="0.25">
      <c r="A31" s="215" t="s">
        <v>182</v>
      </c>
    </row>
    <row r="32" spans="1:106" ht="15" customHeight="1" x14ac:dyDescent="0.25">
      <c r="A32" s="1011" t="s">
        <v>19</v>
      </c>
      <c r="B32" s="1011" t="s">
        <v>164</v>
      </c>
      <c r="C32" s="950" t="s">
        <v>18</v>
      </c>
      <c r="D32" s="950"/>
      <c r="E32" s="950"/>
      <c r="F32" s="950"/>
      <c r="G32" s="913" t="s">
        <v>31</v>
      </c>
      <c r="H32" s="913"/>
      <c r="I32" s="913"/>
      <c r="J32" s="913"/>
      <c r="K32" s="950" t="s">
        <v>32</v>
      </c>
      <c r="L32" s="950"/>
      <c r="M32" s="950"/>
      <c r="N32" s="950"/>
      <c r="O32" s="913" t="s">
        <v>33</v>
      </c>
      <c r="P32" s="913"/>
      <c r="Q32" s="913"/>
      <c r="R32" s="913"/>
      <c r="S32" s="950" t="s">
        <v>34</v>
      </c>
      <c r="T32" s="950"/>
      <c r="U32" s="950"/>
      <c r="V32" s="950"/>
      <c r="W32" s="913" t="s">
        <v>284</v>
      </c>
      <c r="X32" s="913"/>
      <c r="Y32" s="913"/>
      <c r="Z32" s="913"/>
      <c r="AA32" s="950" t="s">
        <v>285</v>
      </c>
      <c r="AB32" s="950"/>
      <c r="AC32" s="950"/>
      <c r="AD32" s="950"/>
      <c r="AE32" s="896" t="s">
        <v>288</v>
      </c>
      <c r="AF32" s="896"/>
      <c r="AG32" s="896"/>
      <c r="AH32" s="896"/>
      <c r="AI32" s="950" t="s">
        <v>289</v>
      </c>
      <c r="AJ32" s="950"/>
      <c r="AK32" s="950"/>
      <c r="AL32" s="950"/>
      <c r="AM32" s="917" t="s">
        <v>290</v>
      </c>
      <c r="AN32" s="918"/>
      <c r="AO32" s="918"/>
      <c r="AP32" s="919"/>
      <c r="AQ32" s="922" t="s">
        <v>291</v>
      </c>
      <c r="AR32" s="923"/>
      <c r="AS32" s="923"/>
      <c r="AT32" s="924"/>
      <c r="AU32" s="917" t="s">
        <v>292</v>
      </c>
      <c r="AV32" s="918"/>
      <c r="AW32" s="918"/>
      <c r="AX32" s="919"/>
      <c r="AY32" s="917">
        <v>2020</v>
      </c>
      <c r="AZ32" s="918"/>
      <c r="BA32" s="918"/>
      <c r="BB32" s="919"/>
    </row>
    <row r="33" spans="1:54" x14ac:dyDescent="0.25">
      <c r="A33" s="1011"/>
      <c r="B33" s="1011"/>
      <c r="C33" s="130" t="s">
        <v>28</v>
      </c>
      <c r="D33" s="131" t="s">
        <v>29</v>
      </c>
      <c r="E33" s="132" t="s">
        <v>30</v>
      </c>
      <c r="F33" s="38" t="s">
        <v>17</v>
      </c>
      <c r="G33" s="130" t="s">
        <v>28</v>
      </c>
      <c r="H33" s="131" t="s">
        <v>29</v>
      </c>
      <c r="I33" s="132" t="s">
        <v>30</v>
      </c>
      <c r="J33" s="129" t="s">
        <v>17</v>
      </c>
      <c r="K33" s="130" t="s">
        <v>28</v>
      </c>
      <c r="L33" s="131" t="s">
        <v>29</v>
      </c>
      <c r="M33" s="132" t="s">
        <v>30</v>
      </c>
      <c r="N33" s="129" t="s">
        <v>17</v>
      </c>
      <c r="O33" s="199" t="s">
        <v>28</v>
      </c>
      <c r="P33" s="200" t="s">
        <v>29</v>
      </c>
      <c r="Q33" s="201" t="s">
        <v>30</v>
      </c>
      <c r="R33" s="198" t="s">
        <v>17</v>
      </c>
      <c r="S33" s="222" t="s">
        <v>28</v>
      </c>
      <c r="T33" s="223" t="s">
        <v>29</v>
      </c>
      <c r="U33" s="224" t="s">
        <v>30</v>
      </c>
      <c r="V33" s="221" t="s">
        <v>17</v>
      </c>
      <c r="W33" s="243" t="s">
        <v>28</v>
      </c>
      <c r="X33" s="244" t="s">
        <v>29</v>
      </c>
      <c r="Y33" s="245" t="s">
        <v>30</v>
      </c>
      <c r="Z33" s="246" t="s">
        <v>17</v>
      </c>
      <c r="AA33" s="268" t="s">
        <v>28</v>
      </c>
      <c r="AB33" s="269" t="s">
        <v>29</v>
      </c>
      <c r="AC33" s="270" t="s">
        <v>30</v>
      </c>
      <c r="AD33" s="271" t="s">
        <v>17</v>
      </c>
      <c r="AE33" s="287" t="s">
        <v>28</v>
      </c>
      <c r="AF33" s="288" t="s">
        <v>29</v>
      </c>
      <c r="AG33" s="289" t="s">
        <v>30</v>
      </c>
      <c r="AH33" s="290" t="s">
        <v>17</v>
      </c>
      <c r="AI33" s="315" t="s">
        <v>28</v>
      </c>
      <c r="AJ33" s="316" t="s">
        <v>29</v>
      </c>
      <c r="AK33" s="317" t="s">
        <v>30</v>
      </c>
      <c r="AL33" s="318" t="s">
        <v>17</v>
      </c>
      <c r="AM33" s="381" t="s">
        <v>28</v>
      </c>
      <c r="AN33" s="382" t="s">
        <v>29</v>
      </c>
      <c r="AO33" s="383" t="s">
        <v>30</v>
      </c>
      <c r="AP33" s="384" t="s">
        <v>17</v>
      </c>
      <c r="AQ33" s="399" t="s">
        <v>28</v>
      </c>
      <c r="AR33" s="400" t="s">
        <v>29</v>
      </c>
      <c r="AS33" s="401" t="s">
        <v>30</v>
      </c>
      <c r="AT33" s="402" t="s">
        <v>17</v>
      </c>
      <c r="AU33" s="425" t="s">
        <v>28</v>
      </c>
      <c r="AV33" s="426" t="s">
        <v>29</v>
      </c>
      <c r="AW33" s="427" t="s">
        <v>30</v>
      </c>
      <c r="AX33" s="428" t="s">
        <v>17</v>
      </c>
      <c r="AY33" s="425" t="s">
        <v>28</v>
      </c>
      <c r="AZ33" s="426" t="s">
        <v>29</v>
      </c>
      <c r="BA33" s="427" t="s">
        <v>30</v>
      </c>
      <c r="BB33" s="428" t="s">
        <v>17</v>
      </c>
    </row>
    <row r="34" spans="1:54" x14ac:dyDescent="0.2">
      <c r="A34" s="37">
        <v>1</v>
      </c>
      <c r="B34" s="88" t="s">
        <v>165</v>
      </c>
      <c r="C34" s="105"/>
      <c r="D34" s="73"/>
      <c r="E34" s="73"/>
      <c r="F34" s="109">
        <f t="shared" ref="F34:F39" si="61">SUM(C34:E34)</f>
        <v>0</v>
      </c>
      <c r="G34" s="105"/>
      <c r="H34" s="73"/>
      <c r="I34" s="73"/>
      <c r="J34" s="109">
        <f t="shared" ref="J34:J39" si="62">SUM(G34:I34)</f>
        <v>0</v>
      </c>
      <c r="K34" s="105"/>
      <c r="L34" s="73"/>
      <c r="M34" s="73"/>
      <c r="N34" s="109">
        <f t="shared" ref="N34:N39" si="63">SUM(K34:M34)</f>
        <v>0</v>
      </c>
      <c r="O34" s="105"/>
      <c r="P34" s="73"/>
      <c r="Q34" s="73"/>
      <c r="R34" s="109">
        <f t="shared" ref="R34:R39" si="64">SUM(O34:Q34)</f>
        <v>0</v>
      </c>
      <c r="S34" s="105"/>
      <c r="T34" s="73">
        <v>0</v>
      </c>
      <c r="U34" s="73"/>
      <c r="V34" s="109">
        <f t="shared" ref="V34:V39" si="65">SUM(S34:U34)</f>
        <v>0</v>
      </c>
      <c r="W34" s="105"/>
      <c r="X34" s="73"/>
      <c r="Y34" s="73"/>
      <c r="Z34" s="109">
        <f t="shared" ref="Z34:Z39" si="66">SUM(W34:Y34)</f>
        <v>0</v>
      </c>
      <c r="AA34" s="105"/>
      <c r="AB34" s="73"/>
      <c r="AC34" s="73"/>
      <c r="AD34" s="109">
        <f t="shared" ref="AD34:AD39" si="67">SUM(AA34:AC34)</f>
        <v>0</v>
      </c>
      <c r="AE34" s="105"/>
      <c r="AF34" s="73"/>
      <c r="AG34" s="73"/>
      <c r="AH34" s="109">
        <f t="shared" ref="AH34:AH39" si="68">SUM(AE34:AG34)</f>
        <v>0</v>
      </c>
      <c r="AI34" s="105"/>
      <c r="AJ34" s="73"/>
      <c r="AK34" s="73"/>
      <c r="AL34" s="109">
        <f t="shared" ref="AL34:AL39" si="69">SUM(AI34:AK34)</f>
        <v>0</v>
      </c>
      <c r="AM34" s="105"/>
      <c r="AN34" s="73"/>
      <c r="AO34" s="73"/>
      <c r="AP34" s="109">
        <f t="shared" ref="AP34:AP39" si="70">SUM(AM34:AO34)</f>
        <v>0</v>
      </c>
      <c r="AQ34" s="105"/>
      <c r="AR34" s="73"/>
      <c r="AS34" s="73"/>
      <c r="AT34" s="109">
        <f t="shared" ref="AT34:AT39" si="71">SUM(AQ34:AS34)</f>
        <v>0</v>
      </c>
      <c r="AU34" s="105"/>
      <c r="AV34" s="73"/>
      <c r="AW34" s="73"/>
      <c r="AX34" s="109">
        <f t="shared" ref="AX34:AX39" si="72">SUM(AU34:AW34)</f>
        <v>0</v>
      </c>
      <c r="AY34" s="175">
        <f t="shared" ref="AY34:BA39" si="73">C34+G34+K34+O34+S34+W34+AA34+AE34+AI34+AM34+AQ34+AU34</f>
        <v>0</v>
      </c>
      <c r="AZ34" s="175">
        <f t="shared" si="73"/>
        <v>0</v>
      </c>
      <c r="BA34" s="175">
        <f t="shared" si="73"/>
        <v>0</v>
      </c>
      <c r="BB34" s="109">
        <f t="shared" ref="BB34:BB39" si="74">SUM(AY34:BA34)</f>
        <v>0</v>
      </c>
    </row>
    <row r="35" spans="1:54" x14ac:dyDescent="0.2">
      <c r="A35" s="37">
        <v>2</v>
      </c>
      <c r="B35" s="88" t="s">
        <v>166</v>
      </c>
      <c r="C35" s="37"/>
      <c r="D35" s="73">
        <v>113</v>
      </c>
      <c r="E35" s="73"/>
      <c r="F35" s="109">
        <f t="shared" si="61"/>
        <v>113</v>
      </c>
      <c r="G35" s="843"/>
      <c r="H35" s="73">
        <v>83</v>
      </c>
      <c r="I35" s="73"/>
      <c r="J35" s="109">
        <f t="shared" si="62"/>
        <v>83</v>
      </c>
      <c r="K35" s="843"/>
      <c r="L35" s="73">
        <v>52</v>
      </c>
      <c r="M35" s="73"/>
      <c r="N35" s="109">
        <f t="shared" si="63"/>
        <v>52</v>
      </c>
      <c r="O35" s="843"/>
      <c r="P35" s="73">
        <v>64</v>
      </c>
      <c r="Q35" s="73"/>
      <c r="R35" s="109">
        <f t="shared" si="64"/>
        <v>64</v>
      </c>
      <c r="S35" s="843"/>
      <c r="T35" s="73">
        <v>27</v>
      </c>
      <c r="U35" s="73"/>
      <c r="V35" s="109">
        <f t="shared" si="65"/>
        <v>27</v>
      </c>
      <c r="W35" s="843"/>
      <c r="X35" s="73"/>
      <c r="Y35" s="73"/>
      <c r="Z35" s="109">
        <f t="shared" si="66"/>
        <v>0</v>
      </c>
      <c r="AA35" s="843"/>
      <c r="AB35" s="73"/>
      <c r="AC35" s="73"/>
      <c r="AD35" s="109">
        <f t="shared" si="67"/>
        <v>0</v>
      </c>
      <c r="AE35" s="843"/>
      <c r="AF35" s="73"/>
      <c r="AG35" s="73"/>
      <c r="AH35" s="109">
        <f t="shared" si="68"/>
        <v>0</v>
      </c>
      <c r="AI35" s="843"/>
      <c r="AJ35" s="73"/>
      <c r="AK35" s="73"/>
      <c r="AL35" s="109">
        <f t="shared" si="69"/>
        <v>0</v>
      </c>
      <c r="AM35" s="843"/>
      <c r="AN35" s="73"/>
      <c r="AO35" s="73"/>
      <c r="AP35" s="109">
        <f t="shared" si="70"/>
        <v>0</v>
      </c>
      <c r="AQ35" s="398"/>
      <c r="AR35" s="73"/>
      <c r="AS35" s="73"/>
      <c r="AT35" s="109">
        <f t="shared" si="71"/>
        <v>0</v>
      </c>
      <c r="AU35" s="424"/>
      <c r="AV35" s="73"/>
      <c r="AW35" s="73"/>
      <c r="AX35" s="109">
        <f t="shared" si="72"/>
        <v>0</v>
      </c>
      <c r="AY35" s="175">
        <f t="shared" si="73"/>
        <v>0</v>
      </c>
      <c r="AZ35" s="175">
        <f t="shared" si="73"/>
        <v>339</v>
      </c>
      <c r="BA35" s="175">
        <f t="shared" si="73"/>
        <v>0</v>
      </c>
      <c r="BB35" s="109">
        <f t="shared" si="74"/>
        <v>339</v>
      </c>
    </row>
    <row r="36" spans="1:54" x14ac:dyDescent="0.2">
      <c r="A36" s="37">
        <v>3</v>
      </c>
      <c r="B36" s="88" t="s">
        <v>167</v>
      </c>
      <c r="C36" s="105"/>
      <c r="D36" s="73"/>
      <c r="E36" s="73"/>
      <c r="F36" s="109">
        <f t="shared" si="61"/>
        <v>0</v>
      </c>
      <c r="G36" s="105"/>
      <c r="H36" s="73"/>
      <c r="I36" s="73"/>
      <c r="J36" s="109">
        <f t="shared" si="62"/>
        <v>0</v>
      </c>
      <c r="K36" s="105"/>
      <c r="L36" s="73"/>
      <c r="M36" s="73"/>
      <c r="N36" s="109">
        <f t="shared" si="63"/>
        <v>0</v>
      </c>
      <c r="O36" s="105"/>
      <c r="P36" s="73"/>
      <c r="Q36" s="73"/>
      <c r="R36" s="109">
        <f t="shared" si="64"/>
        <v>0</v>
      </c>
      <c r="S36" s="105"/>
      <c r="T36" s="73"/>
      <c r="U36" s="73"/>
      <c r="V36" s="109">
        <f t="shared" si="65"/>
        <v>0</v>
      </c>
      <c r="W36" s="105"/>
      <c r="X36" s="73"/>
      <c r="Y36" s="73"/>
      <c r="Z36" s="109">
        <f t="shared" si="66"/>
        <v>0</v>
      </c>
      <c r="AA36" s="105"/>
      <c r="AB36" s="73"/>
      <c r="AC36" s="73"/>
      <c r="AD36" s="109">
        <f t="shared" si="67"/>
        <v>0</v>
      </c>
      <c r="AE36" s="105"/>
      <c r="AF36" s="73"/>
      <c r="AG36" s="73"/>
      <c r="AH36" s="109">
        <f t="shared" si="68"/>
        <v>0</v>
      </c>
      <c r="AI36" s="105"/>
      <c r="AJ36" s="73"/>
      <c r="AK36" s="73"/>
      <c r="AL36" s="109">
        <f t="shared" si="69"/>
        <v>0</v>
      </c>
      <c r="AM36" s="105"/>
      <c r="AN36" s="73"/>
      <c r="AO36" s="73"/>
      <c r="AP36" s="109">
        <f t="shared" si="70"/>
        <v>0</v>
      </c>
      <c r="AQ36" s="105"/>
      <c r="AR36" s="73"/>
      <c r="AS36" s="73"/>
      <c r="AT36" s="109">
        <f t="shared" si="71"/>
        <v>0</v>
      </c>
      <c r="AU36" s="105"/>
      <c r="AV36" s="73"/>
      <c r="AW36" s="73"/>
      <c r="AX36" s="109">
        <f t="shared" si="72"/>
        <v>0</v>
      </c>
      <c r="AY36" s="175">
        <f t="shared" si="73"/>
        <v>0</v>
      </c>
      <c r="AZ36" s="175">
        <f t="shared" si="73"/>
        <v>0</v>
      </c>
      <c r="BA36" s="175">
        <f t="shared" si="73"/>
        <v>0</v>
      </c>
      <c r="BB36" s="109">
        <f t="shared" si="74"/>
        <v>0</v>
      </c>
    </row>
    <row r="37" spans="1:54" x14ac:dyDescent="0.2">
      <c r="A37" s="37">
        <v>4</v>
      </c>
      <c r="B37" s="88" t="s">
        <v>168</v>
      </c>
      <c r="C37" s="105"/>
      <c r="D37" s="37"/>
      <c r="E37" s="37"/>
      <c r="F37" s="109">
        <f t="shared" si="61"/>
        <v>0</v>
      </c>
      <c r="G37" s="105"/>
      <c r="H37" s="128"/>
      <c r="I37" s="128"/>
      <c r="J37" s="109">
        <f t="shared" si="62"/>
        <v>0</v>
      </c>
      <c r="K37" s="105"/>
      <c r="L37" s="128"/>
      <c r="M37" s="128"/>
      <c r="N37" s="109">
        <f t="shared" si="63"/>
        <v>0</v>
      </c>
      <c r="O37" s="105"/>
      <c r="P37" s="197"/>
      <c r="Q37" s="197"/>
      <c r="R37" s="109">
        <f t="shared" si="64"/>
        <v>0</v>
      </c>
      <c r="S37" s="105"/>
      <c r="T37" s="217"/>
      <c r="U37" s="217"/>
      <c r="V37" s="109">
        <f t="shared" si="65"/>
        <v>0</v>
      </c>
      <c r="W37" s="105"/>
      <c r="X37" s="240"/>
      <c r="Y37" s="240"/>
      <c r="Z37" s="109">
        <f t="shared" si="66"/>
        <v>0</v>
      </c>
      <c r="AA37" s="105"/>
      <c r="AB37" s="266"/>
      <c r="AC37" s="266"/>
      <c r="AD37" s="109">
        <f t="shared" si="67"/>
        <v>0</v>
      </c>
      <c r="AE37" s="105"/>
      <c r="AF37" s="286"/>
      <c r="AG37" s="286"/>
      <c r="AH37" s="109">
        <f t="shared" si="68"/>
        <v>0</v>
      </c>
      <c r="AI37" s="105"/>
      <c r="AJ37" s="313"/>
      <c r="AK37" s="313"/>
      <c r="AL37" s="109">
        <f t="shared" si="69"/>
        <v>0</v>
      </c>
      <c r="AM37" s="105"/>
      <c r="AN37" s="380"/>
      <c r="AO37" s="380"/>
      <c r="AP37" s="109">
        <f t="shared" si="70"/>
        <v>0</v>
      </c>
      <c r="AQ37" s="105"/>
      <c r="AR37" s="398"/>
      <c r="AS37" s="398"/>
      <c r="AT37" s="109">
        <f t="shared" si="71"/>
        <v>0</v>
      </c>
      <c r="AU37" s="105"/>
      <c r="AV37" s="424"/>
      <c r="AW37" s="424"/>
      <c r="AX37" s="109">
        <f t="shared" si="72"/>
        <v>0</v>
      </c>
      <c r="AY37" s="175">
        <f t="shared" si="73"/>
        <v>0</v>
      </c>
      <c r="AZ37" s="175">
        <f t="shared" si="73"/>
        <v>0</v>
      </c>
      <c r="BA37" s="175">
        <f t="shared" si="73"/>
        <v>0</v>
      </c>
      <c r="BB37" s="109">
        <f t="shared" si="74"/>
        <v>0</v>
      </c>
    </row>
    <row r="38" spans="1:54" x14ac:dyDescent="0.2">
      <c r="A38" s="37">
        <v>5</v>
      </c>
      <c r="B38" s="88" t="s">
        <v>169</v>
      </c>
      <c r="C38" s="105"/>
      <c r="D38" s="73"/>
      <c r="E38" s="73"/>
      <c r="F38" s="109">
        <f t="shared" si="61"/>
        <v>0</v>
      </c>
      <c r="G38" s="105"/>
      <c r="H38" s="73"/>
      <c r="I38" s="73"/>
      <c r="J38" s="109">
        <f t="shared" si="62"/>
        <v>0</v>
      </c>
      <c r="K38" s="105"/>
      <c r="L38" s="73"/>
      <c r="M38" s="73"/>
      <c r="N38" s="109">
        <f t="shared" si="63"/>
        <v>0</v>
      </c>
      <c r="O38" s="105"/>
      <c r="P38" s="73"/>
      <c r="Q38" s="73"/>
      <c r="R38" s="109">
        <f t="shared" si="64"/>
        <v>0</v>
      </c>
      <c r="S38" s="105"/>
      <c r="T38" s="73"/>
      <c r="U38" s="73"/>
      <c r="V38" s="109">
        <f t="shared" si="65"/>
        <v>0</v>
      </c>
      <c r="W38" s="105"/>
      <c r="X38" s="73"/>
      <c r="Y38" s="73"/>
      <c r="Z38" s="109">
        <f t="shared" si="66"/>
        <v>0</v>
      </c>
      <c r="AA38" s="105"/>
      <c r="AB38" s="73"/>
      <c r="AC38" s="73"/>
      <c r="AD38" s="109">
        <f t="shared" si="67"/>
        <v>0</v>
      </c>
      <c r="AE38" s="105"/>
      <c r="AF38" s="73"/>
      <c r="AG38" s="73"/>
      <c r="AH38" s="109">
        <f t="shared" si="68"/>
        <v>0</v>
      </c>
      <c r="AI38" s="105"/>
      <c r="AJ38" s="73"/>
      <c r="AK38" s="73"/>
      <c r="AL38" s="109">
        <f t="shared" si="69"/>
        <v>0</v>
      </c>
      <c r="AM38" s="105"/>
      <c r="AN38" s="73"/>
      <c r="AO38" s="73"/>
      <c r="AP38" s="109">
        <f t="shared" si="70"/>
        <v>0</v>
      </c>
      <c r="AQ38" s="105"/>
      <c r="AR38" s="73"/>
      <c r="AS38" s="73"/>
      <c r="AT38" s="109">
        <f t="shared" si="71"/>
        <v>0</v>
      </c>
      <c r="AU38" s="105"/>
      <c r="AV38" s="73"/>
      <c r="AW38" s="73"/>
      <c r="AX38" s="109">
        <f t="shared" si="72"/>
        <v>0</v>
      </c>
      <c r="AY38" s="175">
        <f t="shared" si="73"/>
        <v>0</v>
      </c>
      <c r="AZ38" s="175">
        <f t="shared" si="73"/>
        <v>0</v>
      </c>
      <c r="BA38" s="175">
        <f t="shared" si="73"/>
        <v>0</v>
      </c>
      <c r="BB38" s="109">
        <f t="shared" si="74"/>
        <v>0</v>
      </c>
    </row>
    <row r="39" spans="1:54" x14ac:dyDescent="0.2">
      <c r="A39" s="37">
        <v>6</v>
      </c>
      <c r="B39" s="88" t="s">
        <v>170</v>
      </c>
      <c r="C39" s="105"/>
      <c r="D39" s="73"/>
      <c r="E39" s="73"/>
      <c r="F39" s="109">
        <f t="shared" si="61"/>
        <v>0</v>
      </c>
      <c r="G39" s="105"/>
      <c r="H39" s="73"/>
      <c r="I39" s="73"/>
      <c r="J39" s="109">
        <f t="shared" si="62"/>
        <v>0</v>
      </c>
      <c r="K39" s="105"/>
      <c r="L39" s="73"/>
      <c r="M39" s="73"/>
      <c r="N39" s="109">
        <f t="shared" si="63"/>
        <v>0</v>
      </c>
      <c r="O39" s="105"/>
      <c r="P39" s="73"/>
      <c r="Q39" s="73"/>
      <c r="R39" s="109">
        <f t="shared" si="64"/>
        <v>0</v>
      </c>
      <c r="S39" s="105"/>
      <c r="T39" s="73"/>
      <c r="U39" s="73"/>
      <c r="V39" s="109">
        <f t="shared" si="65"/>
        <v>0</v>
      </c>
      <c r="W39" s="105"/>
      <c r="X39" s="73"/>
      <c r="Y39" s="73"/>
      <c r="Z39" s="109">
        <f t="shared" si="66"/>
        <v>0</v>
      </c>
      <c r="AA39" s="105"/>
      <c r="AB39" s="73"/>
      <c r="AC39" s="73"/>
      <c r="AD39" s="109">
        <f t="shared" si="67"/>
        <v>0</v>
      </c>
      <c r="AE39" s="105"/>
      <c r="AF39" s="73"/>
      <c r="AG39" s="73"/>
      <c r="AH39" s="109">
        <f t="shared" si="68"/>
        <v>0</v>
      </c>
      <c r="AI39" s="105"/>
      <c r="AJ39" s="73"/>
      <c r="AK39" s="73"/>
      <c r="AL39" s="109">
        <f t="shared" si="69"/>
        <v>0</v>
      </c>
      <c r="AM39" s="105"/>
      <c r="AN39" s="73"/>
      <c r="AO39" s="73"/>
      <c r="AP39" s="109">
        <f t="shared" si="70"/>
        <v>0</v>
      </c>
      <c r="AQ39" s="105"/>
      <c r="AR39" s="73"/>
      <c r="AS39" s="73"/>
      <c r="AT39" s="109">
        <f t="shared" si="71"/>
        <v>0</v>
      </c>
      <c r="AU39" s="105"/>
      <c r="AV39" s="73"/>
      <c r="AW39" s="73"/>
      <c r="AX39" s="109">
        <f t="shared" si="72"/>
        <v>0</v>
      </c>
      <c r="AY39" s="175">
        <f t="shared" si="73"/>
        <v>0</v>
      </c>
      <c r="AZ39" s="175">
        <f t="shared" si="73"/>
        <v>0</v>
      </c>
      <c r="BA39" s="175">
        <f t="shared" si="73"/>
        <v>0</v>
      </c>
      <c r="BB39" s="109">
        <f t="shared" si="74"/>
        <v>0</v>
      </c>
    </row>
    <row r="40" spans="1:54" s="41" customFormat="1" x14ac:dyDescent="0.25">
      <c r="A40" s="14"/>
      <c r="B40" s="108" t="s">
        <v>2</v>
      </c>
      <c r="C40" s="106">
        <f t="shared" ref="C40:AH40" si="75">SUM(C34:C39)</f>
        <v>0</v>
      </c>
      <c r="D40" s="106">
        <f t="shared" si="75"/>
        <v>113</v>
      </c>
      <c r="E40" s="106">
        <f t="shared" si="75"/>
        <v>0</v>
      </c>
      <c r="F40" s="106">
        <f t="shared" si="75"/>
        <v>113</v>
      </c>
      <c r="G40" s="106">
        <f t="shared" si="75"/>
        <v>0</v>
      </c>
      <c r="H40" s="106">
        <f t="shared" si="75"/>
        <v>83</v>
      </c>
      <c r="I40" s="106">
        <f t="shared" si="75"/>
        <v>0</v>
      </c>
      <c r="J40" s="106">
        <f t="shared" si="75"/>
        <v>83</v>
      </c>
      <c r="K40" s="106">
        <f t="shared" si="75"/>
        <v>0</v>
      </c>
      <c r="L40" s="106">
        <f t="shared" si="75"/>
        <v>52</v>
      </c>
      <c r="M40" s="106">
        <f t="shared" si="75"/>
        <v>0</v>
      </c>
      <c r="N40" s="106">
        <f t="shared" si="75"/>
        <v>52</v>
      </c>
      <c r="O40" s="106">
        <f t="shared" si="75"/>
        <v>0</v>
      </c>
      <c r="P40" s="106">
        <f t="shared" si="75"/>
        <v>64</v>
      </c>
      <c r="Q40" s="106">
        <f t="shared" si="75"/>
        <v>0</v>
      </c>
      <c r="R40" s="106">
        <f t="shared" si="75"/>
        <v>64</v>
      </c>
      <c r="S40" s="106">
        <f t="shared" si="75"/>
        <v>0</v>
      </c>
      <c r="T40" s="106">
        <f t="shared" si="75"/>
        <v>27</v>
      </c>
      <c r="U40" s="106">
        <f t="shared" si="75"/>
        <v>0</v>
      </c>
      <c r="V40" s="106">
        <f t="shared" si="75"/>
        <v>27</v>
      </c>
      <c r="W40" s="106">
        <f t="shared" si="75"/>
        <v>0</v>
      </c>
      <c r="X40" s="106">
        <f t="shared" si="75"/>
        <v>0</v>
      </c>
      <c r="Y40" s="106">
        <f t="shared" si="75"/>
        <v>0</v>
      </c>
      <c r="Z40" s="106">
        <f t="shared" si="75"/>
        <v>0</v>
      </c>
      <c r="AA40" s="106">
        <f t="shared" si="75"/>
        <v>0</v>
      </c>
      <c r="AB40" s="106">
        <f t="shared" si="75"/>
        <v>0</v>
      </c>
      <c r="AC40" s="106">
        <f t="shared" si="75"/>
        <v>0</v>
      </c>
      <c r="AD40" s="106">
        <f t="shared" si="75"/>
        <v>0</v>
      </c>
      <c r="AE40" s="106">
        <f t="shared" si="75"/>
        <v>0</v>
      </c>
      <c r="AF40" s="106">
        <f t="shared" si="75"/>
        <v>0</v>
      </c>
      <c r="AG40" s="106">
        <f t="shared" si="75"/>
        <v>0</v>
      </c>
      <c r="AH40" s="106">
        <f t="shared" si="75"/>
        <v>0</v>
      </c>
      <c r="AI40" s="106">
        <f t="shared" ref="AI40:BB40" si="76">SUM(AI34:AI39)</f>
        <v>0</v>
      </c>
      <c r="AJ40" s="106">
        <f t="shared" si="76"/>
        <v>0</v>
      </c>
      <c r="AK40" s="106">
        <f t="shared" si="76"/>
        <v>0</v>
      </c>
      <c r="AL40" s="106">
        <f t="shared" si="76"/>
        <v>0</v>
      </c>
      <c r="AM40" s="106">
        <f t="shared" si="76"/>
        <v>0</v>
      </c>
      <c r="AN40" s="106">
        <f t="shared" si="76"/>
        <v>0</v>
      </c>
      <c r="AO40" s="106">
        <f t="shared" si="76"/>
        <v>0</v>
      </c>
      <c r="AP40" s="106">
        <f t="shared" si="76"/>
        <v>0</v>
      </c>
      <c r="AQ40" s="106">
        <f t="shared" si="76"/>
        <v>0</v>
      </c>
      <c r="AR40" s="106">
        <f t="shared" si="76"/>
        <v>0</v>
      </c>
      <c r="AS40" s="106">
        <f t="shared" si="76"/>
        <v>0</v>
      </c>
      <c r="AT40" s="106">
        <f t="shared" si="76"/>
        <v>0</v>
      </c>
      <c r="AU40" s="106">
        <f t="shared" si="76"/>
        <v>0</v>
      </c>
      <c r="AV40" s="106">
        <f t="shared" si="76"/>
        <v>0</v>
      </c>
      <c r="AW40" s="106">
        <f t="shared" si="76"/>
        <v>0</v>
      </c>
      <c r="AX40" s="106">
        <f t="shared" si="76"/>
        <v>0</v>
      </c>
      <c r="AY40" s="106">
        <f t="shared" si="76"/>
        <v>0</v>
      </c>
      <c r="AZ40" s="106">
        <f t="shared" si="76"/>
        <v>339</v>
      </c>
      <c r="BA40" s="106">
        <f t="shared" si="76"/>
        <v>0</v>
      </c>
      <c r="BB40" s="106">
        <f t="shared" si="76"/>
        <v>339</v>
      </c>
    </row>
  </sheetData>
  <mergeCells count="97">
    <mergeCell ref="AU32:AX32"/>
    <mergeCell ref="CU2:DB2"/>
    <mergeCell ref="CU3:CV3"/>
    <mergeCell ref="CW3:CX3"/>
    <mergeCell ref="CY3:CZ3"/>
    <mergeCell ref="DA3:DB3"/>
    <mergeCell ref="AY23:BB23"/>
    <mergeCell ref="AY32:BB32"/>
    <mergeCell ref="CM2:CT2"/>
    <mergeCell ref="CM3:CN3"/>
    <mergeCell ref="CO3:CP3"/>
    <mergeCell ref="CQ3:CR3"/>
    <mergeCell ref="CS3:CT3"/>
    <mergeCell ref="BG2:BN2"/>
    <mergeCell ref="BG3:BH3"/>
    <mergeCell ref="BI3:BJ3"/>
    <mergeCell ref="AQ32:AT32"/>
    <mergeCell ref="CE2:CL2"/>
    <mergeCell ref="CE3:CF3"/>
    <mergeCell ref="CG3:CH3"/>
    <mergeCell ref="CI3:CJ3"/>
    <mergeCell ref="CK3:CL3"/>
    <mergeCell ref="BW2:CD2"/>
    <mergeCell ref="BW3:BX3"/>
    <mergeCell ref="BY3:BZ3"/>
    <mergeCell ref="CA3:CB3"/>
    <mergeCell ref="CC3:CD3"/>
    <mergeCell ref="BO2:BV2"/>
    <mergeCell ref="BO3:BP3"/>
    <mergeCell ref="BQ3:BR3"/>
    <mergeCell ref="BS3:BT3"/>
    <mergeCell ref="BU3:BV3"/>
    <mergeCell ref="AA32:AD32"/>
    <mergeCell ref="AY2:BF2"/>
    <mergeCell ref="AY3:AZ3"/>
    <mergeCell ref="BA3:BB3"/>
    <mergeCell ref="BC3:BD3"/>
    <mergeCell ref="BE3:BF3"/>
    <mergeCell ref="AG3:AH3"/>
    <mergeCell ref="AE3:AF3"/>
    <mergeCell ref="AA23:AD23"/>
    <mergeCell ref="AE23:AH23"/>
    <mergeCell ref="AE32:AH32"/>
    <mergeCell ref="AI23:AL23"/>
    <mergeCell ref="AI32:AL32"/>
    <mergeCell ref="AM23:AP23"/>
    <mergeCell ref="AM32:AP32"/>
    <mergeCell ref="AQ23:AT23"/>
    <mergeCell ref="S32:V32"/>
    <mergeCell ref="W23:Z23"/>
    <mergeCell ref="W32:Z32"/>
    <mergeCell ref="AQ2:AX2"/>
    <mergeCell ref="AQ3:AR3"/>
    <mergeCell ref="AS3:AT3"/>
    <mergeCell ref="AU3:AV3"/>
    <mergeCell ref="AW3:AX3"/>
    <mergeCell ref="AI2:AP2"/>
    <mergeCell ref="AI3:AJ3"/>
    <mergeCell ref="AK3:AL3"/>
    <mergeCell ref="AM3:AN3"/>
    <mergeCell ref="AO3:AP3"/>
    <mergeCell ref="AA2:AH2"/>
    <mergeCell ref="AA3:AB3"/>
    <mergeCell ref="AC3:AD3"/>
    <mergeCell ref="G32:J32"/>
    <mergeCell ref="K23:N23"/>
    <mergeCell ref="K32:N32"/>
    <mergeCell ref="S2:Z2"/>
    <mergeCell ref="S3:T3"/>
    <mergeCell ref="U3:V3"/>
    <mergeCell ref="W3:X3"/>
    <mergeCell ref="Y3:Z3"/>
    <mergeCell ref="K2:R2"/>
    <mergeCell ref="K3:L3"/>
    <mergeCell ref="M3:N3"/>
    <mergeCell ref="O3:P3"/>
    <mergeCell ref="Q3:R3"/>
    <mergeCell ref="O23:R23"/>
    <mergeCell ref="O32:R32"/>
    <mergeCell ref="S23:V23"/>
    <mergeCell ref="C32:F32"/>
    <mergeCell ref="A32:A33"/>
    <mergeCell ref="B32:B33"/>
    <mergeCell ref="C3:D3"/>
    <mergeCell ref="A3:A4"/>
    <mergeCell ref="B3:B4"/>
    <mergeCell ref="E3:F3"/>
    <mergeCell ref="BK3:BL3"/>
    <mergeCell ref="BM3:BN3"/>
    <mergeCell ref="C2:J2"/>
    <mergeCell ref="A23:A24"/>
    <mergeCell ref="B23:B24"/>
    <mergeCell ref="C23:F23"/>
    <mergeCell ref="G3:H3"/>
    <mergeCell ref="I3:J3"/>
    <mergeCell ref="G23:J23"/>
    <mergeCell ref="AU23:AX23"/>
  </mergeCells>
  <pageMargins left="0.7" right="0.7" top="0.75" bottom="0.75" header="0.3" footer="0.3"/>
  <pageSetup orientation="portrait" horizontalDpi="120" verticalDpi="144" r:id="rId1"/>
  <ignoredErrors>
    <ignoredError sqref="Q17:R20 J25:J29 G29:I29 F34:F40 C40:E41 J34:J40 G40:I40 N25:N29 K29:M29 N34:N39 K40:M40 Y17:Z20 K21:X21 Y5:Z12 Q5:R12" emptyCellReference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DD45"/>
  <sheetViews>
    <sheetView showGridLines="0" topLeftCell="A7" zoomScale="60" zoomScaleNormal="60" workbookViewId="0">
      <pane xSplit="2" topLeftCell="AE1" activePane="topRight" state="frozen"/>
      <selection pane="topRight" activeCell="AY35" sqref="AY35"/>
    </sheetView>
  </sheetViews>
  <sheetFormatPr defaultRowHeight="15" x14ac:dyDescent="0.25"/>
  <cols>
    <col min="1" max="1" width="5.5703125" style="110" customWidth="1"/>
    <col min="2" max="2" width="31.140625" style="110" bestFit="1" customWidth="1"/>
    <col min="3" max="3" width="7" style="110" bestFit="1" customWidth="1"/>
    <col min="4" max="4" width="6.85546875" style="110" bestFit="1" customWidth="1"/>
    <col min="5" max="5" width="5.5703125" style="110" bestFit="1" customWidth="1"/>
    <col min="6" max="6" width="7.28515625" style="110" customWidth="1"/>
    <col min="7" max="7" width="7" style="110" bestFit="1" customWidth="1"/>
    <col min="8" max="8" width="6.85546875" style="110" bestFit="1" customWidth="1"/>
    <col min="9" max="9" width="5.5703125" style="110" bestFit="1" customWidth="1"/>
    <col min="10" max="11" width="7" style="110" bestFit="1" customWidth="1"/>
    <col min="12" max="12" width="6.85546875" style="110" bestFit="1" customWidth="1"/>
    <col min="13" max="13" width="5.5703125" style="110" bestFit="1" customWidth="1"/>
    <col min="14" max="14" width="6.85546875" style="110" bestFit="1" customWidth="1"/>
    <col min="15" max="15" width="6.7109375" style="110" customWidth="1"/>
    <col min="16" max="16" width="6.85546875" style="110" bestFit="1" customWidth="1"/>
    <col min="17" max="17" width="5.5703125" style="110" bestFit="1" customWidth="1"/>
    <col min="18" max="18" width="6.85546875" style="110" bestFit="1" customWidth="1"/>
    <col min="19" max="19" width="7.28515625" style="110" customWidth="1"/>
    <col min="20" max="20" width="6.85546875" style="110" bestFit="1" customWidth="1"/>
    <col min="21" max="21" width="5.5703125" style="110" bestFit="1" customWidth="1"/>
    <col min="22" max="22" width="6.85546875" style="110" bestFit="1" customWidth="1"/>
    <col min="23" max="23" width="8.140625" style="110" customWidth="1"/>
    <col min="24" max="24" width="6.85546875" style="110" bestFit="1" customWidth="1"/>
    <col min="25" max="25" width="5.5703125" style="110" bestFit="1" customWidth="1"/>
    <col min="26" max="26" width="6.85546875" style="110" bestFit="1" customWidth="1"/>
    <col min="27" max="27" width="7" style="110" bestFit="1" customWidth="1"/>
    <col min="28" max="28" width="6.85546875" style="110" bestFit="1" customWidth="1"/>
    <col min="29" max="29" width="5.5703125" style="110" bestFit="1" customWidth="1"/>
    <col min="30" max="30" width="6.85546875" style="110" bestFit="1" customWidth="1"/>
    <col min="31" max="31" width="7" style="110" bestFit="1" customWidth="1"/>
    <col min="32" max="32" width="6.85546875" style="110" bestFit="1" customWidth="1"/>
    <col min="33" max="33" width="5.5703125" style="110" bestFit="1" customWidth="1"/>
    <col min="34" max="34" width="6.85546875" style="110" bestFit="1" customWidth="1"/>
    <col min="35" max="35" width="6.7109375" style="110" customWidth="1"/>
    <col min="36" max="36" width="6.85546875" style="110" bestFit="1" customWidth="1"/>
    <col min="37" max="37" width="5.5703125" style="110" bestFit="1" customWidth="1"/>
    <col min="38" max="38" width="6.85546875" style="110" bestFit="1" customWidth="1"/>
    <col min="39" max="39" width="7" style="110" bestFit="1" customWidth="1"/>
    <col min="40" max="40" width="6.85546875" style="110" bestFit="1" customWidth="1"/>
    <col min="41" max="41" width="5.5703125" style="110" bestFit="1" customWidth="1"/>
    <col min="42" max="42" width="6.85546875" style="110" bestFit="1" customWidth="1"/>
    <col min="43" max="43" width="7" style="110" bestFit="1" customWidth="1"/>
    <col min="44" max="44" width="6.85546875" style="110" bestFit="1" customWidth="1"/>
    <col min="45" max="45" width="5.5703125" style="110" bestFit="1" customWidth="1"/>
    <col min="46" max="46" width="6.85546875" style="110" bestFit="1" customWidth="1"/>
    <col min="47" max="47" width="7" style="110" bestFit="1" customWidth="1"/>
    <col min="48" max="48" width="6.85546875" style="110" bestFit="1" customWidth="1"/>
    <col min="49" max="49" width="5.5703125" style="110" bestFit="1" customWidth="1"/>
    <col min="50" max="50" width="6.85546875" style="110" bestFit="1" customWidth="1"/>
    <col min="51" max="51" width="8" style="110" bestFit="1" customWidth="1"/>
    <col min="52" max="52" width="6.85546875" style="110" bestFit="1" customWidth="1"/>
    <col min="53" max="53" width="5.5703125" style="110" bestFit="1" customWidth="1"/>
    <col min="54" max="54" width="8" style="110" bestFit="1" customWidth="1"/>
    <col min="55" max="55" width="5.5703125" style="110" bestFit="1" customWidth="1"/>
    <col min="56" max="56" width="6.85546875" style="110" bestFit="1" customWidth="1"/>
    <col min="57" max="57" width="5.5703125" style="110" bestFit="1" customWidth="1"/>
    <col min="58" max="58" width="6.85546875" style="110" bestFit="1" customWidth="1"/>
    <col min="59" max="59" width="5.5703125" style="110" bestFit="1" customWidth="1"/>
    <col min="60" max="60" width="6.85546875" style="110" bestFit="1" customWidth="1"/>
    <col min="61" max="61" width="5.5703125" style="110" bestFit="1" customWidth="1"/>
    <col min="62" max="62" width="6.85546875" style="110" bestFit="1" customWidth="1"/>
    <col min="63" max="63" width="5.5703125" style="110" bestFit="1" customWidth="1"/>
    <col min="64" max="64" width="6.85546875" style="110" bestFit="1" customWidth="1"/>
    <col min="65" max="65" width="5.5703125" style="110" bestFit="1" customWidth="1"/>
    <col min="66" max="66" width="6.85546875" style="110" bestFit="1" customWidth="1"/>
    <col min="67" max="67" width="5.5703125" style="110" bestFit="1" customWidth="1"/>
    <col min="68" max="68" width="6.85546875" style="110" bestFit="1" customWidth="1"/>
    <col min="69" max="69" width="5.5703125" style="110" bestFit="1" customWidth="1"/>
    <col min="70" max="70" width="6.85546875" style="110" bestFit="1" customWidth="1"/>
    <col min="71" max="71" width="5.5703125" style="110" bestFit="1" customWidth="1"/>
    <col min="72" max="72" width="6.85546875" style="110" bestFit="1" customWidth="1"/>
    <col min="73" max="73" width="5.5703125" style="110" bestFit="1" customWidth="1"/>
    <col min="74" max="74" width="6.85546875" style="110" bestFit="1" customWidth="1"/>
    <col min="75" max="75" width="5.5703125" style="110" bestFit="1" customWidth="1"/>
    <col min="76" max="76" width="6.85546875" style="110" bestFit="1" customWidth="1"/>
    <col min="77" max="77" width="5.5703125" style="110" bestFit="1" customWidth="1"/>
    <col min="78" max="78" width="6.85546875" style="110" bestFit="1" customWidth="1"/>
    <col min="79" max="79" width="5.5703125" style="110" bestFit="1" customWidth="1"/>
    <col min="80" max="80" width="6.85546875" style="110" bestFit="1" customWidth="1"/>
    <col min="81" max="81" width="5.5703125" style="110" bestFit="1" customWidth="1"/>
    <col min="82" max="82" width="6.85546875" style="110" bestFit="1" customWidth="1"/>
    <col min="83" max="83" width="5.5703125" style="110" bestFit="1" customWidth="1"/>
    <col min="84" max="84" width="6.85546875" style="110" bestFit="1" customWidth="1"/>
    <col min="85" max="85" width="5.5703125" style="110" bestFit="1" customWidth="1"/>
    <col min="86" max="86" width="6.85546875" style="110" bestFit="1" customWidth="1"/>
    <col min="87" max="87" width="5.5703125" style="110" bestFit="1" customWidth="1"/>
    <col min="88" max="88" width="6.85546875" style="110" bestFit="1" customWidth="1"/>
    <col min="89" max="89" width="5.5703125" style="110" bestFit="1" customWidth="1"/>
    <col min="90" max="90" width="6.85546875" style="110" bestFit="1" customWidth="1"/>
    <col min="91" max="91" width="5.5703125" style="110" bestFit="1" customWidth="1"/>
    <col min="92" max="92" width="6.85546875" style="110" bestFit="1" customWidth="1"/>
    <col min="93" max="93" width="5.5703125" style="110" bestFit="1" customWidth="1"/>
    <col min="94" max="94" width="6.85546875" style="110" bestFit="1" customWidth="1"/>
    <col min="95" max="95" width="5.5703125" style="110" bestFit="1" customWidth="1"/>
    <col min="96" max="96" width="6.85546875" style="110" bestFit="1" customWidth="1"/>
    <col min="97" max="97" width="5.5703125" style="110" bestFit="1" customWidth="1"/>
    <col min="98" max="98" width="6.85546875" style="110" bestFit="1" customWidth="1"/>
    <col min="99" max="99" width="5.5703125" style="110" bestFit="1" customWidth="1"/>
    <col min="100" max="100" width="6.85546875" style="110" bestFit="1" customWidth="1"/>
    <col min="101" max="101" width="5.5703125" style="110" bestFit="1" customWidth="1"/>
    <col min="102" max="102" width="6.85546875" style="110" bestFit="1" customWidth="1"/>
    <col min="103" max="103" width="5.5703125" style="110" bestFit="1" customWidth="1"/>
    <col min="104" max="104" width="6.85546875" style="110" bestFit="1" customWidth="1"/>
    <col min="105" max="105" width="5.5703125" style="110" bestFit="1" customWidth="1"/>
    <col min="106" max="106" width="6.85546875" style="110" bestFit="1" customWidth="1"/>
    <col min="107" max="16384" width="9.140625" style="110"/>
  </cols>
  <sheetData>
    <row r="1" spans="1:108" x14ac:dyDescent="0.25">
      <c r="A1" s="110" t="s">
        <v>171</v>
      </c>
    </row>
    <row r="2" spans="1:108" x14ac:dyDescent="0.25">
      <c r="A2" s="113"/>
      <c r="B2" s="113"/>
      <c r="C2" s="1022" t="s">
        <v>18</v>
      </c>
      <c r="D2" s="1022"/>
      <c r="E2" s="1022"/>
      <c r="F2" s="1022"/>
      <c r="G2" s="1022"/>
      <c r="H2" s="1022"/>
      <c r="I2" s="1022"/>
      <c r="J2" s="1022"/>
      <c r="K2" s="1021" t="s">
        <v>31</v>
      </c>
      <c r="L2" s="1021"/>
      <c r="M2" s="1021"/>
      <c r="N2" s="1021"/>
      <c r="O2" s="1021"/>
      <c r="P2" s="1021"/>
      <c r="Q2" s="1021"/>
      <c r="R2" s="1021"/>
      <c r="S2" s="1022" t="s">
        <v>32</v>
      </c>
      <c r="T2" s="1022"/>
      <c r="U2" s="1022"/>
      <c r="V2" s="1022"/>
      <c r="W2" s="1022"/>
      <c r="X2" s="1022"/>
      <c r="Y2" s="1022"/>
      <c r="Z2" s="1022"/>
      <c r="AA2" s="1021" t="s">
        <v>33</v>
      </c>
      <c r="AB2" s="1021"/>
      <c r="AC2" s="1021"/>
      <c r="AD2" s="1021"/>
      <c r="AE2" s="1021"/>
      <c r="AF2" s="1021"/>
      <c r="AG2" s="1021"/>
      <c r="AH2" s="1021"/>
      <c r="AI2" s="1022" t="s">
        <v>34</v>
      </c>
      <c r="AJ2" s="1022"/>
      <c r="AK2" s="1022"/>
      <c r="AL2" s="1022"/>
      <c r="AM2" s="1022"/>
      <c r="AN2" s="1022"/>
      <c r="AO2" s="1022"/>
      <c r="AP2" s="1022"/>
      <c r="AQ2" s="1021" t="s">
        <v>284</v>
      </c>
      <c r="AR2" s="1021"/>
      <c r="AS2" s="1021"/>
      <c r="AT2" s="1021"/>
      <c r="AU2" s="1021"/>
      <c r="AV2" s="1021"/>
      <c r="AW2" s="1021"/>
      <c r="AX2" s="1021"/>
      <c r="AY2" s="1022" t="s">
        <v>285</v>
      </c>
      <c r="AZ2" s="1022"/>
      <c r="BA2" s="1022"/>
      <c r="BB2" s="1022"/>
      <c r="BC2" s="1022"/>
      <c r="BD2" s="1022"/>
      <c r="BE2" s="1022"/>
      <c r="BF2" s="1022"/>
      <c r="BG2" s="1017" t="s">
        <v>288</v>
      </c>
      <c r="BH2" s="1017"/>
      <c r="BI2" s="1017"/>
      <c r="BJ2" s="1017"/>
      <c r="BK2" s="1017"/>
      <c r="BL2" s="1017"/>
      <c r="BM2" s="1017"/>
      <c r="BN2" s="1017"/>
      <c r="BO2" s="1022" t="s">
        <v>289</v>
      </c>
      <c r="BP2" s="1022"/>
      <c r="BQ2" s="1022"/>
      <c r="BR2" s="1022"/>
      <c r="BS2" s="1022"/>
      <c r="BT2" s="1022"/>
      <c r="BU2" s="1022"/>
      <c r="BV2" s="1022"/>
      <c r="BW2" s="1017" t="s">
        <v>290</v>
      </c>
      <c r="BX2" s="1017"/>
      <c r="BY2" s="1017"/>
      <c r="BZ2" s="1017"/>
      <c r="CA2" s="1017"/>
      <c r="CB2" s="1017"/>
      <c r="CC2" s="1017"/>
      <c r="CD2" s="1017"/>
      <c r="CE2" s="1017" t="s">
        <v>291</v>
      </c>
      <c r="CF2" s="1017"/>
      <c r="CG2" s="1017"/>
      <c r="CH2" s="1017"/>
      <c r="CI2" s="1017"/>
      <c r="CJ2" s="1017"/>
      <c r="CK2" s="1017"/>
      <c r="CL2" s="1017"/>
      <c r="CM2" s="1017" t="s">
        <v>292</v>
      </c>
      <c r="CN2" s="1017"/>
      <c r="CO2" s="1017"/>
      <c r="CP2" s="1017"/>
      <c r="CQ2" s="1017"/>
      <c r="CR2" s="1017"/>
      <c r="CS2" s="1017"/>
      <c r="CT2" s="1017"/>
      <c r="CU2" s="1017">
        <v>2020</v>
      </c>
      <c r="CV2" s="1017"/>
      <c r="CW2" s="1017"/>
      <c r="CX2" s="1017"/>
      <c r="CY2" s="1017"/>
      <c r="CZ2" s="1017"/>
      <c r="DA2" s="1017"/>
      <c r="DB2" s="1017"/>
    </row>
    <row r="3" spans="1:108" x14ac:dyDescent="0.25">
      <c r="A3" s="114"/>
      <c r="B3" s="114"/>
      <c r="C3" s="1018" t="s">
        <v>28</v>
      </c>
      <c r="D3" s="1018"/>
      <c r="E3" s="1019" t="s">
        <v>29</v>
      </c>
      <c r="F3" s="1019"/>
      <c r="G3" s="1020" t="s">
        <v>30</v>
      </c>
      <c r="H3" s="1020"/>
      <c r="I3" s="1021" t="s">
        <v>17</v>
      </c>
      <c r="J3" s="1021"/>
      <c r="K3" s="1018" t="s">
        <v>28</v>
      </c>
      <c r="L3" s="1018"/>
      <c r="M3" s="1019" t="s">
        <v>29</v>
      </c>
      <c r="N3" s="1019"/>
      <c r="O3" s="1020" t="s">
        <v>30</v>
      </c>
      <c r="P3" s="1020"/>
      <c r="Q3" s="1021" t="s">
        <v>17</v>
      </c>
      <c r="R3" s="1021"/>
      <c r="S3" s="1018" t="s">
        <v>28</v>
      </c>
      <c r="T3" s="1018"/>
      <c r="U3" s="1019" t="s">
        <v>29</v>
      </c>
      <c r="V3" s="1019"/>
      <c r="W3" s="1020" t="s">
        <v>30</v>
      </c>
      <c r="X3" s="1020"/>
      <c r="Y3" s="1021" t="s">
        <v>17</v>
      </c>
      <c r="Z3" s="1021"/>
      <c r="AA3" s="1018" t="s">
        <v>28</v>
      </c>
      <c r="AB3" s="1018"/>
      <c r="AC3" s="1019" t="s">
        <v>29</v>
      </c>
      <c r="AD3" s="1019"/>
      <c r="AE3" s="1020" t="s">
        <v>30</v>
      </c>
      <c r="AF3" s="1020"/>
      <c r="AG3" s="1021" t="s">
        <v>17</v>
      </c>
      <c r="AH3" s="1021"/>
      <c r="AI3" s="1018" t="s">
        <v>28</v>
      </c>
      <c r="AJ3" s="1018"/>
      <c r="AK3" s="1019" t="s">
        <v>29</v>
      </c>
      <c r="AL3" s="1019"/>
      <c r="AM3" s="1020" t="s">
        <v>30</v>
      </c>
      <c r="AN3" s="1020"/>
      <c r="AO3" s="1021" t="s">
        <v>17</v>
      </c>
      <c r="AP3" s="1021"/>
      <c r="AQ3" s="1018" t="s">
        <v>28</v>
      </c>
      <c r="AR3" s="1018"/>
      <c r="AS3" s="1019" t="s">
        <v>29</v>
      </c>
      <c r="AT3" s="1019"/>
      <c r="AU3" s="1020" t="s">
        <v>30</v>
      </c>
      <c r="AV3" s="1020"/>
      <c r="AW3" s="1021" t="s">
        <v>17</v>
      </c>
      <c r="AX3" s="1021"/>
      <c r="AY3" s="1018" t="s">
        <v>28</v>
      </c>
      <c r="AZ3" s="1018"/>
      <c r="BA3" s="1019" t="s">
        <v>29</v>
      </c>
      <c r="BB3" s="1019"/>
      <c r="BC3" s="1020" t="s">
        <v>30</v>
      </c>
      <c r="BD3" s="1020"/>
      <c r="BE3" s="1021" t="s">
        <v>17</v>
      </c>
      <c r="BF3" s="1021"/>
      <c r="BG3" s="1018" t="s">
        <v>28</v>
      </c>
      <c r="BH3" s="1018"/>
      <c r="BI3" s="1019" t="s">
        <v>29</v>
      </c>
      <c r="BJ3" s="1019"/>
      <c r="BK3" s="1020" t="s">
        <v>30</v>
      </c>
      <c r="BL3" s="1020"/>
      <c r="BM3" s="1021" t="s">
        <v>17</v>
      </c>
      <c r="BN3" s="1021"/>
      <c r="BO3" s="1018" t="s">
        <v>28</v>
      </c>
      <c r="BP3" s="1018"/>
      <c r="BQ3" s="1019" t="s">
        <v>29</v>
      </c>
      <c r="BR3" s="1019"/>
      <c r="BS3" s="1020" t="s">
        <v>30</v>
      </c>
      <c r="BT3" s="1020"/>
      <c r="BU3" s="1021" t="s">
        <v>17</v>
      </c>
      <c r="BV3" s="1021"/>
      <c r="BW3" s="1018" t="s">
        <v>28</v>
      </c>
      <c r="BX3" s="1018"/>
      <c r="BY3" s="1019" t="s">
        <v>29</v>
      </c>
      <c r="BZ3" s="1019"/>
      <c r="CA3" s="1020" t="s">
        <v>30</v>
      </c>
      <c r="CB3" s="1020"/>
      <c r="CC3" s="1021" t="s">
        <v>17</v>
      </c>
      <c r="CD3" s="1021"/>
      <c r="CE3" s="1018" t="s">
        <v>28</v>
      </c>
      <c r="CF3" s="1018"/>
      <c r="CG3" s="1019" t="s">
        <v>29</v>
      </c>
      <c r="CH3" s="1019"/>
      <c r="CI3" s="1020" t="s">
        <v>30</v>
      </c>
      <c r="CJ3" s="1020"/>
      <c r="CK3" s="1021" t="s">
        <v>17</v>
      </c>
      <c r="CL3" s="1021"/>
      <c r="CM3" s="1018" t="s">
        <v>28</v>
      </c>
      <c r="CN3" s="1018"/>
      <c r="CO3" s="1019" t="s">
        <v>29</v>
      </c>
      <c r="CP3" s="1019"/>
      <c r="CQ3" s="1020" t="s">
        <v>30</v>
      </c>
      <c r="CR3" s="1020"/>
      <c r="CS3" s="1021" t="s">
        <v>17</v>
      </c>
      <c r="CT3" s="1021"/>
      <c r="CU3" s="1018" t="s">
        <v>28</v>
      </c>
      <c r="CV3" s="1018"/>
      <c r="CW3" s="1019" t="s">
        <v>29</v>
      </c>
      <c r="CX3" s="1019"/>
      <c r="CY3" s="1020" t="s">
        <v>30</v>
      </c>
      <c r="CZ3" s="1020"/>
      <c r="DA3" s="1021" t="s">
        <v>17</v>
      </c>
      <c r="DB3" s="1021"/>
    </row>
    <row r="4" spans="1:108" x14ac:dyDescent="0.25">
      <c r="A4" s="112" t="s">
        <v>19</v>
      </c>
      <c r="B4" s="112" t="s">
        <v>172</v>
      </c>
      <c r="C4" s="134" t="s">
        <v>270</v>
      </c>
      <c r="D4" s="134" t="s">
        <v>272</v>
      </c>
      <c r="E4" s="134" t="s">
        <v>270</v>
      </c>
      <c r="F4" s="134" t="s">
        <v>272</v>
      </c>
      <c r="G4" s="134" t="s">
        <v>270</v>
      </c>
      <c r="H4" s="134" t="s">
        <v>272</v>
      </c>
      <c r="I4" s="134" t="s">
        <v>270</v>
      </c>
      <c r="J4" s="134" t="s">
        <v>272</v>
      </c>
      <c r="K4" s="134" t="s">
        <v>270</v>
      </c>
      <c r="L4" s="134" t="s">
        <v>272</v>
      </c>
      <c r="M4" s="134" t="s">
        <v>270</v>
      </c>
      <c r="N4" s="134" t="s">
        <v>272</v>
      </c>
      <c r="O4" s="134" t="s">
        <v>270</v>
      </c>
      <c r="P4" s="134" t="s">
        <v>272</v>
      </c>
      <c r="Q4" s="134" t="s">
        <v>270</v>
      </c>
      <c r="R4" s="134" t="s">
        <v>272</v>
      </c>
      <c r="S4" s="189" t="s">
        <v>270</v>
      </c>
      <c r="T4" s="189" t="s">
        <v>272</v>
      </c>
      <c r="U4" s="189" t="s">
        <v>270</v>
      </c>
      <c r="V4" s="189" t="s">
        <v>272</v>
      </c>
      <c r="W4" s="189" t="s">
        <v>270</v>
      </c>
      <c r="X4" s="189" t="s">
        <v>272</v>
      </c>
      <c r="Y4" s="189" t="s">
        <v>270</v>
      </c>
      <c r="Z4" s="189" t="s">
        <v>272</v>
      </c>
      <c r="AA4" s="210" t="s">
        <v>270</v>
      </c>
      <c r="AB4" s="210" t="s">
        <v>272</v>
      </c>
      <c r="AC4" s="210" t="s">
        <v>270</v>
      </c>
      <c r="AD4" s="210" t="s">
        <v>272</v>
      </c>
      <c r="AE4" s="210" t="s">
        <v>270</v>
      </c>
      <c r="AF4" s="210" t="s">
        <v>272</v>
      </c>
      <c r="AG4" s="210" t="s">
        <v>270</v>
      </c>
      <c r="AH4" s="210" t="s">
        <v>272</v>
      </c>
      <c r="AI4" s="233" t="s">
        <v>270</v>
      </c>
      <c r="AJ4" s="233" t="s">
        <v>272</v>
      </c>
      <c r="AK4" s="233" t="s">
        <v>270</v>
      </c>
      <c r="AL4" s="233" t="s">
        <v>272</v>
      </c>
      <c r="AM4" s="233" t="s">
        <v>270</v>
      </c>
      <c r="AN4" s="233" t="s">
        <v>272</v>
      </c>
      <c r="AO4" s="233" t="s">
        <v>270</v>
      </c>
      <c r="AP4" s="233" t="s">
        <v>272</v>
      </c>
      <c r="AQ4" s="255" t="s">
        <v>270</v>
      </c>
      <c r="AR4" s="255" t="s">
        <v>272</v>
      </c>
      <c r="AS4" s="255" t="s">
        <v>270</v>
      </c>
      <c r="AT4" s="255" t="s">
        <v>272</v>
      </c>
      <c r="AU4" s="255" t="s">
        <v>270</v>
      </c>
      <c r="AV4" s="255" t="s">
        <v>272</v>
      </c>
      <c r="AW4" s="255" t="s">
        <v>270</v>
      </c>
      <c r="AX4" s="255" t="s">
        <v>272</v>
      </c>
      <c r="AY4" s="278" t="s">
        <v>270</v>
      </c>
      <c r="AZ4" s="278" t="s">
        <v>272</v>
      </c>
      <c r="BA4" s="278" t="s">
        <v>270</v>
      </c>
      <c r="BB4" s="278" t="s">
        <v>272</v>
      </c>
      <c r="BC4" s="278" t="s">
        <v>270</v>
      </c>
      <c r="BD4" s="278" t="s">
        <v>272</v>
      </c>
      <c r="BE4" s="278" t="s">
        <v>270</v>
      </c>
      <c r="BF4" s="278" t="s">
        <v>272</v>
      </c>
      <c r="BG4" s="300" t="s">
        <v>270</v>
      </c>
      <c r="BH4" s="300" t="s">
        <v>272</v>
      </c>
      <c r="BI4" s="300" t="s">
        <v>270</v>
      </c>
      <c r="BJ4" s="300" t="s">
        <v>272</v>
      </c>
      <c r="BK4" s="300" t="s">
        <v>270</v>
      </c>
      <c r="BL4" s="300" t="s">
        <v>272</v>
      </c>
      <c r="BM4" s="300" t="s">
        <v>270</v>
      </c>
      <c r="BN4" s="300" t="s">
        <v>272</v>
      </c>
      <c r="BO4" s="331" t="s">
        <v>270</v>
      </c>
      <c r="BP4" s="331" t="s">
        <v>272</v>
      </c>
      <c r="BQ4" s="331" t="s">
        <v>270</v>
      </c>
      <c r="BR4" s="331" t="s">
        <v>272</v>
      </c>
      <c r="BS4" s="331" t="s">
        <v>270</v>
      </c>
      <c r="BT4" s="331" t="s">
        <v>272</v>
      </c>
      <c r="BU4" s="331" t="s">
        <v>270</v>
      </c>
      <c r="BV4" s="331" t="s">
        <v>272</v>
      </c>
      <c r="BW4" s="394" t="s">
        <v>270</v>
      </c>
      <c r="BX4" s="394" t="s">
        <v>272</v>
      </c>
      <c r="BY4" s="394" t="s">
        <v>270</v>
      </c>
      <c r="BZ4" s="394" t="s">
        <v>272</v>
      </c>
      <c r="CA4" s="394" t="s">
        <v>270</v>
      </c>
      <c r="CB4" s="394" t="s">
        <v>272</v>
      </c>
      <c r="CC4" s="394" t="s">
        <v>270</v>
      </c>
      <c r="CD4" s="394" t="s">
        <v>272</v>
      </c>
      <c r="CE4" s="407" t="s">
        <v>270</v>
      </c>
      <c r="CF4" s="407" t="s">
        <v>272</v>
      </c>
      <c r="CG4" s="407" t="s">
        <v>270</v>
      </c>
      <c r="CH4" s="407" t="s">
        <v>272</v>
      </c>
      <c r="CI4" s="407" t="s">
        <v>270</v>
      </c>
      <c r="CJ4" s="407" t="s">
        <v>272</v>
      </c>
      <c r="CK4" s="407" t="s">
        <v>270</v>
      </c>
      <c r="CL4" s="407" t="s">
        <v>272</v>
      </c>
      <c r="CM4" s="433" t="s">
        <v>270</v>
      </c>
      <c r="CN4" s="433" t="s">
        <v>272</v>
      </c>
      <c r="CO4" s="433" t="s">
        <v>270</v>
      </c>
      <c r="CP4" s="433" t="s">
        <v>272</v>
      </c>
      <c r="CQ4" s="433" t="s">
        <v>270</v>
      </c>
      <c r="CR4" s="433" t="s">
        <v>272</v>
      </c>
      <c r="CS4" s="433" t="s">
        <v>270</v>
      </c>
      <c r="CT4" s="433" t="s">
        <v>272</v>
      </c>
      <c r="CU4" s="433" t="s">
        <v>270</v>
      </c>
      <c r="CV4" s="433" t="s">
        <v>272</v>
      </c>
      <c r="CW4" s="433" t="s">
        <v>270</v>
      </c>
      <c r="CX4" s="433" t="s">
        <v>272</v>
      </c>
      <c r="CY4" s="433" t="s">
        <v>270</v>
      </c>
      <c r="CZ4" s="433" t="s">
        <v>272</v>
      </c>
      <c r="DA4" s="433" t="s">
        <v>270</v>
      </c>
      <c r="DB4" s="433" t="s">
        <v>272</v>
      </c>
    </row>
    <row r="5" spans="1:108" x14ac:dyDescent="0.25">
      <c r="A5" s="89">
        <v>1</v>
      </c>
      <c r="B5" s="90" t="s">
        <v>322</v>
      </c>
      <c r="C5" s="89"/>
      <c r="D5" s="89"/>
      <c r="E5" s="89">
        <v>150</v>
      </c>
      <c r="F5" s="89">
        <v>150</v>
      </c>
      <c r="G5" s="89"/>
      <c r="H5" s="89"/>
      <c r="I5" s="89">
        <f t="shared" ref="I5:J8" si="0">C5+E5+G5</f>
        <v>150</v>
      </c>
      <c r="J5" s="89">
        <f t="shared" si="0"/>
        <v>150</v>
      </c>
      <c r="K5" s="89"/>
      <c r="L5" s="89"/>
      <c r="M5" s="89">
        <v>112</v>
      </c>
      <c r="N5" s="89">
        <v>112</v>
      </c>
      <c r="O5" s="89"/>
      <c r="P5" s="89"/>
      <c r="Q5" s="89">
        <f t="shared" ref="Q5:R8" si="1">K5+M5+O5</f>
        <v>112</v>
      </c>
      <c r="R5" s="89">
        <f t="shared" si="1"/>
        <v>112</v>
      </c>
      <c r="S5" s="516"/>
      <c r="T5" s="516"/>
      <c r="U5" s="516">
        <v>120</v>
      </c>
      <c r="V5" s="516">
        <v>120</v>
      </c>
      <c r="W5" s="516"/>
      <c r="X5" s="516"/>
      <c r="Y5" s="89">
        <f t="shared" ref="Y5:Z8" si="2">S5+U5+W5</f>
        <v>120</v>
      </c>
      <c r="Z5" s="89">
        <f t="shared" si="2"/>
        <v>120</v>
      </c>
      <c r="AA5" s="516"/>
      <c r="AB5" s="516"/>
      <c r="AC5" s="516">
        <v>96</v>
      </c>
      <c r="AD5" s="516">
        <v>96</v>
      </c>
      <c r="AE5" s="516"/>
      <c r="AF5" s="516"/>
      <c r="AG5" s="89">
        <f t="shared" ref="AG5:AH8" si="3">AA5+AC5+AE5</f>
        <v>96</v>
      </c>
      <c r="AH5" s="89">
        <f t="shared" si="3"/>
        <v>96</v>
      </c>
      <c r="AI5" s="516"/>
      <c r="AJ5" s="516"/>
      <c r="AK5" s="516"/>
      <c r="AL5" s="516"/>
      <c r="AM5" s="516"/>
      <c r="AN5" s="516"/>
      <c r="AO5" s="89">
        <f t="shared" ref="AO5:AP8" si="4">AI5+AK5+AM5</f>
        <v>0</v>
      </c>
      <c r="AP5" s="89">
        <f t="shared" si="4"/>
        <v>0</v>
      </c>
      <c r="AQ5" s="516"/>
      <c r="AR5" s="516"/>
      <c r="AS5" s="516"/>
      <c r="AT5" s="516"/>
      <c r="AU5" s="516"/>
      <c r="AV5" s="516"/>
      <c r="AW5" s="89">
        <f t="shared" ref="AW5:AX8" si="5">AQ5+AS5+AU5</f>
        <v>0</v>
      </c>
      <c r="AX5" s="89">
        <f t="shared" si="5"/>
        <v>0</v>
      </c>
      <c r="AY5" s="516"/>
      <c r="AZ5" s="516"/>
      <c r="BA5" s="516"/>
      <c r="BB5" s="516"/>
      <c r="BC5" s="516"/>
      <c r="BD5" s="516"/>
      <c r="BE5" s="89">
        <f t="shared" ref="BE5:BF8" si="6">AY5+BA5+BC5</f>
        <v>0</v>
      </c>
      <c r="BF5" s="89">
        <f t="shared" si="6"/>
        <v>0</v>
      </c>
      <c r="BG5" s="89"/>
      <c r="BH5" s="89"/>
      <c r="BI5" s="89"/>
      <c r="BJ5" s="89"/>
      <c r="BK5" s="89"/>
      <c r="BL5" s="89"/>
      <c r="BM5" s="89">
        <f t="shared" ref="BM5:BN8" si="7">BG5+BI5+BK5</f>
        <v>0</v>
      </c>
      <c r="BN5" s="89">
        <f t="shared" si="7"/>
        <v>0</v>
      </c>
      <c r="BO5" s="516"/>
      <c r="BP5" s="516"/>
      <c r="BQ5" s="516"/>
      <c r="BR5" s="516"/>
      <c r="BS5" s="516"/>
      <c r="BT5" s="516"/>
      <c r="BU5" s="89">
        <f>BO5+BQ5+BS5</f>
        <v>0</v>
      </c>
      <c r="BV5" s="89">
        <f>BP5+BR5+BT5</f>
        <v>0</v>
      </c>
      <c r="BW5" s="516"/>
      <c r="BX5" s="516"/>
      <c r="BY5" s="516"/>
      <c r="BZ5" s="516"/>
      <c r="CA5" s="516"/>
      <c r="CB5" s="516"/>
      <c r="CC5" s="396">
        <f t="shared" ref="CC5:CD8" si="8">BW5+BY5+CA5</f>
        <v>0</v>
      </c>
      <c r="CD5" s="396">
        <f t="shared" si="8"/>
        <v>0</v>
      </c>
      <c r="CE5" s="516"/>
      <c r="CF5" s="516"/>
      <c r="CG5" s="516"/>
      <c r="CH5" s="516"/>
      <c r="CI5" s="516"/>
      <c r="CJ5" s="516"/>
      <c r="CK5" s="412">
        <f t="shared" ref="CK5:CL8" si="9">CE5+CG5+CI5</f>
        <v>0</v>
      </c>
      <c r="CL5" s="412">
        <f t="shared" si="9"/>
        <v>0</v>
      </c>
      <c r="CM5" s="516"/>
      <c r="CN5" s="516"/>
      <c r="CO5" s="516"/>
      <c r="CP5" s="516"/>
      <c r="CQ5" s="516"/>
      <c r="CR5" s="516"/>
      <c r="CS5" s="435">
        <f t="shared" ref="CS5:CT8" si="10">CM5+CO5+CQ5</f>
        <v>0</v>
      </c>
      <c r="CT5" s="435">
        <f t="shared" si="10"/>
        <v>0</v>
      </c>
      <c r="CU5" s="435">
        <f>C5+K5+S5+AA5+AI5+AQ5+AY5+BG5+BO5+BW5+CE5+CM5</f>
        <v>0</v>
      </c>
      <c r="CV5" s="435">
        <f t="shared" ref="CU5:CZ8" si="11">D5+L5+T5+AB5+AJ5+AR5+AZ5+BH5+BP5+BX5+CF5+CN5</f>
        <v>0</v>
      </c>
      <c r="CW5" s="435">
        <f t="shared" si="11"/>
        <v>478</v>
      </c>
      <c r="CX5" s="435">
        <f t="shared" si="11"/>
        <v>478</v>
      </c>
      <c r="CY5" s="435">
        <f t="shared" si="11"/>
        <v>0</v>
      </c>
      <c r="CZ5" s="435">
        <f t="shared" si="11"/>
        <v>0</v>
      </c>
      <c r="DA5" s="435">
        <f t="shared" ref="DA5:DB8" si="12">CU5+CW5+CY5</f>
        <v>478</v>
      </c>
      <c r="DB5" s="435">
        <f t="shared" si="12"/>
        <v>478</v>
      </c>
      <c r="DD5" s="110">
        <f>DA5/239</f>
        <v>2</v>
      </c>
    </row>
    <row r="6" spans="1:108" x14ac:dyDescent="0.25">
      <c r="A6" s="89">
        <v>2</v>
      </c>
      <c r="B6" s="90" t="s">
        <v>323</v>
      </c>
      <c r="C6" s="89"/>
      <c r="D6" s="89"/>
      <c r="E6" s="89">
        <v>0</v>
      </c>
      <c r="F6" s="89">
        <v>0</v>
      </c>
      <c r="G6" s="89"/>
      <c r="H6" s="89"/>
      <c r="I6" s="89">
        <f t="shared" si="0"/>
        <v>0</v>
      </c>
      <c r="J6" s="89">
        <f t="shared" si="0"/>
        <v>0</v>
      </c>
      <c r="K6" s="89"/>
      <c r="L6" s="89"/>
      <c r="M6" s="89">
        <v>0</v>
      </c>
      <c r="N6" s="89">
        <v>0</v>
      </c>
      <c r="O6" s="89"/>
      <c r="P6" s="89"/>
      <c r="Q6" s="89">
        <f t="shared" si="1"/>
        <v>0</v>
      </c>
      <c r="R6" s="89">
        <f t="shared" si="1"/>
        <v>0</v>
      </c>
      <c r="S6" s="516"/>
      <c r="T6" s="516"/>
      <c r="U6" s="516">
        <v>0</v>
      </c>
      <c r="V6" s="516">
        <v>0</v>
      </c>
      <c r="W6" s="516"/>
      <c r="X6" s="516"/>
      <c r="Y6" s="89">
        <f t="shared" si="2"/>
        <v>0</v>
      </c>
      <c r="Z6" s="89">
        <f t="shared" si="2"/>
        <v>0</v>
      </c>
      <c r="AA6" s="516"/>
      <c r="AB6" s="516"/>
      <c r="AC6" s="516">
        <v>0</v>
      </c>
      <c r="AD6" s="516">
        <v>0</v>
      </c>
      <c r="AE6" s="516"/>
      <c r="AF6" s="516"/>
      <c r="AG6" s="89">
        <f t="shared" si="3"/>
        <v>0</v>
      </c>
      <c r="AH6" s="89">
        <f t="shared" si="3"/>
        <v>0</v>
      </c>
      <c r="AI6" s="516"/>
      <c r="AJ6" s="516"/>
      <c r="AK6" s="516"/>
      <c r="AL6" s="516"/>
      <c r="AM6" s="516"/>
      <c r="AN6" s="516"/>
      <c r="AO6" s="89">
        <f t="shared" si="4"/>
        <v>0</v>
      </c>
      <c r="AP6" s="89">
        <f t="shared" si="4"/>
        <v>0</v>
      </c>
      <c r="AQ6" s="516"/>
      <c r="AR6" s="516"/>
      <c r="AS6" s="516"/>
      <c r="AT6" s="516"/>
      <c r="AU6" s="516"/>
      <c r="AV6" s="516"/>
      <c r="AW6" s="89">
        <f t="shared" si="5"/>
        <v>0</v>
      </c>
      <c r="AX6" s="89">
        <f t="shared" si="5"/>
        <v>0</v>
      </c>
      <c r="AY6" s="516"/>
      <c r="AZ6" s="516"/>
      <c r="BA6" s="516"/>
      <c r="BB6" s="516"/>
      <c r="BC6" s="516"/>
      <c r="BD6" s="516"/>
      <c r="BE6" s="89">
        <f t="shared" si="6"/>
        <v>0</v>
      </c>
      <c r="BF6" s="89">
        <f t="shared" si="6"/>
        <v>0</v>
      </c>
      <c r="BG6" s="89"/>
      <c r="BH6" s="89"/>
      <c r="BI6" s="89"/>
      <c r="BJ6" s="89"/>
      <c r="BK6" s="89"/>
      <c r="BL6" s="89"/>
      <c r="BM6" s="89">
        <f t="shared" si="7"/>
        <v>0</v>
      </c>
      <c r="BN6" s="89">
        <f t="shared" si="7"/>
        <v>0</v>
      </c>
      <c r="BO6" s="516"/>
      <c r="BP6" s="516"/>
      <c r="BQ6" s="516"/>
      <c r="BR6" s="516"/>
      <c r="BS6" s="516"/>
      <c r="BT6" s="516"/>
      <c r="BU6" s="89">
        <f t="shared" ref="BU6:BV8" si="13">BO6+BQ6+BS6</f>
        <v>0</v>
      </c>
      <c r="BV6" s="89">
        <f t="shared" si="13"/>
        <v>0</v>
      </c>
      <c r="BW6" s="516"/>
      <c r="BX6" s="516"/>
      <c r="BY6" s="516"/>
      <c r="BZ6" s="516"/>
      <c r="CA6" s="516"/>
      <c r="CB6" s="516"/>
      <c r="CC6" s="396">
        <f t="shared" si="8"/>
        <v>0</v>
      </c>
      <c r="CD6" s="396">
        <f t="shared" si="8"/>
        <v>0</v>
      </c>
      <c r="CE6" s="516"/>
      <c r="CF6" s="516"/>
      <c r="CG6" s="516"/>
      <c r="CH6" s="516"/>
      <c r="CI6" s="516"/>
      <c r="CJ6" s="516"/>
      <c r="CK6" s="412">
        <f t="shared" si="9"/>
        <v>0</v>
      </c>
      <c r="CL6" s="412">
        <f t="shared" si="9"/>
        <v>0</v>
      </c>
      <c r="CM6" s="516"/>
      <c r="CN6" s="516"/>
      <c r="CO6" s="516"/>
      <c r="CP6" s="516"/>
      <c r="CQ6" s="516"/>
      <c r="CR6" s="516"/>
      <c r="CS6" s="435">
        <f t="shared" si="10"/>
        <v>0</v>
      </c>
      <c r="CT6" s="435">
        <f t="shared" si="10"/>
        <v>0</v>
      </c>
      <c r="CU6" s="435">
        <f t="shared" si="11"/>
        <v>0</v>
      </c>
      <c r="CV6" s="435">
        <f t="shared" si="11"/>
        <v>0</v>
      </c>
      <c r="CW6" s="435">
        <f t="shared" si="11"/>
        <v>0</v>
      </c>
      <c r="CX6" s="435">
        <f t="shared" si="11"/>
        <v>0</v>
      </c>
      <c r="CY6" s="435">
        <f t="shared" si="11"/>
        <v>0</v>
      </c>
      <c r="CZ6" s="435">
        <f t="shared" si="11"/>
        <v>0</v>
      </c>
      <c r="DA6" s="435">
        <f t="shared" si="12"/>
        <v>0</v>
      </c>
      <c r="DB6" s="435">
        <f t="shared" si="12"/>
        <v>0</v>
      </c>
    </row>
    <row r="7" spans="1:108" x14ac:dyDescent="0.25">
      <c r="A7" s="89">
        <v>3</v>
      </c>
      <c r="B7" s="90" t="s">
        <v>273</v>
      </c>
      <c r="C7" s="477"/>
      <c r="D7" s="477"/>
      <c r="E7" s="89">
        <v>0</v>
      </c>
      <c r="F7" s="89">
        <v>0</v>
      </c>
      <c r="G7" s="89"/>
      <c r="H7" s="89"/>
      <c r="I7" s="89">
        <f t="shared" si="0"/>
        <v>0</v>
      </c>
      <c r="J7" s="89">
        <f t="shared" si="0"/>
        <v>0</v>
      </c>
      <c r="K7" s="89"/>
      <c r="L7" s="89"/>
      <c r="M7" s="89">
        <v>0</v>
      </c>
      <c r="N7" s="89">
        <v>0</v>
      </c>
      <c r="O7" s="458"/>
      <c r="P7" s="458"/>
      <c r="Q7" s="89">
        <f t="shared" si="1"/>
        <v>0</v>
      </c>
      <c r="R7" s="89">
        <f t="shared" si="1"/>
        <v>0</v>
      </c>
      <c r="S7" s="516"/>
      <c r="T7" s="516"/>
      <c r="U7" s="516">
        <v>0</v>
      </c>
      <c r="V7" s="516">
        <v>0</v>
      </c>
      <c r="W7" s="516"/>
      <c r="X7" s="516"/>
      <c r="Y7" s="89">
        <f t="shared" si="2"/>
        <v>0</v>
      </c>
      <c r="Z7" s="89">
        <f t="shared" si="2"/>
        <v>0</v>
      </c>
      <c r="AA7" s="516"/>
      <c r="AB7" s="516"/>
      <c r="AC7" s="516">
        <v>0</v>
      </c>
      <c r="AD7" s="516">
        <v>0</v>
      </c>
      <c r="AE7" s="516"/>
      <c r="AF7" s="516"/>
      <c r="AG7" s="89">
        <f t="shared" si="3"/>
        <v>0</v>
      </c>
      <c r="AH7" s="89">
        <f t="shared" si="3"/>
        <v>0</v>
      </c>
      <c r="AI7" s="516"/>
      <c r="AJ7" s="516"/>
      <c r="AK7" s="516">
        <v>0</v>
      </c>
      <c r="AL7" s="516">
        <v>0</v>
      </c>
      <c r="AM7" s="516"/>
      <c r="AN7" s="516"/>
      <c r="AO7" s="89">
        <f t="shared" si="4"/>
        <v>0</v>
      </c>
      <c r="AP7" s="89">
        <f t="shared" si="4"/>
        <v>0</v>
      </c>
      <c r="AQ7" s="516"/>
      <c r="AR7" s="516"/>
      <c r="AS7" s="516"/>
      <c r="AT7" s="516"/>
      <c r="AU7" s="516"/>
      <c r="AV7" s="516"/>
      <c r="AW7" s="89">
        <f t="shared" si="5"/>
        <v>0</v>
      </c>
      <c r="AX7" s="89">
        <f t="shared" si="5"/>
        <v>0</v>
      </c>
      <c r="AY7" s="516"/>
      <c r="AZ7" s="516"/>
      <c r="BA7" s="516"/>
      <c r="BB7" s="516"/>
      <c r="BC7" s="516"/>
      <c r="BD7" s="516"/>
      <c r="BE7" s="89">
        <f t="shared" si="6"/>
        <v>0</v>
      </c>
      <c r="BF7" s="89">
        <f t="shared" si="6"/>
        <v>0</v>
      </c>
      <c r="BG7" s="89"/>
      <c r="BH7" s="89"/>
      <c r="BI7" s="89"/>
      <c r="BJ7" s="89"/>
      <c r="BK7" s="89"/>
      <c r="BL7" s="89"/>
      <c r="BM7" s="89">
        <f t="shared" si="7"/>
        <v>0</v>
      </c>
      <c r="BN7" s="89">
        <f t="shared" si="7"/>
        <v>0</v>
      </c>
      <c r="BO7" s="516"/>
      <c r="BP7" s="516"/>
      <c r="BQ7" s="516"/>
      <c r="BR7" s="516"/>
      <c r="BS7" s="516"/>
      <c r="BT7" s="516"/>
      <c r="BU7" s="89">
        <f t="shared" si="13"/>
        <v>0</v>
      </c>
      <c r="BV7" s="89">
        <f t="shared" si="13"/>
        <v>0</v>
      </c>
      <c r="BW7" s="516"/>
      <c r="BX7" s="516"/>
      <c r="BY7" s="516"/>
      <c r="BZ7" s="516"/>
      <c r="CA7" s="516"/>
      <c r="CB7" s="516"/>
      <c r="CC7" s="396">
        <f t="shared" si="8"/>
        <v>0</v>
      </c>
      <c r="CD7" s="396">
        <f t="shared" si="8"/>
        <v>0</v>
      </c>
      <c r="CE7" s="516"/>
      <c r="CF7" s="516"/>
      <c r="CG7" s="516"/>
      <c r="CH7" s="516"/>
      <c r="CI7" s="516"/>
      <c r="CJ7" s="516"/>
      <c r="CK7" s="412">
        <f t="shared" si="9"/>
        <v>0</v>
      </c>
      <c r="CL7" s="412">
        <f t="shared" si="9"/>
        <v>0</v>
      </c>
      <c r="CM7" s="516"/>
      <c r="CN7" s="516"/>
      <c r="CO7" s="516"/>
      <c r="CP7" s="516"/>
      <c r="CQ7" s="516"/>
      <c r="CR7" s="516"/>
      <c r="CS7" s="435">
        <f t="shared" si="10"/>
        <v>0</v>
      </c>
      <c r="CT7" s="435">
        <f t="shared" si="10"/>
        <v>0</v>
      </c>
      <c r="CU7" s="435">
        <f t="shared" si="11"/>
        <v>0</v>
      </c>
      <c r="CV7" s="435">
        <f t="shared" si="11"/>
        <v>0</v>
      </c>
      <c r="CW7" s="435">
        <f t="shared" si="11"/>
        <v>0</v>
      </c>
      <c r="CX7" s="435">
        <f t="shared" si="11"/>
        <v>0</v>
      </c>
      <c r="CY7" s="435">
        <f t="shared" si="11"/>
        <v>0</v>
      </c>
      <c r="CZ7" s="435">
        <f t="shared" si="11"/>
        <v>0</v>
      </c>
      <c r="DA7" s="435">
        <f t="shared" si="12"/>
        <v>0</v>
      </c>
      <c r="DB7" s="435">
        <f t="shared" si="12"/>
        <v>0</v>
      </c>
    </row>
    <row r="8" spans="1:108" x14ac:dyDescent="0.25">
      <c r="A8" s="89">
        <v>4</v>
      </c>
      <c r="B8" s="90" t="s">
        <v>274</v>
      </c>
      <c r="C8" s="89"/>
      <c r="D8" s="89"/>
      <c r="E8" s="89">
        <v>0</v>
      </c>
      <c r="F8" s="89">
        <v>0</v>
      </c>
      <c r="G8" s="89"/>
      <c r="H8" s="89"/>
      <c r="I8" s="89">
        <f t="shared" si="0"/>
        <v>0</v>
      </c>
      <c r="J8" s="89">
        <f t="shared" si="0"/>
        <v>0</v>
      </c>
      <c r="K8" s="89"/>
      <c r="L8" s="89"/>
      <c r="M8" s="89">
        <v>0</v>
      </c>
      <c r="N8" s="89">
        <v>0</v>
      </c>
      <c r="O8" s="89"/>
      <c r="P8" s="89"/>
      <c r="Q8" s="89">
        <f t="shared" si="1"/>
        <v>0</v>
      </c>
      <c r="R8" s="89">
        <f t="shared" si="1"/>
        <v>0</v>
      </c>
      <c r="S8" s="516"/>
      <c r="T8" s="516"/>
      <c r="U8" s="516">
        <v>0</v>
      </c>
      <c r="V8" s="516">
        <v>0</v>
      </c>
      <c r="W8" s="516"/>
      <c r="X8" s="516"/>
      <c r="Y8" s="89">
        <f t="shared" si="2"/>
        <v>0</v>
      </c>
      <c r="Z8" s="89">
        <f t="shared" si="2"/>
        <v>0</v>
      </c>
      <c r="AA8" s="516"/>
      <c r="AB8" s="516"/>
      <c r="AC8" s="516">
        <v>0</v>
      </c>
      <c r="AD8" s="516">
        <v>0</v>
      </c>
      <c r="AE8" s="516"/>
      <c r="AF8" s="516"/>
      <c r="AG8" s="89">
        <f t="shared" si="3"/>
        <v>0</v>
      </c>
      <c r="AH8" s="89">
        <f t="shared" si="3"/>
        <v>0</v>
      </c>
      <c r="AI8" s="516"/>
      <c r="AJ8" s="516"/>
      <c r="AK8" s="516">
        <v>0</v>
      </c>
      <c r="AL8" s="516">
        <v>0</v>
      </c>
      <c r="AM8" s="516"/>
      <c r="AN8" s="516"/>
      <c r="AO8" s="89">
        <f t="shared" si="4"/>
        <v>0</v>
      </c>
      <c r="AP8" s="89">
        <f t="shared" si="4"/>
        <v>0</v>
      </c>
      <c r="AQ8" s="516"/>
      <c r="AR8" s="516"/>
      <c r="AS8" s="516"/>
      <c r="AT8" s="516"/>
      <c r="AU8" s="516"/>
      <c r="AV8" s="516"/>
      <c r="AW8" s="89">
        <f t="shared" si="5"/>
        <v>0</v>
      </c>
      <c r="AX8" s="89">
        <f t="shared" si="5"/>
        <v>0</v>
      </c>
      <c r="AY8" s="516"/>
      <c r="AZ8" s="516"/>
      <c r="BA8" s="516"/>
      <c r="BB8" s="516"/>
      <c r="BC8" s="516"/>
      <c r="BD8" s="516"/>
      <c r="BE8" s="89">
        <f t="shared" si="6"/>
        <v>0</v>
      </c>
      <c r="BF8" s="89">
        <f t="shared" si="6"/>
        <v>0</v>
      </c>
      <c r="BG8" s="89"/>
      <c r="BH8" s="89"/>
      <c r="BI8" s="89"/>
      <c r="BJ8" s="89"/>
      <c r="BK8" s="89"/>
      <c r="BL8" s="89"/>
      <c r="BM8" s="89">
        <f t="shared" si="7"/>
        <v>0</v>
      </c>
      <c r="BN8" s="89">
        <f t="shared" si="7"/>
        <v>0</v>
      </c>
      <c r="BO8" s="516"/>
      <c r="BP8" s="516"/>
      <c r="BQ8" s="516"/>
      <c r="BR8" s="516"/>
      <c r="BS8" s="516"/>
      <c r="BT8" s="516"/>
      <c r="BU8" s="89">
        <f t="shared" si="13"/>
        <v>0</v>
      </c>
      <c r="BV8" s="89">
        <f t="shared" si="13"/>
        <v>0</v>
      </c>
      <c r="BW8" s="516"/>
      <c r="BX8" s="516"/>
      <c r="BY8" s="516"/>
      <c r="BZ8" s="516"/>
      <c r="CA8" s="516"/>
      <c r="CB8" s="516"/>
      <c r="CC8" s="396">
        <f t="shared" si="8"/>
        <v>0</v>
      </c>
      <c r="CD8" s="396">
        <f t="shared" si="8"/>
        <v>0</v>
      </c>
      <c r="CE8" s="516"/>
      <c r="CF8" s="516"/>
      <c r="CG8" s="516"/>
      <c r="CH8" s="516"/>
      <c r="CI8" s="516"/>
      <c r="CJ8" s="516"/>
      <c r="CK8" s="412">
        <f t="shared" si="9"/>
        <v>0</v>
      </c>
      <c r="CL8" s="412">
        <f t="shared" si="9"/>
        <v>0</v>
      </c>
      <c r="CM8" s="516"/>
      <c r="CN8" s="516"/>
      <c r="CO8" s="516"/>
      <c r="CP8" s="516"/>
      <c r="CQ8" s="516"/>
      <c r="CR8" s="516"/>
      <c r="CS8" s="435">
        <f t="shared" si="10"/>
        <v>0</v>
      </c>
      <c r="CT8" s="435">
        <f t="shared" si="10"/>
        <v>0</v>
      </c>
      <c r="CU8" s="435">
        <f t="shared" si="11"/>
        <v>0</v>
      </c>
      <c r="CV8" s="435">
        <f t="shared" si="11"/>
        <v>0</v>
      </c>
      <c r="CW8" s="435">
        <f t="shared" si="11"/>
        <v>0</v>
      </c>
      <c r="CX8" s="435">
        <f t="shared" si="11"/>
        <v>0</v>
      </c>
      <c r="CY8" s="435">
        <f t="shared" si="11"/>
        <v>0</v>
      </c>
      <c r="CZ8" s="435">
        <f t="shared" si="11"/>
        <v>0</v>
      </c>
      <c r="DA8" s="435">
        <f t="shared" si="12"/>
        <v>0</v>
      </c>
      <c r="DB8" s="435">
        <f t="shared" si="12"/>
        <v>0</v>
      </c>
    </row>
    <row r="9" spans="1:108" s="116" customFormat="1" x14ac:dyDescent="0.25">
      <c r="A9" s="115"/>
      <c r="B9" s="115" t="s">
        <v>44</v>
      </c>
      <c r="C9" s="111">
        <f t="shared" ref="C9:J9" si="14">SUM(C5:C8)</f>
        <v>0</v>
      </c>
      <c r="D9" s="111">
        <f t="shared" si="14"/>
        <v>0</v>
      </c>
      <c r="E9" s="111">
        <f t="shared" si="14"/>
        <v>150</v>
      </c>
      <c r="F9" s="111">
        <f t="shared" si="14"/>
        <v>150</v>
      </c>
      <c r="G9" s="111">
        <f t="shared" si="14"/>
        <v>0</v>
      </c>
      <c r="H9" s="111">
        <f t="shared" si="14"/>
        <v>0</v>
      </c>
      <c r="I9" s="111">
        <f t="shared" si="14"/>
        <v>150</v>
      </c>
      <c r="J9" s="111">
        <f t="shared" si="14"/>
        <v>150</v>
      </c>
      <c r="K9" s="134">
        <f t="shared" ref="K9:R9" si="15">SUM(K5:K8)</f>
        <v>0</v>
      </c>
      <c r="L9" s="134">
        <f t="shared" si="15"/>
        <v>0</v>
      </c>
      <c r="M9" s="134">
        <f t="shared" si="15"/>
        <v>112</v>
      </c>
      <c r="N9" s="134">
        <f t="shared" si="15"/>
        <v>112</v>
      </c>
      <c r="O9" s="134">
        <f t="shared" si="15"/>
        <v>0</v>
      </c>
      <c r="P9" s="134">
        <f t="shared" si="15"/>
        <v>0</v>
      </c>
      <c r="Q9" s="134">
        <f t="shared" si="15"/>
        <v>112</v>
      </c>
      <c r="R9" s="134">
        <f t="shared" si="15"/>
        <v>112</v>
      </c>
      <c r="S9" s="189">
        <f t="shared" ref="S9:Z9" si="16">SUM(S5:S8)</f>
        <v>0</v>
      </c>
      <c r="T9" s="189">
        <f t="shared" si="16"/>
        <v>0</v>
      </c>
      <c r="U9" s="189">
        <f t="shared" si="16"/>
        <v>120</v>
      </c>
      <c r="V9" s="189">
        <f t="shared" si="16"/>
        <v>120</v>
      </c>
      <c r="W9" s="189">
        <f t="shared" si="16"/>
        <v>0</v>
      </c>
      <c r="X9" s="189">
        <f t="shared" si="16"/>
        <v>0</v>
      </c>
      <c r="Y9" s="189">
        <f t="shared" si="16"/>
        <v>120</v>
      </c>
      <c r="Z9" s="189">
        <f t="shared" si="16"/>
        <v>120</v>
      </c>
      <c r="AA9" s="210">
        <f t="shared" ref="AA9:AH9" si="17">SUM(AA5:AA8)</f>
        <v>0</v>
      </c>
      <c r="AB9" s="210">
        <f t="shared" si="17"/>
        <v>0</v>
      </c>
      <c r="AC9" s="210">
        <f t="shared" si="17"/>
        <v>96</v>
      </c>
      <c r="AD9" s="210">
        <f t="shared" si="17"/>
        <v>96</v>
      </c>
      <c r="AE9" s="210">
        <f t="shared" si="17"/>
        <v>0</v>
      </c>
      <c r="AF9" s="210">
        <f t="shared" si="17"/>
        <v>0</v>
      </c>
      <c r="AG9" s="210">
        <f t="shared" si="17"/>
        <v>96</v>
      </c>
      <c r="AH9" s="210">
        <f t="shared" si="17"/>
        <v>96</v>
      </c>
      <c r="AI9" s="233">
        <f t="shared" ref="AI9:AP9" si="18">SUM(AI5:AI8)</f>
        <v>0</v>
      </c>
      <c r="AJ9" s="233">
        <f t="shared" si="18"/>
        <v>0</v>
      </c>
      <c r="AK9" s="233">
        <f t="shared" si="18"/>
        <v>0</v>
      </c>
      <c r="AL9" s="233">
        <f t="shared" si="18"/>
        <v>0</v>
      </c>
      <c r="AM9" s="233">
        <f t="shared" si="18"/>
        <v>0</v>
      </c>
      <c r="AN9" s="233">
        <f t="shared" si="18"/>
        <v>0</v>
      </c>
      <c r="AO9" s="233">
        <f t="shared" si="18"/>
        <v>0</v>
      </c>
      <c r="AP9" s="233">
        <f t="shared" si="18"/>
        <v>0</v>
      </c>
      <c r="AQ9" s="255">
        <f t="shared" ref="AQ9:AX9" si="19">SUM(AQ5:AQ8)</f>
        <v>0</v>
      </c>
      <c r="AR9" s="255">
        <f t="shared" si="19"/>
        <v>0</v>
      </c>
      <c r="AS9" s="255">
        <f t="shared" si="19"/>
        <v>0</v>
      </c>
      <c r="AT9" s="255">
        <f t="shared" si="19"/>
        <v>0</v>
      </c>
      <c r="AU9" s="255">
        <f t="shared" si="19"/>
        <v>0</v>
      </c>
      <c r="AV9" s="255">
        <f t="shared" si="19"/>
        <v>0</v>
      </c>
      <c r="AW9" s="255">
        <f t="shared" si="19"/>
        <v>0</v>
      </c>
      <c r="AX9" s="255">
        <f t="shared" si="19"/>
        <v>0</v>
      </c>
      <c r="AY9" s="278">
        <f t="shared" ref="AY9:BF9" si="20">SUM(AY5:AY8)</f>
        <v>0</v>
      </c>
      <c r="AZ9" s="553">
        <f t="shared" si="20"/>
        <v>0</v>
      </c>
      <c r="BA9" s="278">
        <f t="shared" si="20"/>
        <v>0</v>
      </c>
      <c r="BB9" s="278">
        <f t="shared" si="20"/>
        <v>0</v>
      </c>
      <c r="BC9" s="278">
        <f t="shared" si="20"/>
        <v>0</v>
      </c>
      <c r="BD9" s="278">
        <f t="shared" si="20"/>
        <v>0</v>
      </c>
      <c r="BE9" s="278">
        <f t="shared" si="20"/>
        <v>0</v>
      </c>
      <c r="BF9" s="278">
        <f t="shared" si="20"/>
        <v>0</v>
      </c>
      <c r="BG9" s="300">
        <f t="shared" ref="BG9:BV9" si="21">SUM(BG5:BG8)</f>
        <v>0</v>
      </c>
      <c r="BH9" s="308">
        <f t="shared" si="21"/>
        <v>0</v>
      </c>
      <c r="BI9" s="300">
        <f t="shared" si="21"/>
        <v>0</v>
      </c>
      <c r="BJ9" s="300">
        <f t="shared" si="21"/>
        <v>0</v>
      </c>
      <c r="BK9" s="300">
        <f t="shared" si="21"/>
        <v>0</v>
      </c>
      <c r="BL9" s="300">
        <f t="shared" si="21"/>
        <v>0</v>
      </c>
      <c r="BM9" s="300">
        <f t="shared" si="21"/>
        <v>0</v>
      </c>
      <c r="BN9" s="300">
        <f t="shared" si="21"/>
        <v>0</v>
      </c>
      <c r="BO9" s="331">
        <f t="shared" si="21"/>
        <v>0</v>
      </c>
      <c r="BP9" s="332">
        <f t="shared" si="21"/>
        <v>0</v>
      </c>
      <c r="BQ9" s="331">
        <f t="shared" si="21"/>
        <v>0</v>
      </c>
      <c r="BR9" s="331">
        <f t="shared" si="21"/>
        <v>0</v>
      </c>
      <c r="BS9" s="331">
        <f t="shared" si="21"/>
        <v>0</v>
      </c>
      <c r="BT9" s="331">
        <f t="shared" si="21"/>
        <v>0</v>
      </c>
      <c r="BU9" s="331">
        <f t="shared" si="21"/>
        <v>0</v>
      </c>
      <c r="BV9" s="331">
        <f t="shared" si="21"/>
        <v>0</v>
      </c>
      <c r="BW9" s="394">
        <f t="shared" ref="BW9:CD9" si="22">SUM(BW5:BW8)</f>
        <v>0</v>
      </c>
      <c r="BX9" s="395">
        <f t="shared" si="22"/>
        <v>0</v>
      </c>
      <c r="BY9" s="394">
        <f t="shared" si="22"/>
        <v>0</v>
      </c>
      <c r="BZ9" s="394">
        <f t="shared" si="22"/>
        <v>0</v>
      </c>
      <c r="CA9" s="394">
        <f t="shared" si="22"/>
        <v>0</v>
      </c>
      <c r="CB9" s="394">
        <f t="shared" si="22"/>
        <v>0</v>
      </c>
      <c r="CC9" s="394">
        <f t="shared" si="22"/>
        <v>0</v>
      </c>
      <c r="CD9" s="394">
        <f t="shared" si="22"/>
        <v>0</v>
      </c>
      <c r="CE9" s="407">
        <f t="shared" ref="CE9:CL9" si="23">SUM(CE5:CE8)</f>
        <v>0</v>
      </c>
      <c r="CF9" s="411">
        <f t="shared" si="23"/>
        <v>0</v>
      </c>
      <c r="CG9" s="407">
        <f t="shared" si="23"/>
        <v>0</v>
      </c>
      <c r="CH9" s="407">
        <f t="shared" si="23"/>
        <v>0</v>
      </c>
      <c r="CI9" s="407">
        <f t="shared" si="23"/>
        <v>0</v>
      </c>
      <c r="CJ9" s="407">
        <f t="shared" si="23"/>
        <v>0</v>
      </c>
      <c r="CK9" s="407">
        <f t="shared" si="23"/>
        <v>0</v>
      </c>
      <c r="CL9" s="407">
        <f t="shared" si="23"/>
        <v>0</v>
      </c>
      <c r="CM9" s="433">
        <f t="shared" ref="CM9:CT9" si="24">SUM(CM5:CM8)</f>
        <v>0</v>
      </c>
      <c r="CN9" s="434">
        <f t="shared" si="24"/>
        <v>0</v>
      </c>
      <c r="CO9" s="433">
        <f t="shared" si="24"/>
        <v>0</v>
      </c>
      <c r="CP9" s="433">
        <f t="shared" si="24"/>
        <v>0</v>
      </c>
      <c r="CQ9" s="433">
        <f t="shared" si="24"/>
        <v>0</v>
      </c>
      <c r="CR9" s="433">
        <f t="shared" si="24"/>
        <v>0</v>
      </c>
      <c r="CS9" s="433">
        <f t="shared" si="24"/>
        <v>0</v>
      </c>
      <c r="CT9" s="433">
        <f t="shared" si="24"/>
        <v>0</v>
      </c>
      <c r="CU9" s="433">
        <f t="shared" ref="CU9:DB9" si="25">SUM(CU5:CU8)</f>
        <v>0</v>
      </c>
      <c r="CV9" s="434">
        <f t="shared" si="25"/>
        <v>0</v>
      </c>
      <c r="CW9" s="433">
        <f t="shared" si="25"/>
        <v>478</v>
      </c>
      <c r="CX9" s="433">
        <f t="shared" si="25"/>
        <v>478</v>
      </c>
      <c r="CY9" s="433">
        <f t="shared" si="25"/>
        <v>0</v>
      </c>
      <c r="CZ9" s="433">
        <f t="shared" si="25"/>
        <v>0</v>
      </c>
      <c r="DA9" s="433">
        <f t="shared" si="25"/>
        <v>478</v>
      </c>
      <c r="DB9" s="433">
        <f t="shared" si="25"/>
        <v>478</v>
      </c>
    </row>
    <row r="12" spans="1:108" x14ac:dyDescent="0.25">
      <c r="A12" s="117"/>
      <c r="B12" s="117"/>
      <c r="C12" s="1022" t="s">
        <v>18</v>
      </c>
      <c r="D12" s="1022"/>
      <c r="E12" s="1022"/>
      <c r="F12" s="1022"/>
      <c r="G12" s="1022"/>
      <c r="H12" s="1022"/>
      <c r="I12" s="1022"/>
      <c r="J12" s="1022"/>
      <c r="K12" s="1021" t="s">
        <v>31</v>
      </c>
      <c r="L12" s="1021"/>
      <c r="M12" s="1021"/>
      <c r="N12" s="1021"/>
      <c r="O12" s="1021"/>
      <c r="P12" s="1021"/>
      <c r="Q12" s="1021"/>
      <c r="R12" s="1021"/>
      <c r="S12" s="1022" t="s">
        <v>32</v>
      </c>
      <c r="T12" s="1022"/>
      <c r="U12" s="1022"/>
      <c r="V12" s="1022"/>
      <c r="W12" s="1022"/>
      <c r="X12" s="1022"/>
      <c r="Y12" s="1022"/>
      <c r="Z12" s="1022"/>
      <c r="AA12" s="1021" t="s">
        <v>33</v>
      </c>
      <c r="AB12" s="1021"/>
      <c r="AC12" s="1021"/>
      <c r="AD12" s="1021"/>
      <c r="AE12" s="1021"/>
      <c r="AF12" s="1021"/>
      <c r="AG12" s="1021"/>
      <c r="AH12" s="1021"/>
      <c r="AI12" s="1022" t="s">
        <v>34</v>
      </c>
      <c r="AJ12" s="1022"/>
      <c r="AK12" s="1022"/>
      <c r="AL12" s="1022"/>
      <c r="AM12" s="1022"/>
      <c r="AN12" s="1022"/>
      <c r="AO12" s="1022"/>
      <c r="AP12" s="1022"/>
      <c r="AQ12" s="1021" t="s">
        <v>284</v>
      </c>
      <c r="AR12" s="1021"/>
      <c r="AS12" s="1021"/>
      <c r="AT12" s="1021"/>
      <c r="AU12" s="1021"/>
      <c r="AV12" s="1021"/>
      <c r="AW12" s="1021"/>
      <c r="AX12" s="1021"/>
      <c r="AY12" s="1022" t="s">
        <v>285</v>
      </c>
      <c r="AZ12" s="1022"/>
      <c r="BA12" s="1022"/>
      <c r="BB12" s="1022"/>
      <c r="BC12" s="1022"/>
      <c r="BD12" s="1022"/>
      <c r="BE12" s="1022"/>
      <c r="BF12" s="1022"/>
      <c r="BG12" s="1017" t="s">
        <v>288</v>
      </c>
      <c r="BH12" s="1017"/>
      <c r="BI12" s="1017"/>
      <c r="BJ12" s="1017"/>
      <c r="BK12" s="1017"/>
      <c r="BL12" s="1017"/>
      <c r="BM12" s="1017"/>
      <c r="BN12" s="1017"/>
      <c r="BO12" s="1022" t="s">
        <v>289</v>
      </c>
      <c r="BP12" s="1022"/>
      <c r="BQ12" s="1022"/>
      <c r="BR12" s="1022"/>
      <c r="BS12" s="1022"/>
      <c r="BT12" s="1022"/>
      <c r="BU12" s="1022"/>
      <c r="BV12" s="1022"/>
      <c r="BW12" s="1017" t="s">
        <v>290</v>
      </c>
      <c r="BX12" s="1017"/>
      <c r="BY12" s="1017"/>
      <c r="BZ12" s="1017"/>
      <c r="CA12" s="1017"/>
      <c r="CB12" s="1017"/>
      <c r="CC12" s="1017"/>
      <c r="CD12" s="1017"/>
      <c r="CE12" s="1017" t="s">
        <v>291</v>
      </c>
      <c r="CF12" s="1017"/>
      <c r="CG12" s="1017"/>
      <c r="CH12" s="1017"/>
      <c r="CI12" s="1017"/>
      <c r="CJ12" s="1017"/>
      <c r="CK12" s="1017"/>
      <c r="CL12" s="1017"/>
      <c r="CM12" s="1017" t="s">
        <v>292</v>
      </c>
      <c r="CN12" s="1017"/>
      <c r="CO12" s="1017"/>
      <c r="CP12" s="1017"/>
      <c r="CQ12" s="1017"/>
      <c r="CR12" s="1017"/>
      <c r="CS12" s="1017"/>
      <c r="CT12" s="1017"/>
      <c r="CU12" s="1017">
        <v>2020</v>
      </c>
      <c r="CV12" s="1017"/>
      <c r="CW12" s="1017"/>
      <c r="CX12" s="1017"/>
      <c r="CY12" s="1017"/>
      <c r="CZ12" s="1017"/>
      <c r="DA12" s="1017"/>
      <c r="DB12" s="1017"/>
    </row>
    <row r="13" spans="1:108" x14ac:dyDescent="0.25">
      <c r="A13" s="118"/>
      <c r="B13" s="118"/>
      <c r="C13" s="1018" t="s">
        <v>28</v>
      </c>
      <c r="D13" s="1018"/>
      <c r="E13" s="1019" t="s">
        <v>29</v>
      </c>
      <c r="F13" s="1019"/>
      <c r="G13" s="1020" t="s">
        <v>30</v>
      </c>
      <c r="H13" s="1020"/>
      <c r="I13" s="1021" t="s">
        <v>17</v>
      </c>
      <c r="J13" s="1021"/>
      <c r="K13" s="1018" t="s">
        <v>28</v>
      </c>
      <c r="L13" s="1018"/>
      <c r="M13" s="1019" t="s">
        <v>29</v>
      </c>
      <c r="N13" s="1019"/>
      <c r="O13" s="1020" t="s">
        <v>30</v>
      </c>
      <c r="P13" s="1020"/>
      <c r="Q13" s="1021" t="s">
        <v>17</v>
      </c>
      <c r="R13" s="1021"/>
      <c r="S13" s="1018" t="s">
        <v>28</v>
      </c>
      <c r="T13" s="1018"/>
      <c r="U13" s="1019" t="s">
        <v>29</v>
      </c>
      <c r="V13" s="1019"/>
      <c r="W13" s="1020" t="s">
        <v>30</v>
      </c>
      <c r="X13" s="1020"/>
      <c r="Y13" s="1021" t="s">
        <v>17</v>
      </c>
      <c r="Z13" s="1021"/>
      <c r="AA13" s="1018" t="s">
        <v>28</v>
      </c>
      <c r="AB13" s="1018"/>
      <c r="AC13" s="1019" t="s">
        <v>29</v>
      </c>
      <c r="AD13" s="1019"/>
      <c r="AE13" s="1020" t="s">
        <v>30</v>
      </c>
      <c r="AF13" s="1020"/>
      <c r="AG13" s="1021" t="s">
        <v>17</v>
      </c>
      <c r="AH13" s="1021"/>
      <c r="AI13" s="1018" t="s">
        <v>28</v>
      </c>
      <c r="AJ13" s="1018"/>
      <c r="AK13" s="1019" t="s">
        <v>29</v>
      </c>
      <c r="AL13" s="1019"/>
      <c r="AM13" s="1020" t="s">
        <v>30</v>
      </c>
      <c r="AN13" s="1020"/>
      <c r="AO13" s="1021" t="s">
        <v>17</v>
      </c>
      <c r="AP13" s="1021"/>
      <c r="AQ13" s="1018" t="s">
        <v>28</v>
      </c>
      <c r="AR13" s="1018"/>
      <c r="AS13" s="1019" t="s">
        <v>29</v>
      </c>
      <c r="AT13" s="1019"/>
      <c r="AU13" s="1020" t="s">
        <v>30</v>
      </c>
      <c r="AV13" s="1020"/>
      <c r="AW13" s="1021" t="s">
        <v>17</v>
      </c>
      <c r="AX13" s="1021"/>
      <c r="AY13" s="1018" t="s">
        <v>28</v>
      </c>
      <c r="AZ13" s="1018"/>
      <c r="BA13" s="1019" t="s">
        <v>29</v>
      </c>
      <c r="BB13" s="1019"/>
      <c r="BC13" s="1020" t="s">
        <v>30</v>
      </c>
      <c r="BD13" s="1020"/>
      <c r="BE13" s="1021" t="s">
        <v>17</v>
      </c>
      <c r="BF13" s="1021"/>
      <c r="BG13" s="1018" t="s">
        <v>28</v>
      </c>
      <c r="BH13" s="1018"/>
      <c r="BI13" s="1019" t="s">
        <v>29</v>
      </c>
      <c r="BJ13" s="1019"/>
      <c r="BK13" s="1020" t="s">
        <v>30</v>
      </c>
      <c r="BL13" s="1020"/>
      <c r="BM13" s="1021" t="s">
        <v>17</v>
      </c>
      <c r="BN13" s="1021"/>
      <c r="BO13" s="1018" t="s">
        <v>28</v>
      </c>
      <c r="BP13" s="1018"/>
      <c r="BQ13" s="1019" t="s">
        <v>29</v>
      </c>
      <c r="BR13" s="1019"/>
      <c r="BS13" s="1020" t="s">
        <v>30</v>
      </c>
      <c r="BT13" s="1020"/>
      <c r="BU13" s="1021" t="s">
        <v>17</v>
      </c>
      <c r="BV13" s="1021"/>
      <c r="BW13" s="1018" t="s">
        <v>28</v>
      </c>
      <c r="BX13" s="1018"/>
      <c r="BY13" s="1019" t="s">
        <v>29</v>
      </c>
      <c r="BZ13" s="1019"/>
      <c r="CA13" s="1020" t="s">
        <v>30</v>
      </c>
      <c r="CB13" s="1020"/>
      <c r="CC13" s="1021" t="s">
        <v>17</v>
      </c>
      <c r="CD13" s="1021"/>
      <c r="CE13" s="1018" t="s">
        <v>28</v>
      </c>
      <c r="CF13" s="1018"/>
      <c r="CG13" s="1019" t="s">
        <v>29</v>
      </c>
      <c r="CH13" s="1019"/>
      <c r="CI13" s="1020" t="s">
        <v>30</v>
      </c>
      <c r="CJ13" s="1020"/>
      <c r="CK13" s="1021" t="s">
        <v>17</v>
      </c>
      <c r="CL13" s="1021"/>
      <c r="CM13" s="1018" t="s">
        <v>28</v>
      </c>
      <c r="CN13" s="1018"/>
      <c r="CO13" s="1019" t="s">
        <v>29</v>
      </c>
      <c r="CP13" s="1019"/>
      <c r="CQ13" s="1020" t="s">
        <v>30</v>
      </c>
      <c r="CR13" s="1020"/>
      <c r="CS13" s="1021" t="s">
        <v>17</v>
      </c>
      <c r="CT13" s="1021"/>
      <c r="CU13" s="1018" t="s">
        <v>28</v>
      </c>
      <c r="CV13" s="1018"/>
      <c r="CW13" s="1019" t="s">
        <v>29</v>
      </c>
      <c r="CX13" s="1019"/>
      <c r="CY13" s="1020" t="s">
        <v>30</v>
      </c>
      <c r="CZ13" s="1020"/>
      <c r="DA13" s="1021" t="s">
        <v>17</v>
      </c>
      <c r="DB13" s="1021"/>
    </row>
    <row r="14" spans="1:108" x14ac:dyDescent="0.25">
      <c r="A14" s="112" t="s">
        <v>0</v>
      </c>
      <c r="B14" s="112" t="s">
        <v>172</v>
      </c>
      <c r="C14" s="134" t="s">
        <v>270</v>
      </c>
      <c r="D14" s="134" t="s">
        <v>272</v>
      </c>
      <c r="E14" s="134" t="s">
        <v>270</v>
      </c>
      <c r="F14" s="134" t="s">
        <v>272</v>
      </c>
      <c r="G14" s="134" t="s">
        <v>270</v>
      </c>
      <c r="H14" s="134" t="s">
        <v>272</v>
      </c>
      <c r="I14" s="134" t="s">
        <v>270</v>
      </c>
      <c r="J14" s="134" t="s">
        <v>272</v>
      </c>
      <c r="K14" s="134" t="s">
        <v>270</v>
      </c>
      <c r="L14" s="134" t="s">
        <v>272</v>
      </c>
      <c r="M14" s="134" t="s">
        <v>270</v>
      </c>
      <c r="N14" s="134" t="s">
        <v>272</v>
      </c>
      <c r="O14" s="134" t="s">
        <v>270</v>
      </c>
      <c r="P14" s="134" t="s">
        <v>272</v>
      </c>
      <c r="Q14" s="134" t="s">
        <v>270</v>
      </c>
      <c r="R14" s="134" t="s">
        <v>272</v>
      </c>
      <c r="S14" s="189" t="s">
        <v>270</v>
      </c>
      <c r="T14" s="189" t="s">
        <v>272</v>
      </c>
      <c r="U14" s="189" t="s">
        <v>270</v>
      </c>
      <c r="V14" s="189" t="s">
        <v>272</v>
      </c>
      <c r="W14" s="189" t="s">
        <v>270</v>
      </c>
      <c r="X14" s="189" t="s">
        <v>272</v>
      </c>
      <c r="Y14" s="189" t="s">
        <v>270</v>
      </c>
      <c r="Z14" s="189" t="s">
        <v>272</v>
      </c>
      <c r="AA14" s="210" t="s">
        <v>270</v>
      </c>
      <c r="AB14" s="210" t="s">
        <v>272</v>
      </c>
      <c r="AC14" s="210" t="s">
        <v>270</v>
      </c>
      <c r="AD14" s="210" t="s">
        <v>272</v>
      </c>
      <c r="AE14" s="210" t="s">
        <v>270</v>
      </c>
      <c r="AF14" s="210" t="s">
        <v>272</v>
      </c>
      <c r="AG14" s="210" t="s">
        <v>270</v>
      </c>
      <c r="AH14" s="210" t="s">
        <v>272</v>
      </c>
      <c r="AI14" s="233" t="s">
        <v>270</v>
      </c>
      <c r="AJ14" s="233" t="s">
        <v>272</v>
      </c>
      <c r="AK14" s="233" t="s">
        <v>270</v>
      </c>
      <c r="AL14" s="233" t="s">
        <v>272</v>
      </c>
      <c r="AM14" s="233" t="s">
        <v>270</v>
      </c>
      <c r="AN14" s="233" t="s">
        <v>272</v>
      </c>
      <c r="AO14" s="233" t="s">
        <v>270</v>
      </c>
      <c r="AP14" s="233" t="s">
        <v>272</v>
      </c>
      <c r="AQ14" s="255" t="s">
        <v>270</v>
      </c>
      <c r="AR14" s="255" t="s">
        <v>272</v>
      </c>
      <c r="AS14" s="255" t="s">
        <v>270</v>
      </c>
      <c r="AT14" s="255" t="s">
        <v>272</v>
      </c>
      <c r="AU14" s="255" t="s">
        <v>270</v>
      </c>
      <c r="AV14" s="255" t="s">
        <v>272</v>
      </c>
      <c r="AW14" s="255" t="s">
        <v>270</v>
      </c>
      <c r="AX14" s="255" t="s">
        <v>272</v>
      </c>
      <c r="AY14" s="278" t="s">
        <v>270</v>
      </c>
      <c r="AZ14" s="278" t="s">
        <v>272</v>
      </c>
      <c r="BA14" s="278" t="s">
        <v>270</v>
      </c>
      <c r="BB14" s="278" t="s">
        <v>272</v>
      </c>
      <c r="BC14" s="278" t="s">
        <v>270</v>
      </c>
      <c r="BD14" s="278" t="s">
        <v>272</v>
      </c>
      <c r="BE14" s="278" t="s">
        <v>270</v>
      </c>
      <c r="BF14" s="278" t="s">
        <v>272</v>
      </c>
      <c r="BG14" s="300" t="s">
        <v>270</v>
      </c>
      <c r="BH14" s="300" t="s">
        <v>272</v>
      </c>
      <c r="BI14" s="300" t="s">
        <v>270</v>
      </c>
      <c r="BJ14" s="300" t="s">
        <v>272</v>
      </c>
      <c r="BK14" s="300" t="s">
        <v>270</v>
      </c>
      <c r="BL14" s="300" t="s">
        <v>272</v>
      </c>
      <c r="BM14" s="300" t="s">
        <v>270</v>
      </c>
      <c r="BN14" s="300" t="s">
        <v>272</v>
      </c>
      <c r="BO14" s="331" t="s">
        <v>270</v>
      </c>
      <c r="BP14" s="331" t="s">
        <v>272</v>
      </c>
      <c r="BQ14" s="331" t="s">
        <v>270</v>
      </c>
      <c r="BR14" s="331" t="s">
        <v>272</v>
      </c>
      <c r="BS14" s="331" t="s">
        <v>270</v>
      </c>
      <c r="BT14" s="331" t="s">
        <v>272</v>
      </c>
      <c r="BU14" s="331" t="s">
        <v>270</v>
      </c>
      <c r="BV14" s="331" t="s">
        <v>272</v>
      </c>
      <c r="BW14" s="394" t="s">
        <v>270</v>
      </c>
      <c r="BX14" s="394" t="s">
        <v>272</v>
      </c>
      <c r="BY14" s="394" t="s">
        <v>270</v>
      </c>
      <c r="BZ14" s="394" t="s">
        <v>272</v>
      </c>
      <c r="CA14" s="394" t="s">
        <v>270</v>
      </c>
      <c r="CB14" s="394" t="s">
        <v>272</v>
      </c>
      <c r="CC14" s="394" t="s">
        <v>270</v>
      </c>
      <c r="CD14" s="394" t="s">
        <v>272</v>
      </c>
      <c r="CE14" s="407" t="s">
        <v>270</v>
      </c>
      <c r="CF14" s="407" t="s">
        <v>272</v>
      </c>
      <c r="CG14" s="407" t="s">
        <v>270</v>
      </c>
      <c r="CH14" s="407" t="s">
        <v>272</v>
      </c>
      <c r="CI14" s="407" t="s">
        <v>270</v>
      </c>
      <c r="CJ14" s="407" t="s">
        <v>272</v>
      </c>
      <c r="CK14" s="407" t="s">
        <v>270</v>
      </c>
      <c r="CL14" s="407" t="s">
        <v>272</v>
      </c>
      <c r="CM14" s="433" t="s">
        <v>270</v>
      </c>
      <c r="CN14" s="433" t="s">
        <v>272</v>
      </c>
      <c r="CO14" s="433" t="s">
        <v>270</v>
      </c>
      <c r="CP14" s="433" t="s">
        <v>272</v>
      </c>
      <c r="CQ14" s="433" t="s">
        <v>270</v>
      </c>
      <c r="CR14" s="433" t="s">
        <v>272</v>
      </c>
      <c r="CS14" s="433" t="s">
        <v>270</v>
      </c>
      <c r="CT14" s="433" t="s">
        <v>272</v>
      </c>
      <c r="CU14" s="433" t="s">
        <v>270</v>
      </c>
      <c r="CV14" s="433" t="s">
        <v>272</v>
      </c>
      <c r="CW14" s="433" t="s">
        <v>270</v>
      </c>
      <c r="CX14" s="433" t="s">
        <v>272</v>
      </c>
      <c r="CY14" s="433" t="s">
        <v>270</v>
      </c>
      <c r="CZ14" s="433" t="s">
        <v>272</v>
      </c>
      <c r="DA14" s="433" t="s">
        <v>270</v>
      </c>
      <c r="DB14" s="433" t="s">
        <v>272</v>
      </c>
    </row>
    <row r="15" spans="1:108" x14ac:dyDescent="0.25">
      <c r="A15" s="89">
        <v>1</v>
      </c>
      <c r="B15" s="90" t="s">
        <v>174</v>
      </c>
      <c r="C15" s="516"/>
      <c r="D15" s="516"/>
      <c r="E15" s="516">
        <v>150</v>
      </c>
      <c r="F15" s="516">
        <v>150</v>
      </c>
      <c r="G15" s="516"/>
      <c r="H15" s="516"/>
      <c r="I15" s="111">
        <f>C15+E15+G15</f>
        <v>150</v>
      </c>
      <c r="J15" s="111">
        <f>D15+F15+H15</f>
        <v>150</v>
      </c>
      <c r="K15" s="516"/>
      <c r="L15" s="516"/>
      <c r="M15" s="516">
        <v>112</v>
      </c>
      <c r="N15" s="516">
        <v>112</v>
      </c>
      <c r="O15" s="516"/>
      <c r="P15" s="516"/>
      <c r="Q15" s="134">
        <f>K15+M15+O15</f>
        <v>112</v>
      </c>
      <c r="R15" s="134">
        <f>L15+N15+P15</f>
        <v>112</v>
      </c>
      <c r="S15" s="516"/>
      <c r="T15" s="516"/>
      <c r="U15" s="516">
        <v>120</v>
      </c>
      <c r="V15" s="516">
        <v>120</v>
      </c>
      <c r="W15" s="516"/>
      <c r="X15" s="516"/>
      <c r="Y15" s="189">
        <f>S15+U15+W15</f>
        <v>120</v>
      </c>
      <c r="Z15" s="189">
        <f>T15+V15+X15</f>
        <v>120</v>
      </c>
      <c r="AA15" s="516"/>
      <c r="AB15" s="516"/>
      <c r="AC15" s="516">
        <v>96</v>
      </c>
      <c r="AD15" s="516">
        <v>96</v>
      </c>
      <c r="AE15" s="516"/>
      <c r="AF15" s="516"/>
      <c r="AG15" s="210">
        <f>AA15+AC15+AE15</f>
        <v>96</v>
      </c>
      <c r="AH15" s="210">
        <f>AB15+AD15+AF15</f>
        <v>96</v>
      </c>
      <c r="AI15" s="516"/>
      <c r="AJ15" s="516"/>
      <c r="AK15" s="516"/>
      <c r="AL15" s="516"/>
      <c r="AM15" s="516"/>
      <c r="AN15" s="516"/>
      <c r="AO15" s="233">
        <f>AI15+AK15+AM15</f>
        <v>0</v>
      </c>
      <c r="AP15" s="233">
        <f>AJ15+AL15+AN15</f>
        <v>0</v>
      </c>
      <c r="AQ15" s="516"/>
      <c r="AR15" s="516"/>
      <c r="AS15" s="516"/>
      <c r="AT15" s="516"/>
      <c r="AU15" s="516"/>
      <c r="AV15" s="516"/>
      <c r="AW15" s="255">
        <f>AQ15+AS15+AU15</f>
        <v>0</v>
      </c>
      <c r="AX15" s="255">
        <f>AR15+AT15+AV15</f>
        <v>0</v>
      </c>
      <c r="AY15" s="89"/>
      <c r="AZ15" s="89"/>
      <c r="BA15" s="89"/>
      <c r="BB15" s="89"/>
      <c r="BC15" s="89"/>
      <c r="BD15" s="89"/>
      <c r="BE15" s="278">
        <f>AY15+BA15+BC15</f>
        <v>0</v>
      </c>
      <c r="BF15" s="278">
        <f>AZ15+BB15+BD15</f>
        <v>0</v>
      </c>
      <c r="BG15" s="89"/>
      <c r="BH15" s="549"/>
      <c r="BI15" s="89"/>
      <c r="BJ15" s="89"/>
      <c r="BK15" s="89"/>
      <c r="BL15" s="89"/>
      <c r="BM15" s="300">
        <f>BG15+BI15+BK15</f>
        <v>0</v>
      </c>
      <c r="BN15" s="300">
        <f>BH15+BJ15+BL15</f>
        <v>0</v>
      </c>
      <c r="BO15" s="89"/>
      <c r="BP15" s="89"/>
      <c r="BQ15" s="89"/>
      <c r="BR15" s="89"/>
      <c r="BS15" s="89"/>
      <c r="BT15" s="89"/>
      <c r="BU15" s="331">
        <f>BO15+BQ15+BS15</f>
        <v>0</v>
      </c>
      <c r="BV15" s="331">
        <f>BP15+BR15+BT15</f>
        <v>0</v>
      </c>
      <c r="BW15" s="396"/>
      <c r="BX15" s="396"/>
      <c r="BY15" s="396"/>
      <c r="BZ15" s="396"/>
      <c r="CA15" s="516"/>
      <c r="CB15" s="396"/>
      <c r="CC15" s="394">
        <f>BW15+BY15+CA15</f>
        <v>0</v>
      </c>
      <c r="CD15" s="394">
        <f>BX15+BZ15+CB15</f>
        <v>0</v>
      </c>
      <c r="CE15" s="516"/>
      <c r="CF15" s="516"/>
      <c r="CG15" s="516"/>
      <c r="CH15" s="516"/>
      <c r="CI15" s="516"/>
      <c r="CJ15" s="516"/>
      <c r="CK15" s="407">
        <f>CE15+CG15+CI15</f>
        <v>0</v>
      </c>
      <c r="CL15" s="407">
        <f>CF15+CH15+CJ15</f>
        <v>0</v>
      </c>
      <c r="CM15" s="516"/>
      <c r="CN15" s="516"/>
      <c r="CO15" s="516"/>
      <c r="CP15" s="516"/>
      <c r="CQ15" s="516"/>
      <c r="CR15" s="516"/>
      <c r="CS15" s="433">
        <f>CM15+CO15+CQ15</f>
        <v>0</v>
      </c>
      <c r="CT15" s="433">
        <f>CN15+CP15+CR15</f>
        <v>0</v>
      </c>
      <c r="CU15" s="435">
        <f t="shared" ref="CU15:CZ15" si="26">C15+K15+S15+AA15+AI15+AQ15+AY15+BG15+BO15+BW15+CE15+CM15</f>
        <v>0</v>
      </c>
      <c r="CV15" s="549">
        <f t="shared" si="26"/>
        <v>0</v>
      </c>
      <c r="CW15" s="435">
        <f t="shared" si="26"/>
        <v>478</v>
      </c>
      <c r="CX15" s="435">
        <f t="shared" si="26"/>
        <v>478</v>
      </c>
      <c r="CY15" s="435">
        <f t="shared" si="26"/>
        <v>0</v>
      </c>
      <c r="CZ15" s="435">
        <f t="shared" si="26"/>
        <v>0</v>
      </c>
      <c r="DA15" s="433">
        <f>CU15+CW15+CY15</f>
        <v>478</v>
      </c>
      <c r="DB15" s="433">
        <f>CV15+CX15+CZ15</f>
        <v>478</v>
      </c>
    </row>
    <row r="16" spans="1:108" x14ac:dyDescent="0.25">
      <c r="A16" s="89">
        <v>2</v>
      </c>
      <c r="B16" s="90" t="s">
        <v>175</v>
      </c>
      <c r="C16" s="516"/>
      <c r="D16" s="516"/>
      <c r="E16" s="516">
        <v>0</v>
      </c>
      <c r="F16" s="516">
        <v>0</v>
      </c>
      <c r="G16" s="516"/>
      <c r="H16" s="516"/>
      <c r="I16" s="111">
        <f t="shared" ref="I16:I21" si="27">C16+E16+G16</f>
        <v>0</v>
      </c>
      <c r="J16" s="111">
        <f t="shared" ref="J16:J21" si="28">D16+F16+H16</f>
        <v>0</v>
      </c>
      <c r="K16" s="516"/>
      <c r="L16" s="516"/>
      <c r="M16" s="516">
        <v>0</v>
      </c>
      <c r="N16" s="516">
        <v>0</v>
      </c>
      <c r="O16" s="516"/>
      <c r="P16" s="516"/>
      <c r="Q16" s="134">
        <f t="shared" ref="Q16:Q21" si="29">K16+M16+O16</f>
        <v>0</v>
      </c>
      <c r="R16" s="134">
        <f t="shared" ref="R16:R21" si="30">L16+N16+P16</f>
        <v>0</v>
      </c>
      <c r="S16" s="516"/>
      <c r="T16" s="516"/>
      <c r="U16" s="516">
        <v>0</v>
      </c>
      <c r="V16" s="516">
        <v>0</v>
      </c>
      <c r="W16" s="516"/>
      <c r="X16" s="516"/>
      <c r="Y16" s="189">
        <f t="shared" ref="Y16:Y21" si="31">S16+U16+W16</f>
        <v>0</v>
      </c>
      <c r="Z16" s="189">
        <f t="shared" ref="Z16:Z21" si="32">T16+V16+X16</f>
        <v>0</v>
      </c>
      <c r="AA16" s="516"/>
      <c r="AB16" s="516"/>
      <c r="AC16" s="516">
        <v>0</v>
      </c>
      <c r="AD16" s="516">
        <v>0</v>
      </c>
      <c r="AE16" s="516"/>
      <c r="AF16" s="516"/>
      <c r="AG16" s="210">
        <f t="shared" ref="AG16:AG21" si="33">AA16+AC16+AE16</f>
        <v>0</v>
      </c>
      <c r="AH16" s="210">
        <f t="shared" ref="AH16:AH21" si="34">AB16+AD16+AF16</f>
        <v>0</v>
      </c>
      <c r="AI16" s="516"/>
      <c r="AJ16" s="516"/>
      <c r="AK16" s="516">
        <v>0</v>
      </c>
      <c r="AL16" s="516">
        <v>0</v>
      </c>
      <c r="AM16" s="516"/>
      <c r="AN16" s="516"/>
      <c r="AO16" s="233">
        <f t="shared" ref="AO16:AO21" si="35">AI16+AK16+AM16</f>
        <v>0</v>
      </c>
      <c r="AP16" s="233">
        <f t="shared" ref="AP16:AP21" si="36">AJ16+AL16+AN16</f>
        <v>0</v>
      </c>
      <c r="AQ16" s="516"/>
      <c r="AR16" s="516"/>
      <c r="AS16" s="516"/>
      <c r="AT16" s="516"/>
      <c r="AU16" s="516"/>
      <c r="AV16" s="516"/>
      <c r="AW16" s="255">
        <f t="shared" ref="AW16:AW21" si="37">AQ16+AS16+AU16</f>
        <v>0</v>
      </c>
      <c r="AX16" s="255">
        <f t="shared" ref="AX16:AX21" si="38">AR16+AT16+AV16</f>
        <v>0</v>
      </c>
      <c r="AY16" s="89"/>
      <c r="AZ16" s="89"/>
      <c r="BA16" s="89"/>
      <c r="BB16" s="89"/>
      <c r="BC16" s="89"/>
      <c r="BD16" s="89"/>
      <c r="BE16" s="278">
        <f t="shared" ref="BE16:BE21" si="39">AY16+BA16+BC16</f>
        <v>0</v>
      </c>
      <c r="BF16" s="278">
        <f t="shared" ref="BF16:BF21" si="40">AZ16+BB16+BD16</f>
        <v>0</v>
      </c>
      <c r="BG16" s="89"/>
      <c r="BH16" s="89"/>
      <c r="BI16" s="89"/>
      <c r="BJ16" s="89"/>
      <c r="BK16" s="89"/>
      <c r="BL16" s="89"/>
      <c r="BM16" s="300">
        <f t="shared" ref="BM16:BM21" si="41">BG16+BI16+BK16</f>
        <v>0</v>
      </c>
      <c r="BN16" s="300">
        <f t="shared" ref="BN16:BN21" si="42">BH16+BJ16+BL16</f>
        <v>0</v>
      </c>
      <c r="BO16" s="89"/>
      <c r="BP16" s="89"/>
      <c r="BQ16" s="89"/>
      <c r="BR16" s="89"/>
      <c r="BS16" s="89"/>
      <c r="BT16" s="89"/>
      <c r="BU16" s="331">
        <f t="shared" ref="BU16:BV21" si="43">BO16+BQ16+BS16</f>
        <v>0</v>
      </c>
      <c r="BV16" s="331">
        <f t="shared" si="43"/>
        <v>0</v>
      </c>
      <c r="BW16" s="396"/>
      <c r="BX16" s="396"/>
      <c r="BY16" s="396"/>
      <c r="BZ16" s="396"/>
      <c r="CA16" s="516"/>
      <c r="CB16" s="396"/>
      <c r="CC16" s="394">
        <f t="shared" ref="CC16:CC21" si="44">BW16+BY16+CA16</f>
        <v>0</v>
      </c>
      <c r="CD16" s="394">
        <f t="shared" ref="CD16:CD21" si="45">BX16+BZ16+CB16</f>
        <v>0</v>
      </c>
      <c r="CE16" s="516"/>
      <c r="CF16" s="516"/>
      <c r="CG16" s="516"/>
      <c r="CH16" s="516"/>
      <c r="CI16" s="516"/>
      <c r="CJ16" s="516"/>
      <c r="CK16" s="407">
        <f t="shared" ref="CK16:CK21" si="46">CE16+CG16+CI16</f>
        <v>0</v>
      </c>
      <c r="CL16" s="407">
        <f t="shared" ref="CL16:CL21" si="47">CF16+CH16+CJ16</f>
        <v>0</v>
      </c>
      <c r="CM16" s="516"/>
      <c r="CN16" s="516"/>
      <c r="CO16" s="516"/>
      <c r="CP16" s="516"/>
      <c r="CQ16" s="516"/>
      <c r="CR16" s="516"/>
      <c r="CS16" s="433">
        <f t="shared" ref="CS16:CS21" si="48">CM16+CO16+CQ16</f>
        <v>0</v>
      </c>
      <c r="CT16" s="433">
        <f t="shared" ref="CT16:CT21" si="49">CN16+CP16+CR16</f>
        <v>0</v>
      </c>
      <c r="CU16" s="435">
        <f t="shared" ref="CU16:CU21" si="50">C16+K16+S16+AA16+AI16+AQ16+AY16+BG16+BO16+BW16+CE16+CM16</f>
        <v>0</v>
      </c>
      <c r="CV16" s="435">
        <f t="shared" ref="CV16:CV21" si="51">D16+L16+T16+AB16+AJ16+AR16+AZ16+BH16+BP16+BX16+CF16+CN16</f>
        <v>0</v>
      </c>
      <c r="CW16" s="435">
        <f t="shared" ref="CW16:CW21" si="52">E16+M16+U16+AC16+AK16+AS16+BA16+BI16+BQ16+BY16+CG16+CO16</f>
        <v>0</v>
      </c>
      <c r="CX16" s="435">
        <f t="shared" ref="CX16:CX21" si="53">F16+N16+V16+AD16+AL16+AT16+BB16+BJ16+BR16+BZ16+CH16+CP16</f>
        <v>0</v>
      </c>
      <c r="CY16" s="435">
        <f t="shared" ref="CY16:CY21" si="54">G16+O16+W16+AE16+AM16+AU16+BC16+BK16+BS16+CA16+CI16+CQ16</f>
        <v>0</v>
      </c>
      <c r="CZ16" s="435">
        <f t="shared" ref="CZ16:CZ21" si="55">H16+P16+X16+AF16+AN16+AV16+BD16+BL16+BT16+CB16+CJ16+CR16</f>
        <v>0</v>
      </c>
      <c r="DA16" s="433">
        <f t="shared" ref="DA16:DA21" si="56">CU16+CW16+CY16</f>
        <v>0</v>
      </c>
      <c r="DB16" s="433">
        <f t="shared" ref="DB16:DB21" si="57">CV16+CX16+CZ16</f>
        <v>0</v>
      </c>
    </row>
    <row r="17" spans="1:106" x14ac:dyDescent="0.25">
      <c r="A17" s="89">
        <v>3</v>
      </c>
      <c r="B17" s="90" t="s">
        <v>176</v>
      </c>
      <c r="C17" s="516"/>
      <c r="D17" s="516"/>
      <c r="E17" s="516">
        <v>0</v>
      </c>
      <c r="F17" s="516">
        <v>0</v>
      </c>
      <c r="G17" s="516"/>
      <c r="H17" s="516"/>
      <c r="I17" s="111">
        <f t="shared" si="27"/>
        <v>0</v>
      </c>
      <c r="J17" s="111">
        <f t="shared" si="28"/>
        <v>0</v>
      </c>
      <c r="K17" s="516"/>
      <c r="L17" s="516"/>
      <c r="M17" s="516">
        <v>0</v>
      </c>
      <c r="N17" s="516">
        <v>0</v>
      </c>
      <c r="O17" s="516"/>
      <c r="P17" s="516"/>
      <c r="Q17" s="134">
        <f t="shared" si="29"/>
        <v>0</v>
      </c>
      <c r="R17" s="134">
        <f t="shared" si="30"/>
        <v>0</v>
      </c>
      <c r="S17" s="516"/>
      <c r="T17" s="516"/>
      <c r="U17" s="516">
        <v>0</v>
      </c>
      <c r="V17" s="516">
        <v>0</v>
      </c>
      <c r="W17" s="516"/>
      <c r="X17" s="516"/>
      <c r="Y17" s="189">
        <f t="shared" si="31"/>
        <v>0</v>
      </c>
      <c r="Z17" s="189">
        <f t="shared" si="32"/>
        <v>0</v>
      </c>
      <c r="AA17" s="516"/>
      <c r="AB17" s="516"/>
      <c r="AC17" s="516">
        <v>0</v>
      </c>
      <c r="AD17" s="516">
        <v>0</v>
      </c>
      <c r="AE17" s="516"/>
      <c r="AF17" s="516"/>
      <c r="AG17" s="210">
        <f t="shared" si="33"/>
        <v>0</v>
      </c>
      <c r="AH17" s="210">
        <f t="shared" si="34"/>
        <v>0</v>
      </c>
      <c r="AI17" s="516"/>
      <c r="AJ17" s="516"/>
      <c r="AK17" s="516">
        <v>0</v>
      </c>
      <c r="AL17" s="516">
        <v>0</v>
      </c>
      <c r="AM17" s="516"/>
      <c r="AN17" s="516"/>
      <c r="AO17" s="233">
        <f t="shared" si="35"/>
        <v>0</v>
      </c>
      <c r="AP17" s="233">
        <f t="shared" si="36"/>
        <v>0</v>
      </c>
      <c r="AQ17" s="516"/>
      <c r="AR17" s="516"/>
      <c r="AS17" s="516"/>
      <c r="AT17" s="516"/>
      <c r="AU17" s="516"/>
      <c r="AV17" s="516"/>
      <c r="AW17" s="255">
        <f t="shared" si="37"/>
        <v>0</v>
      </c>
      <c r="AX17" s="255">
        <f t="shared" si="38"/>
        <v>0</v>
      </c>
      <c r="AY17" s="89"/>
      <c r="AZ17" s="89"/>
      <c r="BA17" s="89"/>
      <c r="BB17" s="89"/>
      <c r="BC17" s="89"/>
      <c r="BD17" s="89"/>
      <c r="BE17" s="278">
        <f t="shared" si="39"/>
        <v>0</v>
      </c>
      <c r="BF17" s="278">
        <f t="shared" si="40"/>
        <v>0</v>
      </c>
      <c r="BG17" s="89"/>
      <c r="BH17" s="89"/>
      <c r="BI17" s="89"/>
      <c r="BJ17" s="89"/>
      <c r="BK17" s="89"/>
      <c r="BL17" s="89"/>
      <c r="BM17" s="300">
        <f t="shared" si="41"/>
        <v>0</v>
      </c>
      <c r="BN17" s="300">
        <f t="shared" si="42"/>
        <v>0</v>
      </c>
      <c r="BO17" s="89"/>
      <c r="BP17" s="89"/>
      <c r="BQ17" s="89"/>
      <c r="BR17" s="89"/>
      <c r="BS17" s="89"/>
      <c r="BT17" s="89"/>
      <c r="BU17" s="331">
        <f t="shared" si="43"/>
        <v>0</v>
      </c>
      <c r="BV17" s="331">
        <f t="shared" si="43"/>
        <v>0</v>
      </c>
      <c r="BW17" s="396"/>
      <c r="BX17" s="396"/>
      <c r="BY17" s="396"/>
      <c r="BZ17" s="396"/>
      <c r="CA17" s="516"/>
      <c r="CB17" s="396"/>
      <c r="CC17" s="394">
        <f t="shared" si="44"/>
        <v>0</v>
      </c>
      <c r="CD17" s="394">
        <f t="shared" si="45"/>
        <v>0</v>
      </c>
      <c r="CE17" s="516"/>
      <c r="CF17" s="516"/>
      <c r="CG17" s="516"/>
      <c r="CH17" s="516"/>
      <c r="CI17" s="516"/>
      <c r="CJ17" s="516"/>
      <c r="CK17" s="407">
        <f t="shared" si="46"/>
        <v>0</v>
      </c>
      <c r="CL17" s="407">
        <f t="shared" si="47"/>
        <v>0</v>
      </c>
      <c r="CM17" s="516"/>
      <c r="CN17" s="516"/>
      <c r="CO17" s="516"/>
      <c r="CP17" s="516"/>
      <c r="CQ17" s="516"/>
      <c r="CR17" s="516"/>
      <c r="CS17" s="433">
        <f t="shared" si="48"/>
        <v>0</v>
      </c>
      <c r="CT17" s="433">
        <f t="shared" si="49"/>
        <v>0</v>
      </c>
      <c r="CU17" s="435">
        <f t="shared" si="50"/>
        <v>0</v>
      </c>
      <c r="CV17" s="435">
        <f t="shared" si="51"/>
        <v>0</v>
      </c>
      <c r="CW17" s="435">
        <f t="shared" si="52"/>
        <v>0</v>
      </c>
      <c r="CX17" s="435">
        <f t="shared" si="53"/>
        <v>0</v>
      </c>
      <c r="CY17" s="435">
        <f t="shared" si="54"/>
        <v>0</v>
      </c>
      <c r="CZ17" s="435">
        <f t="shared" si="55"/>
        <v>0</v>
      </c>
      <c r="DA17" s="433">
        <f t="shared" si="56"/>
        <v>0</v>
      </c>
      <c r="DB17" s="433">
        <f t="shared" si="57"/>
        <v>0</v>
      </c>
    </row>
    <row r="18" spans="1:106" x14ac:dyDescent="0.25">
      <c r="A18" s="89">
        <v>4</v>
      </c>
      <c r="B18" s="90" t="s">
        <v>177</v>
      </c>
      <c r="C18" s="516"/>
      <c r="D18" s="516"/>
      <c r="E18" s="516">
        <v>0</v>
      </c>
      <c r="F18" s="516">
        <v>0</v>
      </c>
      <c r="G18" s="516"/>
      <c r="H18" s="516"/>
      <c r="I18" s="111">
        <f t="shared" si="27"/>
        <v>0</v>
      </c>
      <c r="J18" s="111">
        <f t="shared" si="28"/>
        <v>0</v>
      </c>
      <c r="K18" s="516"/>
      <c r="L18" s="516"/>
      <c r="M18" s="516">
        <v>0</v>
      </c>
      <c r="N18" s="516">
        <v>0</v>
      </c>
      <c r="O18" s="516"/>
      <c r="P18" s="516"/>
      <c r="Q18" s="134">
        <f t="shared" si="29"/>
        <v>0</v>
      </c>
      <c r="R18" s="134">
        <f t="shared" si="30"/>
        <v>0</v>
      </c>
      <c r="S18" s="516"/>
      <c r="T18" s="516"/>
      <c r="U18" s="516">
        <v>67</v>
      </c>
      <c r="V18" s="516">
        <v>67</v>
      </c>
      <c r="W18" s="516"/>
      <c r="X18" s="516"/>
      <c r="Y18" s="189">
        <f t="shared" si="31"/>
        <v>67</v>
      </c>
      <c r="Z18" s="189">
        <f t="shared" si="32"/>
        <v>67</v>
      </c>
      <c r="AA18" s="516"/>
      <c r="AB18" s="516"/>
      <c r="AC18" s="516">
        <v>0</v>
      </c>
      <c r="AD18" s="516">
        <v>0</v>
      </c>
      <c r="AE18" s="516"/>
      <c r="AF18" s="516"/>
      <c r="AG18" s="210">
        <f t="shared" si="33"/>
        <v>0</v>
      </c>
      <c r="AH18" s="210">
        <f t="shared" si="34"/>
        <v>0</v>
      </c>
      <c r="AI18" s="516"/>
      <c r="AJ18" s="516"/>
      <c r="AK18" s="516">
        <v>0</v>
      </c>
      <c r="AL18" s="516">
        <v>0</v>
      </c>
      <c r="AM18" s="516"/>
      <c r="AN18" s="516"/>
      <c r="AO18" s="233">
        <f>AI18+AK18+AM18</f>
        <v>0</v>
      </c>
      <c r="AP18" s="233">
        <f>AJ18+AL18+AN18</f>
        <v>0</v>
      </c>
      <c r="AQ18" s="516"/>
      <c r="AR18" s="516"/>
      <c r="AS18" s="516"/>
      <c r="AT18" s="516"/>
      <c r="AU18" s="516"/>
      <c r="AV18" s="516"/>
      <c r="AW18" s="255">
        <f t="shared" si="37"/>
        <v>0</v>
      </c>
      <c r="AX18" s="255">
        <f t="shared" si="38"/>
        <v>0</v>
      </c>
      <c r="AY18" s="89"/>
      <c r="AZ18" s="89"/>
      <c r="BA18" s="89"/>
      <c r="BB18" s="89"/>
      <c r="BC18" s="89"/>
      <c r="BD18" s="89"/>
      <c r="BE18" s="278">
        <f t="shared" si="39"/>
        <v>0</v>
      </c>
      <c r="BF18" s="278">
        <f t="shared" si="40"/>
        <v>0</v>
      </c>
      <c r="BG18" s="89"/>
      <c r="BH18" s="89"/>
      <c r="BI18" s="89"/>
      <c r="BJ18" s="89"/>
      <c r="BK18" s="89"/>
      <c r="BL18" s="89"/>
      <c r="BM18" s="300">
        <f t="shared" si="41"/>
        <v>0</v>
      </c>
      <c r="BN18" s="300">
        <f t="shared" si="42"/>
        <v>0</v>
      </c>
      <c r="BO18" s="89"/>
      <c r="BP18" s="89"/>
      <c r="BQ18" s="89"/>
      <c r="BR18" s="89"/>
      <c r="BS18" s="89"/>
      <c r="BT18" s="89"/>
      <c r="BU18" s="331">
        <f t="shared" si="43"/>
        <v>0</v>
      </c>
      <c r="BV18" s="331">
        <f t="shared" si="43"/>
        <v>0</v>
      </c>
      <c r="BW18" s="396"/>
      <c r="BX18" s="396"/>
      <c r="BY18" s="396"/>
      <c r="BZ18" s="396"/>
      <c r="CA18" s="516"/>
      <c r="CB18" s="396"/>
      <c r="CC18" s="394">
        <f t="shared" si="44"/>
        <v>0</v>
      </c>
      <c r="CD18" s="394">
        <f t="shared" si="45"/>
        <v>0</v>
      </c>
      <c r="CE18" s="516"/>
      <c r="CF18" s="516"/>
      <c r="CG18" s="516"/>
      <c r="CH18" s="516"/>
      <c r="CI18" s="516"/>
      <c r="CJ18" s="516"/>
      <c r="CK18" s="407">
        <f t="shared" si="46"/>
        <v>0</v>
      </c>
      <c r="CL18" s="407">
        <f t="shared" si="47"/>
        <v>0</v>
      </c>
      <c r="CM18" s="516"/>
      <c r="CN18" s="516"/>
      <c r="CO18" s="516"/>
      <c r="CP18" s="516"/>
      <c r="CQ18" s="516"/>
      <c r="CR18" s="516"/>
      <c r="CS18" s="433">
        <f t="shared" si="48"/>
        <v>0</v>
      </c>
      <c r="CT18" s="433">
        <f t="shared" si="49"/>
        <v>0</v>
      </c>
      <c r="CU18" s="435">
        <f t="shared" si="50"/>
        <v>0</v>
      </c>
      <c r="CV18" s="435">
        <f t="shared" si="51"/>
        <v>0</v>
      </c>
      <c r="CW18" s="435">
        <f>E18+M18+U18+AC18+AK18+AS18+BA18+BI18+BQ18+BY18+CG18+CO18</f>
        <v>67</v>
      </c>
      <c r="CX18" s="435">
        <f>F18+N18+V18+AD18+AL18+AT18+BB18+BJ18+BR18+BZ18+CH18+CP18</f>
        <v>67</v>
      </c>
      <c r="CY18" s="435">
        <f t="shared" si="54"/>
        <v>0</v>
      </c>
      <c r="CZ18" s="435">
        <f t="shared" si="55"/>
        <v>0</v>
      </c>
      <c r="DA18" s="433">
        <f t="shared" si="56"/>
        <v>67</v>
      </c>
      <c r="DB18" s="433">
        <f t="shared" si="57"/>
        <v>67</v>
      </c>
    </row>
    <row r="19" spans="1:106" x14ac:dyDescent="0.25">
      <c r="A19" s="89">
        <v>5</v>
      </c>
      <c r="B19" s="90" t="s">
        <v>178</v>
      </c>
      <c r="C19" s="516"/>
      <c r="D19" s="516"/>
      <c r="E19" s="516">
        <v>0</v>
      </c>
      <c r="F19" s="516">
        <v>0</v>
      </c>
      <c r="G19" s="516"/>
      <c r="H19" s="516"/>
      <c r="I19" s="111">
        <f t="shared" si="27"/>
        <v>0</v>
      </c>
      <c r="J19" s="111">
        <f t="shared" si="28"/>
        <v>0</v>
      </c>
      <c r="K19" s="516"/>
      <c r="L19" s="516"/>
      <c r="M19" s="516">
        <v>0</v>
      </c>
      <c r="N19" s="516">
        <v>0</v>
      </c>
      <c r="O19" s="516"/>
      <c r="P19" s="516"/>
      <c r="Q19" s="134">
        <f t="shared" si="29"/>
        <v>0</v>
      </c>
      <c r="R19" s="134">
        <f t="shared" si="30"/>
        <v>0</v>
      </c>
      <c r="S19" s="516"/>
      <c r="T19" s="516"/>
      <c r="U19" s="516">
        <v>0</v>
      </c>
      <c r="V19" s="516">
        <v>0</v>
      </c>
      <c r="W19" s="516"/>
      <c r="X19" s="516"/>
      <c r="Y19" s="189">
        <f t="shared" si="31"/>
        <v>0</v>
      </c>
      <c r="Z19" s="189">
        <f t="shared" si="32"/>
        <v>0</v>
      </c>
      <c r="AA19" s="516"/>
      <c r="AB19" s="516"/>
      <c r="AC19" s="516">
        <v>0</v>
      </c>
      <c r="AD19" s="516">
        <v>0</v>
      </c>
      <c r="AE19" s="516"/>
      <c r="AF19" s="516"/>
      <c r="AG19" s="210">
        <f t="shared" si="33"/>
        <v>0</v>
      </c>
      <c r="AH19" s="210">
        <f t="shared" si="34"/>
        <v>0</v>
      </c>
      <c r="AI19" s="516"/>
      <c r="AJ19" s="516"/>
      <c r="AK19" s="516">
        <v>0</v>
      </c>
      <c r="AL19" s="516">
        <v>0</v>
      </c>
      <c r="AM19" s="516"/>
      <c r="AN19" s="516"/>
      <c r="AO19" s="233">
        <f>AI19+AK19+AM19</f>
        <v>0</v>
      </c>
      <c r="AP19" s="233">
        <f>AJ19+AL19+AN19</f>
        <v>0</v>
      </c>
      <c r="AQ19" s="516"/>
      <c r="AR19" s="516"/>
      <c r="AS19" s="516"/>
      <c r="AT19" s="516"/>
      <c r="AU19" s="516"/>
      <c r="AV19" s="516"/>
      <c r="AW19" s="255">
        <f t="shared" si="37"/>
        <v>0</v>
      </c>
      <c r="AX19" s="255">
        <f t="shared" si="38"/>
        <v>0</v>
      </c>
      <c r="AY19" s="89"/>
      <c r="AZ19" s="89"/>
      <c r="BA19" s="89"/>
      <c r="BB19" s="89"/>
      <c r="BC19" s="89"/>
      <c r="BD19" s="89"/>
      <c r="BE19" s="278">
        <f t="shared" si="39"/>
        <v>0</v>
      </c>
      <c r="BF19" s="278">
        <f t="shared" si="40"/>
        <v>0</v>
      </c>
      <c r="BG19" s="89"/>
      <c r="BH19" s="89"/>
      <c r="BI19" s="89"/>
      <c r="BJ19" s="89"/>
      <c r="BK19" s="89"/>
      <c r="BL19" s="89"/>
      <c r="BM19" s="300">
        <f t="shared" si="41"/>
        <v>0</v>
      </c>
      <c r="BN19" s="300">
        <f t="shared" si="42"/>
        <v>0</v>
      </c>
      <c r="BO19" s="89"/>
      <c r="BP19" s="89"/>
      <c r="BQ19" s="89"/>
      <c r="BR19" s="89"/>
      <c r="BS19" s="89"/>
      <c r="BT19" s="89"/>
      <c r="BU19" s="331">
        <f t="shared" si="43"/>
        <v>0</v>
      </c>
      <c r="BV19" s="331">
        <f t="shared" si="43"/>
        <v>0</v>
      </c>
      <c r="BW19" s="396"/>
      <c r="BX19" s="396"/>
      <c r="BY19" s="396"/>
      <c r="BZ19" s="396"/>
      <c r="CA19" s="516"/>
      <c r="CB19" s="396"/>
      <c r="CC19" s="394">
        <f t="shared" si="44"/>
        <v>0</v>
      </c>
      <c r="CD19" s="394">
        <f t="shared" si="45"/>
        <v>0</v>
      </c>
      <c r="CE19" s="516"/>
      <c r="CF19" s="516"/>
      <c r="CG19" s="516"/>
      <c r="CH19" s="516"/>
      <c r="CI19" s="516"/>
      <c r="CJ19" s="516"/>
      <c r="CK19" s="407">
        <f t="shared" si="46"/>
        <v>0</v>
      </c>
      <c r="CL19" s="407">
        <f t="shared" si="47"/>
        <v>0</v>
      </c>
      <c r="CM19" s="516"/>
      <c r="CN19" s="516"/>
      <c r="CO19" s="516"/>
      <c r="CP19" s="516"/>
      <c r="CQ19" s="516"/>
      <c r="CR19" s="516"/>
      <c r="CS19" s="433">
        <f t="shared" si="48"/>
        <v>0</v>
      </c>
      <c r="CT19" s="433">
        <f t="shared" si="49"/>
        <v>0</v>
      </c>
      <c r="CU19" s="435">
        <f t="shared" si="50"/>
        <v>0</v>
      </c>
      <c r="CV19" s="435">
        <f t="shared" si="51"/>
        <v>0</v>
      </c>
      <c r="CW19" s="435">
        <f>E19+M19+U19+AC19+AK19+AS19+BA19+BI19+BQ19+BY19+CG19+CO19</f>
        <v>0</v>
      </c>
      <c r="CX19" s="435">
        <f>F19+N19+V19+AD19+AL19+AT19+BB19+BJ19+BR19+BZ19+CH19+CP19</f>
        <v>0</v>
      </c>
      <c r="CY19" s="435">
        <f t="shared" si="54"/>
        <v>0</v>
      </c>
      <c r="CZ19" s="435">
        <f t="shared" si="55"/>
        <v>0</v>
      </c>
      <c r="DA19" s="433">
        <f t="shared" si="56"/>
        <v>0</v>
      </c>
      <c r="DB19" s="433">
        <f t="shared" si="57"/>
        <v>0</v>
      </c>
    </row>
    <row r="20" spans="1:106" x14ac:dyDescent="0.25">
      <c r="A20" s="89"/>
      <c r="B20" s="90" t="s">
        <v>179</v>
      </c>
      <c r="C20" s="516"/>
      <c r="D20" s="516"/>
      <c r="E20" s="516">
        <v>0</v>
      </c>
      <c r="F20" s="516">
        <v>0</v>
      </c>
      <c r="G20" s="516"/>
      <c r="H20" s="516"/>
      <c r="I20" s="111">
        <f t="shared" si="27"/>
        <v>0</v>
      </c>
      <c r="J20" s="111">
        <f t="shared" si="28"/>
        <v>0</v>
      </c>
      <c r="K20" s="516"/>
      <c r="L20" s="516"/>
      <c r="M20" s="516">
        <v>0</v>
      </c>
      <c r="N20" s="516">
        <v>0</v>
      </c>
      <c r="O20" s="516"/>
      <c r="P20" s="516"/>
      <c r="Q20" s="134">
        <f t="shared" si="29"/>
        <v>0</v>
      </c>
      <c r="R20" s="134">
        <f t="shared" si="30"/>
        <v>0</v>
      </c>
      <c r="S20" s="516"/>
      <c r="T20" s="516"/>
      <c r="U20" s="516">
        <v>0</v>
      </c>
      <c r="V20" s="516">
        <v>0</v>
      </c>
      <c r="W20" s="516"/>
      <c r="X20" s="516"/>
      <c r="Y20" s="189">
        <f t="shared" si="31"/>
        <v>0</v>
      </c>
      <c r="Z20" s="189">
        <f t="shared" si="32"/>
        <v>0</v>
      </c>
      <c r="AA20" s="516"/>
      <c r="AB20" s="516"/>
      <c r="AC20" s="516">
        <v>0</v>
      </c>
      <c r="AD20" s="516">
        <v>0</v>
      </c>
      <c r="AE20" s="516"/>
      <c r="AF20" s="516"/>
      <c r="AG20" s="210">
        <f t="shared" si="33"/>
        <v>0</v>
      </c>
      <c r="AH20" s="210">
        <f t="shared" si="34"/>
        <v>0</v>
      </c>
      <c r="AI20" s="516"/>
      <c r="AJ20" s="516"/>
      <c r="AK20" s="516">
        <v>0</v>
      </c>
      <c r="AL20" s="516">
        <v>0</v>
      </c>
      <c r="AM20" s="516"/>
      <c r="AN20" s="516"/>
      <c r="AO20" s="233">
        <f t="shared" si="35"/>
        <v>0</v>
      </c>
      <c r="AP20" s="233">
        <f t="shared" si="36"/>
        <v>0</v>
      </c>
      <c r="AQ20" s="516"/>
      <c r="AR20" s="516"/>
      <c r="AS20" s="516"/>
      <c r="AT20" s="516"/>
      <c r="AU20" s="516"/>
      <c r="AV20" s="516"/>
      <c r="AW20" s="255">
        <f t="shared" si="37"/>
        <v>0</v>
      </c>
      <c r="AX20" s="255">
        <f t="shared" si="38"/>
        <v>0</v>
      </c>
      <c r="AY20" s="498"/>
      <c r="AZ20" s="498"/>
      <c r="BA20" s="89"/>
      <c r="BB20" s="89"/>
      <c r="BC20" s="89"/>
      <c r="BD20" s="89"/>
      <c r="BE20" s="278">
        <f t="shared" si="39"/>
        <v>0</v>
      </c>
      <c r="BF20" s="278">
        <f t="shared" si="40"/>
        <v>0</v>
      </c>
      <c r="BG20" s="89"/>
      <c r="BH20" s="89"/>
      <c r="BI20" s="89"/>
      <c r="BJ20" s="89"/>
      <c r="BK20" s="89"/>
      <c r="BL20" s="89"/>
      <c r="BM20" s="300">
        <f t="shared" si="41"/>
        <v>0</v>
      </c>
      <c r="BN20" s="300">
        <f t="shared" si="42"/>
        <v>0</v>
      </c>
      <c r="BO20" s="89"/>
      <c r="BP20" s="89"/>
      <c r="BQ20" s="89"/>
      <c r="BR20" s="89"/>
      <c r="BS20" s="89"/>
      <c r="BT20" s="89"/>
      <c r="BU20" s="331">
        <f t="shared" si="43"/>
        <v>0</v>
      </c>
      <c r="BV20" s="331">
        <f t="shared" si="43"/>
        <v>0</v>
      </c>
      <c r="BW20" s="396"/>
      <c r="BX20" s="396"/>
      <c r="BY20" s="396"/>
      <c r="BZ20" s="396"/>
      <c r="CA20" s="516"/>
      <c r="CB20" s="396"/>
      <c r="CC20" s="394">
        <f t="shared" si="44"/>
        <v>0</v>
      </c>
      <c r="CD20" s="394">
        <f t="shared" si="45"/>
        <v>0</v>
      </c>
      <c r="CE20" s="516"/>
      <c r="CF20" s="516"/>
      <c r="CG20" s="516"/>
      <c r="CH20" s="516"/>
      <c r="CI20" s="516"/>
      <c r="CJ20" s="516"/>
      <c r="CK20" s="407">
        <f t="shared" si="46"/>
        <v>0</v>
      </c>
      <c r="CL20" s="407">
        <f t="shared" si="47"/>
        <v>0</v>
      </c>
      <c r="CM20" s="516"/>
      <c r="CN20" s="516"/>
      <c r="CO20" s="516"/>
      <c r="CP20" s="516"/>
      <c r="CQ20" s="516"/>
      <c r="CR20" s="516"/>
      <c r="CS20" s="433">
        <f t="shared" si="48"/>
        <v>0</v>
      </c>
      <c r="CT20" s="433">
        <f t="shared" si="49"/>
        <v>0</v>
      </c>
      <c r="CU20" s="435">
        <f t="shared" si="50"/>
        <v>0</v>
      </c>
      <c r="CV20" s="435">
        <f t="shared" si="51"/>
        <v>0</v>
      </c>
      <c r="CW20" s="435">
        <f t="shared" si="52"/>
        <v>0</v>
      </c>
      <c r="CX20" s="435">
        <f t="shared" si="53"/>
        <v>0</v>
      </c>
      <c r="CY20" s="435">
        <f t="shared" si="54"/>
        <v>0</v>
      </c>
      <c r="CZ20" s="435">
        <f t="shared" si="55"/>
        <v>0</v>
      </c>
      <c r="DA20" s="433">
        <f t="shared" si="56"/>
        <v>0</v>
      </c>
      <c r="DB20" s="433">
        <f t="shared" si="57"/>
        <v>0</v>
      </c>
    </row>
    <row r="21" spans="1:106" x14ac:dyDescent="0.25">
      <c r="A21" s="89"/>
      <c r="B21" s="90" t="s">
        <v>180</v>
      </c>
      <c r="C21" s="516"/>
      <c r="D21" s="516"/>
      <c r="E21" s="516">
        <v>0</v>
      </c>
      <c r="F21" s="516">
        <v>0</v>
      </c>
      <c r="G21" s="516"/>
      <c r="H21" s="516"/>
      <c r="I21" s="111">
        <f t="shared" si="27"/>
        <v>0</v>
      </c>
      <c r="J21" s="111">
        <f t="shared" si="28"/>
        <v>0</v>
      </c>
      <c r="K21" s="516"/>
      <c r="L21" s="516"/>
      <c r="M21" s="516">
        <v>0</v>
      </c>
      <c r="N21" s="516">
        <v>0</v>
      </c>
      <c r="O21" s="516"/>
      <c r="P21" s="516"/>
      <c r="Q21" s="134">
        <f t="shared" si="29"/>
        <v>0</v>
      </c>
      <c r="R21" s="134">
        <f t="shared" si="30"/>
        <v>0</v>
      </c>
      <c r="S21" s="516"/>
      <c r="T21" s="516"/>
      <c r="U21" s="516">
        <v>0</v>
      </c>
      <c r="V21" s="516">
        <v>0</v>
      </c>
      <c r="W21" s="516"/>
      <c r="X21" s="516"/>
      <c r="Y21" s="189">
        <f t="shared" si="31"/>
        <v>0</v>
      </c>
      <c r="Z21" s="189">
        <f t="shared" si="32"/>
        <v>0</v>
      </c>
      <c r="AA21" s="516"/>
      <c r="AB21" s="516"/>
      <c r="AC21" s="516">
        <v>0</v>
      </c>
      <c r="AD21" s="516">
        <v>0</v>
      </c>
      <c r="AE21" s="516"/>
      <c r="AF21" s="516"/>
      <c r="AG21" s="210">
        <f t="shared" si="33"/>
        <v>0</v>
      </c>
      <c r="AH21" s="210">
        <f t="shared" si="34"/>
        <v>0</v>
      </c>
      <c r="AI21" s="516"/>
      <c r="AJ21" s="516"/>
      <c r="AK21" s="516">
        <v>0</v>
      </c>
      <c r="AL21" s="516">
        <v>0</v>
      </c>
      <c r="AM21" s="516"/>
      <c r="AN21" s="516"/>
      <c r="AO21" s="233">
        <f t="shared" si="35"/>
        <v>0</v>
      </c>
      <c r="AP21" s="233">
        <f t="shared" si="36"/>
        <v>0</v>
      </c>
      <c r="AQ21" s="516"/>
      <c r="AR21" s="516"/>
      <c r="AS21" s="516"/>
      <c r="AT21" s="516"/>
      <c r="AU21" s="516"/>
      <c r="AV21" s="516"/>
      <c r="AW21" s="255">
        <f t="shared" si="37"/>
        <v>0</v>
      </c>
      <c r="AX21" s="255">
        <f t="shared" si="38"/>
        <v>0</v>
      </c>
      <c r="AY21" s="89"/>
      <c r="AZ21" s="89"/>
      <c r="BA21" s="89"/>
      <c r="BB21" s="89"/>
      <c r="BC21" s="89"/>
      <c r="BD21" s="89"/>
      <c r="BE21" s="278">
        <f t="shared" si="39"/>
        <v>0</v>
      </c>
      <c r="BF21" s="278">
        <f t="shared" si="40"/>
        <v>0</v>
      </c>
      <c r="BG21" s="89"/>
      <c r="BH21" s="89"/>
      <c r="BI21" s="89"/>
      <c r="BJ21" s="89"/>
      <c r="BK21" s="89"/>
      <c r="BL21" s="89"/>
      <c r="BM21" s="300">
        <f t="shared" si="41"/>
        <v>0</v>
      </c>
      <c r="BN21" s="300">
        <f t="shared" si="42"/>
        <v>0</v>
      </c>
      <c r="BO21" s="89"/>
      <c r="BP21" s="89"/>
      <c r="BQ21" s="89"/>
      <c r="BR21" s="89"/>
      <c r="BS21" s="89"/>
      <c r="BT21" s="89"/>
      <c r="BU21" s="331">
        <f t="shared" si="43"/>
        <v>0</v>
      </c>
      <c r="BV21" s="331">
        <f t="shared" si="43"/>
        <v>0</v>
      </c>
      <c r="BW21" s="396"/>
      <c r="BX21" s="396"/>
      <c r="BY21" s="396"/>
      <c r="BZ21" s="396"/>
      <c r="CA21" s="516"/>
      <c r="CB21" s="396"/>
      <c r="CC21" s="394">
        <f t="shared" si="44"/>
        <v>0</v>
      </c>
      <c r="CD21" s="394">
        <f t="shared" si="45"/>
        <v>0</v>
      </c>
      <c r="CE21" s="516"/>
      <c r="CF21" s="516"/>
      <c r="CG21" s="516"/>
      <c r="CH21" s="516"/>
      <c r="CI21" s="516"/>
      <c r="CJ21" s="516"/>
      <c r="CK21" s="407">
        <f t="shared" si="46"/>
        <v>0</v>
      </c>
      <c r="CL21" s="407">
        <f t="shared" si="47"/>
        <v>0</v>
      </c>
      <c r="CM21" s="516"/>
      <c r="CN21" s="516"/>
      <c r="CO21" s="516"/>
      <c r="CP21" s="516"/>
      <c r="CQ21" s="516"/>
      <c r="CR21" s="516"/>
      <c r="CS21" s="433">
        <f t="shared" si="48"/>
        <v>0</v>
      </c>
      <c r="CT21" s="433">
        <f t="shared" si="49"/>
        <v>0</v>
      </c>
      <c r="CU21" s="435">
        <f t="shared" si="50"/>
        <v>0</v>
      </c>
      <c r="CV21" s="435">
        <f t="shared" si="51"/>
        <v>0</v>
      </c>
      <c r="CW21" s="435">
        <f t="shared" si="52"/>
        <v>0</v>
      </c>
      <c r="CX21" s="435">
        <f t="shared" si="53"/>
        <v>0</v>
      </c>
      <c r="CY21" s="435">
        <f t="shared" si="54"/>
        <v>0</v>
      </c>
      <c r="CZ21" s="435">
        <f t="shared" si="55"/>
        <v>0</v>
      </c>
      <c r="DA21" s="433">
        <f t="shared" si="56"/>
        <v>0</v>
      </c>
      <c r="DB21" s="433">
        <f t="shared" si="57"/>
        <v>0</v>
      </c>
    </row>
    <row r="22" spans="1:106" s="116" customFormat="1" x14ac:dyDescent="0.25">
      <c r="A22" s="115"/>
      <c r="B22" s="115" t="s">
        <v>44</v>
      </c>
      <c r="C22" s="111">
        <f>SUM(C15:C21)</f>
        <v>0</v>
      </c>
      <c r="D22" s="111">
        <f t="shared" ref="D22:J22" si="58">SUM(D15:D21)</f>
        <v>0</v>
      </c>
      <c r="E22" s="111">
        <f t="shared" si="58"/>
        <v>150</v>
      </c>
      <c r="F22" s="111">
        <f t="shared" si="58"/>
        <v>150</v>
      </c>
      <c r="G22" s="111">
        <f t="shared" si="58"/>
        <v>0</v>
      </c>
      <c r="H22" s="111">
        <f t="shared" si="58"/>
        <v>0</v>
      </c>
      <c r="I22" s="111">
        <f t="shared" si="58"/>
        <v>150</v>
      </c>
      <c r="J22" s="111">
        <f t="shared" si="58"/>
        <v>150</v>
      </c>
      <c r="K22" s="134">
        <f>SUM(K15:K21)</f>
        <v>0</v>
      </c>
      <c r="L22" s="134">
        <f t="shared" ref="L22:R22" si="59">SUM(L15:L21)</f>
        <v>0</v>
      </c>
      <c r="M22" s="134">
        <f t="shared" si="59"/>
        <v>112</v>
      </c>
      <c r="N22" s="134">
        <f t="shared" si="59"/>
        <v>112</v>
      </c>
      <c r="O22" s="134">
        <f t="shared" si="59"/>
        <v>0</v>
      </c>
      <c r="P22" s="134">
        <f t="shared" si="59"/>
        <v>0</v>
      </c>
      <c r="Q22" s="134">
        <f t="shared" si="59"/>
        <v>112</v>
      </c>
      <c r="R22" s="134">
        <f t="shared" si="59"/>
        <v>112</v>
      </c>
      <c r="S22" s="189">
        <f>SUM(S15:S21)</f>
        <v>0</v>
      </c>
      <c r="T22" s="189">
        <f t="shared" ref="T22:Z22" si="60">SUM(T15:T21)</f>
        <v>0</v>
      </c>
      <c r="U22" s="189">
        <f t="shared" si="60"/>
        <v>187</v>
      </c>
      <c r="V22" s="189">
        <f t="shared" si="60"/>
        <v>187</v>
      </c>
      <c r="W22" s="189">
        <f t="shared" si="60"/>
        <v>0</v>
      </c>
      <c r="X22" s="189">
        <f t="shared" si="60"/>
        <v>0</v>
      </c>
      <c r="Y22" s="189">
        <f t="shared" si="60"/>
        <v>187</v>
      </c>
      <c r="Z22" s="189">
        <f t="shared" si="60"/>
        <v>187</v>
      </c>
      <c r="AA22" s="210">
        <f>SUM(AA15:AA21)</f>
        <v>0</v>
      </c>
      <c r="AB22" s="210">
        <f t="shared" ref="AB22:AH22" si="61">SUM(AB15:AB21)</f>
        <v>0</v>
      </c>
      <c r="AC22" s="210">
        <f t="shared" si="61"/>
        <v>96</v>
      </c>
      <c r="AD22" s="210">
        <f t="shared" si="61"/>
        <v>96</v>
      </c>
      <c r="AE22" s="210">
        <f t="shared" si="61"/>
        <v>0</v>
      </c>
      <c r="AF22" s="210">
        <f t="shared" si="61"/>
        <v>0</v>
      </c>
      <c r="AG22" s="210">
        <f t="shared" si="61"/>
        <v>96</v>
      </c>
      <c r="AH22" s="210">
        <f t="shared" si="61"/>
        <v>96</v>
      </c>
      <c r="AI22" s="233">
        <f>SUM(AI15:AI21)</f>
        <v>0</v>
      </c>
      <c r="AJ22" s="233">
        <f t="shared" ref="AJ22:AP22" si="62">SUM(AJ15:AJ21)</f>
        <v>0</v>
      </c>
      <c r="AK22" s="233">
        <f t="shared" si="62"/>
        <v>0</v>
      </c>
      <c r="AL22" s="233">
        <f t="shared" si="62"/>
        <v>0</v>
      </c>
      <c r="AM22" s="233">
        <f t="shared" si="62"/>
        <v>0</v>
      </c>
      <c r="AN22" s="233">
        <f t="shared" si="62"/>
        <v>0</v>
      </c>
      <c r="AO22" s="233">
        <f t="shared" si="62"/>
        <v>0</v>
      </c>
      <c r="AP22" s="233">
        <f t="shared" si="62"/>
        <v>0</v>
      </c>
      <c r="AQ22" s="255">
        <f>SUM(AQ15:AQ21)</f>
        <v>0</v>
      </c>
      <c r="AR22" s="255">
        <f t="shared" ref="AR22:AX22" si="63">SUM(AR15:AR21)</f>
        <v>0</v>
      </c>
      <c r="AS22" s="255">
        <f t="shared" si="63"/>
        <v>0</v>
      </c>
      <c r="AT22" s="255">
        <f t="shared" si="63"/>
        <v>0</v>
      </c>
      <c r="AU22" s="255">
        <f t="shared" si="63"/>
        <v>0</v>
      </c>
      <c r="AV22" s="255">
        <f t="shared" si="63"/>
        <v>0</v>
      </c>
      <c r="AW22" s="255">
        <f t="shared" si="63"/>
        <v>0</v>
      </c>
      <c r="AX22" s="255">
        <f t="shared" si="63"/>
        <v>0</v>
      </c>
      <c r="AY22" s="278">
        <f>SUM(AY15:AY21)</f>
        <v>0</v>
      </c>
      <c r="AZ22" s="278">
        <f t="shared" ref="AZ22:BF22" si="64">SUM(AZ15:AZ21)</f>
        <v>0</v>
      </c>
      <c r="BA22" s="278">
        <f t="shared" si="64"/>
        <v>0</v>
      </c>
      <c r="BB22" s="278">
        <f t="shared" si="64"/>
        <v>0</v>
      </c>
      <c r="BC22" s="278">
        <f t="shared" si="64"/>
        <v>0</v>
      </c>
      <c r="BD22" s="278">
        <f t="shared" si="64"/>
        <v>0</v>
      </c>
      <c r="BE22" s="278">
        <f t="shared" si="64"/>
        <v>0</v>
      </c>
      <c r="BF22" s="278">
        <f t="shared" si="64"/>
        <v>0</v>
      </c>
      <c r="BG22" s="300">
        <f>SUM(BG15:BG21)</f>
        <v>0</v>
      </c>
      <c r="BH22" s="300">
        <f t="shared" ref="BH22:BN22" si="65">SUM(BH15:BH21)</f>
        <v>0</v>
      </c>
      <c r="BI22" s="300">
        <f t="shared" si="65"/>
        <v>0</v>
      </c>
      <c r="BJ22" s="300">
        <f t="shared" si="65"/>
        <v>0</v>
      </c>
      <c r="BK22" s="300">
        <f t="shared" si="65"/>
        <v>0</v>
      </c>
      <c r="BL22" s="300">
        <f t="shared" si="65"/>
        <v>0</v>
      </c>
      <c r="BM22" s="300">
        <f t="shared" si="65"/>
        <v>0</v>
      </c>
      <c r="BN22" s="300">
        <f t="shared" si="65"/>
        <v>0</v>
      </c>
      <c r="BO22" s="331">
        <f>SUM(BO15:BO21)</f>
        <v>0</v>
      </c>
      <c r="BP22" s="331">
        <f t="shared" ref="BP22:BV22" si="66">SUM(BP15:BP21)</f>
        <v>0</v>
      </c>
      <c r="BQ22" s="331">
        <f t="shared" si="66"/>
        <v>0</v>
      </c>
      <c r="BR22" s="331">
        <f t="shared" si="66"/>
        <v>0</v>
      </c>
      <c r="BS22" s="331">
        <f t="shared" si="66"/>
        <v>0</v>
      </c>
      <c r="BT22" s="331">
        <f t="shared" si="66"/>
        <v>0</v>
      </c>
      <c r="BU22" s="331">
        <f t="shared" si="66"/>
        <v>0</v>
      </c>
      <c r="BV22" s="331">
        <f t="shared" si="66"/>
        <v>0</v>
      </c>
      <c r="BW22" s="394">
        <f>SUM(BW15:BW21)</f>
        <v>0</v>
      </c>
      <c r="BX22" s="394">
        <f t="shared" ref="BX22:CD22" si="67">SUM(BX15:BX21)</f>
        <v>0</v>
      </c>
      <c r="BY22" s="394">
        <f t="shared" si="67"/>
        <v>0</v>
      </c>
      <c r="BZ22" s="394">
        <f t="shared" si="67"/>
        <v>0</v>
      </c>
      <c r="CA22" s="394">
        <f t="shared" si="67"/>
        <v>0</v>
      </c>
      <c r="CB22" s="394">
        <f t="shared" si="67"/>
        <v>0</v>
      </c>
      <c r="CC22" s="394">
        <f t="shared" si="67"/>
        <v>0</v>
      </c>
      <c r="CD22" s="394">
        <f t="shared" si="67"/>
        <v>0</v>
      </c>
      <c r="CE22" s="407">
        <f>SUM(CE15:CE21)</f>
        <v>0</v>
      </c>
      <c r="CF22" s="407">
        <f t="shared" ref="CF22:CL22" si="68">SUM(CF15:CF21)</f>
        <v>0</v>
      </c>
      <c r="CG22" s="407">
        <f t="shared" si="68"/>
        <v>0</v>
      </c>
      <c r="CH22" s="407">
        <f t="shared" si="68"/>
        <v>0</v>
      </c>
      <c r="CI22" s="407">
        <f t="shared" si="68"/>
        <v>0</v>
      </c>
      <c r="CJ22" s="407">
        <f t="shared" si="68"/>
        <v>0</v>
      </c>
      <c r="CK22" s="407">
        <f t="shared" si="68"/>
        <v>0</v>
      </c>
      <c r="CL22" s="407">
        <f t="shared" si="68"/>
        <v>0</v>
      </c>
      <c r="CM22" s="433">
        <f>SUM(CM15:CM21)</f>
        <v>0</v>
      </c>
      <c r="CN22" s="433">
        <f t="shared" ref="CN22:CT22" si="69">SUM(CN15:CN21)</f>
        <v>0</v>
      </c>
      <c r="CO22" s="433">
        <f t="shared" si="69"/>
        <v>0</v>
      </c>
      <c r="CP22" s="433">
        <f t="shared" si="69"/>
        <v>0</v>
      </c>
      <c r="CQ22" s="433">
        <f t="shared" si="69"/>
        <v>0</v>
      </c>
      <c r="CR22" s="433">
        <f t="shared" si="69"/>
        <v>0</v>
      </c>
      <c r="CS22" s="433">
        <f t="shared" si="69"/>
        <v>0</v>
      </c>
      <c r="CT22" s="433">
        <f t="shared" si="69"/>
        <v>0</v>
      </c>
      <c r="CU22" s="433">
        <f>SUM(CU15:CU21)</f>
        <v>0</v>
      </c>
      <c r="CV22" s="433">
        <f t="shared" ref="CV22:DB22" si="70">SUM(CV15:CV21)</f>
        <v>0</v>
      </c>
      <c r="CW22" s="433">
        <f t="shared" si="70"/>
        <v>545</v>
      </c>
      <c r="CX22" s="433">
        <f t="shared" si="70"/>
        <v>545</v>
      </c>
      <c r="CY22" s="433">
        <f t="shared" si="70"/>
        <v>0</v>
      </c>
      <c r="CZ22" s="433">
        <f t="shared" si="70"/>
        <v>0</v>
      </c>
      <c r="DA22" s="433">
        <f t="shared" si="70"/>
        <v>545</v>
      </c>
      <c r="DB22" s="433">
        <f t="shared" si="70"/>
        <v>545</v>
      </c>
    </row>
    <row r="25" spans="1:106" x14ac:dyDescent="0.25">
      <c r="A25" s="113"/>
      <c r="B25" s="113"/>
      <c r="C25" s="1023" t="s">
        <v>18</v>
      </c>
      <c r="D25" s="1024"/>
      <c r="E25" s="1024"/>
      <c r="F25" s="1025"/>
      <c r="G25" s="1026" t="s">
        <v>31</v>
      </c>
      <c r="H25" s="1027"/>
      <c r="I25" s="1027"/>
      <c r="J25" s="1028"/>
      <c r="K25" s="1023" t="s">
        <v>32</v>
      </c>
      <c r="L25" s="1024"/>
      <c r="M25" s="1024"/>
      <c r="N25" s="1025"/>
      <c r="O25" s="1026" t="s">
        <v>33</v>
      </c>
      <c r="P25" s="1027"/>
      <c r="Q25" s="1027"/>
      <c r="R25" s="1028"/>
      <c r="S25" s="1023" t="s">
        <v>34</v>
      </c>
      <c r="T25" s="1024"/>
      <c r="U25" s="1024"/>
      <c r="V25" s="1025"/>
      <c r="W25" s="1026" t="s">
        <v>284</v>
      </c>
      <c r="X25" s="1027"/>
      <c r="Y25" s="1027"/>
      <c r="Z25" s="1028"/>
      <c r="AA25" s="1023" t="s">
        <v>285</v>
      </c>
      <c r="AB25" s="1024"/>
      <c r="AC25" s="1024"/>
      <c r="AD25" s="1025"/>
      <c r="AE25" s="1014" t="s">
        <v>288</v>
      </c>
      <c r="AF25" s="1015"/>
      <c r="AG25" s="1015"/>
      <c r="AH25" s="1016"/>
      <c r="AI25" s="1014" t="s">
        <v>289</v>
      </c>
      <c r="AJ25" s="1015"/>
      <c r="AK25" s="1015"/>
      <c r="AL25" s="1016"/>
      <c r="AM25" s="1014" t="s">
        <v>290</v>
      </c>
      <c r="AN25" s="1015"/>
      <c r="AO25" s="1015"/>
      <c r="AP25" s="1016"/>
      <c r="AQ25" s="1014" t="s">
        <v>291</v>
      </c>
      <c r="AR25" s="1015"/>
      <c r="AS25" s="1015"/>
      <c r="AT25" s="1016"/>
      <c r="AU25" s="1014" t="s">
        <v>292</v>
      </c>
      <c r="AV25" s="1015"/>
      <c r="AW25" s="1015"/>
      <c r="AX25" s="1016"/>
      <c r="AY25" s="1014">
        <v>2020</v>
      </c>
      <c r="AZ25" s="1015"/>
      <c r="BA25" s="1015"/>
      <c r="BB25" s="1016"/>
    </row>
    <row r="26" spans="1:106" x14ac:dyDescent="0.25">
      <c r="A26" s="112" t="s">
        <v>0</v>
      </c>
      <c r="B26" s="112" t="s">
        <v>1</v>
      </c>
      <c r="C26" s="135" t="s">
        <v>28</v>
      </c>
      <c r="D26" s="136" t="s">
        <v>29</v>
      </c>
      <c r="E26" s="137" t="s">
        <v>30</v>
      </c>
      <c r="F26" s="111" t="s">
        <v>17</v>
      </c>
      <c r="G26" s="135" t="s">
        <v>28</v>
      </c>
      <c r="H26" s="136" t="s">
        <v>29</v>
      </c>
      <c r="I26" s="137" t="s">
        <v>30</v>
      </c>
      <c r="J26" s="134" t="s">
        <v>17</v>
      </c>
      <c r="K26" s="190" t="s">
        <v>28</v>
      </c>
      <c r="L26" s="191" t="s">
        <v>29</v>
      </c>
      <c r="M26" s="192" t="s">
        <v>30</v>
      </c>
      <c r="N26" s="189" t="s">
        <v>17</v>
      </c>
      <c r="O26" s="211" t="s">
        <v>28</v>
      </c>
      <c r="P26" s="212" t="s">
        <v>29</v>
      </c>
      <c r="Q26" s="213" t="s">
        <v>30</v>
      </c>
      <c r="R26" s="210" t="s">
        <v>17</v>
      </c>
      <c r="S26" s="234" t="s">
        <v>28</v>
      </c>
      <c r="T26" s="235" t="s">
        <v>29</v>
      </c>
      <c r="U26" s="236" t="s">
        <v>30</v>
      </c>
      <c r="V26" s="233" t="s">
        <v>17</v>
      </c>
      <c r="W26" s="256" t="s">
        <v>28</v>
      </c>
      <c r="X26" s="257" t="s">
        <v>29</v>
      </c>
      <c r="Y26" s="258" t="s">
        <v>30</v>
      </c>
      <c r="Z26" s="255" t="s">
        <v>17</v>
      </c>
      <c r="AA26" s="279" t="s">
        <v>28</v>
      </c>
      <c r="AB26" s="280" t="s">
        <v>29</v>
      </c>
      <c r="AC26" s="281" t="s">
        <v>30</v>
      </c>
      <c r="AD26" s="278" t="s">
        <v>17</v>
      </c>
      <c r="AE26" s="301" t="s">
        <v>28</v>
      </c>
      <c r="AF26" s="302" t="s">
        <v>29</v>
      </c>
      <c r="AG26" s="303" t="s">
        <v>30</v>
      </c>
      <c r="AH26" s="300" t="s">
        <v>17</v>
      </c>
      <c r="AI26" s="328" t="s">
        <v>28</v>
      </c>
      <c r="AJ26" s="329" t="s">
        <v>29</v>
      </c>
      <c r="AK26" s="330" t="s">
        <v>30</v>
      </c>
      <c r="AL26" s="331" t="s">
        <v>17</v>
      </c>
      <c r="AM26" s="391" t="s">
        <v>28</v>
      </c>
      <c r="AN26" s="392" t="s">
        <v>29</v>
      </c>
      <c r="AO26" s="393" t="s">
        <v>30</v>
      </c>
      <c r="AP26" s="394" t="s">
        <v>17</v>
      </c>
      <c r="AQ26" s="408" t="s">
        <v>28</v>
      </c>
      <c r="AR26" s="409" t="s">
        <v>29</v>
      </c>
      <c r="AS26" s="410" t="s">
        <v>30</v>
      </c>
      <c r="AT26" s="407" t="s">
        <v>17</v>
      </c>
      <c r="AU26" s="430" t="s">
        <v>28</v>
      </c>
      <c r="AV26" s="431" t="s">
        <v>29</v>
      </c>
      <c r="AW26" s="432" t="s">
        <v>30</v>
      </c>
      <c r="AX26" s="433" t="s">
        <v>17</v>
      </c>
      <c r="AY26" s="430" t="s">
        <v>28</v>
      </c>
      <c r="AZ26" s="431" t="s">
        <v>29</v>
      </c>
      <c r="BA26" s="432" t="s">
        <v>30</v>
      </c>
      <c r="BB26" s="433" t="s">
        <v>17</v>
      </c>
    </row>
    <row r="27" spans="1:106" x14ac:dyDescent="0.25">
      <c r="A27" s="89">
        <v>1</v>
      </c>
      <c r="B27" s="90" t="s">
        <v>26</v>
      </c>
      <c r="C27" s="119"/>
      <c r="D27" s="119"/>
      <c r="E27" s="119"/>
      <c r="F27" s="120">
        <f>SUM(C27:E27)</f>
        <v>0</v>
      </c>
      <c r="G27" s="119"/>
      <c r="H27" s="119"/>
      <c r="I27" s="119"/>
      <c r="J27" s="120">
        <f>SUM(G27:I27)</f>
        <v>0</v>
      </c>
      <c r="K27" s="119"/>
      <c r="L27" s="119"/>
      <c r="M27" s="119"/>
      <c r="N27" s="120">
        <f>SUM(K27:M27)</f>
        <v>0</v>
      </c>
      <c r="O27" s="119"/>
      <c r="P27" s="119"/>
      <c r="Q27" s="119"/>
      <c r="R27" s="120">
        <f>SUM(O27:Q27)</f>
        <v>0</v>
      </c>
      <c r="S27" s="119"/>
      <c r="T27" s="119"/>
      <c r="U27" s="119"/>
      <c r="V27" s="120">
        <f>SUM(S27:U27)</f>
        <v>0</v>
      </c>
      <c r="W27" s="119"/>
      <c r="X27" s="119"/>
      <c r="Y27" s="119"/>
      <c r="Z27" s="120">
        <f>SUM(W27:Y27)</f>
        <v>0</v>
      </c>
      <c r="AA27" s="119"/>
      <c r="AB27" s="119"/>
      <c r="AC27" s="119"/>
      <c r="AD27" s="120">
        <f>SUM(AA27:AC27)</f>
        <v>0</v>
      </c>
      <c r="AE27" s="119"/>
      <c r="AF27" s="119"/>
      <c r="AG27" s="119"/>
      <c r="AH27" s="120">
        <f>SUM(AE27:AG27)</f>
        <v>0</v>
      </c>
      <c r="AI27" s="119"/>
      <c r="AJ27" s="119"/>
      <c r="AK27" s="119"/>
      <c r="AL27" s="120">
        <f>SUM(AI27:AK27)</f>
        <v>0</v>
      </c>
      <c r="AM27" s="119"/>
      <c r="AN27" s="119"/>
      <c r="AO27" s="119"/>
      <c r="AP27" s="120">
        <f>SUM(AM27:AO27)</f>
        <v>0</v>
      </c>
      <c r="AQ27" s="119"/>
      <c r="AR27" s="119"/>
      <c r="AS27" s="119"/>
      <c r="AT27" s="120">
        <f>SUM(AQ27:AS27)</f>
        <v>0</v>
      </c>
      <c r="AU27" s="119"/>
      <c r="AV27" s="119"/>
      <c r="AW27" s="119"/>
      <c r="AX27" s="120">
        <f>SUM(AU27:AW27)</f>
        <v>0</v>
      </c>
      <c r="AY27" s="119">
        <f t="shared" ref="AY27:BA30" si="71">C27+G27+K27+O27+S27+W27+AA27+AE27+AI27+AM27+AQ27+AU27</f>
        <v>0</v>
      </c>
      <c r="AZ27" s="119">
        <f t="shared" si="71"/>
        <v>0</v>
      </c>
      <c r="BA27" s="119">
        <f t="shared" si="71"/>
        <v>0</v>
      </c>
      <c r="BB27" s="120">
        <f>SUM(AY27:BA27)</f>
        <v>0</v>
      </c>
    </row>
    <row r="28" spans="1:106" x14ac:dyDescent="0.25">
      <c r="A28" s="89">
        <v>2</v>
      </c>
      <c r="B28" s="90" t="s">
        <v>27</v>
      </c>
      <c r="C28" s="119"/>
      <c r="D28" s="119"/>
      <c r="E28" s="119"/>
      <c r="F28" s="120">
        <f>SUM(C28:E28)</f>
        <v>0</v>
      </c>
      <c r="G28" s="119"/>
      <c r="H28" s="119"/>
      <c r="I28" s="119"/>
      <c r="J28" s="120">
        <f>SUM(G28:I28)</f>
        <v>0</v>
      </c>
      <c r="K28" s="119"/>
      <c r="L28" s="119"/>
      <c r="M28" s="119"/>
      <c r="N28" s="120">
        <f>SUM(K28:M28)</f>
        <v>0</v>
      </c>
      <c r="O28" s="119"/>
      <c r="P28" s="119"/>
      <c r="Q28" s="119"/>
      <c r="R28" s="120">
        <f>SUM(O28:Q28)</f>
        <v>0</v>
      </c>
      <c r="S28" s="119"/>
      <c r="T28" s="119"/>
      <c r="U28" s="119"/>
      <c r="V28" s="120">
        <f>SUM(S28:U28)</f>
        <v>0</v>
      </c>
      <c r="W28" s="119"/>
      <c r="X28" s="119"/>
      <c r="Y28" s="119"/>
      <c r="Z28" s="120">
        <f>SUM(W28:Y28)</f>
        <v>0</v>
      </c>
      <c r="AA28" s="119"/>
      <c r="AB28" s="119"/>
      <c r="AC28" s="119"/>
      <c r="AD28" s="120">
        <f>SUM(AA28:AC28)</f>
        <v>0</v>
      </c>
      <c r="AE28" s="119"/>
      <c r="AF28" s="119"/>
      <c r="AG28" s="119"/>
      <c r="AH28" s="120">
        <f>SUM(AE28:AG28)</f>
        <v>0</v>
      </c>
      <c r="AI28" s="119"/>
      <c r="AJ28" s="119"/>
      <c r="AK28" s="119"/>
      <c r="AL28" s="120">
        <f>SUM(AI28:AK28)</f>
        <v>0</v>
      </c>
      <c r="AM28" s="119"/>
      <c r="AN28" s="119"/>
      <c r="AO28" s="119"/>
      <c r="AP28" s="120">
        <f>SUM(AM28:AO28)</f>
        <v>0</v>
      </c>
      <c r="AQ28" s="119"/>
      <c r="AR28" s="119"/>
      <c r="AS28" s="119"/>
      <c r="AT28" s="120">
        <f>SUM(AQ28:AS28)</f>
        <v>0</v>
      </c>
      <c r="AU28" s="119"/>
      <c r="AV28" s="119"/>
      <c r="AW28" s="119"/>
      <c r="AX28" s="120">
        <f>SUM(AU28:AW28)</f>
        <v>0</v>
      </c>
      <c r="AY28" s="119">
        <f t="shared" si="71"/>
        <v>0</v>
      </c>
      <c r="AZ28" s="119">
        <f t="shared" si="71"/>
        <v>0</v>
      </c>
      <c r="BA28" s="119">
        <f t="shared" si="71"/>
        <v>0</v>
      </c>
      <c r="BB28" s="120">
        <f>SUM(AY28:BA28)</f>
        <v>0</v>
      </c>
    </row>
    <row r="29" spans="1:106" x14ac:dyDescent="0.25">
      <c r="A29" s="89">
        <v>3</v>
      </c>
      <c r="B29" s="90" t="s">
        <v>84</v>
      </c>
      <c r="C29" s="119"/>
      <c r="D29" s="119"/>
      <c r="E29" s="119"/>
      <c r="F29" s="120">
        <f>SUM(C29:E29)</f>
        <v>0</v>
      </c>
      <c r="G29" s="119"/>
      <c r="H29" s="119"/>
      <c r="I29" s="119"/>
      <c r="J29" s="120">
        <f>SUM(G29:I29)</f>
        <v>0</v>
      </c>
      <c r="K29" s="119"/>
      <c r="L29" s="119"/>
      <c r="M29" s="119"/>
      <c r="N29" s="120">
        <f>SUM(K29:M29)</f>
        <v>0</v>
      </c>
      <c r="O29" s="119"/>
      <c r="P29" s="119"/>
      <c r="Q29" s="119"/>
      <c r="R29" s="120">
        <f>SUM(O29:Q29)</f>
        <v>0</v>
      </c>
      <c r="S29" s="119"/>
      <c r="T29" s="119"/>
      <c r="U29" s="119"/>
      <c r="V29" s="120">
        <f>SUM(S29:U29)</f>
        <v>0</v>
      </c>
      <c r="W29" s="119"/>
      <c r="X29" s="119"/>
      <c r="Y29" s="119"/>
      <c r="Z29" s="120">
        <f>SUM(W29:Y29)</f>
        <v>0</v>
      </c>
      <c r="AA29" s="119"/>
      <c r="AB29" s="119"/>
      <c r="AC29" s="119"/>
      <c r="AD29" s="120">
        <f>SUM(AA29:AC29)</f>
        <v>0</v>
      </c>
      <c r="AE29" s="119"/>
      <c r="AF29" s="119"/>
      <c r="AG29" s="119"/>
      <c r="AH29" s="120">
        <f>SUM(AE29:AG29)</f>
        <v>0</v>
      </c>
      <c r="AI29" s="119"/>
      <c r="AJ29" s="119"/>
      <c r="AK29" s="119"/>
      <c r="AL29" s="120">
        <f>SUM(AI29:AK29)</f>
        <v>0</v>
      </c>
      <c r="AM29" s="119"/>
      <c r="AN29" s="119"/>
      <c r="AO29" s="119"/>
      <c r="AP29" s="120">
        <f>SUM(AM29:AO29)</f>
        <v>0</v>
      </c>
      <c r="AQ29" s="119"/>
      <c r="AR29" s="119"/>
      <c r="AS29" s="119"/>
      <c r="AT29" s="120">
        <f>SUM(AQ29:AS29)</f>
        <v>0</v>
      </c>
      <c r="AU29" s="119"/>
      <c r="AV29" s="119"/>
      <c r="AW29" s="119"/>
      <c r="AX29" s="120">
        <f>SUM(AU29:AW29)</f>
        <v>0</v>
      </c>
      <c r="AY29" s="119">
        <f t="shared" si="71"/>
        <v>0</v>
      </c>
      <c r="AZ29" s="119">
        <f t="shared" si="71"/>
        <v>0</v>
      </c>
      <c r="BA29" s="119">
        <f t="shared" si="71"/>
        <v>0</v>
      </c>
      <c r="BB29" s="120">
        <f>SUM(AY29:BA29)</f>
        <v>0</v>
      </c>
    </row>
    <row r="30" spans="1:106" x14ac:dyDescent="0.25">
      <c r="A30" s="89">
        <v>4</v>
      </c>
      <c r="B30" s="90" t="s">
        <v>163</v>
      </c>
      <c r="C30" s="119"/>
      <c r="D30" s="119"/>
      <c r="E30" s="119"/>
      <c r="F30" s="120">
        <f>SUM(C30:E30)</f>
        <v>0</v>
      </c>
      <c r="G30" s="119"/>
      <c r="H30" s="119"/>
      <c r="I30" s="119"/>
      <c r="J30" s="120">
        <f>SUM(G30:I30)</f>
        <v>0</v>
      </c>
      <c r="K30" s="119"/>
      <c r="L30" s="119"/>
      <c r="M30" s="119"/>
      <c r="N30" s="120">
        <f>SUM(K30:M30)</f>
        <v>0</v>
      </c>
      <c r="O30" s="119"/>
      <c r="P30" s="119"/>
      <c r="Q30" s="119"/>
      <c r="R30" s="120">
        <f>SUM(O30:Q30)</f>
        <v>0</v>
      </c>
      <c r="S30" s="119"/>
      <c r="T30" s="119"/>
      <c r="U30" s="119"/>
      <c r="V30" s="120">
        <f>SUM(S30:U30)</f>
        <v>0</v>
      </c>
      <c r="W30" s="119"/>
      <c r="X30" s="119"/>
      <c r="Y30" s="119"/>
      <c r="Z30" s="120">
        <f>SUM(W30:Y30)</f>
        <v>0</v>
      </c>
      <c r="AA30" s="119"/>
      <c r="AB30" s="119"/>
      <c r="AC30" s="119"/>
      <c r="AD30" s="120">
        <f>SUM(AA30:AC30)</f>
        <v>0</v>
      </c>
      <c r="AE30" s="119"/>
      <c r="AF30" s="119"/>
      <c r="AG30" s="119"/>
      <c r="AH30" s="120">
        <f>SUM(AE30:AG30)</f>
        <v>0</v>
      </c>
      <c r="AI30" s="119"/>
      <c r="AJ30" s="119"/>
      <c r="AK30" s="119"/>
      <c r="AL30" s="120">
        <f>SUM(AI30:AK30)</f>
        <v>0</v>
      </c>
      <c r="AM30" s="119"/>
      <c r="AN30" s="119"/>
      <c r="AO30" s="119"/>
      <c r="AP30" s="120">
        <f>SUM(AM30:AO30)</f>
        <v>0</v>
      </c>
      <c r="AQ30" s="119"/>
      <c r="AR30" s="119"/>
      <c r="AS30" s="119"/>
      <c r="AT30" s="120">
        <f>SUM(AQ30:AS30)</f>
        <v>0</v>
      </c>
      <c r="AU30" s="119"/>
      <c r="AV30" s="119"/>
      <c r="AW30" s="119"/>
      <c r="AX30" s="120">
        <f>SUM(AU30:AW30)</f>
        <v>0</v>
      </c>
      <c r="AY30" s="119">
        <f t="shared" si="71"/>
        <v>0</v>
      </c>
      <c r="AZ30" s="119">
        <f t="shared" si="71"/>
        <v>0</v>
      </c>
      <c r="BA30" s="119">
        <f t="shared" si="71"/>
        <v>0</v>
      </c>
      <c r="BB30" s="120">
        <f>SUM(AY30:BA30)</f>
        <v>0</v>
      </c>
    </row>
    <row r="31" spans="1:106" x14ac:dyDescent="0.25">
      <c r="A31" s="90"/>
      <c r="B31" s="115" t="s">
        <v>2</v>
      </c>
      <c r="C31" s="120">
        <f t="shared" ref="C31:AH31" si="72">SUM(C27:C30)</f>
        <v>0</v>
      </c>
      <c r="D31" s="120">
        <f t="shared" si="72"/>
        <v>0</v>
      </c>
      <c r="E31" s="120">
        <f t="shared" si="72"/>
        <v>0</v>
      </c>
      <c r="F31" s="120">
        <f t="shared" si="72"/>
        <v>0</v>
      </c>
      <c r="G31" s="120">
        <f t="shared" si="72"/>
        <v>0</v>
      </c>
      <c r="H31" s="120">
        <f t="shared" si="72"/>
        <v>0</v>
      </c>
      <c r="I31" s="120">
        <f t="shared" si="72"/>
        <v>0</v>
      </c>
      <c r="J31" s="120">
        <f t="shared" si="72"/>
        <v>0</v>
      </c>
      <c r="K31" s="120">
        <f t="shared" si="72"/>
        <v>0</v>
      </c>
      <c r="L31" s="120">
        <f t="shared" si="72"/>
        <v>0</v>
      </c>
      <c r="M31" s="120">
        <f t="shared" si="72"/>
        <v>0</v>
      </c>
      <c r="N31" s="120">
        <f t="shared" si="72"/>
        <v>0</v>
      </c>
      <c r="O31" s="120">
        <f t="shared" si="72"/>
        <v>0</v>
      </c>
      <c r="P31" s="120">
        <f t="shared" si="72"/>
        <v>0</v>
      </c>
      <c r="Q31" s="120">
        <f t="shared" si="72"/>
        <v>0</v>
      </c>
      <c r="R31" s="120">
        <f t="shared" si="72"/>
        <v>0</v>
      </c>
      <c r="S31" s="120">
        <f t="shared" si="72"/>
        <v>0</v>
      </c>
      <c r="T31" s="120">
        <f t="shared" si="72"/>
        <v>0</v>
      </c>
      <c r="U31" s="120">
        <f t="shared" si="72"/>
        <v>0</v>
      </c>
      <c r="V31" s="120">
        <f t="shared" si="72"/>
        <v>0</v>
      </c>
      <c r="W31" s="120">
        <f t="shared" si="72"/>
        <v>0</v>
      </c>
      <c r="X31" s="120">
        <f t="shared" si="72"/>
        <v>0</v>
      </c>
      <c r="Y31" s="120">
        <f t="shared" si="72"/>
        <v>0</v>
      </c>
      <c r="Z31" s="120">
        <f t="shared" si="72"/>
        <v>0</v>
      </c>
      <c r="AA31" s="341">
        <f t="shared" si="72"/>
        <v>0</v>
      </c>
      <c r="AB31" s="120">
        <f t="shared" si="72"/>
        <v>0</v>
      </c>
      <c r="AC31" s="120">
        <f t="shared" si="72"/>
        <v>0</v>
      </c>
      <c r="AD31" s="120">
        <f t="shared" si="72"/>
        <v>0</v>
      </c>
      <c r="AE31" s="341">
        <f t="shared" si="72"/>
        <v>0</v>
      </c>
      <c r="AF31" s="120">
        <f t="shared" si="72"/>
        <v>0</v>
      </c>
      <c r="AG31" s="120">
        <f t="shared" si="72"/>
        <v>0</v>
      </c>
      <c r="AH31" s="120">
        <f t="shared" si="72"/>
        <v>0</v>
      </c>
      <c r="AI31" s="341">
        <f t="shared" ref="AI31:BB31" si="73">SUM(AI27:AI30)</f>
        <v>0</v>
      </c>
      <c r="AJ31" s="120">
        <f t="shared" si="73"/>
        <v>0</v>
      </c>
      <c r="AK31" s="120">
        <f t="shared" si="73"/>
        <v>0</v>
      </c>
      <c r="AL31" s="120">
        <f t="shared" si="73"/>
        <v>0</v>
      </c>
      <c r="AM31" s="341">
        <f t="shared" si="73"/>
        <v>0</v>
      </c>
      <c r="AN31" s="120">
        <f t="shared" si="73"/>
        <v>0</v>
      </c>
      <c r="AO31" s="120">
        <f t="shared" si="73"/>
        <v>0</v>
      </c>
      <c r="AP31" s="120">
        <f t="shared" si="73"/>
        <v>0</v>
      </c>
      <c r="AQ31" s="341">
        <f t="shared" si="73"/>
        <v>0</v>
      </c>
      <c r="AR31" s="120">
        <f t="shared" si="73"/>
        <v>0</v>
      </c>
      <c r="AS31" s="120">
        <f t="shared" si="73"/>
        <v>0</v>
      </c>
      <c r="AT31" s="120">
        <f t="shared" si="73"/>
        <v>0</v>
      </c>
      <c r="AU31" s="341">
        <f t="shared" si="73"/>
        <v>0</v>
      </c>
      <c r="AV31" s="120">
        <f t="shared" si="73"/>
        <v>0</v>
      </c>
      <c r="AW31" s="120">
        <f t="shared" si="73"/>
        <v>0</v>
      </c>
      <c r="AX31" s="120">
        <f t="shared" si="73"/>
        <v>0</v>
      </c>
      <c r="AY31" s="341">
        <f t="shared" si="73"/>
        <v>0</v>
      </c>
      <c r="AZ31" s="120">
        <f t="shared" si="73"/>
        <v>0</v>
      </c>
      <c r="BA31" s="120">
        <f t="shared" si="73"/>
        <v>0</v>
      </c>
      <c r="BB31" s="120">
        <f t="shared" si="73"/>
        <v>0</v>
      </c>
    </row>
    <row r="33" spans="1:54" x14ac:dyDescent="0.25">
      <c r="A33" s="379" t="s">
        <v>181</v>
      </c>
    </row>
    <row r="34" spans="1:54" x14ac:dyDescent="0.25">
      <c r="A34" s="113"/>
      <c r="B34" s="113"/>
      <c r="C34" s="1023" t="s">
        <v>18</v>
      </c>
      <c r="D34" s="1024"/>
      <c r="E34" s="1024"/>
      <c r="F34" s="1025"/>
      <c r="G34" s="1026" t="s">
        <v>31</v>
      </c>
      <c r="H34" s="1027"/>
      <c r="I34" s="1027"/>
      <c r="J34" s="1028"/>
      <c r="K34" s="1023" t="s">
        <v>32</v>
      </c>
      <c r="L34" s="1024"/>
      <c r="M34" s="1024"/>
      <c r="N34" s="1025"/>
      <c r="O34" s="1026" t="s">
        <v>33</v>
      </c>
      <c r="P34" s="1027"/>
      <c r="Q34" s="1027"/>
      <c r="R34" s="1028"/>
      <c r="S34" s="1023" t="s">
        <v>34</v>
      </c>
      <c r="T34" s="1024"/>
      <c r="U34" s="1024"/>
      <c r="V34" s="1025"/>
      <c r="W34" s="1026" t="s">
        <v>284</v>
      </c>
      <c r="X34" s="1027"/>
      <c r="Y34" s="1027"/>
      <c r="Z34" s="1028"/>
      <c r="AA34" s="1023" t="s">
        <v>285</v>
      </c>
      <c r="AB34" s="1024"/>
      <c r="AC34" s="1024"/>
      <c r="AD34" s="1025"/>
      <c r="AE34" s="1014" t="s">
        <v>288</v>
      </c>
      <c r="AF34" s="1015"/>
      <c r="AG34" s="1015"/>
      <c r="AH34" s="1016"/>
      <c r="AI34" s="1014" t="s">
        <v>289</v>
      </c>
      <c r="AJ34" s="1015"/>
      <c r="AK34" s="1015"/>
      <c r="AL34" s="1016"/>
      <c r="AM34" s="1014" t="s">
        <v>290</v>
      </c>
      <c r="AN34" s="1015"/>
      <c r="AO34" s="1015"/>
      <c r="AP34" s="1016"/>
      <c r="AQ34" s="1014" t="s">
        <v>291</v>
      </c>
      <c r="AR34" s="1015"/>
      <c r="AS34" s="1015"/>
      <c r="AT34" s="1016"/>
      <c r="AU34" s="1014" t="s">
        <v>292</v>
      </c>
      <c r="AV34" s="1015"/>
      <c r="AW34" s="1015"/>
      <c r="AX34" s="1016"/>
      <c r="AY34" s="1014">
        <v>2020</v>
      </c>
      <c r="AZ34" s="1015"/>
      <c r="BA34" s="1015"/>
      <c r="BB34" s="1016"/>
    </row>
    <row r="35" spans="1:54" x14ac:dyDescent="0.25">
      <c r="A35" s="112" t="s">
        <v>0</v>
      </c>
      <c r="B35" s="112" t="s">
        <v>182</v>
      </c>
      <c r="C35" s="135" t="s">
        <v>28</v>
      </c>
      <c r="D35" s="136" t="s">
        <v>29</v>
      </c>
      <c r="E35" s="137" t="s">
        <v>30</v>
      </c>
      <c r="F35" s="111" t="s">
        <v>17</v>
      </c>
      <c r="G35" s="135" t="s">
        <v>28</v>
      </c>
      <c r="H35" s="136" t="s">
        <v>29</v>
      </c>
      <c r="I35" s="137" t="s">
        <v>30</v>
      </c>
      <c r="J35" s="134" t="s">
        <v>17</v>
      </c>
      <c r="K35" s="190" t="s">
        <v>28</v>
      </c>
      <c r="L35" s="191" t="s">
        <v>29</v>
      </c>
      <c r="M35" s="192" t="s">
        <v>30</v>
      </c>
      <c r="N35" s="189" t="s">
        <v>17</v>
      </c>
      <c r="O35" s="211" t="s">
        <v>28</v>
      </c>
      <c r="P35" s="212" t="s">
        <v>29</v>
      </c>
      <c r="Q35" s="213" t="s">
        <v>30</v>
      </c>
      <c r="R35" s="210" t="s">
        <v>17</v>
      </c>
      <c r="S35" s="234" t="s">
        <v>28</v>
      </c>
      <c r="T35" s="235" t="s">
        <v>29</v>
      </c>
      <c r="U35" s="236" t="s">
        <v>30</v>
      </c>
      <c r="V35" s="233" t="s">
        <v>17</v>
      </c>
      <c r="W35" s="256" t="s">
        <v>28</v>
      </c>
      <c r="X35" s="257" t="s">
        <v>29</v>
      </c>
      <c r="Y35" s="258" t="s">
        <v>30</v>
      </c>
      <c r="Z35" s="255" t="s">
        <v>17</v>
      </c>
      <c r="AA35" s="279" t="s">
        <v>28</v>
      </c>
      <c r="AB35" s="280" t="s">
        <v>29</v>
      </c>
      <c r="AC35" s="281" t="s">
        <v>30</v>
      </c>
      <c r="AD35" s="278" t="s">
        <v>17</v>
      </c>
      <c r="AE35" s="301" t="s">
        <v>28</v>
      </c>
      <c r="AF35" s="302" t="s">
        <v>29</v>
      </c>
      <c r="AG35" s="303" t="s">
        <v>30</v>
      </c>
      <c r="AH35" s="300" t="s">
        <v>17</v>
      </c>
      <c r="AI35" s="328" t="s">
        <v>28</v>
      </c>
      <c r="AJ35" s="329" t="s">
        <v>29</v>
      </c>
      <c r="AK35" s="330" t="s">
        <v>30</v>
      </c>
      <c r="AL35" s="331" t="s">
        <v>17</v>
      </c>
      <c r="AM35" s="391" t="s">
        <v>28</v>
      </c>
      <c r="AN35" s="392" t="s">
        <v>29</v>
      </c>
      <c r="AO35" s="393" t="s">
        <v>30</v>
      </c>
      <c r="AP35" s="394" t="s">
        <v>17</v>
      </c>
      <c r="AQ35" s="408" t="s">
        <v>28</v>
      </c>
      <c r="AR35" s="409" t="s">
        <v>29</v>
      </c>
      <c r="AS35" s="410" t="s">
        <v>30</v>
      </c>
      <c r="AT35" s="407" t="s">
        <v>17</v>
      </c>
      <c r="AU35" s="430" t="s">
        <v>28</v>
      </c>
      <c r="AV35" s="431" t="s">
        <v>29</v>
      </c>
      <c r="AW35" s="432" t="s">
        <v>30</v>
      </c>
      <c r="AX35" s="433" t="s">
        <v>17</v>
      </c>
      <c r="AY35" s="430" t="s">
        <v>28</v>
      </c>
      <c r="AZ35" s="431" t="s">
        <v>29</v>
      </c>
      <c r="BA35" s="432" t="s">
        <v>30</v>
      </c>
      <c r="BB35" s="433" t="s">
        <v>17</v>
      </c>
    </row>
    <row r="36" spans="1:54" x14ac:dyDescent="0.25">
      <c r="A36" s="89">
        <v>1</v>
      </c>
      <c r="B36" s="176" t="s">
        <v>218</v>
      </c>
      <c r="C36" s="119"/>
      <c r="D36" s="119">
        <v>0</v>
      </c>
      <c r="E36" s="119"/>
      <c r="F36" s="120">
        <f>SUM(C36:E36)</f>
        <v>0</v>
      </c>
      <c r="G36" s="119"/>
      <c r="H36" s="119">
        <v>0</v>
      </c>
      <c r="I36" s="119"/>
      <c r="J36" s="120">
        <f>SUM(G36:I36)</f>
        <v>0</v>
      </c>
      <c r="K36" s="119"/>
      <c r="L36" s="119"/>
      <c r="M36" s="119"/>
      <c r="N36" s="120">
        <f>SUM(K36:M36)</f>
        <v>0</v>
      </c>
      <c r="O36" s="119"/>
      <c r="P36" s="119">
        <v>0</v>
      </c>
      <c r="Q36" s="119"/>
      <c r="R36" s="120">
        <f>SUM(O36:Q36)</f>
        <v>0</v>
      </c>
      <c r="S36" s="119"/>
      <c r="T36" s="119"/>
      <c r="U36" s="119"/>
      <c r="V36" s="120">
        <f>SUM(S36:U36)</f>
        <v>0</v>
      </c>
      <c r="W36" s="119"/>
      <c r="X36" s="119"/>
      <c r="Y36" s="119"/>
      <c r="Z36" s="120">
        <f>SUM(W36:Y36)</f>
        <v>0</v>
      </c>
      <c r="AA36" s="119"/>
      <c r="AB36" s="119"/>
      <c r="AC36" s="119"/>
      <c r="AD36" s="120">
        <f>SUM(AA36:AC36)</f>
        <v>0</v>
      </c>
      <c r="AE36" s="119"/>
      <c r="AF36" s="119"/>
      <c r="AG36" s="119"/>
      <c r="AH36" s="120">
        <f>SUM(AE36:AG36)</f>
        <v>0</v>
      </c>
      <c r="AI36" s="119"/>
      <c r="AJ36" s="119"/>
      <c r="AK36" s="119"/>
      <c r="AL36" s="120">
        <f>SUM(AI36:AK36)</f>
        <v>0</v>
      </c>
      <c r="AM36" s="119"/>
      <c r="AN36" s="119"/>
      <c r="AO36" s="119"/>
      <c r="AP36" s="120">
        <f>SUM(AM36:AO36)</f>
        <v>0</v>
      </c>
      <c r="AQ36" s="119"/>
      <c r="AR36" s="119"/>
      <c r="AS36" s="119"/>
      <c r="AT36" s="120">
        <f>SUM(AQ36:AS36)</f>
        <v>0</v>
      </c>
      <c r="AU36" s="119"/>
      <c r="AV36" s="119"/>
      <c r="AW36" s="119"/>
      <c r="AX36" s="120">
        <f>SUM(AU36:AW36)</f>
        <v>0</v>
      </c>
      <c r="AY36" s="119">
        <f>C36+G36+K36+O36+S36+W36+AA36+AE36+AI36+AM36+AQ36+AU36</f>
        <v>0</v>
      </c>
      <c r="AZ36" s="119">
        <f>D36+H36+L36+P36+T36+X36+AB36+AF36+AJ36+AN36+AR36+AV36</f>
        <v>0</v>
      </c>
      <c r="BA36" s="119">
        <f>E36+I36+M36+Q36+U36+Y36+AC36+AG36+AK36+AO36+AS36+AW36</f>
        <v>0</v>
      </c>
      <c r="BB36" s="120">
        <f>SUM(AY36:BA36)</f>
        <v>0</v>
      </c>
    </row>
    <row r="37" spans="1:54" x14ac:dyDescent="0.25">
      <c r="A37" s="89">
        <v>2</v>
      </c>
      <c r="B37" s="176" t="s">
        <v>219</v>
      </c>
      <c r="C37" s="119"/>
      <c r="D37" s="119">
        <v>62</v>
      </c>
      <c r="E37" s="119"/>
      <c r="F37" s="120">
        <f t="shared" ref="F37:F44" si="74">SUM(C37:E37)</f>
        <v>62</v>
      </c>
      <c r="G37" s="119"/>
      <c r="H37" s="119">
        <v>16</v>
      </c>
      <c r="I37" s="119"/>
      <c r="J37" s="120">
        <f t="shared" ref="J37:J44" si="75">SUM(G37:I37)</f>
        <v>16</v>
      </c>
      <c r="K37" s="119"/>
      <c r="L37" s="119"/>
      <c r="M37" s="119"/>
      <c r="N37" s="120">
        <f t="shared" ref="N37:N44" si="76">SUM(K37:M37)</f>
        <v>0</v>
      </c>
      <c r="O37" s="119"/>
      <c r="P37" s="119">
        <v>0</v>
      </c>
      <c r="Q37" s="119"/>
      <c r="R37" s="120">
        <f t="shared" ref="R37:R44" si="77">SUM(O37:Q37)</f>
        <v>0</v>
      </c>
      <c r="S37" s="119"/>
      <c r="T37" s="119"/>
      <c r="U37" s="119"/>
      <c r="V37" s="120">
        <f t="shared" ref="V37:V44" si="78">SUM(S37:U37)</f>
        <v>0</v>
      </c>
      <c r="W37" s="119"/>
      <c r="X37" s="119"/>
      <c r="Y37" s="119"/>
      <c r="Z37" s="120">
        <f t="shared" ref="Z37:Z44" si="79">SUM(W37:Y37)</f>
        <v>0</v>
      </c>
      <c r="AA37" s="119"/>
      <c r="AB37" s="119"/>
      <c r="AC37" s="119"/>
      <c r="AD37" s="120">
        <f t="shared" ref="AD37:AD44" si="80">SUM(AA37:AC37)</f>
        <v>0</v>
      </c>
      <c r="AE37" s="119"/>
      <c r="AF37" s="119"/>
      <c r="AG37" s="119"/>
      <c r="AH37" s="120">
        <f t="shared" ref="AH37:AH44" si="81">SUM(AE37:AG37)</f>
        <v>0</v>
      </c>
      <c r="AI37" s="119"/>
      <c r="AJ37" s="119"/>
      <c r="AK37" s="119"/>
      <c r="AL37" s="120">
        <f t="shared" ref="AL37:AL44" si="82">SUM(AI37:AK37)</f>
        <v>0</v>
      </c>
      <c r="AM37" s="119"/>
      <c r="AN37" s="119"/>
      <c r="AO37" s="119"/>
      <c r="AP37" s="120">
        <f t="shared" ref="AP37:AP44" si="83">SUM(AM37:AO37)</f>
        <v>0</v>
      </c>
      <c r="AQ37" s="119"/>
      <c r="AR37" s="119"/>
      <c r="AS37" s="119"/>
      <c r="AT37" s="120">
        <f t="shared" ref="AT37:AT44" si="84">SUM(AQ37:AS37)</f>
        <v>0</v>
      </c>
      <c r="AU37" s="119"/>
      <c r="AV37" s="119"/>
      <c r="AW37" s="119"/>
      <c r="AX37" s="120">
        <f t="shared" ref="AX37:AX44" si="85">SUM(AU37:AW37)</f>
        <v>0</v>
      </c>
      <c r="AY37" s="119">
        <f t="shared" ref="AY37:AY44" si="86">C37+G37+K37+O37+S37+W37+AA37+AE37+AI37+AM37+AQ37+AU37</f>
        <v>0</v>
      </c>
      <c r="AZ37" s="119">
        <f t="shared" ref="AZ37:AZ44" si="87">D37+H37+L37+P37+T37+X37+AB37+AF37+AJ37+AN37+AR37+AV37</f>
        <v>78</v>
      </c>
      <c r="BA37" s="119">
        <f t="shared" ref="BA37:BA44" si="88">E37+I37+M37+Q37+U37+Y37+AC37+AG37+AK37+AO37+AS37+AW37</f>
        <v>0</v>
      </c>
      <c r="BB37" s="120">
        <f t="shared" ref="BB37:BB44" si="89">SUM(AY37:BA37)</f>
        <v>78</v>
      </c>
    </row>
    <row r="38" spans="1:54" x14ac:dyDescent="0.25">
      <c r="A38" s="89">
        <v>3</v>
      </c>
      <c r="B38" s="176" t="s">
        <v>183</v>
      </c>
      <c r="C38" s="119"/>
      <c r="D38" s="119">
        <v>0</v>
      </c>
      <c r="E38" s="119"/>
      <c r="F38" s="120">
        <f t="shared" si="74"/>
        <v>0</v>
      </c>
      <c r="G38" s="119"/>
      <c r="H38" s="119">
        <v>0</v>
      </c>
      <c r="I38" s="119"/>
      <c r="J38" s="120">
        <f t="shared" si="75"/>
        <v>0</v>
      </c>
      <c r="K38" s="119"/>
      <c r="L38" s="119"/>
      <c r="M38" s="119"/>
      <c r="N38" s="120">
        <f t="shared" si="76"/>
        <v>0</v>
      </c>
      <c r="O38" s="119"/>
      <c r="P38" s="119">
        <v>0</v>
      </c>
      <c r="Q38" s="119"/>
      <c r="R38" s="120">
        <f t="shared" si="77"/>
        <v>0</v>
      </c>
      <c r="S38" s="119"/>
      <c r="T38" s="119"/>
      <c r="U38" s="119"/>
      <c r="V38" s="120">
        <f t="shared" si="78"/>
        <v>0</v>
      </c>
      <c r="W38" s="119"/>
      <c r="X38" s="119"/>
      <c r="Y38" s="119"/>
      <c r="Z38" s="120">
        <f t="shared" si="79"/>
        <v>0</v>
      </c>
      <c r="AA38" s="119"/>
      <c r="AB38" s="119"/>
      <c r="AC38" s="119"/>
      <c r="AD38" s="120">
        <f t="shared" si="80"/>
        <v>0</v>
      </c>
      <c r="AE38" s="119"/>
      <c r="AF38" s="119"/>
      <c r="AG38" s="119"/>
      <c r="AH38" s="120">
        <f t="shared" si="81"/>
        <v>0</v>
      </c>
      <c r="AI38" s="119"/>
      <c r="AJ38" s="119"/>
      <c r="AK38" s="119"/>
      <c r="AL38" s="120">
        <f t="shared" si="82"/>
        <v>0</v>
      </c>
      <c r="AM38" s="119"/>
      <c r="AN38" s="119"/>
      <c r="AO38" s="119"/>
      <c r="AP38" s="120">
        <f t="shared" si="83"/>
        <v>0</v>
      </c>
      <c r="AQ38" s="119"/>
      <c r="AR38" s="119"/>
      <c r="AS38" s="119"/>
      <c r="AT38" s="120">
        <f t="shared" si="84"/>
        <v>0</v>
      </c>
      <c r="AU38" s="119"/>
      <c r="AV38" s="119"/>
      <c r="AW38" s="119"/>
      <c r="AX38" s="120">
        <f t="shared" si="85"/>
        <v>0</v>
      </c>
      <c r="AY38" s="119">
        <f t="shared" si="86"/>
        <v>0</v>
      </c>
      <c r="AZ38" s="119">
        <f t="shared" si="87"/>
        <v>0</v>
      </c>
      <c r="BA38" s="119">
        <f t="shared" si="88"/>
        <v>0</v>
      </c>
      <c r="BB38" s="120">
        <f t="shared" si="89"/>
        <v>0</v>
      </c>
    </row>
    <row r="39" spans="1:54" x14ac:dyDescent="0.25">
      <c r="A39" s="89">
        <v>4</v>
      </c>
      <c r="B39" s="176" t="s">
        <v>167</v>
      </c>
      <c r="C39" s="119"/>
      <c r="D39" s="119">
        <v>0</v>
      </c>
      <c r="E39" s="119"/>
      <c r="F39" s="120">
        <f t="shared" si="74"/>
        <v>0</v>
      </c>
      <c r="G39" s="119"/>
      <c r="H39" s="119">
        <v>0</v>
      </c>
      <c r="I39" s="119"/>
      <c r="J39" s="120">
        <f t="shared" si="75"/>
        <v>0</v>
      </c>
      <c r="K39" s="119"/>
      <c r="L39" s="119"/>
      <c r="M39" s="119"/>
      <c r="N39" s="120">
        <f t="shared" si="76"/>
        <v>0</v>
      </c>
      <c r="O39" s="119"/>
      <c r="P39" s="119">
        <v>0</v>
      </c>
      <c r="Q39" s="119"/>
      <c r="R39" s="120">
        <f t="shared" si="77"/>
        <v>0</v>
      </c>
      <c r="S39" s="119"/>
      <c r="T39" s="119"/>
      <c r="U39" s="119"/>
      <c r="V39" s="120">
        <f t="shared" si="78"/>
        <v>0</v>
      </c>
      <c r="W39" s="119"/>
      <c r="X39" s="119"/>
      <c r="Y39" s="119"/>
      <c r="Z39" s="120">
        <f t="shared" si="79"/>
        <v>0</v>
      </c>
      <c r="AA39" s="119"/>
      <c r="AB39" s="119"/>
      <c r="AC39" s="119"/>
      <c r="AD39" s="120">
        <f t="shared" si="80"/>
        <v>0</v>
      </c>
      <c r="AE39" s="119"/>
      <c r="AF39" s="119"/>
      <c r="AG39" s="119"/>
      <c r="AH39" s="120">
        <f t="shared" si="81"/>
        <v>0</v>
      </c>
      <c r="AI39" s="119"/>
      <c r="AJ39" s="119"/>
      <c r="AK39" s="119"/>
      <c r="AL39" s="120">
        <f t="shared" si="82"/>
        <v>0</v>
      </c>
      <c r="AM39" s="119"/>
      <c r="AN39" s="119"/>
      <c r="AO39" s="119"/>
      <c r="AP39" s="120">
        <f t="shared" si="83"/>
        <v>0</v>
      </c>
      <c r="AQ39" s="119"/>
      <c r="AR39" s="119"/>
      <c r="AS39" s="119"/>
      <c r="AT39" s="120">
        <f t="shared" si="84"/>
        <v>0</v>
      </c>
      <c r="AU39" s="119"/>
      <c r="AV39" s="119"/>
      <c r="AW39" s="119"/>
      <c r="AX39" s="120">
        <f t="shared" si="85"/>
        <v>0</v>
      </c>
      <c r="AY39" s="119">
        <f t="shared" si="86"/>
        <v>0</v>
      </c>
      <c r="AZ39" s="119">
        <f t="shared" si="87"/>
        <v>0</v>
      </c>
      <c r="BA39" s="119">
        <f t="shared" si="88"/>
        <v>0</v>
      </c>
      <c r="BB39" s="120">
        <f t="shared" si="89"/>
        <v>0</v>
      </c>
    </row>
    <row r="40" spans="1:54" x14ac:dyDescent="0.25">
      <c r="A40" s="89">
        <v>5</v>
      </c>
      <c r="B40" s="176" t="s">
        <v>168</v>
      </c>
      <c r="C40" s="119"/>
      <c r="D40" s="119">
        <v>0</v>
      </c>
      <c r="E40" s="119"/>
      <c r="F40" s="120">
        <f t="shared" si="74"/>
        <v>0</v>
      </c>
      <c r="G40" s="119"/>
      <c r="H40" s="119">
        <v>0</v>
      </c>
      <c r="I40" s="119"/>
      <c r="J40" s="120">
        <f t="shared" si="75"/>
        <v>0</v>
      </c>
      <c r="K40" s="119"/>
      <c r="L40" s="119"/>
      <c r="M40" s="119"/>
      <c r="N40" s="120">
        <f t="shared" si="76"/>
        <v>0</v>
      </c>
      <c r="O40" s="119"/>
      <c r="P40" s="119">
        <v>0</v>
      </c>
      <c r="Q40" s="119"/>
      <c r="R40" s="120">
        <f t="shared" si="77"/>
        <v>0</v>
      </c>
      <c r="S40" s="119"/>
      <c r="T40" s="119"/>
      <c r="U40" s="119"/>
      <c r="V40" s="120">
        <f t="shared" si="78"/>
        <v>0</v>
      </c>
      <c r="W40" s="119"/>
      <c r="X40" s="119"/>
      <c r="Y40" s="119"/>
      <c r="Z40" s="120">
        <f t="shared" si="79"/>
        <v>0</v>
      </c>
      <c r="AA40" s="119"/>
      <c r="AB40" s="119"/>
      <c r="AC40" s="119"/>
      <c r="AD40" s="120">
        <f t="shared" si="80"/>
        <v>0</v>
      </c>
      <c r="AE40" s="119"/>
      <c r="AF40" s="119"/>
      <c r="AG40" s="119"/>
      <c r="AH40" s="120">
        <f t="shared" si="81"/>
        <v>0</v>
      </c>
      <c r="AI40" s="119"/>
      <c r="AJ40" s="119"/>
      <c r="AK40" s="119"/>
      <c r="AL40" s="120">
        <f t="shared" si="82"/>
        <v>0</v>
      </c>
      <c r="AM40" s="119"/>
      <c r="AN40" s="119"/>
      <c r="AO40" s="119"/>
      <c r="AP40" s="120">
        <f t="shared" si="83"/>
        <v>0</v>
      </c>
      <c r="AQ40" s="119"/>
      <c r="AR40" s="119"/>
      <c r="AS40" s="119"/>
      <c r="AT40" s="120">
        <f t="shared" si="84"/>
        <v>0</v>
      </c>
      <c r="AU40" s="119"/>
      <c r="AV40" s="119"/>
      <c r="AW40" s="119"/>
      <c r="AX40" s="120">
        <f t="shared" si="85"/>
        <v>0</v>
      </c>
      <c r="AY40" s="119">
        <f t="shared" si="86"/>
        <v>0</v>
      </c>
      <c r="AZ40" s="119">
        <f t="shared" si="87"/>
        <v>0</v>
      </c>
      <c r="BA40" s="119">
        <f t="shared" si="88"/>
        <v>0</v>
      </c>
      <c r="BB40" s="120">
        <f t="shared" si="89"/>
        <v>0</v>
      </c>
    </row>
    <row r="41" spans="1:54" x14ac:dyDescent="0.25">
      <c r="A41" s="89">
        <v>6</v>
      </c>
      <c r="B41" s="176" t="s">
        <v>169</v>
      </c>
      <c r="C41" s="119"/>
      <c r="D41" s="119">
        <v>0</v>
      </c>
      <c r="E41" s="119"/>
      <c r="F41" s="120">
        <f t="shared" si="74"/>
        <v>0</v>
      </c>
      <c r="G41" s="119"/>
      <c r="H41" s="119">
        <v>0</v>
      </c>
      <c r="I41" s="119"/>
      <c r="J41" s="120">
        <f t="shared" si="75"/>
        <v>0</v>
      </c>
      <c r="K41" s="119"/>
      <c r="L41" s="119"/>
      <c r="M41" s="119"/>
      <c r="N41" s="120">
        <f t="shared" si="76"/>
        <v>0</v>
      </c>
      <c r="O41" s="119"/>
      <c r="P41" s="119">
        <v>0</v>
      </c>
      <c r="Q41" s="119"/>
      <c r="R41" s="120">
        <f t="shared" si="77"/>
        <v>0</v>
      </c>
      <c r="S41" s="119"/>
      <c r="T41" s="119"/>
      <c r="U41" s="119"/>
      <c r="V41" s="120">
        <f t="shared" si="78"/>
        <v>0</v>
      </c>
      <c r="W41" s="119"/>
      <c r="X41" s="119"/>
      <c r="Y41" s="119"/>
      <c r="Z41" s="120">
        <f t="shared" si="79"/>
        <v>0</v>
      </c>
      <c r="AA41" s="119"/>
      <c r="AB41" s="119"/>
      <c r="AC41" s="119"/>
      <c r="AD41" s="120">
        <f t="shared" si="80"/>
        <v>0</v>
      </c>
      <c r="AE41" s="119"/>
      <c r="AF41" s="119"/>
      <c r="AG41" s="119"/>
      <c r="AH41" s="120">
        <f t="shared" si="81"/>
        <v>0</v>
      </c>
      <c r="AI41" s="119"/>
      <c r="AJ41" s="119"/>
      <c r="AK41" s="119"/>
      <c r="AL41" s="120">
        <f t="shared" si="82"/>
        <v>0</v>
      </c>
      <c r="AM41" s="119"/>
      <c r="AN41" s="119"/>
      <c r="AO41" s="119"/>
      <c r="AP41" s="120">
        <f t="shared" si="83"/>
        <v>0</v>
      </c>
      <c r="AQ41" s="119"/>
      <c r="AR41" s="119"/>
      <c r="AS41" s="119"/>
      <c r="AT41" s="120">
        <f t="shared" si="84"/>
        <v>0</v>
      </c>
      <c r="AU41" s="119"/>
      <c r="AV41" s="119"/>
      <c r="AW41" s="119"/>
      <c r="AX41" s="120">
        <f t="shared" si="85"/>
        <v>0</v>
      </c>
      <c r="AY41" s="119">
        <f t="shared" si="86"/>
        <v>0</v>
      </c>
      <c r="AZ41" s="119">
        <f t="shared" si="87"/>
        <v>0</v>
      </c>
      <c r="BA41" s="119">
        <f t="shared" si="88"/>
        <v>0</v>
      </c>
      <c r="BB41" s="120">
        <f t="shared" si="89"/>
        <v>0</v>
      </c>
    </row>
    <row r="42" spans="1:54" x14ac:dyDescent="0.25">
      <c r="A42" s="89">
        <v>7</v>
      </c>
      <c r="B42" s="176" t="s">
        <v>184</v>
      </c>
      <c r="C42" s="119"/>
      <c r="D42" s="119">
        <v>0</v>
      </c>
      <c r="E42" s="119"/>
      <c r="F42" s="120">
        <f t="shared" si="74"/>
        <v>0</v>
      </c>
      <c r="G42" s="119"/>
      <c r="H42" s="119">
        <v>0</v>
      </c>
      <c r="I42" s="119"/>
      <c r="J42" s="120">
        <f t="shared" si="75"/>
        <v>0</v>
      </c>
      <c r="K42" s="119"/>
      <c r="L42" s="119"/>
      <c r="M42" s="119"/>
      <c r="N42" s="120">
        <f t="shared" si="76"/>
        <v>0</v>
      </c>
      <c r="O42" s="119"/>
      <c r="P42" s="119">
        <v>0</v>
      </c>
      <c r="Q42" s="119"/>
      <c r="R42" s="120">
        <f t="shared" si="77"/>
        <v>0</v>
      </c>
      <c r="S42" s="119"/>
      <c r="T42" s="119"/>
      <c r="U42" s="119"/>
      <c r="V42" s="120">
        <f t="shared" si="78"/>
        <v>0</v>
      </c>
      <c r="W42" s="119"/>
      <c r="X42" s="119"/>
      <c r="Y42" s="119"/>
      <c r="Z42" s="120">
        <f t="shared" si="79"/>
        <v>0</v>
      </c>
      <c r="AA42" s="119"/>
      <c r="AB42" s="119"/>
      <c r="AC42" s="119"/>
      <c r="AD42" s="120">
        <f t="shared" si="80"/>
        <v>0</v>
      </c>
      <c r="AE42" s="119"/>
      <c r="AF42" s="119"/>
      <c r="AG42" s="119"/>
      <c r="AH42" s="120">
        <f t="shared" si="81"/>
        <v>0</v>
      </c>
      <c r="AI42" s="119"/>
      <c r="AJ42" s="119"/>
      <c r="AK42" s="119"/>
      <c r="AL42" s="120">
        <f t="shared" si="82"/>
        <v>0</v>
      </c>
      <c r="AM42" s="119"/>
      <c r="AN42" s="119"/>
      <c r="AO42" s="119"/>
      <c r="AP42" s="120">
        <f t="shared" si="83"/>
        <v>0</v>
      </c>
      <c r="AQ42" s="119"/>
      <c r="AR42" s="119"/>
      <c r="AS42" s="119"/>
      <c r="AT42" s="120">
        <f t="shared" si="84"/>
        <v>0</v>
      </c>
      <c r="AU42" s="119"/>
      <c r="AV42" s="119"/>
      <c r="AW42" s="119"/>
      <c r="AX42" s="120">
        <f t="shared" si="85"/>
        <v>0</v>
      </c>
      <c r="AY42" s="119">
        <f t="shared" si="86"/>
        <v>0</v>
      </c>
      <c r="AZ42" s="119">
        <f t="shared" si="87"/>
        <v>0</v>
      </c>
      <c r="BA42" s="119">
        <f t="shared" si="88"/>
        <v>0</v>
      </c>
      <c r="BB42" s="120">
        <f t="shared" si="89"/>
        <v>0</v>
      </c>
    </row>
    <row r="43" spans="1:54" x14ac:dyDescent="0.25">
      <c r="A43" s="89">
        <v>8</v>
      </c>
      <c r="B43" s="176" t="s">
        <v>11</v>
      </c>
      <c r="C43" s="119"/>
      <c r="D43" s="119">
        <v>0</v>
      </c>
      <c r="E43" s="119"/>
      <c r="F43" s="120">
        <f t="shared" si="74"/>
        <v>0</v>
      </c>
      <c r="G43" s="119"/>
      <c r="H43" s="119">
        <v>0</v>
      </c>
      <c r="I43" s="119"/>
      <c r="J43" s="120">
        <f t="shared" si="75"/>
        <v>0</v>
      </c>
      <c r="K43" s="119"/>
      <c r="L43" s="119"/>
      <c r="M43" s="119"/>
      <c r="N43" s="120">
        <f t="shared" si="76"/>
        <v>0</v>
      </c>
      <c r="O43" s="119"/>
      <c r="P43" s="119">
        <v>0</v>
      </c>
      <c r="Q43" s="119"/>
      <c r="R43" s="120">
        <f t="shared" si="77"/>
        <v>0</v>
      </c>
      <c r="S43" s="119"/>
      <c r="T43" s="119"/>
      <c r="U43" s="119"/>
      <c r="V43" s="120">
        <f t="shared" si="78"/>
        <v>0</v>
      </c>
      <c r="W43" s="119"/>
      <c r="X43" s="119"/>
      <c r="Y43" s="119"/>
      <c r="Z43" s="120">
        <f t="shared" si="79"/>
        <v>0</v>
      </c>
      <c r="AA43" s="119"/>
      <c r="AB43" s="119"/>
      <c r="AC43" s="119"/>
      <c r="AD43" s="120">
        <f t="shared" si="80"/>
        <v>0</v>
      </c>
      <c r="AE43" s="119"/>
      <c r="AF43" s="119"/>
      <c r="AG43" s="119"/>
      <c r="AH43" s="120">
        <f t="shared" si="81"/>
        <v>0</v>
      </c>
      <c r="AI43" s="119"/>
      <c r="AJ43" s="119"/>
      <c r="AK43" s="119"/>
      <c r="AL43" s="120">
        <f t="shared" si="82"/>
        <v>0</v>
      </c>
      <c r="AM43" s="119"/>
      <c r="AN43" s="119"/>
      <c r="AO43" s="119"/>
      <c r="AP43" s="120">
        <f t="shared" si="83"/>
        <v>0</v>
      </c>
      <c r="AQ43" s="119"/>
      <c r="AR43" s="119"/>
      <c r="AS43" s="119"/>
      <c r="AT43" s="120">
        <f t="shared" si="84"/>
        <v>0</v>
      </c>
      <c r="AU43" s="119"/>
      <c r="AV43" s="119"/>
      <c r="AW43" s="119"/>
      <c r="AX43" s="120">
        <f t="shared" si="85"/>
        <v>0</v>
      </c>
      <c r="AY43" s="119">
        <f t="shared" si="86"/>
        <v>0</v>
      </c>
      <c r="AZ43" s="119">
        <f t="shared" si="87"/>
        <v>0</v>
      </c>
      <c r="BA43" s="119">
        <f t="shared" si="88"/>
        <v>0</v>
      </c>
      <c r="BB43" s="120">
        <f t="shared" si="89"/>
        <v>0</v>
      </c>
    </row>
    <row r="44" spans="1:54" x14ac:dyDescent="0.25">
      <c r="A44" s="89">
        <v>9</v>
      </c>
      <c r="B44" s="176" t="s">
        <v>185</v>
      </c>
      <c r="C44" s="119"/>
      <c r="D44" s="119">
        <v>0</v>
      </c>
      <c r="E44" s="119"/>
      <c r="F44" s="120">
        <f t="shared" si="74"/>
        <v>0</v>
      </c>
      <c r="G44" s="119"/>
      <c r="H44" s="119">
        <v>0</v>
      </c>
      <c r="I44" s="119"/>
      <c r="J44" s="120">
        <f t="shared" si="75"/>
        <v>0</v>
      </c>
      <c r="K44" s="119"/>
      <c r="L44" s="119"/>
      <c r="M44" s="119"/>
      <c r="N44" s="120">
        <f t="shared" si="76"/>
        <v>0</v>
      </c>
      <c r="O44" s="119"/>
      <c r="P44" s="119">
        <v>0</v>
      </c>
      <c r="Q44" s="119"/>
      <c r="R44" s="120">
        <f t="shared" si="77"/>
        <v>0</v>
      </c>
      <c r="S44" s="119"/>
      <c r="T44" s="119"/>
      <c r="U44" s="119"/>
      <c r="V44" s="120">
        <f t="shared" si="78"/>
        <v>0</v>
      </c>
      <c r="W44" s="119"/>
      <c r="X44" s="119"/>
      <c r="Y44" s="119"/>
      <c r="Z44" s="120">
        <f t="shared" si="79"/>
        <v>0</v>
      </c>
      <c r="AA44" s="119"/>
      <c r="AB44" s="119"/>
      <c r="AC44" s="119"/>
      <c r="AD44" s="120">
        <f t="shared" si="80"/>
        <v>0</v>
      </c>
      <c r="AE44" s="119"/>
      <c r="AF44" s="119"/>
      <c r="AG44" s="119"/>
      <c r="AH44" s="120">
        <f t="shared" si="81"/>
        <v>0</v>
      </c>
      <c r="AI44" s="119"/>
      <c r="AJ44" s="119"/>
      <c r="AK44" s="119"/>
      <c r="AL44" s="120">
        <f t="shared" si="82"/>
        <v>0</v>
      </c>
      <c r="AM44" s="119"/>
      <c r="AN44" s="119"/>
      <c r="AO44" s="119"/>
      <c r="AP44" s="120">
        <f t="shared" si="83"/>
        <v>0</v>
      </c>
      <c r="AQ44" s="119"/>
      <c r="AR44" s="119"/>
      <c r="AS44" s="119"/>
      <c r="AT44" s="120">
        <f t="shared" si="84"/>
        <v>0</v>
      </c>
      <c r="AU44" s="119"/>
      <c r="AV44" s="119"/>
      <c r="AW44" s="119"/>
      <c r="AX44" s="120">
        <f t="shared" si="85"/>
        <v>0</v>
      </c>
      <c r="AY44" s="119">
        <f t="shared" si="86"/>
        <v>0</v>
      </c>
      <c r="AZ44" s="119">
        <f t="shared" si="87"/>
        <v>0</v>
      </c>
      <c r="BA44" s="119">
        <f t="shared" si="88"/>
        <v>0</v>
      </c>
      <c r="BB44" s="120">
        <f t="shared" si="89"/>
        <v>0</v>
      </c>
    </row>
    <row r="45" spans="1:54" x14ac:dyDescent="0.25">
      <c r="A45" s="115"/>
      <c r="B45" s="111" t="s">
        <v>2</v>
      </c>
      <c r="C45" s="120">
        <f t="shared" ref="C45:AH45" si="90">SUM(C36:C44)</f>
        <v>0</v>
      </c>
      <c r="D45" s="120">
        <f t="shared" si="90"/>
        <v>62</v>
      </c>
      <c r="E45" s="120">
        <f t="shared" si="90"/>
        <v>0</v>
      </c>
      <c r="F45" s="120">
        <f t="shared" si="90"/>
        <v>62</v>
      </c>
      <c r="G45" s="120">
        <f t="shared" si="90"/>
        <v>0</v>
      </c>
      <c r="H45" s="120">
        <f t="shared" si="90"/>
        <v>16</v>
      </c>
      <c r="I45" s="120">
        <f t="shared" si="90"/>
        <v>0</v>
      </c>
      <c r="J45" s="120">
        <f t="shared" si="90"/>
        <v>16</v>
      </c>
      <c r="K45" s="120">
        <f t="shared" si="90"/>
        <v>0</v>
      </c>
      <c r="L45" s="120">
        <f t="shared" si="90"/>
        <v>0</v>
      </c>
      <c r="M45" s="120">
        <f t="shared" si="90"/>
        <v>0</v>
      </c>
      <c r="N45" s="120">
        <f t="shared" si="90"/>
        <v>0</v>
      </c>
      <c r="O45" s="120">
        <f t="shared" si="90"/>
        <v>0</v>
      </c>
      <c r="P45" s="120">
        <f t="shared" si="90"/>
        <v>0</v>
      </c>
      <c r="Q45" s="120">
        <f t="shared" si="90"/>
        <v>0</v>
      </c>
      <c r="R45" s="120">
        <f t="shared" si="90"/>
        <v>0</v>
      </c>
      <c r="S45" s="120">
        <f t="shared" si="90"/>
        <v>0</v>
      </c>
      <c r="T45" s="120">
        <f t="shared" si="90"/>
        <v>0</v>
      </c>
      <c r="U45" s="120">
        <f t="shared" si="90"/>
        <v>0</v>
      </c>
      <c r="V45" s="120">
        <f t="shared" si="90"/>
        <v>0</v>
      </c>
      <c r="W45" s="120">
        <f t="shared" si="90"/>
        <v>0</v>
      </c>
      <c r="X45" s="120">
        <f t="shared" si="90"/>
        <v>0</v>
      </c>
      <c r="Y45" s="120">
        <f t="shared" si="90"/>
        <v>0</v>
      </c>
      <c r="Z45" s="120">
        <f t="shared" si="90"/>
        <v>0</v>
      </c>
      <c r="AA45" s="120">
        <f t="shared" si="90"/>
        <v>0</v>
      </c>
      <c r="AB45" s="120">
        <f t="shared" si="90"/>
        <v>0</v>
      </c>
      <c r="AC45" s="120">
        <f t="shared" si="90"/>
        <v>0</v>
      </c>
      <c r="AD45" s="120">
        <f t="shared" si="90"/>
        <v>0</v>
      </c>
      <c r="AE45" s="120">
        <f t="shared" si="90"/>
        <v>0</v>
      </c>
      <c r="AF45" s="120">
        <f t="shared" si="90"/>
        <v>0</v>
      </c>
      <c r="AG45" s="120">
        <f t="shared" si="90"/>
        <v>0</v>
      </c>
      <c r="AH45" s="120">
        <f t="shared" si="90"/>
        <v>0</v>
      </c>
      <c r="AI45" s="120">
        <f t="shared" ref="AI45:BB45" si="91">SUM(AI36:AI44)</f>
        <v>0</v>
      </c>
      <c r="AJ45" s="120">
        <f t="shared" si="91"/>
        <v>0</v>
      </c>
      <c r="AK45" s="120">
        <f t="shared" si="91"/>
        <v>0</v>
      </c>
      <c r="AL45" s="120">
        <f t="shared" si="91"/>
        <v>0</v>
      </c>
      <c r="AM45" s="120">
        <f t="shared" si="91"/>
        <v>0</v>
      </c>
      <c r="AN45" s="120">
        <f t="shared" si="91"/>
        <v>0</v>
      </c>
      <c r="AO45" s="120">
        <f t="shared" si="91"/>
        <v>0</v>
      </c>
      <c r="AP45" s="120">
        <f t="shared" si="91"/>
        <v>0</v>
      </c>
      <c r="AQ45" s="120">
        <f t="shared" si="91"/>
        <v>0</v>
      </c>
      <c r="AR45" s="120">
        <f t="shared" si="91"/>
        <v>0</v>
      </c>
      <c r="AS45" s="120">
        <f t="shared" si="91"/>
        <v>0</v>
      </c>
      <c r="AT45" s="120">
        <f t="shared" si="91"/>
        <v>0</v>
      </c>
      <c r="AU45" s="120">
        <f t="shared" si="91"/>
        <v>0</v>
      </c>
      <c r="AV45" s="120">
        <f t="shared" si="91"/>
        <v>0</v>
      </c>
      <c r="AW45" s="120">
        <f t="shared" si="91"/>
        <v>0</v>
      </c>
      <c r="AX45" s="120">
        <f t="shared" si="91"/>
        <v>0</v>
      </c>
      <c r="AY45" s="120">
        <f t="shared" si="91"/>
        <v>0</v>
      </c>
      <c r="AZ45" s="120">
        <f t="shared" si="91"/>
        <v>78</v>
      </c>
      <c r="BA45" s="120">
        <f t="shared" si="91"/>
        <v>0</v>
      </c>
      <c r="BB45" s="120">
        <f t="shared" si="91"/>
        <v>78</v>
      </c>
    </row>
  </sheetData>
  <mergeCells count="156">
    <mergeCell ref="AU25:AX25"/>
    <mergeCell ref="AU34:AX34"/>
    <mergeCell ref="AY25:BB25"/>
    <mergeCell ref="AY34:BB34"/>
    <mergeCell ref="CU2:DB2"/>
    <mergeCell ref="CU3:CV3"/>
    <mergeCell ref="CW3:CX3"/>
    <mergeCell ref="CY3:CZ3"/>
    <mergeCell ref="DA3:DB3"/>
    <mergeCell ref="CU12:DB12"/>
    <mergeCell ref="CU13:CV13"/>
    <mergeCell ref="CW13:CX13"/>
    <mergeCell ref="CY13:CZ13"/>
    <mergeCell ref="DA13:DB13"/>
    <mergeCell ref="CM2:CT2"/>
    <mergeCell ref="CM3:CN3"/>
    <mergeCell ref="CO3:CP3"/>
    <mergeCell ref="CQ3:CR3"/>
    <mergeCell ref="CS3:CT3"/>
    <mergeCell ref="CM12:CT12"/>
    <mergeCell ref="CM13:CN13"/>
    <mergeCell ref="CO13:CP13"/>
    <mergeCell ref="CQ13:CR13"/>
    <mergeCell ref="CS13:CT13"/>
    <mergeCell ref="BO12:BV12"/>
    <mergeCell ref="BO13:BP13"/>
    <mergeCell ref="AY12:BF12"/>
    <mergeCell ref="AY13:AZ13"/>
    <mergeCell ref="BA13:BB13"/>
    <mergeCell ref="BC13:BD13"/>
    <mergeCell ref="BE13:BF13"/>
    <mergeCell ref="BG12:BN12"/>
    <mergeCell ref="BG13:BH13"/>
    <mergeCell ref="BI13:BJ13"/>
    <mergeCell ref="BK13:BL13"/>
    <mergeCell ref="BM13:BN13"/>
    <mergeCell ref="BQ13:BR13"/>
    <mergeCell ref="BS13:BT13"/>
    <mergeCell ref="BU13:BV13"/>
    <mergeCell ref="BW2:CD2"/>
    <mergeCell ref="BW3:BX3"/>
    <mergeCell ref="BY3:BZ3"/>
    <mergeCell ref="CA3:CB3"/>
    <mergeCell ref="CC3:CD3"/>
    <mergeCell ref="BW12:CD12"/>
    <mergeCell ref="BW13:BX13"/>
    <mergeCell ref="BY13:BZ13"/>
    <mergeCell ref="CA13:CB13"/>
    <mergeCell ref="CC13:CD13"/>
    <mergeCell ref="BO3:BP3"/>
    <mergeCell ref="BQ3:BR3"/>
    <mergeCell ref="BS3:BT3"/>
    <mergeCell ref="BU3:BV3"/>
    <mergeCell ref="AA2:AH2"/>
    <mergeCell ref="AA3:AB3"/>
    <mergeCell ref="AC3:AD3"/>
    <mergeCell ref="AE3:AF3"/>
    <mergeCell ref="AG3:AH3"/>
    <mergeCell ref="BM3:BN3"/>
    <mergeCell ref="BG2:BN2"/>
    <mergeCell ref="AI2:AP2"/>
    <mergeCell ref="AY2:BF2"/>
    <mergeCell ref="AQ2:AX2"/>
    <mergeCell ref="AI3:AJ3"/>
    <mergeCell ref="AK3:AL3"/>
    <mergeCell ref="AM3:AN3"/>
    <mergeCell ref="AO3:AP3"/>
    <mergeCell ref="AY3:AZ3"/>
    <mergeCell ref="AQ3:AR3"/>
    <mergeCell ref="AS3:AT3"/>
    <mergeCell ref="BA3:BB3"/>
    <mergeCell ref="BC3:BD3"/>
    <mergeCell ref="AE25:AH25"/>
    <mergeCell ref="AE34:AH34"/>
    <mergeCell ref="AI25:AL25"/>
    <mergeCell ref="AI34:AL34"/>
    <mergeCell ref="AA12:AH12"/>
    <mergeCell ref="AA13:AB13"/>
    <mergeCell ref="AC13:AD13"/>
    <mergeCell ref="AE13:AF13"/>
    <mergeCell ref="AA25:AD25"/>
    <mergeCell ref="AA34:AD34"/>
    <mergeCell ref="AI12:AP12"/>
    <mergeCell ref="AI13:AJ13"/>
    <mergeCell ref="AK13:AL13"/>
    <mergeCell ref="AM13:AN13"/>
    <mergeCell ref="AO13:AP13"/>
    <mergeCell ref="AM25:AP25"/>
    <mergeCell ref="AM34:AP34"/>
    <mergeCell ref="AG13:AH13"/>
    <mergeCell ref="K25:N25"/>
    <mergeCell ref="K34:N34"/>
    <mergeCell ref="S12:Z12"/>
    <mergeCell ref="S13:T13"/>
    <mergeCell ref="U13:V13"/>
    <mergeCell ref="W13:X13"/>
    <mergeCell ref="Y13:Z13"/>
    <mergeCell ref="K12:R12"/>
    <mergeCell ref="K13:L13"/>
    <mergeCell ref="M13:N13"/>
    <mergeCell ref="O13:P13"/>
    <mergeCell ref="Q13:R13"/>
    <mergeCell ref="O25:R25"/>
    <mergeCell ref="O34:R34"/>
    <mergeCell ref="S25:V25"/>
    <mergeCell ref="S34:V34"/>
    <mergeCell ref="W25:Z25"/>
    <mergeCell ref="W34:Z34"/>
    <mergeCell ref="S3:T3"/>
    <mergeCell ref="U3:V3"/>
    <mergeCell ref="W3:X3"/>
    <mergeCell ref="Y3:Z3"/>
    <mergeCell ref="K2:R2"/>
    <mergeCell ref="K3:L3"/>
    <mergeCell ref="M3:N3"/>
    <mergeCell ref="O3:P3"/>
    <mergeCell ref="Q3:R3"/>
    <mergeCell ref="S2:Z2"/>
    <mergeCell ref="I3:J3"/>
    <mergeCell ref="C2:J2"/>
    <mergeCell ref="C34:F34"/>
    <mergeCell ref="C25:F25"/>
    <mergeCell ref="C3:D3"/>
    <mergeCell ref="E3:F3"/>
    <mergeCell ref="G3:H3"/>
    <mergeCell ref="C12:J12"/>
    <mergeCell ref="C13:D13"/>
    <mergeCell ref="E13:F13"/>
    <mergeCell ref="G13:H13"/>
    <mergeCell ref="I13:J13"/>
    <mergeCell ref="G25:J25"/>
    <mergeCell ref="G34:J34"/>
    <mergeCell ref="AQ25:AT25"/>
    <mergeCell ref="AQ34:AT34"/>
    <mergeCell ref="CE2:CL2"/>
    <mergeCell ref="CE3:CF3"/>
    <mergeCell ref="CG3:CH3"/>
    <mergeCell ref="CI3:CJ3"/>
    <mergeCell ref="CK3:CL3"/>
    <mergeCell ref="CE12:CL12"/>
    <mergeCell ref="CE13:CF13"/>
    <mergeCell ref="CG13:CH13"/>
    <mergeCell ref="CI13:CJ13"/>
    <mergeCell ref="CK13:CL13"/>
    <mergeCell ref="AQ12:AX12"/>
    <mergeCell ref="AQ13:AR13"/>
    <mergeCell ref="AS13:AT13"/>
    <mergeCell ref="AU13:AV13"/>
    <mergeCell ref="AW13:AX13"/>
    <mergeCell ref="BG3:BH3"/>
    <mergeCell ref="BI3:BJ3"/>
    <mergeCell ref="BK3:BL3"/>
    <mergeCell ref="AU3:AV3"/>
    <mergeCell ref="AW3:AX3"/>
    <mergeCell ref="BE3:BF3"/>
    <mergeCell ref="BO2:BV2"/>
  </mergeCells>
  <pageMargins left="0.7" right="0.7" top="0.75" bottom="0.75" header="0.3" footer="0.3"/>
  <pageSetup orientation="portrait" r:id="rId1"/>
  <ignoredErrors>
    <ignoredError sqref="I5:J7 I8:J8 C9:H9 I16:J21 C22:H22 F27:F30 C31:E31 F36:F44 C45:E45 Q5:R9 K9:P9 Q15:R22 K22:P22 J27:J31 G31:I31 J36:J45 G45:I45" emptyCellReference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GL86"/>
  <sheetViews>
    <sheetView showGridLines="0" zoomScale="85" zoomScaleNormal="85" workbookViewId="0">
      <pane xSplit="2" topLeftCell="L1" activePane="topRight" state="frozen"/>
      <selection activeCell="A43" sqref="A43"/>
      <selection pane="topRight" activeCell="AZ46" sqref="AZ46"/>
    </sheetView>
  </sheetViews>
  <sheetFormatPr defaultRowHeight="12.75" x14ac:dyDescent="0.2"/>
  <cols>
    <col min="1" max="1" width="5.140625" style="126" customWidth="1"/>
    <col min="2" max="2" width="29.7109375" style="126" bestFit="1" customWidth="1"/>
    <col min="3" max="25" width="7.7109375" style="126" customWidth="1"/>
    <col min="26" max="34" width="7.5703125" style="126" customWidth="1"/>
    <col min="35" max="42" width="9.140625" style="126"/>
    <col min="43" max="50" width="8.140625" style="126" customWidth="1"/>
    <col min="51" max="58" width="9.140625" style="126"/>
    <col min="59" max="66" width="7.28515625" style="126" customWidth="1"/>
    <col min="67" max="74" width="7.7109375" style="126" customWidth="1"/>
    <col min="75" max="82" width="7.42578125" style="126" customWidth="1"/>
    <col min="83" max="98" width="6.5703125" style="126" customWidth="1"/>
    <col min="99" max="114" width="6.42578125" style="126" customWidth="1"/>
    <col min="115" max="130" width="7" style="126" customWidth="1"/>
    <col min="131" max="146" width="9.140625" style="126"/>
    <col min="147" max="162" width="7.85546875" style="126" customWidth="1"/>
    <col min="163" max="178" width="7.140625" style="126" customWidth="1"/>
    <col min="179" max="194" width="8" style="126" customWidth="1"/>
    <col min="195" max="16384" width="9.140625" style="126"/>
  </cols>
  <sheetData>
    <row r="1" spans="1:106" x14ac:dyDescent="0.2">
      <c r="A1" s="124" t="s">
        <v>202</v>
      </c>
    </row>
    <row r="2" spans="1:106" x14ac:dyDescent="0.2">
      <c r="A2" s="121"/>
      <c r="B2" s="121"/>
      <c r="C2" s="950" t="s">
        <v>18</v>
      </c>
      <c r="D2" s="950"/>
      <c r="E2" s="950"/>
      <c r="F2" s="950"/>
      <c r="G2" s="950"/>
      <c r="H2" s="950"/>
      <c r="I2" s="950"/>
      <c r="J2" s="950"/>
      <c r="K2" s="913" t="s">
        <v>31</v>
      </c>
      <c r="L2" s="913"/>
      <c r="M2" s="913"/>
      <c r="N2" s="913"/>
      <c r="O2" s="913"/>
      <c r="P2" s="913"/>
      <c r="Q2" s="913"/>
      <c r="R2" s="913"/>
      <c r="S2" s="950" t="s">
        <v>32</v>
      </c>
      <c r="T2" s="950"/>
      <c r="U2" s="950"/>
      <c r="V2" s="950"/>
      <c r="W2" s="950"/>
      <c r="X2" s="950"/>
      <c r="Y2" s="950"/>
      <c r="Z2" s="950"/>
      <c r="AA2" s="913" t="s">
        <v>33</v>
      </c>
      <c r="AB2" s="913"/>
      <c r="AC2" s="913"/>
      <c r="AD2" s="913"/>
      <c r="AE2" s="913"/>
      <c r="AF2" s="913"/>
      <c r="AG2" s="913"/>
      <c r="AH2" s="913"/>
      <c r="AI2" s="950" t="s">
        <v>34</v>
      </c>
      <c r="AJ2" s="950"/>
      <c r="AK2" s="950"/>
      <c r="AL2" s="950"/>
      <c r="AM2" s="950"/>
      <c r="AN2" s="950"/>
      <c r="AO2" s="950"/>
      <c r="AP2" s="950"/>
      <c r="AQ2" s="913" t="s">
        <v>284</v>
      </c>
      <c r="AR2" s="913"/>
      <c r="AS2" s="913"/>
      <c r="AT2" s="913"/>
      <c r="AU2" s="913"/>
      <c r="AV2" s="913"/>
      <c r="AW2" s="913"/>
      <c r="AX2" s="913"/>
      <c r="AY2" s="950" t="s">
        <v>285</v>
      </c>
      <c r="AZ2" s="950"/>
      <c r="BA2" s="950"/>
      <c r="BB2" s="950"/>
      <c r="BC2" s="950"/>
      <c r="BD2" s="950"/>
      <c r="BE2" s="950"/>
      <c r="BF2" s="950"/>
      <c r="BG2" s="896" t="s">
        <v>288</v>
      </c>
      <c r="BH2" s="896"/>
      <c r="BI2" s="896"/>
      <c r="BJ2" s="896"/>
      <c r="BK2" s="896"/>
      <c r="BL2" s="896"/>
      <c r="BM2" s="896"/>
      <c r="BN2" s="896"/>
      <c r="BO2" s="896" t="s">
        <v>289</v>
      </c>
      <c r="BP2" s="896"/>
      <c r="BQ2" s="896"/>
      <c r="BR2" s="896"/>
      <c r="BS2" s="896"/>
      <c r="BT2" s="896"/>
      <c r="BU2" s="896"/>
      <c r="BV2" s="896"/>
      <c r="BW2" s="896" t="s">
        <v>290</v>
      </c>
      <c r="BX2" s="896"/>
      <c r="BY2" s="896"/>
      <c r="BZ2" s="896"/>
      <c r="CA2" s="896"/>
      <c r="CB2" s="896"/>
      <c r="CC2" s="896"/>
      <c r="CD2" s="896"/>
      <c r="CE2" s="896" t="s">
        <v>291</v>
      </c>
      <c r="CF2" s="896"/>
      <c r="CG2" s="896"/>
      <c r="CH2" s="896"/>
      <c r="CI2" s="896"/>
      <c r="CJ2" s="896"/>
      <c r="CK2" s="896"/>
      <c r="CL2" s="896"/>
      <c r="CM2" s="896" t="s">
        <v>292</v>
      </c>
      <c r="CN2" s="896"/>
      <c r="CO2" s="896"/>
      <c r="CP2" s="896"/>
      <c r="CQ2" s="896"/>
      <c r="CR2" s="896"/>
      <c r="CS2" s="896"/>
      <c r="CT2" s="896"/>
      <c r="CU2" s="896" t="s">
        <v>384</v>
      </c>
      <c r="CV2" s="896"/>
      <c r="CW2" s="896"/>
      <c r="CX2" s="896"/>
      <c r="CY2" s="896"/>
      <c r="CZ2" s="896"/>
      <c r="DA2" s="896"/>
      <c r="DB2" s="896"/>
    </row>
    <row r="3" spans="1:106" x14ac:dyDescent="0.2">
      <c r="A3" s="122"/>
      <c r="B3" s="122"/>
      <c r="C3" s="910" t="s">
        <v>28</v>
      </c>
      <c r="D3" s="910"/>
      <c r="E3" s="911" t="s">
        <v>29</v>
      </c>
      <c r="F3" s="911"/>
      <c r="G3" s="912" t="s">
        <v>30</v>
      </c>
      <c r="H3" s="912"/>
      <c r="I3" s="913" t="s">
        <v>17</v>
      </c>
      <c r="J3" s="913"/>
      <c r="K3" s="910" t="s">
        <v>28</v>
      </c>
      <c r="L3" s="910"/>
      <c r="M3" s="911" t="s">
        <v>29</v>
      </c>
      <c r="N3" s="911"/>
      <c r="O3" s="912" t="s">
        <v>30</v>
      </c>
      <c r="P3" s="912"/>
      <c r="Q3" s="913" t="s">
        <v>17</v>
      </c>
      <c r="R3" s="913"/>
      <c r="S3" s="910" t="s">
        <v>28</v>
      </c>
      <c r="T3" s="910"/>
      <c r="U3" s="911" t="s">
        <v>29</v>
      </c>
      <c r="V3" s="911"/>
      <c r="W3" s="912" t="s">
        <v>30</v>
      </c>
      <c r="X3" s="912"/>
      <c r="Y3" s="913" t="s">
        <v>17</v>
      </c>
      <c r="Z3" s="913"/>
      <c r="AA3" s="910" t="s">
        <v>28</v>
      </c>
      <c r="AB3" s="910"/>
      <c r="AC3" s="911" t="s">
        <v>29</v>
      </c>
      <c r="AD3" s="911"/>
      <c r="AE3" s="912" t="s">
        <v>30</v>
      </c>
      <c r="AF3" s="912"/>
      <c r="AG3" s="913" t="s">
        <v>17</v>
      </c>
      <c r="AH3" s="913"/>
      <c r="AI3" s="910" t="s">
        <v>28</v>
      </c>
      <c r="AJ3" s="910"/>
      <c r="AK3" s="911" t="s">
        <v>29</v>
      </c>
      <c r="AL3" s="911"/>
      <c r="AM3" s="912" t="s">
        <v>30</v>
      </c>
      <c r="AN3" s="912"/>
      <c r="AO3" s="913" t="s">
        <v>17</v>
      </c>
      <c r="AP3" s="913"/>
      <c r="AQ3" s="910" t="s">
        <v>28</v>
      </c>
      <c r="AR3" s="910"/>
      <c r="AS3" s="911" t="s">
        <v>29</v>
      </c>
      <c r="AT3" s="911"/>
      <c r="AU3" s="912" t="s">
        <v>30</v>
      </c>
      <c r="AV3" s="912"/>
      <c r="AW3" s="913" t="s">
        <v>17</v>
      </c>
      <c r="AX3" s="913"/>
      <c r="AY3" s="910" t="s">
        <v>28</v>
      </c>
      <c r="AZ3" s="910"/>
      <c r="BA3" s="911" t="s">
        <v>29</v>
      </c>
      <c r="BB3" s="911"/>
      <c r="BC3" s="912" t="s">
        <v>30</v>
      </c>
      <c r="BD3" s="912"/>
      <c r="BE3" s="913" t="s">
        <v>17</v>
      </c>
      <c r="BF3" s="913"/>
      <c r="BG3" s="910" t="s">
        <v>28</v>
      </c>
      <c r="BH3" s="910"/>
      <c r="BI3" s="911" t="s">
        <v>29</v>
      </c>
      <c r="BJ3" s="911"/>
      <c r="BK3" s="912" t="s">
        <v>30</v>
      </c>
      <c r="BL3" s="912"/>
      <c r="BM3" s="913" t="s">
        <v>17</v>
      </c>
      <c r="BN3" s="913"/>
      <c r="BO3" s="910" t="s">
        <v>28</v>
      </c>
      <c r="BP3" s="910"/>
      <c r="BQ3" s="911" t="s">
        <v>29</v>
      </c>
      <c r="BR3" s="911"/>
      <c r="BS3" s="912" t="s">
        <v>30</v>
      </c>
      <c r="BT3" s="912"/>
      <c r="BU3" s="913" t="s">
        <v>17</v>
      </c>
      <c r="BV3" s="913"/>
      <c r="BW3" s="910" t="s">
        <v>28</v>
      </c>
      <c r="BX3" s="910"/>
      <c r="BY3" s="911" t="s">
        <v>29</v>
      </c>
      <c r="BZ3" s="911"/>
      <c r="CA3" s="912" t="s">
        <v>30</v>
      </c>
      <c r="CB3" s="912"/>
      <c r="CC3" s="913" t="s">
        <v>17</v>
      </c>
      <c r="CD3" s="913"/>
      <c r="CE3" s="910" t="s">
        <v>28</v>
      </c>
      <c r="CF3" s="910"/>
      <c r="CG3" s="911" t="s">
        <v>29</v>
      </c>
      <c r="CH3" s="911"/>
      <c r="CI3" s="912" t="s">
        <v>30</v>
      </c>
      <c r="CJ3" s="912"/>
      <c r="CK3" s="913" t="s">
        <v>17</v>
      </c>
      <c r="CL3" s="913"/>
      <c r="CM3" s="910" t="s">
        <v>28</v>
      </c>
      <c r="CN3" s="910"/>
      <c r="CO3" s="911" t="s">
        <v>29</v>
      </c>
      <c r="CP3" s="911"/>
      <c r="CQ3" s="912" t="s">
        <v>30</v>
      </c>
      <c r="CR3" s="912"/>
      <c r="CS3" s="913" t="s">
        <v>17</v>
      </c>
      <c r="CT3" s="913"/>
      <c r="CU3" s="910" t="s">
        <v>28</v>
      </c>
      <c r="CV3" s="910"/>
      <c r="CW3" s="911" t="s">
        <v>29</v>
      </c>
      <c r="CX3" s="911"/>
      <c r="CY3" s="912" t="s">
        <v>30</v>
      </c>
      <c r="CZ3" s="912"/>
      <c r="DA3" s="913" t="s">
        <v>17</v>
      </c>
      <c r="DB3" s="913"/>
    </row>
    <row r="4" spans="1:106" x14ac:dyDescent="0.2">
      <c r="A4" s="123" t="s">
        <v>0</v>
      </c>
      <c r="B4" s="123" t="s">
        <v>186</v>
      </c>
      <c r="C4" s="129" t="s">
        <v>270</v>
      </c>
      <c r="D4" s="129" t="s">
        <v>272</v>
      </c>
      <c r="E4" s="129" t="s">
        <v>270</v>
      </c>
      <c r="F4" s="129" t="s">
        <v>272</v>
      </c>
      <c r="G4" s="129" t="s">
        <v>270</v>
      </c>
      <c r="H4" s="129" t="s">
        <v>272</v>
      </c>
      <c r="I4" s="129" t="s">
        <v>270</v>
      </c>
      <c r="J4" s="129" t="s">
        <v>272</v>
      </c>
      <c r="K4" s="129" t="s">
        <v>270</v>
      </c>
      <c r="L4" s="129" t="s">
        <v>272</v>
      </c>
      <c r="M4" s="129" t="s">
        <v>270</v>
      </c>
      <c r="N4" s="129" t="s">
        <v>272</v>
      </c>
      <c r="O4" s="129" t="s">
        <v>270</v>
      </c>
      <c r="P4" s="129" t="s">
        <v>272</v>
      </c>
      <c r="Q4" s="129" t="s">
        <v>270</v>
      </c>
      <c r="R4" s="129" t="s">
        <v>272</v>
      </c>
      <c r="S4" s="678" t="s">
        <v>270</v>
      </c>
      <c r="T4" s="678" t="s">
        <v>272</v>
      </c>
      <c r="U4" s="678" t="s">
        <v>270</v>
      </c>
      <c r="V4" s="678" t="s">
        <v>272</v>
      </c>
      <c r="W4" s="678" t="s">
        <v>270</v>
      </c>
      <c r="X4" s="678" t="s">
        <v>272</v>
      </c>
      <c r="Y4" s="678" t="s">
        <v>270</v>
      </c>
      <c r="Z4" s="678" t="s">
        <v>272</v>
      </c>
      <c r="AA4" s="198" t="s">
        <v>270</v>
      </c>
      <c r="AB4" s="198" t="s">
        <v>272</v>
      </c>
      <c r="AC4" s="198" t="s">
        <v>270</v>
      </c>
      <c r="AD4" s="198" t="s">
        <v>272</v>
      </c>
      <c r="AE4" s="198" t="s">
        <v>270</v>
      </c>
      <c r="AF4" s="198" t="s">
        <v>272</v>
      </c>
      <c r="AG4" s="198" t="s">
        <v>270</v>
      </c>
      <c r="AH4" s="198" t="s">
        <v>272</v>
      </c>
      <c r="AI4" s="221" t="s">
        <v>270</v>
      </c>
      <c r="AJ4" s="221" t="s">
        <v>272</v>
      </c>
      <c r="AK4" s="221" t="s">
        <v>270</v>
      </c>
      <c r="AL4" s="221" t="s">
        <v>272</v>
      </c>
      <c r="AM4" s="221" t="s">
        <v>270</v>
      </c>
      <c r="AN4" s="221" t="s">
        <v>272</v>
      </c>
      <c r="AO4" s="221" t="s">
        <v>270</v>
      </c>
      <c r="AP4" s="221" t="s">
        <v>272</v>
      </c>
      <c r="AQ4" s="246" t="s">
        <v>270</v>
      </c>
      <c r="AR4" s="246" t="s">
        <v>272</v>
      </c>
      <c r="AS4" s="246" t="s">
        <v>270</v>
      </c>
      <c r="AT4" s="246" t="s">
        <v>272</v>
      </c>
      <c r="AU4" s="246" t="s">
        <v>270</v>
      </c>
      <c r="AV4" s="246" t="s">
        <v>272</v>
      </c>
      <c r="AW4" s="246" t="s">
        <v>270</v>
      </c>
      <c r="AX4" s="246" t="s">
        <v>272</v>
      </c>
      <c r="AY4" s="271" t="s">
        <v>270</v>
      </c>
      <c r="AZ4" s="271" t="s">
        <v>272</v>
      </c>
      <c r="BA4" s="271" t="s">
        <v>270</v>
      </c>
      <c r="BB4" s="271" t="s">
        <v>272</v>
      </c>
      <c r="BC4" s="271" t="s">
        <v>270</v>
      </c>
      <c r="BD4" s="271" t="s">
        <v>272</v>
      </c>
      <c r="BE4" s="271" t="s">
        <v>270</v>
      </c>
      <c r="BF4" s="271" t="s">
        <v>272</v>
      </c>
      <c r="BG4" s="290" t="s">
        <v>270</v>
      </c>
      <c r="BH4" s="290" t="s">
        <v>272</v>
      </c>
      <c r="BI4" s="290" t="s">
        <v>270</v>
      </c>
      <c r="BJ4" s="290" t="s">
        <v>272</v>
      </c>
      <c r="BK4" s="290" t="s">
        <v>270</v>
      </c>
      <c r="BL4" s="290" t="s">
        <v>272</v>
      </c>
      <c r="BM4" s="290" t="s">
        <v>270</v>
      </c>
      <c r="BN4" s="290" t="s">
        <v>272</v>
      </c>
      <c r="BO4" s="318" t="s">
        <v>270</v>
      </c>
      <c r="BP4" s="318" t="s">
        <v>272</v>
      </c>
      <c r="BQ4" s="318" t="s">
        <v>270</v>
      </c>
      <c r="BR4" s="318" t="s">
        <v>272</v>
      </c>
      <c r="BS4" s="318" t="s">
        <v>270</v>
      </c>
      <c r="BT4" s="318" t="s">
        <v>272</v>
      </c>
      <c r="BU4" s="318" t="s">
        <v>270</v>
      </c>
      <c r="BV4" s="318" t="s">
        <v>272</v>
      </c>
      <c r="BW4" s="384" t="s">
        <v>270</v>
      </c>
      <c r="BX4" s="384" t="s">
        <v>272</v>
      </c>
      <c r="BY4" s="384" t="s">
        <v>270</v>
      </c>
      <c r="BZ4" s="384" t="s">
        <v>272</v>
      </c>
      <c r="CA4" s="384" t="s">
        <v>270</v>
      </c>
      <c r="CB4" s="384" t="s">
        <v>272</v>
      </c>
      <c r="CC4" s="384" t="s">
        <v>270</v>
      </c>
      <c r="CD4" s="384" t="s">
        <v>272</v>
      </c>
      <c r="CE4" s="406" t="s">
        <v>270</v>
      </c>
      <c r="CF4" s="406" t="s">
        <v>272</v>
      </c>
      <c r="CG4" s="406" t="s">
        <v>270</v>
      </c>
      <c r="CH4" s="406" t="s">
        <v>272</v>
      </c>
      <c r="CI4" s="406" t="s">
        <v>270</v>
      </c>
      <c r="CJ4" s="406" t="s">
        <v>272</v>
      </c>
      <c r="CK4" s="406" t="s">
        <v>270</v>
      </c>
      <c r="CL4" s="406" t="s">
        <v>272</v>
      </c>
      <c r="CM4" s="428" t="s">
        <v>270</v>
      </c>
      <c r="CN4" s="428" t="s">
        <v>272</v>
      </c>
      <c r="CO4" s="428" t="s">
        <v>270</v>
      </c>
      <c r="CP4" s="428" t="s">
        <v>272</v>
      </c>
      <c r="CQ4" s="428" t="s">
        <v>270</v>
      </c>
      <c r="CR4" s="428" t="s">
        <v>272</v>
      </c>
      <c r="CS4" s="428" t="s">
        <v>270</v>
      </c>
      <c r="CT4" s="428" t="s">
        <v>272</v>
      </c>
      <c r="CU4" s="440" t="s">
        <v>270</v>
      </c>
      <c r="CV4" s="440" t="s">
        <v>272</v>
      </c>
      <c r="CW4" s="440" t="s">
        <v>270</v>
      </c>
      <c r="CX4" s="440" t="s">
        <v>272</v>
      </c>
      <c r="CY4" s="440" t="s">
        <v>270</v>
      </c>
      <c r="CZ4" s="440" t="s">
        <v>272</v>
      </c>
      <c r="DA4" s="440" t="s">
        <v>270</v>
      </c>
      <c r="DB4" s="440" t="s">
        <v>272</v>
      </c>
    </row>
    <row r="5" spans="1:106" x14ac:dyDescent="0.2">
      <c r="A5" s="3">
        <v>1</v>
      </c>
      <c r="B5" s="104" t="s">
        <v>187</v>
      </c>
      <c r="C5" s="3"/>
      <c r="D5" s="3"/>
      <c r="E5" s="3"/>
      <c r="F5" s="3"/>
      <c r="G5" s="3"/>
      <c r="H5" s="3"/>
      <c r="I5" s="3">
        <f t="shared" ref="I5:J7" si="0">C5+E5+G5</f>
        <v>0</v>
      </c>
      <c r="J5" s="3">
        <f t="shared" si="0"/>
        <v>0</v>
      </c>
      <c r="K5" s="846"/>
      <c r="L5" s="846"/>
      <c r="M5" s="846"/>
      <c r="N5" s="846"/>
      <c r="O5" s="846"/>
      <c r="P5" s="846"/>
      <c r="Q5" s="3">
        <f t="shared" ref="Q5:R7" si="1">K5+M5+O5</f>
        <v>0</v>
      </c>
      <c r="R5" s="3">
        <f t="shared" si="1"/>
        <v>0</v>
      </c>
      <c r="S5" s="846"/>
      <c r="T5" s="846"/>
      <c r="U5" s="846"/>
      <c r="V5" s="846"/>
      <c r="W5" s="846"/>
      <c r="X5" s="846"/>
      <c r="Y5" s="3">
        <f t="shared" ref="Y5:Z7" si="2">S5+U5+W5</f>
        <v>0</v>
      </c>
      <c r="Z5" s="3">
        <f t="shared" si="2"/>
        <v>0</v>
      </c>
      <c r="AA5" s="846"/>
      <c r="AB5" s="846"/>
      <c r="AC5" s="846"/>
      <c r="AD5" s="846"/>
      <c r="AE5" s="846"/>
      <c r="AF5" s="846"/>
      <c r="AG5" s="3">
        <f t="shared" ref="AG5:AH7" si="3">AA5+AC5+AE5</f>
        <v>0</v>
      </c>
      <c r="AH5" s="3">
        <f t="shared" si="3"/>
        <v>0</v>
      </c>
      <c r="AI5" s="846"/>
      <c r="AJ5" s="846"/>
      <c r="AK5" s="846"/>
      <c r="AL5" s="846"/>
      <c r="AM5" s="846"/>
      <c r="AN5" s="846"/>
      <c r="AO5" s="3">
        <f t="shared" ref="AO5:AP7" si="4">AI5+AK5+AM5</f>
        <v>0</v>
      </c>
      <c r="AP5" s="3">
        <f t="shared" si="4"/>
        <v>0</v>
      </c>
      <c r="AQ5" s="846"/>
      <c r="AR5" s="846"/>
      <c r="AS5" s="846"/>
      <c r="AT5" s="846"/>
      <c r="AU5" s="846"/>
      <c r="AV5" s="846"/>
      <c r="AW5" s="3">
        <f t="shared" ref="AW5:AX7" si="5">AQ5+AS5+AU5</f>
        <v>0</v>
      </c>
      <c r="AX5" s="3">
        <f t="shared" si="5"/>
        <v>0</v>
      </c>
      <c r="AY5" s="3"/>
      <c r="AZ5" s="3"/>
      <c r="BA5" s="3"/>
      <c r="BB5" s="3"/>
      <c r="BC5" s="3"/>
      <c r="BD5" s="3"/>
      <c r="BE5" s="511">
        <f t="shared" ref="BE5:BF7" si="6">AY5+BA5+BC5</f>
        <v>0</v>
      </c>
      <c r="BF5" s="511">
        <f t="shared" si="6"/>
        <v>0</v>
      </c>
      <c r="BG5" s="3"/>
      <c r="BH5" s="3"/>
      <c r="BI5" s="511"/>
      <c r="BJ5" s="511"/>
      <c r="BK5" s="3"/>
      <c r="BL5" s="3"/>
      <c r="BM5" s="3">
        <f t="shared" ref="BM5:BN7" si="7">BG5+BI5+BK5</f>
        <v>0</v>
      </c>
      <c r="BN5" s="3">
        <f t="shared" si="7"/>
        <v>0</v>
      </c>
      <c r="BO5" s="3"/>
      <c r="BP5" s="3"/>
      <c r="BQ5" s="3"/>
      <c r="BR5" s="3"/>
      <c r="BS5" s="3"/>
      <c r="BT5" s="3"/>
      <c r="BU5" s="3">
        <f t="shared" ref="BU5:BV7" si="8">BO5+BQ5+BS5</f>
        <v>0</v>
      </c>
      <c r="BV5" s="3">
        <f t="shared" si="8"/>
        <v>0</v>
      </c>
      <c r="BW5" s="846"/>
      <c r="BX5" s="846"/>
      <c r="BY5" s="846"/>
      <c r="BZ5" s="846"/>
      <c r="CA5" s="846"/>
      <c r="CB5" s="846"/>
      <c r="CC5" s="3">
        <f t="shared" ref="CC5:CD7" si="9">BW5+BY5+CA5</f>
        <v>0</v>
      </c>
      <c r="CD5" s="3">
        <f t="shared" si="9"/>
        <v>0</v>
      </c>
      <c r="CE5" s="846"/>
      <c r="CF5" s="846"/>
      <c r="CG5" s="846"/>
      <c r="CH5" s="846"/>
      <c r="CI5" s="846"/>
      <c r="CJ5" s="846"/>
      <c r="CK5" s="3">
        <f t="shared" ref="CK5:CL7" si="10">CE5+CG5+CI5</f>
        <v>0</v>
      </c>
      <c r="CL5" s="3">
        <f t="shared" si="10"/>
        <v>0</v>
      </c>
      <c r="CM5" s="846"/>
      <c r="CN5" s="846"/>
      <c r="CO5" s="846"/>
      <c r="CP5" s="846"/>
      <c r="CQ5" s="846"/>
      <c r="CR5" s="846"/>
      <c r="CS5" s="3">
        <f t="shared" ref="CS5:CT7" si="11">CM5+CO5+CQ5</f>
        <v>0</v>
      </c>
      <c r="CT5" s="3">
        <f t="shared" si="11"/>
        <v>0</v>
      </c>
      <c r="CU5" s="3">
        <f t="shared" ref="CU5:CZ7" si="12">C5+K5+S5+AA5+AI5+AQ5+AY5+BG5+BO5+BW5+CE5+CM5</f>
        <v>0</v>
      </c>
      <c r="CV5" s="3">
        <f t="shared" si="12"/>
        <v>0</v>
      </c>
      <c r="CW5" s="3">
        <f t="shared" si="12"/>
        <v>0</v>
      </c>
      <c r="CX5" s="3">
        <f t="shared" si="12"/>
        <v>0</v>
      </c>
      <c r="CY5" s="3">
        <f t="shared" si="12"/>
        <v>0</v>
      </c>
      <c r="CZ5" s="3">
        <f t="shared" si="12"/>
        <v>0</v>
      </c>
      <c r="DA5" s="3">
        <f t="shared" ref="DA5:DB7" si="13">CU5+CW5+CY5</f>
        <v>0</v>
      </c>
      <c r="DB5" s="3">
        <f t="shared" si="13"/>
        <v>0</v>
      </c>
    </row>
    <row r="6" spans="1:106" x14ac:dyDescent="0.2">
      <c r="A6" s="3">
        <v>2</v>
      </c>
      <c r="B6" s="104" t="s">
        <v>77</v>
      </c>
      <c r="C6" s="3"/>
      <c r="D6" s="3"/>
      <c r="E6" s="3"/>
      <c r="F6" s="3"/>
      <c r="G6" s="3"/>
      <c r="H6" s="3"/>
      <c r="I6" s="3">
        <f t="shared" si="0"/>
        <v>0</v>
      </c>
      <c r="J6" s="3">
        <f t="shared" si="0"/>
        <v>0</v>
      </c>
      <c r="K6" s="846"/>
      <c r="L6" s="846"/>
      <c r="M6" s="846"/>
      <c r="N6" s="846"/>
      <c r="O6" s="846"/>
      <c r="P6" s="846"/>
      <c r="Q6" s="3">
        <f t="shared" si="1"/>
        <v>0</v>
      </c>
      <c r="R6" s="3">
        <f t="shared" si="1"/>
        <v>0</v>
      </c>
      <c r="S6" s="846"/>
      <c r="T6" s="846"/>
      <c r="U6" s="846"/>
      <c r="V6" s="846"/>
      <c r="W6" s="846"/>
      <c r="X6" s="846"/>
      <c r="Y6" s="3">
        <f t="shared" si="2"/>
        <v>0</v>
      </c>
      <c r="Z6" s="3">
        <f t="shared" si="2"/>
        <v>0</v>
      </c>
      <c r="AA6" s="846"/>
      <c r="AB6" s="846"/>
      <c r="AC6" s="846"/>
      <c r="AD6" s="846"/>
      <c r="AE6" s="846"/>
      <c r="AF6" s="846"/>
      <c r="AG6" s="3">
        <f t="shared" si="3"/>
        <v>0</v>
      </c>
      <c r="AH6" s="3">
        <f t="shared" si="3"/>
        <v>0</v>
      </c>
      <c r="AI6" s="846"/>
      <c r="AJ6" s="846"/>
      <c r="AK6" s="846"/>
      <c r="AL6" s="846"/>
      <c r="AM6" s="846"/>
      <c r="AN6" s="846"/>
      <c r="AO6" s="3">
        <f t="shared" si="4"/>
        <v>0</v>
      </c>
      <c r="AP6" s="3">
        <f t="shared" si="4"/>
        <v>0</v>
      </c>
      <c r="AQ6" s="846"/>
      <c r="AR6" s="846"/>
      <c r="AS6" s="846"/>
      <c r="AT6" s="846"/>
      <c r="AU6" s="846"/>
      <c r="AV6" s="846"/>
      <c r="AW6" s="3">
        <f t="shared" si="5"/>
        <v>0</v>
      </c>
      <c r="AX6" s="3">
        <f t="shared" si="5"/>
        <v>0</v>
      </c>
      <c r="AY6" s="3"/>
      <c r="AZ6" s="3"/>
      <c r="BA6" s="3"/>
      <c r="BB6" s="3"/>
      <c r="BC6" s="3"/>
      <c r="BD6" s="3"/>
      <c r="BE6" s="511">
        <f t="shared" si="6"/>
        <v>0</v>
      </c>
      <c r="BF6" s="511">
        <f t="shared" si="6"/>
        <v>0</v>
      </c>
      <c r="BG6" s="3"/>
      <c r="BH6" s="3"/>
      <c r="BI6" s="511"/>
      <c r="BJ6" s="511"/>
      <c r="BK6" s="3"/>
      <c r="BL6" s="3"/>
      <c r="BM6" s="3">
        <f t="shared" si="7"/>
        <v>0</v>
      </c>
      <c r="BN6" s="3">
        <f t="shared" si="7"/>
        <v>0</v>
      </c>
      <c r="BO6" s="3"/>
      <c r="BP6" s="3"/>
      <c r="BQ6" s="511"/>
      <c r="BR6" s="511"/>
      <c r="BS6" s="3"/>
      <c r="BT6" s="3"/>
      <c r="BU6" s="3">
        <f t="shared" si="8"/>
        <v>0</v>
      </c>
      <c r="BV6" s="3">
        <f t="shared" si="8"/>
        <v>0</v>
      </c>
      <c r="BW6" s="846"/>
      <c r="BX6" s="846"/>
      <c r="BY6" s="846"/>
      <c r="BZ6" s="846"/>
      <c r="CA6" s="846"/>
      <c r="CB6" s="846"/>
      <c r="CC6" s="3">
        <f t="shared" si="9"/>
        <v>0</v>
      </c>
      <c r="CD6" s="3">
        <f t="shared" si="9"/>
        <v>0</v>
      </c>
      <c r="CE6" s="846"/>
      <c r="CF6" s="846"/>
      <c r="CG6" s="846"/>
      <c r="CH6" s="846"/>
      <c r="CI6" s="846"/>
      <c r="CJ6" s="846"/>
      <c r="CK6" s="3">
        <f t="shared" si="10"/>
        <v>0</v>
      </c>
      <c r="CL6" s="3">
        <f t="shared" si="10"/>
        <v>0</v>
      </c>
      <c r="CM6" s="846"/>
      <c r="CN6" s="846"/>
      <c r="CO6" s="846"/>
      <c r="CP6" s="846"/>
      <c r="CQ6" s="846"/>
      <c r="CR6" s="846"/>
      <c r="CS6" s="3">
        <f t="shared" si="11"/>
        <v>0</v>
      </c>
      <c r="CT6" s="3">
        <f t="shared" si="11"/>
        <v>0</v>
      </c>
      <c r="CU6" s="3">
        <f t="shared" si="12"/>
        <v>0</v>
      </c>
      <c r="CV6" s="3">
        <f t="shared" si="12"/>
        <v>0</v>
      </c>
      <c r="CW6" s="3">
        <f t="shared" si="12"/>
        <v>0</v>
      </c>
      <c r="CX6" s="3">
        <f t="shared" si="12"/>
        <v>0</v>
      </c>
      <c r="CY6" s="3">
        <f t="shared" si="12"/>
        <v>0</v>
      </c>
      <c r="CZ6" s="3">
        <f t="shared" si="12"/>
        <v>0</v>
      </c>
      <c r="DA6" s="3">
        <f t="shared" si="13"/>
        <v>0</v>
      </c>
      <c r="DB6" s="3">
        <f t="shared" si="13"/>
        <v>0</v>
      </c>
    </row>
    <row r="7" spans="1:106" x14ac:dyDescent="0.2">
      <c r="A7" s="3">
        <v>3</v>
      </c>
      <c r="B7" s="104" t="s">
        <v>188</v>
      </c>
      <c r="C7" s="3"/>
      <c r="D7" s="3"/>
      <c r="E7" s="3"/>
      <c r="F7" s="3"/>
      <c r="G7" s="3"/>
      <c r="H7" s="3"/>
      <c r="I7" s="3">
        <f t="shared" si="0"/>
        <v>0</v>
      </c>
      <c r="J7" s="3">
        <f t="shared" si="0"/>
        <v>0</v>
      </c>
      <c r="K7" s="846"/>
      <c r="L7" s="846"/>
      <c r="M7" s="846"/>
      <c r="N7" s="846"/>
      <c r="O7" s="846"/>
      <c r="P7" s="846"/>
      <c r="Q7" s="3">
        <f t="shared" si="1"/>
        <v>0</v>
      </c>
      <c r="R7" s="3">
        <f t="shared" si="1"/>
        <v>0</v>
      </c>
      <c r="S7" s="846"/>
      <c r="T7" s="846"/>
      <c r="U7" s="846"/>
      <c r="V7" s="846"/>
      <c r="W7" s="846"/>
      <c r="X7" s="846"/>
      <c r="Y7" s="3">
        <f t="shared" si="2"/>
        <v>0</v>
      </c>
      <c r="Z7" s="3">
        <f t="shared" si="2"/>
        <v>0</v>
      </c>
      <c r="AA7" s="846"/>
      <c r="AB7" s="846"/>
      <c r="AC7" s="846"/>
      <c r="AD7" s="846"/>
      <c r="AE7" s="846"/>
      <c r="AF7" s="846"/>
      <c r="AG7" s="3">
        <f t="shared" si="3"/>
        <v>0</v>
      </c>
      <c r="AH7" s="3">
        <f t="shared" si="3"/>
        <v>0</v>
      </c>
      <c r="AI7" s="846"/>
      <c r="AJ7" s="846"/>
      <c r="AK7" s="846"/>
      <c r="AL7" s="846"/>
      <c r="AM7" s="846"/>
      <c r="AN7" s="846"/>
      <c r="AO7" s="3">
        <f t="shared" si="4"/>
        <v>0</v>
      </c>
      <c r="AP7" s="3">
        <f t="shared" si="4"/>
        <v>0</v>
      </c>
      <c r="AQ7" s="846"/>
      <c r="AR7" s="846"/>
      <c r="AS7" s="846"/>
      <c r="AT7" s="846"/>
      <c r="AU7" s="846"/>
      <c r="AV7" s="846"/>
      <c r="AW7" s="3">
        <f t="shared" si="5"/>
        <v>0</v>
      </c>
      <c r="AX7" s="3">
        <f t="shared" si="5"/>
        <v>0</v>
      </c>
      <c r="AY7" s="3"/>
      <c r="AZ7" s="3"/>
      <c r="BA7" s="3"/>
      <c r="BB7" s="3"/>
      <c r="BC7" s="3"/>
      <c r="BD7" s="3"/>
      <c r="BE7" s="511">
        <f t="shared" si="6"/>
        <v>0</v>
      </c>
      <c r="BF7" s="511">
        <f t="shared" si="6"/>
        <v>0</v>
      </c>
      <c r="BG7" s="3"/>
      <c r="BH7" s="3"/>
      <c r="BI7" s="511"/>
      <c r="BJ7" s="511"/>
      <c r="BK7" s="3"/>
      <c r="BL7" s="3"/>
      <c r="BM7" s="3">
        <f t="shared" si="7"/>
        <v>0</v>
      </c>
      <c r="BN7" s="3">
        <f t="shared" si="7"/>
        <v>0</v>
      </c>
      <c r="BO7" s="3"/>
      <c r="BP7" s="3"/>
      <c r="BQ7" s="511"/>
      <c r="BR7" s="511"/>
      <c r="BS7" s="3"/>
      <c r="BT7" s="3"/>
      <c r="BU7" s="3">
        <f t="shared" si="8"/>
        <v>0</v>
      </c>
      <c r="BV7" s="3">
        <f t="shared" si="8"/>
        <v>0</v>
      </c>
      <c r="BW7" s="846"/>
      <c r="BX7" s="846"/>
      <c r="BY7" s="846"/>
      <c r="BZ7" s="846"/>
      <c r="CA7" s="846"/>
      <c r="CB7" s="846"/>
      <c r="CC7" s="3">
        <f t="shared" si="9"/>
        <v>0</v>
      </c>
      <c r="CD7" s="3">
        <f t="shared" si="9"/>
        <v>0</v>
      </c>
      <c r="CE7" s="846"/>
      <c r="CF7" s="846"/>
      <c r="CG7" s="846"/>
      <c r="CH7" s="846"/>
      <c r="CI7" s="846"/>
      <c r="CJ7" s="846"/>
      <c r="CK7" s="3">
        <f t="shared" si="10"/>
        <v>0</v>
      </c>
      <c r="CL7" s="3">
        <f t="shared" si="10"/>
        <v>0</v>
      </c>
      <c r="CM7" s="846"/>
      <c r="CN7" s="846"/>
      <c r="CO7" s="846"/>
      <c r="CP7" s="846"/>
      <c r="CQ7" s="846"/>
      <c r="CR7" s="846"/>
      <c r="CS7" s="3">
        <f t="shared" si="11"/>
        <v>0</v>
      </c>
      <c r="CT7" s="3">
        <f t="shared" si="11"/>
        <v>0</v>
      </c>
      <c r="CU7" s="3">
        <f t="shared" si="12"/>
        <v>0</v>
      </c>
      <c r="CV7" s="3">
        <f t="shared" si="12"/>
        <v>0</v>
      </c>
      <c r="CW7" s="3">
        <f t="shared" si="12"/>
        <v>0</v>
      </c>
      <c r="CX7" s="3">
        <f t="shared" si="12"/>
        <v>0</v>
      </c>
      <c r="CY7" s="3">
        <f t="shared" si="12"/>
        <v>0</v>
      </c>
      <c r="CZ7" s="3">
        <f t="shared" si="12"/>
        <v>0</v>
      </c>
      <c r="DA7" s="3">
        <f t="shared" si="13"/>
        <v>0</v>
      </c>
      <c r="DB7" s="3">
        <f t="shared" si="13"/>
        <v>0</v>
      </c>
    </row>
    <row r="9" spans="1:106" x14ac:dyDescent="0.2">
      <c r="A9" s="124" t="s">
        <v>275</v>
      </c>
    </row>
    <row r="10" spans="1:106" x14ac:dyDescent="0.2">
      <c r="A10" s="121"/>
      <c r="B10" s="121"/>
      <c r="C10" s="925" t="s">
        <v>18</v>
      </c>
      <c r="D10" s="926"/>
      <c r="E10" s="926"/>
      <c r="F10" s="927"/>
      <c r="G10" s="925" t="s">
        <v>31</v>
      </c>
      <c r="H10" s="926"/>
      <c r="I10" s="926"/>
      <c r="J10" s="927"/>
      <c r="K10" s="925" t="s">
        <v>32</v>
      </c>
      <c r="L10" s="926"/>
      <c r="M10" s="926"/>
      <c r="N10" s="927"/>
      <c r="O10" s="925" t="s">
        <v>33</v>
      </c>
      <c r="P10" s="926"/>
      <c r="Q10" s="926"/>
      <c r="R10" s="927"/>
      <c r="S10" s="925" t="s">
        <v>34</v>
      </c>
      <c r="T10" s="926"/>
      <c r="U10" s="926"/>
      <c r="V10" s="927"/>
      <c r="W10" s="925" t="s">
        <v>284</v>
      </c>
      <c r="X10" s="926"/>
      <c r="Y10" s="926"/>
      <c r="Z10" s="927"/>
      <c r="AA10" s="925" t="s">
        <v>285</v>
      </c>
      <c r="AB10" s="926"/>
      <c r="AC10" s="926"/>
      <c r="AD10" s="927"/>
      <c r="AE10" s="925" t="s">
        <v>288</v>
      </c>
      <c r="AF10" s="926"/>
      <c r="AG10" s="926"/>
      <c r="AH10" s="927"/>
      <c r="AI10" s="925" t="s">
        <v>289</v>
      </c>
      <c r="AJ10" s="926"/>
      <c r="AK10" s="926"/>
      <c r="AL10" s="927"/>
      <c r="AM10" s="925" t="s">
        <v>290</v>
      </c>
      <c r="AN10" s="926"/>
      <c r="AO10" s="926"/>
      <c r="AP10" s="927"/>
      <c r="AQ10" s="925" t="s">
        <v>291</v>
      </c>
      <c r="AR10" s="926"/>
      <c r="AS10" s="926"/>
      <c r="AT10" s="927"/>
      <c r="AU10" s="925" t="s">
        <v>292</v>
      </c>
      <c r="AV10" s="926"/>
      <c r="AW10" s="926"/>
      <c r="AX10" s="927"/>
      <c r="AY10" s="925" t="s">
        <v>384</v>
      </c>
      <c r="AZ10" s="926"/>
      <c r="BA10" s="926"/>
      <c r="BB10" s="927"/>
    </row>
    <row r="11" spans="1:106" x14ac:dyDescent="0.2">
      <c r="A11" s="123" t="s">
        <v>19</v>
      </c>
      <c r="B11" s="170" t="s">
        <v>173</v>
      </c>
      <c r="C11" s="130" t="s">
        <v>28</v>
      </c>
      <c r="D11" s="131" t="s">
        <v>29</v>
      </c>
      <c r="E11" s="132" t="s">
        <v>30</v>
      </c>
      <c r="F11" s="38" t="s">
        <v>17</v>
      </c>
      <c r="G11" s="130" t="s">
        <v>28</v>
      </c>
      <c r="H11" s="131" t="s">
        <v>29</v>
      </c>
      <c r="I11" s="132" t="s">
        <v>30</v>
      </c>
      <c r="J11" s="129" t="s">
        <v>17</v>
      </c>
      <c r="K11" s="179" t="s">
        <v>28</v>
      </c>
      <c r="L11" s="180" t="s">
        <v>29</v>
      </c>
      <c r="M11" s="181" t="s">
        <v>30</v>
      </c>
      <c r="N11" s="178" t="s">
        <v>17</v>
      </c>
      <c r="O11" s="199" t="s">
        <v>28</v>
      </c>
      <c r="P11" s="200" t="s">
        <v>29</v>
      </c>
      <c r="Q11" s="201" t="s">
        <v>30</v>
      </c>
      <c r="R11" s="198" t="s">
        <v>17</v>
      </c>
      <c r="S11" s="222" t="s">
        <v>28</v>
      </c>
      <c r="T11" s="223" t="s">
        <v>29</v>
      </c>
      <c r="U11" s="224" t="s">
        <v>30</v>
      </c>
      <c r="V11" s="221" t="s">
        <v>17</v>
      </c>
      <c r="W11" s="243" t="s">
        <v>28</v>
      </c>
      <c r="X11" s="244" t="s">
        <v>29</v>
      </c>
      <c r="Y11" s="245" t="s">
        <v>30</v>
      </c>
      <c r="Z11" s="246" t="s">
        <v>17</v>
      </c>
      <c r="AA11" s="268" t="s">
        <v>28</v>
      </c>
      <c r="AB11" s="269" t="s">
        <v>29</v>
      </c>
      <c r="AC11" s="270" t="s">
        <v>30</v>
      </c>
      <c r="AD11" s="271" t="s">
        <v>17</v>
      </c>
      <c r="AE11" s="287" t="s">
        <v>28</v>
      </c>
      <c r="AF11" s="288" t="s">
        <v>29</v>
      </c>
      <c r="AG11" s="289" t="s">
        <v>30</v>
      </c>
      <c r="AH11" s="290" t="s">
        <v>17</v>
      </c>
      <c r="AI11" s="315" t="s">
        <v>28</v>
      </c>
      <c r="AJ11" s="316" t="s">
        <v>29</v>
      </c>
      <c r="AK11" s="317" t="s">
        <v>30</v>
      </c>
      <c r="AL11" s="318" t="s">
        <v>17</v>
      </c>
      <c r="AM11" s="381" t="s">
        <v>28</v>
      </c>
      <c r="AN11" s="382" t="s">
        <v>29</v>
      </c>
      <c r="AO11" s="383" t="s">
        <v>30</v>
      </c>
      <c r="AP11" s="384" t="s">
        <v>17</v>
      </c>
      <c r="AQ11" s="414" t="s">
        <v>28</v>
      </c>
      <c r="AR11" s="415" t="s">
        <v>29</v>
      </c>
      <c r="AS11" s="416" t="s">
        <v>30</v>
      </c>
      <c r="AT11" s="417" t="s">
        <v>17</v>
      </c>
      <c r="AU11" s="437" t="s">
        <v>28</v>
      </c>
      <c r="AV11" s="438" t="s">
        <v>29</v>
      </c>
      <c r="AW11" s="439" t="s">
        <v>30</v>
      </c>
      <c r="AX11" s="440" t="s">
        <v>17</v>
      </c>
      <c r="AY11" s="437" t="s">
        <v>28</v>
      </c>
      <c r="AZ11" s="438" t="s">
        <v>29</v>
      </c>
      <c r="BA11" s="439" t="s">
        <v>30</v>
      </c>
      <c r="BB11" s="440" t="s">
        <v>17</v>
      </c>
    </row>
    <row r="12" spans="1:106" x14ac:dyDescent="0.2">
      <c r="A12" s="3">
        <v>1</v>
      </c>
      <c r="B12" s="15" t="s">
        <v>189</v>
      </c>
      <c r="C12" s="3"/>
      <c r="D12" s="3"/>
      <c r="E12" s="3"/>
      <c r="F12" s="38">
        <f>SUM(C12:E12)</f>
        <v>0</v>
      </c>
      <c r="G12" s="846"/>
      <c r="H12" s="846"/>
      <c r="I12" s="846"/>
      <c r="J12" s="129">
        <f>SUM(G12:I12)</f>
        <v>0</v>
      </c>
      <c r="K12" s="846"/>
      <c r="L12" s="846"/>
      <c r="M12" s="846"/>
      <c r="N12" s="178">
        <f>SUM(K12:M12)</f>
        <v>0</v>
      </c>
      <c r="O12" s="846"/>
      <c r="P12" s="846"/>
      <c r="Q12" s="846"/>
      <c r="R12" s="198">
        <f>SUM(O12:Q12)</f>
        <v>0</v>
      </c>
      <c r="S12" s="846"/>
      <c r="T12" s="846"/>
      <c r="U12" s="846"/>
      <c r="V12" s="221">
        <f>SUM(S12:U12)</f>
        <v>0</v>
      </c>
      <c r="W12" s="846"/>
      <c r="X12" s="846"/>
      <c r="Y12" s="846"/>
      <c r="Z12" s="246">
        <f>SUM(W12:Y12)</f>
        <v>0</v>
      </c>
      <c r="AA12" s="846"/>
      <c r="AB12" s="846"/>
      <c r="AC12" s="846"/>
      <c r="AD12" s="271">
        <f>SUM(AA12:AC12)</f>
        <v>0</v>
      </c>
      <c r="AE12" s="846"/>
      <c r="AF12" s="846"/>
      <c r="AG12" s="846"/>
      <c r="AH12" s="290">
        <f>SUM(AE12:AG12)</f>
        <v>0</v>
      </c>
      <c r="AI12" s="846"/>
      <c r="AJ12" s="846"/>
      <c r="AK12" s="846"/>
      <c r="AL12" s="318">
        <f>SUM(AI12:AK12)</f>
        <v>0</v>
      </c>
      <c r="AM12" s="846"/>
      <c r="AN12" s="846"/>
      <c r="AO12" s="846"/>
      <c r="AP12" s="384">
        <f>SUM(AM12:AO12)</f>
        <v>0</v>
      </c>
      <c r="AQ12" s="846"/>
      <c r="AR12" s="846"/>
      <c r="AS12" s="846"/>
      <c r="AT12" s="417">
        <f>SUM(AQ12:AS12)</f>
        <v>0</v>
      </c>
      <c r="AU12" s="846"/>
      <c r="AV12" s="846"/>
      <c r="AW12" s="846"/>
      <c r="AX12" s="440">
        <f>SUM(AU12:AW12)</f>
        <v>0</v>
      </c>
      <c r="AY12" s="3">
        <f t="shared" ref="AY12:BA13" si="14">AU12+C12+G12+K12+O12+S12+W12+AA12+AE12+AI12+AM12+AQ12</f>
        <v>0</v>
      </c>
      <c r="AZ12" s="3">
        <f t="shared" si="14"/>
        <v>0</v>
      </c>
      <c r="BA12" s="3">
        <f t="shared" si="14"/>
        <v>0</v>
      </c>
      <c r="BB12" s="440">
        <f>SUM(AY12:BA12)</f>
        <v>0</v>
      </c>
    </row>
    <row r="13" spans="1:106" x14ac:dyDescent="0.2">
      <c r="A13" s="3">
        <v>2</v>
      </c>
      <c r="B13" s="15" t="s">
        <v>190</v>
      </c>
      <c r="C13" s="3"/>
      <c r="D13" s="3"/>
      <c r="E13" s="3"/>
      <c r="F13" s="38">
        <f>SUM(C13:E13)</f>
        <v>0</v>
      </c>
      <c r="G13" s="846"/>
      <c r="H13" s="846"/>
      <c r="I13" s="846"/>
      <c r="J13" s="129">
        <f>SUM(G13:I13)</f>
        <v>0</v>
      </c>
      <c r="K13" s="846"/>
      <c r="L13" s="846"/>
      <c r="M13" s="846"/>
      <c r="N13" s="178">
        <f>SUM(K13:M13)</f>
        <v>0</v>
      </c>
      <c r="O13" s="846"/>
      <c r="P13" s="846"/>
      <c r="Q13" s="846"/>
      <c r="R13" s="198">
        <f>SUM(O13:Q13)</f>
        <v>0</v>
      </c>
      <c r="S13" s="846"/>
      <c r="T13" s="846"/>
      <c r="U13" s="846"/>
      <c r="V13" s="221">
        <f>SUM(S13:U13)</f>
        <v>0</v>
      </c>
      <c r="W13" s="846"/>
      <c r="X13" s="846"/>
      <c r="Y13" s="846"/>
      <c r="Z13" s="246">
        <f>SUM(W13:Y13)</f>
        <v>0</v>
      </c>
      <c r="AA13" s="846"/>
      <c r="AB13" s="846"/>
      <c r="AC13" s="846"/>
      <c r="AD13" s="271">
        <f>SUM(AA13:AC13)</f>
        <v>0</v>
      </c>
      <c r="AE13" s="846"/>
      <c r="AF13" s="846"/>
      <c r="AG13" s="846"/>
      <c r="AH13" s="290">
        <f>SUM(AE13:AG13)</f>
        <v>0</v>
      </c>
      <c r="AI13" s="846"/>
      <c r="AJ13" s="846"/>
      <c r="AK13" s="846"/>
      <c r="AL13" s="318">
        <f>SUM(AI13:AK13)</f>
        <v>0</v>
      </c>
      <c r="AM13" s="846"/>
      <c r="AN13" s="846"/>
      <c r="AO13" s="846"/>
      <c r="AP13" s="384">
        <f>SUM(AM13:AO13)</f>
        <v>0</v>
      </c>
      <c r="AQ13" s="846"/>
      <c r="AR13" s="846"/>
      <c r="AS13" s="846"/>
      <c r="AT13" s="417">
        <f>SUM(AQ13:AS13)</f>
        <v>0</v>
      </c>
      <c r="AU13" s="846"/>
      <c r="AV13" s="846"/>
      <c r="AW13" s="846"/>
      <c r="AX13" s="440">
        <f>SUM(AU13:AW13)</f>
        <v>0</v>
      </c>
      <c r="AY13" s="3">
        <f t="shared" si="14"/>
        <v>0</v>
      </c>
      <c r="AZ13" s="3">
        <f t="shared" si="14"/>
        <v>0</v>
      </c>
      <c r="BA13" s="3">
        <f t="shared" si="14"/>
        <v>0</v>
      </c>
      <c r="BB13" s="440">
        <f>SUM(AY13:BA13)</f>
        <v>0</v>
      </c>
    </row>
    <row r="14" spans="1:106" x14ac:dyDescent="0.2">
      <c r="A14" s="38"/>
      <c r="B14" s="27" t="s">
        <v>2</v>
      </c>
      <c r="C14" s="38">
        <f t="shared" ref="C14:AM14" si="15">SUM(C12:C13)</f>
        <v>0</v>
      </c>
      <c r="D14" s="38">
        <f t="shared" si="15"/>
        <v>0</v>
      </c>
      <c r="E14" s="38">
        <f t="shared" si="15"/>
        <v>0</v>
      </c>
      <c r="F14" s="38">
        <f t="shared" si="15"/>
        <v>0</v>
      </c>
      <c r="G14" s="129">
        <f t="shared" si="15"/>
        <v>0</v>
      </c>
      <c r="H14" s="129">
        <f t="shared" si="15"/>
        <v>0</v>
      </c>
      <c r="I14" s="129">
        <f t="shared" si="15"/>
        <v>0</v>
      </c>
      <c r="J14" s="129">
        <f t="shared" si="15"/>
        <v>0</v>
      </c>
      <c r="K14" s="178">
        <f t="shared" si="15"/>
        <v>0</v>
      </c>
      <c r="L14" s="178">
        <f t="shared" si="15"/>
        <v>0</v>
      </c>
      <c r="M14" s="178">
        <f t="shared" si="15"/>
        <v>0</v>
      </c>
      <c r="N14" s="178">
        <f t="shared" si="15"/>
        <v>0</v>
      </c>
      <c r="O14" s="198">
        <f t="shared" si="15"/>
        <v>0</v>
      </c>
      <c r="P14" s="198">
        <f t="shared" si="15"/>
        <v>0</v>
      </c>
      <c r="Q14" s="198">
        <f t="shared" si="15"/>
        <v>0</v>
      </c>
      <c r="R14" s="198">
        <f t="shared" si="15"/>
        <v>0</v>
      </c>
      <c r="S14" s="221">
        <f t="shared" si="15"/>
        <v>0</v>
      </c>
      <c r="T14" s="221">
        <f t="shared" si="15"/>
        <v>0</v>
      </c>
      <c r="U14" s="221">
        <f t="shared" si="15"/>
        <v>0</v>
      </c>
      <c r="V14" s="221">
        <f t="shared" si="15"/>
        <v>0</v>
      </c>
      <c r="W14" s="246">
        <f t="shared" si="15"/>
        <v>0</v>
      </c>
      <c r="X14" s="246">
        <f t="shared" si="15"/>
        <v>0</v>
      </c>
      <c r="Y14" s="246">
        <f t="shared" si="15"/>
        <v>0</v>
      </c>
      <c r="Z14" s="246">
        <f t="shared" si="15"/>
        <v>0</v>
      </c>
      <c r="AA14" s="271">
        <f t="shared" si="15"/>
        <v>0</v>
      </c>
      <c r="AB14" s="271">
        <f t="shared" si="15"/>
        <v>0</v>
      </c>
      <c r="AC14" s="507">
        <f t="shared" si="15"/>
        <v>0</v>
      </c>
      <c r="AD14" s="271">
        <f t="shared" si="15"/>
        <v>0</v>
      </c>
      <c r="AE14" s="290">
        <f t="shared" si="15"/>
        <v>0</v>
      </c>
      <c r="AF14" s="290">
        <f t="shared" si="15"/>
        <v>0</v>
      </c>
      <c r="AG14" s="291">
        <f t="shared" si="15"/>
        <v>0</v>
      </c>
      <c r="AH14" s="290">
        <f t="shared" si="15"/>
        <v>0</v>
      </c>
      <c r="AI14" s="318">
        <f t="shared" si="15"/>
        <v>0</v>
      </c>
      <c r="AJ14" s="318">
        <f t="shared" si="15"/>
        <v>0</v>
      </c>
      <c r="AK14" s="314">
        <f t="shared" si="15"/>
        <v>0</v>
      </c>
      <c r="AL14" s="318">
        <f t="shared" si="15"/>
        <v>0</v>
      </c>
      <c r="AM14" s="384">
        <f t="shared" si="15"/>
        <v>0</v>
      </c>
      <c r="AN14" s="384">
        <f t="shared" ref="AN14:AS14" si="16">SUM(AN12:AN13)</f>
        <v>0</v>
      </c>
      <c r="AO14" s="385">
        <f t="shared" si="16"/>
        <v>0</v>
      </c>
      <c r="AP14" s="384">
        <f t="shared" si="16"/>
        <v>0</v>
      </c>
      <c r="AQ14" s="417">
        <f t="shared" si="16"/>
        <v>0</v>
      </c>
      <c r="AR14" s="417">
        <f t="shared" si="16"/>
        <v>0</v>
      </c>
      <c r="AS14" s="417">
        <f t="shared" si="16"/>
        <v>0</v>
      </c>
      <c r="AT14" s="417">
        <f t="shared" ref="AT14:BB14" si="17">SUM(AT12:AT13)</f>
        <v>0</v>
      </c>
      <c r="AU14" s="440">
        <f t="shared" si="17"/>
        <v>0</v>
      </c>
      <c r="AV14" s="440">
        <f t="shared" si="17"/>
        <v>0</v>
      </c>
      <c r="AW14" s="440">
        <f t="shared" si="17"/>
        <v>0</v>
      </c>
      <c r="AX14" s="440">
        <f t="shared" si="17"/>
        <v>0</v>
      </c>
      <c r="AY14" s="440">
        <f t="shared" si="17"/>
        <v>0</v>
      </c>
      <c r="AZ14" s="440">
        <f t="shared" si="17"/>
        <v>0</v>
      </c>
      <c r="BA14" s="440">
        <f t="shared" si="17"/>
        <v>0</v>
      </c>
      <c r="BB14" s="440">
        <f t="shared" si="17"/>
        <v>0</v>
      </c>
    </row>
    <row r="16" spans="1:106" x14ac:dyDescent="0.2">
      <c r="A16" s="127"/>
      <c r="B16" s="127"/>
      <c r="C16" s="913" t="s">
        <v>18</v>
      </c>
      <c r="D16" s="913"/>
      <c r="E16" s="913"/>
      <c r="F16" s="913"/>
      <c r="G16" s="913" t="s">
        <v>31</v>
      </c>
      <c r="H16" s="913"/>
      <c r="I16" s="913"/>
      <c r="J16" s="913"/>
      <c r="K16" s="913" t="s">
        <v>32</v>
      </c>
      <c r="L16" s="913"/>
      <c r="M16" s="913"/>
      <c r="N16" s="913"/>
      <c r="O16" s="913" t="s">
        <v>33</v>
      </c>
      <c r="P16" s="913"/>
      <c r="Q16" s="913"/>
      <c r="R16" s="913"/>
      <c r="S16" s="913" t="s">
        <v>34</v>
      </c>
      <c r="T16" s="913"/>
      <c r="U16" s="913"/>
      <c r="V16" s="913"/>
      <c r="W16" s="913" t="s">
        <v>284</v>
      </c>
      <c r="X16" s="913"/>
      <c r="Y16" s="913"/>
      <c r="Z16" s="913"/>
      <c r="AA16" s="913" t="s">
        <v>285</v>
      </c>
      <c r="AB16" s="913"/>
      <c r="AC16" s="913"/>
      <c r="AD16" s="913"/>
      <c r="AE16" s="925" t="s">
        <v>288</v>
      </c>
      <c r="AF16" s="926"/>
      <c r="AG16" s="926"/>
      <c r="AH16" s="927"/>
      <c r="AI16" s="925" t="s">
        <v>289</v>
      </c>
      <c r="AJ16" s="926"/>
      <c r="AK16" s="926"/>
      <c r="AL16" s="927"/>
      <c r="AM16" s="925" t="s">
        <v>290</v>
      </c>
      <c r="AN16" s="926"/>
      <c r="AO16" s="926"/>
      <c r="AP16" s="927"/>
      <c r="AQ16" s="925" t="s">
        <v>291</v>
      </c>
      <c r="AR16" s="926"/>
      <c r="AS16" s="926"/>
      <c r="AT16" s="927"/>
      <c r="AU16" s="925" t="s">
        <v>292</v>
      </c>
      <c r="AV16" s="926"/>
      <c r="AW16" s="926"/>
      <c r="AX16" s="927"/>
      <c r="AY16" s="925" t="s">
        <v>384</v>
      </c>
      <c r="AZ16" s="926"/>
      <c r="BA16" s="926"/>
      <c r="BB16" s="927"/>
    </row>
    <row r="17" spans="1:56" x14ac:dyDescent="0.2">
      <c r="A17" s="123" t="s">
        <v>19</v>
      </c>
      <c r="B17" s="123" t="s">
        <v>216</v>
      </c>
      <c r="C17" s="130" t="s">
        <v>28</v>
      </c>
      <c r="D17" s="131" t="s">
        <v>29</v>
      </c>
      <c r="E17" s="132" t="s">
        <v>30</v>
      </c>
      <c r="F17" s="38" t="s">
        <v>17</v>
      </c>
      <c r="G17" s="130" t="s">
        <v>28</v>
      </c>
      <c r="H17" s="131" t="s">
        <v>29</v>
      </c>
      <c r="I17" s="132" t="s">
        <v>30</v>
      </c>
      <c r="J17" s="129" t="s">
        <v>17</v>
      </c>
      <c r="K17" s="179" t="s">
        <v>28</v>
      </c>
      <c r="L17" s="180" t="s">
        <v>29</v>
      </c>
      <c r="M17" s="181" t="s">
        <v>30</v>
      </c>
      <c r="N17" s="178" t="s">
        <v>17</v>
      </c>
      <c r="O17" s="199" t="s">
        <v>28</v>
      </c>
      <c r="P17" s="200" t="s">
        <v>29</v>
      </c>
      <c r="Q17" s="201" t="s">
        <v>30</v>
      </c>
      <c r="R17" s="198" t="s">
        <v>17</v>
      </c>
      <c r="S17" s="222" t="s">
        <v>28</v>
      </c>
      <c r="T17" s="223" t="s">
        <v>29</v>
      </c>
      <c r="U17" s="224" t="s">
        <v>30</v>
      </c>
      <c r="V17" s="221" t="s">
        <v>17</v>
      </c>
      <c r="W17" s="243" t="s">
        <v>28</v>
      </c>
      <c r="X17" s="244" t="s">
        <v>29</v>
      </c>
      <c r="Y17" s="245" t="s">
        <v>30</v>
      </c>
      <c r="Z17" s="246" t="s">
        <v>17</v>
      </c>
      <c r="AA17" s="268" t="s">
        <v>28</v>
      </c>
      <c r="AB17" s="269" t="s">
        <v>29</v>
      </c>
      <c r="AC17" s="270" t="s">
        <v>30</v>
      </c>
      <c r="AD17" s="271" t="s">
        <v>17</v>
      </c>
      <c r="AE17" s="287" t="s">
        <v>28</v>
      </c>
      <c r="AF17" s="288" t="s">
        <v>29</v>
      </c>
      <c r="AG17" s="289" t="s">
        <v>30</v>
      </c>
      <c r="AH17" s="290" t="s">
        <v>17</v>
      </c>
      <c r="AI17" s="315" t="s">
        <v>28</v>
      </c>
      <c r="AJ17" s="316" t="s">
        <v>29</v>
      </c>
      <c r="AK17" s="317" t="s">
        <v>30</v>
      </c>
      <c r="AL17" s="318" t="s">
        <v>17</v>
      </c>
      <c r="AM17" s="381" t="s">
        <v>28</v>
      </c>
      <c r="AN17" s="382" t="s">
        <v>29</v>
      </c>
      <c r="AO17" s="383" t="s">
        <v>30</v>
      </c>
      <c r="AP17" s="384" t="s">
        <v>17</v>
      </c>
      <c r="AQ17" s="414" t="s">
        <v>28</v>
      </c>
      <c r="AR17" s="415" t="s">
        <v>29</v>
      </c>
      <c r="AS17" s="416" t="s">
        <v>30</v>
      </c>
      <c r="AT17" s="417" t="s">
        <v>17</v>
      </c>
      <c r="AU17" s="437" t="s">
        <v>28</v>
      </c>
      <c r="AV17" s="438" t="s">
        <v>29</v>
      </c>
      <c r="AW17" s="439" t="s">
        <v>30</v>
      </c>
      <c r="AX17" s="440" t="s">
        <v>17</v>
      </c>
      <c r="AY17" s="437" t="s">
        <v>28</v>
      </c>
      <c r="AZ17" s="438" t="s">
        <v>29</v>
      </c>
      <c r="BA17" s="439" t="s">
        <v>30</v>
      </c>
      <c r="BB17" s="440" t="s">
        <v>17</v>
      </c>
    </row>
    <row r="18" spans="1:56" x14ac:dyDescent="0.2">
      <c r="A18" s="3">
        <v>1</v>
      </c>
      <c r="B18" s="104" t="s">
        <v>26</v>
      </c>
      <c r="C18" s="3"/>
      <c r="D18" s="661"/>
      <c r="E18" s="3"/>
      <c r="F18" s="38">
        <f>SUM(C18:E18)</f>
        <v>0</v>
      </c>
      <c r="G18" s="846"/>
      <c r="H18" s="846"/>
      <c r="I18" s="846"/>
      <c r="J18" s="129">
        <f>SUM(G18:I18)</f>
        <v>0</v>
      </c>
      <c r="K18" s="846"/>
      <c r="L18" s="846"/>
      <c r="M18" s="846"/>
      <c r="N18" s="178">
        <f>SUM(K18:M18)</f>
        <v>0</v>
      </c>
      <c r="O18" s="846"/>
      <c r="P18" s="846"/>
      <c r="Q18" s="846"/>
      <c r="R18" s="198">
        <f>SUM(O18:Q18)</f>
        <v>0</v>
      </c>
      <c r="S18" s="846"/>
      <c r="T18" s="846"/>
      <c r="U18" s="846"/>
      <c r="V18" s="221">
        <f>SUM(S18:U18)</f>
        <v>0</v>
      </c>
      <c r="W18" s="846"/>
      <c r="X18" s="846"/>
      <c r="Y18" s="846"/>
      <c r="Z18" s="246">
        <f>SUM(W18:Y18)</f>
        <v>0</v>
      </c>
      <c r="AA18" s="846"/>
      <c r="AB18" s="846"/>
      <c r="AC18" s="846"/>
      <c r="AD18" s="271">
        <f>SUM(AA18:AC18)</f>
        <v>0</v>
      </c>
      <c r="AE18" s="846"/>
      <c r="AF18" s="846"/>
      <c r="AG18" s="846"/>
      <c r="AH18" s="290">
        <f>SUM(AE18:AG18)</f>
        <v>0</v>
      </c>
      <c r="AI18" s="846"/>
      <c r="AJ18" s="846"/>
      <c r="AK18" s="846"/>
      <c r="AL18" s="318">
        <f>SUM(AI18:AK18)</f>
        <v>0</v>
      </c>
      <c r="AM18" s="846"/>
      <c r="AN18" s="846"/>
      <c r="AO18" s="846"/>
      <c r="AP18" s="384">
        <f>SUM(AM18:AO18)</f>
        <v>0</v>
      </c>
      <c r="AQ18" s="846"/>
      <c r="AR18" s="846"/>
      <c r="AS18" s="846"/>
      <c r="AT18" s="417">
        <f>SUM(AQ18:AS18)</f>
        <v>0</v>
      </c>
      <c r="AU18" s="846"/>
      <c r="AV18" s="846"/>
      <c r="AW18" s="846"/>
      <c r="AX18" s="440">
        <f>SUM(AU18:AW18)</f>
        <v>0</v>
      </c>
      <c r="AY18" s="3">
        <f t="shared" ref="AY18:BA20" si="18">AU18+C18+G18+K18+O18+S18+W18+AA18+AE18+AI18+AM18+AQ18</f>
        <v>0</v>
      </c>
      <c r="AZ18" s="3">
        <f t="shared" si="18"/>
        <v>0</v>
      </c>
      <c r="BA18" s="3">
        <f t="shared" si="18"/>
        <v>0</v>
      </c>
      <c r="BB18" s="440">
        <f>SUM(AY18:BA18)</f>
        <v>0</v>
      </c>
    </row>
    <row r="19" spans="1:56" x14ac:dyDescent="0.2">
      <c r="A19" s="3">
        <v>2</v>
      </c>
      <c r="B19" s="104" t="s">
        <v>27</v>
      </c>
      <c r="C19" s="3"/>
      <c r="D19" s="661"/>
      <c r="E19" s="3"/>
      <c r="F19" s="38">
        <f>SUM(C19:E19)</f>
        <v>0</v>
      </c>
      <c r="G19" s="846"/>
      <c r="H19" s="846"/>
      <c r="I19" s="846"/>
      <c r="J19" s="129">
        <f>SUM(G19:I19)</f>
        <v>0</v>
      </c>
      <c r="K19" s="846"/>
      <c r="L19" s="846"/>
      <c r="M19" s="846"/>
      <c r="N19" s="178">
        <f>SUM(K19:M19)</f>
        <v>0</v>
      </c>
      <c r="O19" s="846"/>
      <c r="P19" s="846"/>
      <c r="Q19" s="846"/>
      <c r="R19" s="198">
        <f>SUM(O19:Q19)</f>
        <v>0</v>
      </c>
      <c r="S19" s="846"/>
      <c r="T19" s="846"/>
      <c r="U19" s="846"/>
      <c r="V19" s="221">
        <f>SUM(S19:U19)</f>
        <v>0</v>
      </c>
      <c r="W19" s="846"/>
      <c r="X19" s="846"/>
      <c r="Y19" s="846"/>
      <c r="Z19" s="246">
        <f>SUM(W19:Y19)</f>
        <v>0</v>
      </c>
      <c r="AA19" s="846"/>
      <c r="AB19" s="846"/>
      <c r="AC19" s="846"/>
      <c r="AD19" s="271">
        <f>SUM(AA19:AC19)</f>
        <v>0</v>
      </c>
      <c r="AE19" s="846"/>
      <c r="AF19" s="846"/>
      <c r="AG19" s="846"/>
      <c r="AH19" s="290">
        <f>SUM(AE19:AG19)</f>
        <v>0</v>
      </c>
      <c r="AI19" s="846"/>
      <c r="AJ19" s="846"/>
      <c r="AK19" s="846"/>
      <c r="AL19" s="318">
        <f>SUM(AI19:AK19)</f>
        <v>0</v>
      </c>
      <c r="AM19" s="846"/>
      <c r="AN19" s="846"/>
      <c r="AO19" s="846"/>
      <c r="AP19" s="384">
        <f>SUM(AM19:AO19)</f>
        <v>0</v>
      </c>
      <c r="AQ19" s="846"/>
      <c r="AR19" s="846"/>
      <c r="AS19" s="846"/>
      <c r="AT19" s="417">
        <f>SUM(AQ19:AS19)</f>
        <v>0</v>
      </c>
      <c r="AU19" s="846"/>
      <c r="AV19" s="846"/>
      <c r="AW19" s="846"/>
      <c r="AX19" s="440">
        <f>SUM(AU19:AW19)</f>
        <v>0</v>
      </c>
      <c r="AY19" s="3">
        <f t="shared" si="18"/>
        <v>0</v>
      </c>
      <c r="AZ19" s="3">
        <f t="shared" si="18"/>
        <v>0</v>
      </c>
      <c r="BA19" s="3">
        <f t="shared" si="18"/>
        <v>0</v>
      </c>
      <c r="BB19" s="440">
        <f>SUM(AY19:BA19)</f>
        <v>0</v>
      </c>
    </row>
    <row r="20" spans="1:56" x14ac:dyDescent="0.2">
      <c r="A20" s="3">
        <v>3</v>
      </c>
      <c r="B20" s="104" t="s">
        <v>84</v>
      </c>
      <c r="C20" s="3"/>
      <c r="D20" s="3"/>
      <c r="E20" s="3"/>
      <c r="F20" s="38">
        <f>SUM(C20:E20)</f>
        <v>0</v>
      </c>
      <c r="G20" s="846"/>
      <c r="H20" s="846"/>
      <c r="I20" s="846"/>
      <c r="J20" s="129">
        <f>SUM(G20:I20)</f>
        <v>0</v>
      </c>
      <c r="K20" s="846"/>
      <c r="L20" s="846"/>
      <c r="M20" s="846"/>
      <c r="N20" s="178">
        <f>SUM(K20:M20)</f>
        <v>0</v>
      </c>
      <c r="O20" s="846"/>
      <c r="P20" s="846"/>
      <c r="Q20" s="846"/>
      <c r="R20" s="198">
        <f>SUM(O20:Q20)</f>
        <v>0</v>
      </c>
      <c r="S20" s="846"/>
      <c r="T20" s="846"/>
      <c r="U20" s="846"/>
      <c r="V20" s="221">
        <f>SUM(S20:U20)</f>
        <v>0</v>
      </c>
      <c r="W20" s="846"/>
      <c r="X20" s="846"/>
      <c r="Y20" s="846"/>
      <c r="Z20" s="246">
        <f>SUM(W20:Y20)</f>
        <v>0</v>
      </c>
      <c r="AA20" s="846"/>
      <c r="AB20" s="846"/>
      <c r="AC20" s="846"/>
      <c r="AD20" s="271">
        <f>SUM(AA20:AC20)</f>
        <v>0</v>
      </c>
      <c r="AE20" s="846"/>
      <c r="AF20" s="846"/>
      <c r="AG20" s="846"/>
      <c r="AH20" s="290">
        <f>SUM(AE20:AG20)</f>
        <v>0</v>
      </c>
      <c r="AI20" s="846"/>
      <c r="AJ20" s="846"/>
      <c r="AK20" s="846"/>
      <c r="AL20" s="318">
        <f>SUM(AI20:AK20)</f>
        <v>0</v>
      </c>
      <c r="AM20" s="846"/>
      <c r="AN20" s="846"/>
      <c r="AO20" s="846"/>
      <c r="AP20" s="384">
        <f>SUM(AM20:AO20)</f>
        <v>0</v>
      </c>
      <c r="AQ20" s="846"/>
      <c r="AR20" s="846"/>
      <c r="AS20" s="846"/>
      <c r="AT20" s="417">
        <f>SUM(AQ20:AS20)</f>
        <v>0</v>
      </c>
      <c r="AU20" s="846"/>
      <c r="AV20" s="846"/>
      <c r="AW20" s="846"/>
      <c r="AX20" s="440">
        <f>SUM(AU20:AW20)</f>
        <v>0</v>
      </c>
      <c r="AY20" s="3">
        <f t="shared" si="18"/>
        <v>0</v>
      </c>
      <c r="AZ20" s="3">
        <f t="shared" si="18"/>
        <v>0</v>
      </c>
      <c r="BA20" s="3">
        <f t="shared" si="18"/>
        <v>0</v>
      </c>
      <c r="BB20" s="440">
        <f>SUM(AY20:BA20)</f>
        <v>0</v>
      </c>
    </row>
    <row r="21" spans="1:56" x14ac:dyDescent="0.2">
      <c r="A21" s="38"/>
      <c r="B21" s="38" t="s">
        <v>2</v>
      </c>
      <c r="C21" s="38">
        <f t="shared" ref="C21:AH21" si="19">SUM(C18:C20)</f>
        <v>0</v>
      </c>
      <c r="D21" s="38">
        <f t="shared" si="19"/>
        <v>0</v>
      </c>
      <c r="E21" s="38">
        <f t="shared" si="19"/>
        <v>0</v>
      </c>
      <c r="F21" s="38">
        <f t="shared" si="19"/>
        <v>0</v>
      </c>
      <c r="G21" s="129">
        <f t="shared" si="19"/>
        <v>0</v>
      </c>
      <c r="H21" s="129">
        <f t="shared" si="19"/>
        <v>0</v>
      </c>
      <c r="I21" s="129">
        <f t="shared" si="19"/>
        <v>0</v>
      </c>
      <c r="J21" s="129">
        <f t="shared" si="19"/>
        <v>0</v>
      </c>
      <c r="K21" s="178">
        <f t="shared" si="19"/>
        <v>0</v>
      </c>
      <c r="L21" s="178">
        <f t="shared" si="19"/>
        <v>0</v>
      </c>
      <c r="M21" s="178">
        <f t="shared" si="19"/>
        <v>0</v>
      </c>
      <c r="N21" s="178">
        <f t="shared" si="19"/>
        <v>0</v>
      </c>
      <c r="O21" s="198">
        <f t="shared" si="19"/>
        <v>0</v>
      </c>
      <c r="P21" s="198">
        <f t="shared" si="19"/>
        <v>0</v>
      </c>
      <c r="Q21" s="198">
        <f t="shared" si="19"/>
        <v>0</v>
      </c>
      <c r="R21" s="198">
        <f t="shared" si="19"/>
        <v>0</v>
      </c>
      <c r="S21" s="221">
        <f t="shared" si="19"/>
        <v>0</v>
      </c>
      <c r="T21" s="221">
        <f t="shared" si="19"/>
        <v>0</v>
      </c>
      <c r="U21" s="221">
        <f t="shared" si="19"/>
        <v>0</v>
      </c>
      <c r="V21" s="221">
        <f t="shared" si="19"/>
        <v>0</v>
      </c>
      <c r="W21" s="246">
        <f t="shared" si="19"/>
        <v>0</v>
      </c>
      <c r="X21" s="246">
        <f t="shared" si="19"/>
        <v>0</v>
      </c>
      <c r="Y21" s="246">
        <f t="shared" si="19"/>
        <v>0</v>
      </c>
      <c r="Z21" s="246">
        <f t="shared" si="19"/>
        <v>0</v>
      </c>
      <c r="AA21" s="271">
        <f t="shared" si="19"/>
        <v>0</v>
      </c>
      <c r="AB21" s="271">
        <f t="shared" si="19"/>
        <v>0</v>
      </c>
      <c r="AC21" s="551">
        <f t="shared" si="19"/>
        <v>0</v>
      </c>
      <c r="AD21" s="551">
        <f t="shared" si="19"/>
        <v>0</v>
      </c>
      <c r="AE21" s="551">
        <f t="shared" si="19"/>
        <v>0</v>
      </c>
      <c r="AF21" s="290">
        <f t="shared" si="19"/>
        <v>0</v>
      </c>
      <c r="AG21" s="291">
        <f t="shared" si="19"/>
        <v>0</v>
      </c>
      <c r="AH21" s="290">
        <f t="shared" si="19"/>
        <v>0</v>
      </c>
      <c r="AI21" s="318">
        <f t="shared" ref="AI21:BB21" si="20">SUM(AI18:AI20)</f>
        <v>0</v>
      </c>
      <c r="AJ21" s="318">
        <f t="shared" si="20"/>
        <v>0</v>
      </c>
      <c r="AK21" s="314">
        <f t="shared" si="20"/>
        <v>0</v>
      </c>
      <c r="AL21" s="318">
        <f t="shared" si="20"/>
        <v>0</v>
      </c>
      <c r="AM21" s="384">
        <f t="shared" si="20"/>
        <v>0</v>
      </c>
      <c r="AN21" s="384">
        <f t="shared" si="20"/>
        <v>0</v>
      </c>
      <c r="AO21" s="385">
        <f t="shared" si="20"/>
        <v>0</v>
      </c>
      <c r="AP21" s="384">
        <f t="shared" si="20"/>
        <v>0</v>
      </c>
      <c r="AQ21" s="417">
        <f t="shared" si="20"/>
        <v>0</v>
      </c>
      <c r="AR21" s="417">
        <f t="shared" si="20"/>
        <v>0</v>
      </c>
      <c r="AS21" s="418">
        <f t="shared" si="20"/>
        <v>0</v>
      </c>
      <c r="AT21" s="417">
        <f t="shared" si="20"/>
        <v>0</v>
      </c>
      <c r="AU21" s="440">
        <f t="shared" si="20"/>
        <v>0</v>
      </c>
      <c r="AV21" s="440">
        <f t="shared" si="20"/>
        <v>0</v>
      </c>
      <c r="AW21" s="441">
        <f t="shared" si="20"/>
        <v>0</v>
      </c>
      <c r="AX21" s="440">
        <f t="shared" si="20"/>
        <v>0</v>
      </c>
      <c r="AY21" s="440">
        <f t="shared" si="20"/>
        <v>0</v>
      </c>
      <c r="AZ21" s="440">
        <f t="shared" si="20"/>
        <v>0</v>
      </c>
      <c r="BA21" s="441">
        <f t="shared" si="20"/>
        <v>0</v>
      </c>
      <c r="BB21" s="440">
        <f t="shared" si="20"/>
        <v>0</v>
      </c>
      <c r="BC21" s="126">
        <v>36</v>
      </c>
      <c r="BD21" s="126">
        <f>AY21+BC21</f>
        <v>36</v>
      </c>
    </row>
    <row r="22" spans="1:56" x14ac:dyDescent="0.2">
      <c r="BD22" s="126">
        <v>239</v>
      </c>
    </row>
    <row r="23" spans="1:56" x14ac:dyDescent="0.2">
      <c r="A23" s="121"/>
      <c r="B23" s="121"/>
      <c r="C23" s="913" t="s">
        <v>18</v>
      </c>
      <c r="D23" s="913"/>
      <c r="E23" s="913"/>
      <c r="F23" s="913"/>
      <c r="G23" s="913" t="s">
        <v>31</v>
      </c>
      <c r="H23" s="913"/>
      <c r="I23" s="913"/>
      <c r="J23" s="913"/>
      <c r="K23" s="913" t="s">
        <v>32</v>
      </c>
      <c r="L23" s="913"/>
      <c r="M23" s="913"/>
      <c r="N23" s="913"/>
      <c r="O23" s="913" t="s">
        <v>33</v>
      </c>
      <c r="P23" s="913"/>
      <c r="Q23" s="913"/>
      <c r="R23" s="913"/>
      <c r="S23" s="913" t="s">
        <v>34</v>
      </c>
      <c r="T23" s="913"/>
      <c r="U23" s="913"/>
      <c r="V23" s="913"/>
      <c r="W23" s="913" t="s">
        <v>284</v>
      </c>
      <c r="X23" s="913"/>
      <c r="Y23" s="913"/>
      <c r="Z23" s="913"/>
      <c r="AA23" s="913" t="s">
        <v>285</v>
      </c>
      <c r="AB23" s="913"/>
      <c r="AC23" s="913"/>
      <c r="AD23" s="913"/>
      <c r="AE23" s="925" t="s">
        <v>288</v>
      </c>
      <c r="AF23" s="926"/>
      <c r="AG23" s="926"/>
      <c r="AH23" s="927"/>
      <c r="AI23" s="925" t="s">
        <v>289</v>
      </c>
      <c r="AJ23" s="926"/>
      <c r="AK23" s="926"/>
      <c r="AL23" s="927"/>
      <c r="AM23" s="925" t="s">
        <v>290</v>
      </c>
      <c r="AN23" s="926"/>
      <c r="AO23" s="926"/>
      <c r="AP23" s="927"/>
      <c r="AQ23" s="925" t="s">
        <v>291</v>
      </c>
      <c r="AR23" s="926"/>
      <c r="AS23" s="926"/>
      <c r="AT23" s="927"/>
      <c r="AU23" s="925" t="s">
        <v>292</v>
      </c>
      <c r="AV23" s="926"/>
      <c r="AW23" s="926"/>
      <c r="AX23" s="927"/>
      <c r="AY23" s="925" t="s">
        <v>384</v>
      </c>
      <c r="AZ23" s="926"/>
      <c r="BA23" s="926"/>
      <c r="BB23" s="927"/>
    </row>
    <row r="24" spans="1:56" x14ac:dyDescent="0.2">
      <c r="A24" s="123" t="s">
        <v>19</v>
      </c>
      <c r="B24" s="123" t="s">
        <v>217</v>
      </c>
      <c r="C24" s="130" t="s">
        <v>28</v>
      </c>
      <c r="D24" s="131" t="s">
        <v>29</v>
      </c>
      <c r="E24" s="132" t="s">
        <v>30</v>
      </c>
      <c r="F24" s="38" t="s">
        <v>17</v>
      </c>
      <c r="G24" s="130" t="s">
        <v>28</v>
      </c>
      <c r="H24" s="131" t="s">
        <v>29</v>
      </c>
      <c r="I24" s="132" t="s">
        <v>30</v>
      </c>
      <c r="J24" s="129" t="s">
        <v>17</v>
      </c>
      <c r="K24" s="179" t="s">
        <v>28</v>
      </c>
      <c r="L24" s="180" t="s">
        <v>29</v>
      </c>
      <c r="M24" s="181" t="s">
        <v>30</v>
      </c>
      <c r="N24" s="178" t="s">
        <v>17</v>
      </c>
      <c r="O24" s="199" t="s">
        <v>28</v>
      </c>
      <c r="P24" s="200" t="s">
        <v>29</v>
      </c>
      <c r="Q24" s="201" t="s">
        <v>30</v>
      </c>
      <c r="R24" s="198" t="s">
        <v>17</v>
      </c>
      <c r="S24" s="222" t="s">
        <v>28</v>
      </c>
      <c r="T24" s="223" t="s">
        <v>29</v>
      </c>
      <c r="U24" s="224" t="s">
        <v>30</v>
      </c>
      <c r="V24" s="221" t="s">
        <v>17</v>
      </c>
      <c r="W24" s="243" t="s">
        <v>28</v>
      </c>
      <c r="X24" s="244" t="s">
        <v>29</v>
      </c>
      <c r="Y24" s="245" t="s">
        <v>30</v>
      </c>
      <c r="Z24" s="246" t="s">
        <v>17</v>
      </c>
      <c r="AA24" s="268" t="s">
        <v>28</v>
      </c>
      <c r="AB24" s="269" t="s">
        <v>29</v>
      </c>
      <c r="AC24" s="270" t="s">
        <v>30</v>
      </c>
      <c r="AD24" s="271" t="s">
        <v>17</v>
      </c>
      <c r="AE24" s="287" t="s">
        <v>28</v>
      </c>
      <c r="AF24" s="288" t="s">
        <v>29</v>
      </c>
      <c r="AG24" s="289" t="s">
        <v>30</v>
      </c>
      <c r="AH24" s="290" t="s">
        <v>17</v>
      </c>
      <c r="AI24" s="315" t="s">
        <v>28</v>
      </c>
      <c r="AJ24" s="316" t="s">
        <v>29</v>
      </c>
      <c r="AK24" s="317" t="s">
        <v>30</v>
      </c>
      <c r="AL24" s="318" t="s">
        <v>17</v>
      </c>
      <c r="AM24" s="381" t="s">
        <v>28</v>
      </c>
      <c r="AN24" s="382" t="s">
        <v>29</v>
      </c>
      <c r="AO24" s="383" t="s">
        <v>30</v>
      </c>
      <c r="AP24" s="384" t="s">
        <v>17</v>
      </c>
      <c r="AQ24" s="414" t="s">
        <v>28</v>
      </c>
      <c r="AR24" s="415" t="s">
        <v>29</v>
      </c>
      <c r="AS24" s="416" t="s">
        <v>30</v>
      </c>
      <c r="AT24" s="417" t="s">
        <v>17</v>
      </c>
      <c r="AU24" s="437" t="s">
        <v>28</v>
      </c>
      <c r="AV24" s="438" t="s">
        <v>29</v>
      </c>
      <c r="AW24" s="439" t="s">
        <v>30</v>
      </c>
      <c r="AX24" s="440" t="s">
        <v>17</v>
      </c>
      <c r="AY24" s="437" t="s">
        <v>28</v>
      </c>
      <c r="AZ24" s="438" t="s">
        <v>29</v>
      </c>
      <c r="BA24" s="439" t="s">
        <v>30</v>
      </c>
      <c r="BB24" s="440" t="s">
        <v>17</v>
      </c>
    </row>
    <row r="25" spans="1:56" x14ac:dyDescent="0.2">
      <c r="A25" s="95">
        <v>1</v>
      </c>
      <c r="B25" s="96" t="s">
        <v>26</v>
      </c>
      <c r="C25" s="3"/>
      <c r="D25" s="3"/>
      <c r="E25" s="3"/>
      <c r="F25" s="38">
        <f>SUM(C25:E25)</f>
        <v>0</v>
      </c>
      <c r="G25" s="846"/>
      <c r="H25" s="846"/>
      <c r="I25" s="846"/>
      <c r="J25" s="129">
        <f>SUM(G25:I25)</f>
        <v>0</v>
      </c>
      <c r="K25" s="846"/>
      <c r="L25" s="846"/>
      <c r="M25" s="846"/>
      <c r="N25" s="178">
        <f>SUM(K25:M25)</f>
        <v>0</v>
      </c>
      <c r="O25" s="846"/>
      <c r="P25" s="846"/>
      <c r="Q25" s="846"/>
      <c r="R25" s="198">
        <f>SUM(O25:Q25)</f>
        <v>0</v>
      </c>
      <c r="S25" s="846"/>
      <c r="T25" s="846"/>
      <c r="U25" s="846"/>
      <c r="V25" s="221">
        <f>SUM(S25:U25)</f>
        <v>0</v>
      </c>
      <c r="W25" s="846"/>
      <c r="X25" s="846"/>
      <c r="Y25" s="846"/>
      <c r="Z25" s="246">
        <f>SUM(W25:Y25)</f>
        <v>0</v>
      </c>
      <c r="AA25" s="846"/>
      <c r="AB25" s="846"/>
      <c r="AC25" s="846"/>
      <c r="AD25" s="271">
        <f>SUM(AA25:AC25)</f>
        <v>0</v>
      </c>
      <c r="AE25" s="3"/>
      <c r="AF25" s="3"/>
      <c r="AG25" s="3"/>
      <c r="AH25" s="290">
        <f>SUM(AE25:AG25)</f>
        <v>0</v>
      </c>
      <c r="AI25" s="3"/>
      <c r="AJ25" s="511"/>
      <c r="AK25" s="3"/>
      <c r="AL25" s="318">
        <f>SUM(AI25:AK25)</f>
        <v>0</v>
      </c>
      <c r="AM25" s="3"/>
      <c r="AN25" s="3"/>
      <c r="AO25" s="3"/>
      <c r="AP25" s="384">
        <f>SUM(AM25:AO25)</f>
        <v>0</v>
      </c>
      <c r="AQ25" s="3"/>
      <c r="AR25" s="3"/>
      <c r="AS25" s="515"/>
      <c r="AT25" s="417">
        <f>SUM(AQ25:AS25)</f>
        <v>0</v>
      </c>
      <c r="AU25" s="535"/>
      <c r="AV25" s="3"/>
      <c r="AW25" s="3"/>
      <c r="AX25" s="440">
        <f>SUM(AU25:AW25)</f>
        <v>0</v>
      </c>
      <c r="AY25" s="3">
        <f t="shared" ref="AY25:BA27" si="21">AU25+C25+G25+K25+O25+S25+W25+AA25+AE25+AI25+AM25+AQ25</f>
        <v>0</v>
      </c>
      <c r="AZ25" s="3">
        <f t="shared" si="21"/>
        <v>0</v>
      </c>
      <c r="BA25" s="3">
        <f t="shared" si="21"/>
        <v>0</v>
      </c>
      <c r="BB25" s="440">
        <f>SUM(AY25:BA25)</f>
        <v>0</v>
      </c>
    </row>
    <row r="26" spans="1:56" x14ac:dyDescent="0.2">
      <c r="A26" s="95">
        <v>2</v>
      </c>
      <c r="B26" s="96" t="s">
        <v>27</v>
      </c>
      <c r="C26" s="3"/>
      <c r="D26" s="3"/>
      <c r="E26" s="3"/>
      <c r="F26" s="38">
        <f>SUM(C26:E26)</f>
        <v>0</v>
      </c>
      <c r="G26" s="846"/>
      <c r="H26" s="846"/>
      <c r="I26" s="846"/>
      <c r="J26" s="129">
        <f>SUM(G26:I26)</f>
        <v>0</v>
      </c>
      <c r="K26" s="846"/>
      <c r="L26" s="846"/>
      <c r="M26" s="846"/>
      <c r="N26" s="178">
        <f>SUM(K26:M26)</f>
        <v>0</v>
      </c>
      <c r="O26" s="846"/>
      <c r="P26" s="846"/>
      <c r="Q26" s="846"/>
      <c r="R26" s="198">
        <f>SUM(O26:Q26)</f>
        <v>0</v>
      </c>
      <c r="S26" s="846"/>
      <c r="T26" s="846"/>
      <c r="U26" s="846"/>
      <c r="V26" s="221">
        <f>SUM(S26:U26)</f>
        <v>0</v>
      </c>
      <c r="W26" s="846"/>
      <c r="X26" s="846"/>
      <c r="Y26" s="846"/>
      <c r="Z26" s="246">
        <f>SUM(W26:Y26)</f>
        <v>0</v>
      </c>
      <c r="AA26" s="846"/>
      <c r="AB26" s="846"/>
      <c r="AC26" s="846"/>
      <c r="AD26" s="271">
        <f>SUM(AA26:AC26)</f>
        <v>0</v>
      </c>
      <c r="AE26" s="3"/>
      <c r="AF26" s="3"/>
      <c r="AG26" s="3"/>
      <c r="AH26" s="290">
        <f>SUM(AE26:AG26)</f>
        <v>0</v>
      </c>
      <c r="AI26" s="3"/>
      <c r="AJ26" s="511"/>
      <c r="AK26" s="3"/>
      <c r="AL26" s="318">
        <f>SUM(AI26:AK26)</f>
        <v>0</v>
      </c>
      <c r="AM26" s="3"/>
      <c r="AN26" s="3"/>
      <c r="AO26" s="3"/>
      <c r="AP26" s="384">
        <f>SUM(AM26:AO26)</f>
        <v>0</v>
      </c>
      <c r="AQ26" s="3"/>
      <c r="AR26" s="3"/>
      <c r="AS26" s="515"/>
      <c r="AT26" s="417">
        <f>SUM(AQ26:AS26)</f>
        <v>0</v>
      </c>
      <c r="AU26" s="535"/>
      <c r="AV26" s="3"/>
      <c r="AW26" s="3"/>
      <c r="AX26" s="440">
        <f>SUM(AU26:AW26)</f>
        <v>0</v>
      </c>
      <c r="AY26" s="3">
        <f t="shared" si="21"/>
        <v>0</v>
      </c>
      <c r="AZ26" s="3">
        <f t="shared" si="21"/>
        <v>0</v>
      </c>
      <c r="BA26" s="3">
        <f t="shared" si="21"/>
        <v>0</v>
      </c>
      <c r="BB26" s="440">
        <f>SUM(AY26:BA26)</f>
        <v>0</v>
      </c>
    </row>
    <row r="27" spans="1:56" x14ac:dyDescent="0.2">
      <c r="A27" s="95">
        <v>3</v>
      </c>
      <c r="B27" s="96" t="s">
        <v>84</v>
      </c>
      <c r="C27" s="3"/>
      <c r="D27" s="3"/>
      <c r="E27" s="3"/>
      <c r="F27" s="38">
        <f>SUM(C27:E27)</f>
        <v>0</v>
      </c>
      <c r="G27" s="846"/>
      <c r="H27" s="846"/>
      <c r="I27" s="846"/>
      <c r="J27" s="129">
        <f>SUM(G27:I27)</f>
        <v>0</v>
      </c>
      <c r="K27" s="846"/>
      <c r="L27" s="846"/>
      <c r="M27" s="846"/>
      <c r="N27" s="178">
        <f>SUM(K27:M27)</f>
        <v>0</v>
      </c>
      <c r="O27" s="846"/>
      <c r="P27" s="846"/>
      <c r="Q27" s="846"/>
      <c r="R27" s="198">
        <f>SUM(O27:Q27)</f>
        <v>0</v>
      </c>
      <c r="S27" s="846"/>
      <c r="T27" s="846"/>
      <c r="U27" s="846"/>
      <c r="V27" s="221">
        <f>SUM(S27:U27)</f>
        <v>0</v>
      </c>
      <c r="W27" s="846"/>
      <c r="X27" s="846"/>
      <c r="Y27" s="846"/>
      <c r="Z27" s="246">
        <f>SUM(W27:Y27)</f>
        <v>0</v>
      </c>
      <c r="AA27" s="846"/>
      <c r="AB27" s="846"/>
      <c r="AC27" s="846"/>
      <c r="AD27" s="271">
        <f>SUM(AA27:AC27)</f>
        <v>0</v>
      </c>
      <c r="AE27" s="3"/>
      <c r="AF27" s="3"/>
      <c r="AG27" s="3"/>
      <c r="AH27" s="290">
        <f>SUM(AE27:AG27)</f>
        <v>0</v>
      </c>
      <c r="AI27" s="3"/>
      <c r="AJ27" s="511"/>
      <c r="AK27" s="3"/>
      <c r="AL27" s="318">
        <f>SUM(AI27:AK27)</f>
        <v>0</v>
      </c>
      <c r="AM27" s="3"/>
      <c r="AN27" s="3"/>
      <c r="AO27" s="3"/>
      <c r="AP27" s="384">
        <f>SUM(AM27:AO27)</f>
        <v>0</v>
      </c>
      <c r="AQ27" s="3"/>
      <c r="AR27" s="3"/>
      <c r="AS27" s="3"/>
      <c r="AT27" s="417">
        <f>SUM(AQ27:AS27)</f>
        <v>0</v>
      </c>
      <c r="AU27" s="3"/>
      <c r="AV27" s="3"/>
      <c r="AW27" s="3"/>
      <c r="AX27" s="440">
        <f>SUM(AU27:AW27)</f>
        <v>0</v>
      </c>
      <c r="AY27" s="3">
        <f t="shared" si="21"/>
        <v>0</v>
      </c>
      <c r="AZ27" s="3">
        <f t="shared" si="21"/>
        <v>0</v>
      </c>
      <c r="BA27" s="3">
        <f t="shared" si="21"/>
        <v>0</v>
      </c>
      <c r="BB27" s="440">
        <f>SUM(AY27:BA27)</f>
        <v>0</v>
      </c>
    </row>
    <row r="28" spans="1:56" x14ac:dyDescent="0.2">
      <c r="A28" s="125"/>
      <c r="B28" s="125" t="s">
        <v>2</v>
      </c>
      <c r="C28" s="38">
        <f t="shared" ref="C28:AH28" si="22">SUM(C25:C27)</f>
        <v>0</v>
      </c>
      <c r="D28" s="38">
        <f t="shared" si="22"/>
        <v>0</v>
      </c>
      <c r="E28" s="38">
        <f t="shared" si="22"/>
        <v>0</v>
      </c>
      <c r="F28" s="38">
        <f t="shared" si="22"/>
        <v>0</v>
      </c>
      <c r="G28" s="129">
        <f t="shared" si="22"/>
        <v>0</v>
      </c>
      <c r="H28" s="129">
        <f t="shared" si="22"/>
        <v>0</v>
      </c>
      <c r="I28" s="129">
        <f t="shared" si="22"/>
        <v>0</v>
      </c>
      <c r="J28" s="129">
        <f t="shared" si="22"/>
        <v>0</v>
      </c>
      <c r="K28" s="178">
        <f t="shared" si="22"/>
        <v>0</v>
      </c>
      <c r="L28" s="178">
        <f t="shared" si="22"/>
        <v>0</v>
      </c>
      <c r="M28" s="178">
        <f t="shared" si="22"/>
        <v>0</v>
      </c>
      <c r="N28" s="178">
        <f t="shared" si="22"/>
        <v>0</v>
      </c>
      <c r="O28" s="198">
        <f t="shared" si="22"/>
        <v>0</v>
      </c>
      <c r="P28" s="198">
        <f t="shared" si="22"/>
        <v>0</v>
      </c>
      <c r="Q28" s="198">
        <f t="shared" si="22"/>
        <v>0</v>
      </c>
      <c r="R28" s="198">
        <f t="shared" si="22"/>
        <v>0</v>
      </c>
      <c r="S28" s="221">
        <f t="shared" si="22"/>
        <v>0</v>
      </c>
      <c r="T28" s="221">
        <f t="shared" si="22"/>
        <v>0</v>
      </c>
      <c r="U28" s="221">
        <f t="shared" si="22"/>
        <v>0</v>
      </c>
      <c r="V28" s="221">
        <f t="shared" si="22"/>
        <v>0</v>
      </c>
      <c r="W28" s="246">
        <f t="shared" si="22"/>
        <v>0</v>
      </c>
      <c r="X28" s="246">
        <f t="shared" si="22"/>
        <v>0</v>
      </c>
      <c r="Y28" s="246">
        <f t="shared" si="22"/>
        <v>0</v>
      </c>
      <c r="Z28" s="246">
        <f t="shared" si="22"/>
        <v>0</v>
      </c>
      <c r="AA28" s="271">
        <f t="shared" si="22"/>
        <v>0</v>
      </c>
      <c r="AB28" s="271">
        <f t="shared" si="22"/>
        <v>0</v>
      </c>
      <c r="AC28" s="271">
        <f t="shared" si="22"/>
        <v>0</v>
      </c>
      <c r="AD28" s="271">
        <f t="shared" si="22"/>
        <v>0</v>
      </c>
      <c r="AE28" s="551">
        <f t="shared" si="22"/>
        <v>0</v>
      </c>
      <c r="AF28" s="290">
        <f t="shared" si="22"/>
        <v>0</v>
      </c>
      <c r="AG28" s="290">
        <f t="shared" si="22"/>
        <v>0</v>
      </c>
      <c r="AH28" s="290">
        <f t="shared" si="22"/>
        <v>0</v>
      </c>
      <c r="AI28" s="318">
        <f t="shared" ref="AI28:BB28" si="23">SUM(AI25:AI27)</f>
        <v>0</v>
      </c>
      <c r="AJ28" s="318">
        <f t="shared" si="23"/>
        <v>0</v>
      </c>
      <c r="AK28" s="318">
        <f t="shared" si="23"/>
        <v>0</v>
      </c>
      <c r="AL28" s="318">
        <f t="shared" si="23"/>
        <v>0</v>
      </c>
      <c r="AM28" s="384">
        <f t="shared" si="23"/>
        <v>0</v>
      </c>
      <c r="AN28" s="384">
        <f t="shared" si="23"/>
        <v>0</v>
      </c>
      <c r="AO28" s="384">
        <f t="shared" si="23"/>
        <v>0</v>
      </c>
      <c r="AP28" s="384">
        <f t="shared" si="23"/>
        <v>0</v>
      </c>
      <c r="AQ28" s="417">
        <f t="shared" si="23"/>
        <v>0</v>
      </c>
      <c r="AR28" s="417">
        <f t="shared" si="23"/>
        <v>0</v>
      </c>
      <c r="AS28" s="417">
        <f t="shared" si="23"/>
        <v>0</v>
      </c>
      <c r="AT28" s="417">
        <f t="shared" si="23"/>
        <v>0</v>
      </c>
      <c r="AU28" s="440">
        <f t="shared" si="23"/>
        <v>0</v>
      </c>
      <c r="AV28" s="440">
        <f t="shared" si="23"/>
        <v>0</v>
      </c>
      <c r="AW28" s="440">
        <f t="shared" si="23"/>
        <v>0</v>
      </c>
      <c r="AX28" s="440">
        <f t="shared" si="23"/>
        <v>0</v>
      </c>
      <c r="AY28" s="440">
        <f t="shared" si="23"/>
        <v>0</v>
      </c>
      <c r="AZ28" s="440">
        <f t="shared" si="23"/>
        <v>0</v>
      </c>
      <c r="BA28" s="440">
        <f t="shared" si="23"/>
        <v>0</v>
      </c>
      <c r="BB28" s="440">
        <f t="shared" si="23"/>
        <v>0</v>
      </c>
    </row>
    <row r="30" spans="1:56" x14ac:dyDescent="0.2">
      <c r="A30" s="121"/>
      <c r="B30" s="121"/>
      <c r="C30" s="913" t="s">
        <v>18</v>
      </c>
      <c r="D30" s="913"/>
      <c r="E30" s="913"/>
      <c r="F30" s="913"/>
      <c r="G30" s="913" t="s">
        <v>31</v>
      </c>
      <c r="H30" s="913"/>
      <c r="I30" s="913"/>
      <c r="J30" s="913"/>
      <c r="K30" s="913" t="s">
        <v>32</v>
      </c>
      <c r="L30" s="913"/>
      <c r="M30" s="913"/>
      <c r="N30" s="913"/>
      <c r="O30" s="913" t="s">
        <v>33</v>
      </c>
      <c r="P30" s="913"/>
      <c r="Q30" s="913"/>
      <c r="R30" s="913"/>
      <c r="S30" s="913" t="s">
        <v>34</v>
      </c>
      <c r="T30" s="913"/>
      <c r="U30" s="913"/>
      <c r="V30" s="913"/>
      <c r="W30" s="913" t="s">
        <v>284</v>
      </c>
      <c r="X30" s="913"/>
      <c r="Y30" s="913"/>
      <c r="Z30" s="913"/>
      <c r="AA30" s="913" t="s">
        <v>285</v>
      </c>
      <c r="AB30" s="913"/>
      <c r="AC30" s="913"/>
      <c r="AD30" s="913"/>
      <c r="AE30" s="925" t="s">
        <v>288</v>
      </c>
      <c r="AF30" s="926"/>
      <c r="AG30" s="926"/>
      <c r="AH30" s="927"/>
      <c r="AI30" s="925" t="s">
        <v>289</v>
      </c>
      <c r="AJ30" s="926"/>
      <c r="AK30" s="926"/>
      <c r="AL30" s="927"/>
      <c r="AM30" s="925" t="s">
        <v>290</v>
      </c>
      <c r="AN30" s="926"/>
      <c r="AO30" s="926"/>
      <c r="AP30" s="927"/>
      <c r="AQ30" s="925" t="s">
        <v>291</v>
      </c>
      <c r="AR30" s="926"/>
      <c r="AS30" s="926"/>
      <c r="AT30" s="927"/>
      <c r="AU30" s="925" t="s">
        <v>292</v>
      </c>
      <c r="AV30" s="926"/>
      <c r="AW30" s="926"/>
      <c r="AX30" s="927"/>
      <c r="AY30" s="925" t="s">
        <v>384</v>
      </c>
      <c r="AZ30" s="926"/>
      <c r="BA30" s="926"/>
      <c r="BB30" s="927"/>
    </row>
    <row r="31" spans="1:56" x14ac:dyDescent="0.2">
      <c r="A31" s="123" t="s">
        <v>19</v>
      </c>
      <c r="B31" s="123" t="s">
        <v>203</v>
      </c>
      <c r="C31" s="130" t="s">
        <v>28</v>
      </c>
      <c r="D31" s="131" t="s">
        <v>29</v>
      </c>
      <c r="E31" s="132" t="s">
        <v>30</v>
      </c>
      <c r="F31" s="84" t="s">
        <v>17</v>
      </c>
      <c r="G31" s="130" t="s">
        <v>28</v>
      </c>
      <c r="H31" s="131" t="s">
        <v>29</v>
      </c>
      <c r="I31" s="132" t="s">
        <v>30</v>
      </c>
      <c r="J31" s="129" t="s">
        <v>17</v>
      </c>
      <c r="K31" s="179" t="s">
        <v>28</v>
      </c>
      <c r="L31" s="180" t="s">
        <v>29</v>
      </c>
      <c r="M31" s="181" t="s">
        <v>30</v>
      </c>
      <c r="N31" s="178" t="s">
        <v>17</v>
      </c>
      <c r="O31" s="199" t="s">
        <v>28</v>
      </c>
      <c r="P31" s="200" t="s">
        <v>29</v>
      </c>
      <c r="Q31" s="201" t="s">
        <v>30</v>
      </c>
      <c r="R31" s="198" t="s">
        <v>17</v>
      </c>
      <c r="S31" s="222" t="s">
        <v>28</v>
      </c>
      <c r="T31" s="223" t="s">
        <v>29</v>
      </c>
      <c r="U31" s="224" t="s">
        <v>30</v>
      </c>
      <c r="V31" s="221" t="s">
        <v>17</v>
      </c>
      <c r="W31" s="243" t="s">
        <v>28</v>
      </c>
      <c r="X31" s="244" t="s">
        <v>29</v>
      </c>
      <c r="Y31" s="245" t="s">
        <v>30</v>
      </c>
      <c r="Z31" s="246" t="s">
        <v>17</v>
      </c>
      <c r="AA31" s="268" t="s">
        <v>28</v>
      </c>
      <c r="AB31" s="269" t="s">
        <v>29</v>
      </c>
      <c r="AC31" s="270" t="s">
        <v>30</v>
      </c>
      <c r="AD31" s="271" t="s">
        <v>17</v>
      </c>
      <c r="AE31" s="287" t="s">
        <v>28</v>
      </c>
      <c r="AF31" s="288" t="s">
        <v>29</v>
      </c>
      <c r="AG31" s="289" t="s">
        <v>30</v>
      </c>
      <c r="AH31" s="290" t="s">
        <v>17</v>
      </c>
      <c r="AI31" s="315" t="s">
        <v>28</v>
      </c>
      <c r="AJ31" s="316" t="s">
        <v>29</v>
      </c>
      <c r="AK31" s="317" t="s">
        <v>30</v>
      </c>
      <c r="AL31" s="318" t="s">
        <v>17</v>
      </c>
      <c r="AM31" s="381" t="s">
        <v>28</v>
      </c>
      <c r="AN31" s="382" t="s">
        <v>29</v>
      </c>
      <c r="AO31" s="383" t="s">
        <v>30</v>
      </c>
      <c r="AP31" s="384" t="s">
        <v>17</v>
      </c>
      <c r="AQ31" s="414" t="s">
        <v>28</v>
      </c>
      <c r="AR31" s="415" t="s">
        <v>29</v>
      </c>
      <c r="AS31" s="416" t="s">
        <v>30</v>
      </c>
      <c r="AT31" s="417" t="s">
        <v>17</v>
      </c>
      <c r="AU31" s="437" t="s">
        <v>28</v>
      </c>
      <c r="AV31" s="438" t="s">
        <v>29</v>
      </c>
      <c r="AW31" s="439" t="s">
        <v>30</v>
      </c>
      <c r="AX31" s="440" t="s">
        <v>17</v>
      </c>
      <c r="AY31" s="437" t="s">
        <v>28</v>
      </c>
      <c r="AZ31" s="438" t="s">
        <v>29</v>
      </c>
      <c r="BA31" s="439" t="s">
        <v>30</v>
      </c>
      <c r="BB31" s="440" t="s">
        <v>17</v>
      </c>
    </row>
    <row r="32" spans="1:56" x14ac:dyDescent="0.2">
      <c r="A32" s="3">
        <v>1</v>
      </c>
      <c r="B32" s="15" t="s">
        <v>204</v>
      </c>
      <c r="C32" s="3"/>
      <c r="D32" s="3"/>
      <c r="E32" s="3"/>
      <c r="F32" s="3">
        <f>SUM(C32:E32)</f>
        <v>0</v>
      </c>
      <c r="G32" s="846"/>
      <c r="H32" s="846"/>
      <c r="I32" s="846"/>
      <c r="J32" s="3">
        <f>SUM(G32:I32)</f>
        <v>0</v>
      </c>
      <c r="K32" s="846"/>
      <c r="L32" s="846"/>
      <c r="M32" s="846"/>
      <c r="N32" s="3">
        <f>SUM(K32:M32)</f>
        <v>0</v>
      </c>
      <c r="O32" s="846"/>
      <c r="P32" s="846"/>
      <c r="Q32" s="846"/>
      <c r="R32" s="3">
        <f>SUM(O32:Q32)</f>
        <v>0</v>
      </c>
      <c r="S32" s="846"/>
      <c r="T32" s="846"/>
      <c r="U32" s="846"/>
      <c r="V32" s="3">
        <f>SUM(S32:U32)</f>
        <v>0</v>
      </c>
      <c r="W32" s="846"/>
      <c r="X32" s="846"/>
      <c r="Y32" s="846"/>
      <c r="Z32" s="3">
        <f>SUM(W32:Y32)</f>
        <v>0</v>
      </c>
      <c r="AA32" s="846"/>
      <c r="AB32" s="846"/>
      <c r="AC32" s="846"/>
      <c r="AD32" s="3">
        <f>SUM(AA32:AC32)</f>
        <v>0</v>
      </c>
      <c r="AE32" s="846"/>
      <c r="AF32" s="846"/>
      <c r="AG32" s="846"/>
      <c r="AH32" s="3">
        <f>SUM(AE32:AG32)</f>
        <v>0</v>
      </c>
      <c r="AI32" s="846"/>
      <c r="AJ32" s="846"/>
      <c r="AK32" s="846"/>
      <c r="AL32" s="3">
        <f>SUM(AI32:AK32)</f>
        <v>0</v>
      </c>
      <c r="AM32" s="846"/>
      <c r="AN32" s="846"/>
      <c r="AO32" s="846"/>
      <c r="AP32" s="3">
        <f>SUM(AM32:AO32)</f>
        <v>0</v>
      </c>
      <c r="AQ32" s="846"/>
      <c r="AR32" s="846"/>
      <c r="AS32" s="846"/>
      <c r="AT32" s="3">
        <f>SUM(AQ32:AS32)</f>
        <v>0</v>
      </c>
      <c r="AU32" s="846"/>
      <c r="AV32" s="846"/>
      <c r="AW32" s="846"/>
      <c r="AX32" s="3">
        <f>SUM(AU32:AW32)</f>
        <v>0</v>
      </c>
      <c r="AY32" s="3">
        <f t="shared" ref="AY32:BA34" si="24">AU32+C32+G32+K32+O32+S32+W32+AA32+AE32+AI32+AM32+AQ32</f>
        <v>0</v>
      </c>
      <c r="AZ32" s="3">
        <f t="shared" si="24"/>
        <v>0</v>
      </c>
      <c r="BA32" s="3">
        <f t="shared" si="24"/>
        <v>0</v>
      </c>
      <c r="BB32" s="3">
        <f>SUM(AY32:BA32)</f>
        <v>0</v>
      </c>
    </row>
    <row r="33" spans="1:54" x14ac:dyDescent="0.2">
      <c r="A33" s="3">
        <v>2</v>
      </c>
      <c r="B33" s="15" t="s">
        <v>205</v>
      </c>
      <c r="C33" s="3"/>
      <c r="D33" s="3"/>
      <c r="E33" s="3"/>
      <c r="F33" s="3">
        <f>SUM(C33:E33)</f>
        <v>0</v>
      </c>
      <c r="G33" s="846"/>
      <c r="H33" s="846"/>
      <c r="I33" s="846"/>
      <c r="J33" s="3">
        <f>SUM(G33:I33)</f>
        <v>0</v>
      </c>
      <c r="K33" s="846"/>
      <c r="L33" s="846"/>
      <c r="M33" s="846"/>
      <c r="N33" s="3">
        <f>SUM(K33:M33)</f>
        <v>0</v>
      </c>
      <c r="O33" s="846"/>
      <c r="P33" s="846"/>
      <c r="Q33" s="846"/>
      <c r="R33" s="3">
        <f>SUM(O33:Q33)</f>
        <v>0</v>
      </c>
      <c r="S33" s="846"/>
      <c r="T33" s="846"/>
      <c r="U33" s="846"/>
      <c r="V33" s="3">
        <f>SUM(S33:U33)</f>
        <v>0</v>
      </c>
      <c r="W33" s="846"/>
      <c r="X33" s="846"/>
      <c r="Y33" s="846"/>
      <c r="Z33" s="3">
        <f>SUM(W33:Y33)</f>
        <v>0</v>
      </c>
      <c r="AA33" s="846"/>
      <c r="AB33" s="846"/>
      <c r="AC33" s="846"/>
      <c r="AD33" s="3">
        <f>SUM(AA33:AC33)</f>
        <v>0</v>
      </c>
      <c r="AE33" s="846"/>
      <c r="AF33" s="846"/>
      <c r="AG33" s="846"/>
      <c r="AH33" s="3">
        <f>SUM(AE33:AG33)</f>
        <v>0</v>
      </c>
      <c r="AI33" s="846"/>
      <c r="AJ33" s="846"/>
      <c r="AK33" s="846"/>
      <c r="AL33" s="3">
        <f>SUM(AI33:AK33)</f>
        <v>0</v>
      </c>
      <c r="AM33" s="846"/>
      <c r="AN33" s="846"/>
      <c r="AO33" s="846"/>
      <c r="AP33" s="3">
        <f>SUM(AM33:AO33)</f>
        <v>0</v>
      </c>
      <c r="AQ33" s="846"/>
      <c r="AR33" s="846"/>
      <c r="AS33" s="846"/>
      <c r="AT33" s="3">
        <f>SUM(AQ33:AS33)</f>
        <v>0</v>
      </c>
      <c r="AU33" s="846"/>
      <c r="AV33" s="846"/>
      <c r="AW33" s="846"/>
      <c r="AX33" s="3">
        <f>SUM(AU33:AW33)</f>
        <v>0</v>
      </c>
      <c r="AY33" s="3">
        <f t="shared" si="24"/>
        <v>0</v>
      </c>
      <c r="AZ33" s="3">
        <f t="shared" si="24"/>
        <v>0</v>
      </c>
      <c r="BA33" s="3">
        <f t="shared" si="24"/>
        <v>0</v>
      </c>
      <c r="BB33" s="3">
        <f>SUM(AY33:BA33)</f>
        <v>0</v>
      </c>
    </row>
    <row r="34" spans="1:54" x14ac:dyDescent="0.2">
      <c r="A34" s="3">
        <v>3</v>
      </c>
      <c r="B34" s="15" t="s">
        <v>206</v>
      </c>
      <c r="C34" s="3"/>
      <c r="D34" s="3"/>
      <c r="E34" s="3"/>
      <c r="F34" s="3">
        <f>SUM(C34:E34)</f>
        <v>0</v>
      </c>
      <c r="G34" s="846"/>
      <c r="H34" s="846"/>
      <c r="I34" s="846"/>
      <c r="J34" s="3">
        <f>SUM(G34:I34)</f>
        <v>0</v>
      </c>
      <c r="K34" s="846"/>
      <c r="L34" s="846"/>
      <c r="M34" s="846"/>
      <c r="N34" s="3">
        <f>SUM(K34:M34)</f>
        <v>0</v>
      </c>
      <c r="O34" s="846"/>
      <c r="P34" s="846"/>
      <c r="Q34" s="846"/>
      <c r="R34" s="3">
        <f>SUM(O34:Q34)</f>
        <v>0</v>
      </c>
      <c r="S34" s="846"/>
      <c r="T34" s="846"/>
      <c r="U34" s="846"/>
      <c r="V34" s="3">
        <f>SUM(S34:U34)</f>
        <v>0</v>
      </c>
      <c r="W34" s="846"/>
      <c r="X34" s="846"/>
      <c r="Y34" s="846"/>
      <c r="Z34" s="3">
        <f>SUM(W34:Y34)</f>
        <v>0</v>
      </c>
      <c r="AA34" s="846"/>
      <c r="AB34" s="846"/>
      <c r="AC34" s="846"/>
      <c r="AD34" s="3">
        <f>SUM(AA34:AC34)</f>
        <v>0</v>
      </c>
      <c r="AE34" s="846"/>
      <c r="AF34" s="846"/>
      <c r="AG34" s="846"/>
      <c r="AH34" s="3">
        <f>SUM(AE34:AG34)</f>
        <v>0</v>
      </c>
      <c r="AI34" s="846"/>
      <c r="AJ34" s="846"/>
      <c r="AK34" s="846"/>
      <c r="AL34" s="3">
        <f>SUM(AI34:AK34)</f>
        <v>0</v>
      </c>
      <c r="AM34" s="846"/>
      <c r="AN34" s="846"/>
      <c r="AO34" s="846"/>
      <c r="AP34" s="3">
        <f>SUM(AM34:AO34)</f>
        <v>0</v>
      </c>
      <c r="AQ34" s="846"/>
      <c r="AR34" s="846"/>
      <c r="AS34" s="846"/>
      <c r="AT34" s="3">
        <f>SUM(AQ34:AS34)</f>
        <v>0</v>
      </c>
      <c r="AU34" s="846"/>
      <c r="AV34" s="846"/>
      <c r="AW34" s="846"/>
      <c r="AX34" s="3">
        <f>SUM(AU34:AW34)</f>
        <v>0</v>
      </c>
      <c r="AY34" s="3">
        <f t="shared" si="24"/>
        <v>0</v>
      </c>
      <c r="AZ34" s="3">
        <f t="shared" si="24"/>
        <v>0</v>
      </c>
      <c r="BA34" s="3">
        <f t="shared" si="24"/>
        <v>0</v>
      </c>
      <c r="BB34" s="3">
        <f>SUM(AY34:BA34)</f>
        <v>0</v>
      </c>
    </row>
    <row r="35" spans="1:54" s="124" customFormat="1" x14ac:dyDescent="0.2">
      <c r="A35" s="27"/>
      <c r="B35" s="27" t="s">
        <v>2</v>
      </c>
      <c r="C35" s="84">
        <f t="shared" ref="C35:AH35" si="25">SUM(C32:C34)</f>
        <v>0</v>
      </c>
      <c r="D35" s="84">
        <f t="shared" si="25"/>
        <v>0</v>
      </c>
      <c r="E35" s="84">
        <f t="shared" si="25"/>
        <v>0</v>
      </c>
      <c r="F35" s="84">
        <f t="shared" si="25"/>
        <v>0</v>
      </c>
      <c r="G35" s="129">
        <f t="shared" si="25"/>
        <v>0</v>
      </c>
      <c r="H35" s="129">
        <f t="shared" si="25"/>
        <v>0</v>
      </c>
      <c r="I35" s="129">
        <f t="shared" si="25"/>
        <v>0</v>
      </c>
      <c r="J35" s="129">
        <f t="shared" si="25"/>
        <v>0</v>
      </c>
      <c r="K35" s="178">
        <f t="shared" si="25"/>
        <v>0</v>
      </c>
      <c r="L35" s="178">
        <f t="shared" si="25"/>
        <v>0</v>
      </c>
      <c r="M35" s="178">
        <f t="shared" si="25"/>
        <v>0</v>
      </c>
      <c r="N35" s="178">
        <f t="shared" si="25"/>
        <v>0</v>
      </c>
      <c r="O35" s="198">
        <f t="shared" si="25"/>
        <v>0</v>
      </c>
      <c r="P35" s="198">
        <f t="shared" si="25"/>
        <v>0</v>
      </c>
      <c r="Q35" s="198">
        <f t="shared" si="25"/>
        <v>0</v>
      </c>
      <c r="R35" s="198">
        <f t="shared" si="25"/>
        <v>0</v>
      </c>
      <c r="S35" s="221">
        <f t="shared" si="25"/>
        <v>0</v>
      </c>
      <c r="T35" s="221">
        <f t="shared" si="25"/>
        <v>0</v>
      </c>
      <c r="U35" s="221">
        <f t="shared" si="25"/>
        <v>0</v>
      </c>
      <c r="V35" s="221">
        <f t="shared" si="25"/>
        <v>0</v>
      </c>
      <c r="W35" s="246">
        <f t="shared" si="25"/>
        <v>0</v>
      </c>
      <c r="X35" s="246">
        <f t="shared" si="25"/>
        <v>0</v>
      </c>
      <c r="Y35" s="246">
        <f t="shared" si="25"/>
        <v>0</v>
      </c>
      <c r="Z35" s="246">
        <f t="shared" si="25"/>
        <v>0</v>
      </c>
      <c r="AA35" s="271">
        <f t="shared" si="25"/>
        <v>0</v>
      </c>
      <c r="AB35" s="271">
        <f t="shared" si="25"/>
        <v>0</v>
      </c>
      <c r="AC35" s="271">
        <f t="shared" si="25"/>
        <v>0</v>
      </c>
      <c r="AD35" s="271">
        <f t="shared" si="25"/>
        <v>0</v>
      </c>
      <c r="AE35" s="290">
        <f t="shared" si="25"/>
        <v>0</v>
      </c>
      <c r="AF35" s="290">
        <f t="shared" si="25"/>
        <v>0</v>
      </c>
      <c r="AG35" s="290">
        <f t="shared" si="25"/>
        <v>0</v>
      </c>
      <c r="AH35" s="290">
        <f t="shared" si="25"/>
        <v>0</v>
      </c>
      <c r="AI35" s="318">
        <f t="shared" ref="AI35:BB35" si="26">SUM(AI32:AI34)</f>
        <v>0</v>
      </c>
      <c r="AJ35" s="318">
        <f t="shared" si="26"/>
        <v>0</v>
      </c>
      <c r="AK35" s="318">
        <f t="shared" si="26"/>
        <v>0</v>
      </c>
      <c r="AL35" s="318">
        <f t="shared" si="26"/>
        <v>0</v>
      </c>
      <c r="AM35" s="384">
        <f t="shared" si="26"/>
        <v>0</v>
      </c>
      <c r="AN35" s="384">
        <f t="shared" si="26"/>
        <v>0</v>
      </c>
      <c r="AO35" s="384">
        <f t="shared" si="26"/>
        <v>0</v>
      </c>
      <c r="AP35" s="384">
        <f t="shared" si="26"/>
        <v>0</v>
      </c>
      <c r="AQ35" s="417">
        <f t="shared" si="26"/>
        <v>0</v>
      </c>
      <c r="AR35" s="417">
        <f t="shared" si="26"/>
        <v>0</v>
      </c>
      <c r="AS35" s="417">
        <f t="shared" si="26"/>
        <v>0</v>
      </c>
      <c r="AT35" s="417">
        <f t="shared" si="26"/>
        <v>0</v>
      </c>
      <c r="AU35" s="440">
        <f t="shared" si="26"/>
        <v>0</v>
      </c>
      <c r="AV35" s="440">
        <f t="shared" si="26"/>
        <v>0</v>
      </c>
      <c r="AW35" s="440">
        <f t="shared" si="26"/>
        <v>0</v>
      </c>
      <c r="AX35" s="440">
        <f t="shared" si="26"/>
        <v>0</v>
      </c>
      <c r="AY35" s="440">
        <f t="shared" si="26"/>
        <v>0</v>
      </c>
      <c r="AZ35" s="440">
        <f t="shared" si="26"/>
        <v>0</v>
      </c>
      <c r="BA35" s="440">
        <f t="shared" si="26"/>
        <v>0</v>
      </c>
      <c r="BB35" s="440">
        <f t="shared" si="26"/>
        <v>0</v>
      </c>
    </row>
    <row r="37" spans="1:54" x14ac:dyDescent="0.2">
      <c r="A37" s="121"/>
      <c r="B37" s="121"/>
      <c r="C37" s="913" t="s">
        <v>18</v>
      </c>
      <c r="D37" s="913"/>
      <c r="E37" s="913"/>
      <c r="F37" s="913"/>
      <c r="G37" s="913" t="s">
        <v>31</v>
      </c>
      <c r="H37" s="913"/>
      <c r="I37" s="913"/>
      <c r="J37" s="913"/>
      <c r="K37" s="913" t="s">
        <v>32</v>
      </c>
      <c r="L37" s="913"/>
      <c r="M37" s="913"/>
      <c r="N37" s="913"/>
      <c r="O37" s="913" t="s">
        <v>33</v>
      </c>
      <c r="P37" s="913"/>
      <c r="Q37" s="913"/>
      <c r="R37" s="913"/>
      <c r="S37" s="913" t="s">
        <v>34</v>
      </c>
      <c r="T37" s="913"/>
      <c r="U37" s="913"/>
      <c r="V37" s="913"/>
      <c r="W37" s="913" t="s">
        <v>284</v>
      </c>
      <c r="X37" s="913"/>
      <c r="Y37" s="913"/>
      <c r="Z37" s="913"/>
      <c r="AA37" s="913" t="s">
        <v>285</v>
      </c>
      <c r="AB37" s="913"/>
      <c r="AC37" s="913"/>
      <c r="AD37" s="913"/>
      <c r="AE37" s="925" t="s">
        <v>288</v>
      </c>
      <c r="AF37" s="926"/>
      <c r="AG37" s="926"/>
      <c r="AH37" s="927"/>
      <c r="AI37" s="925" t="s">
        <v>289</v>
      </c>
      <c r="AJ37" s="926"/>
      <c r="AK37" s="926"/>
      <c r="AL37" s="927"/>
      <c r="AM37" s="925" t="s">
        <v>290</v>
      </c>
      <c r="AN37" s="926"/>
      <c r="AO37" s="926"/>
      <c r="AP37" s="927"/>
      <c r="AQ37" s="925" t="s">
        <v>291</v>
      </c>
      <c r="AR37" s="926"/>
      <c r="AS37" s="926"/>
      <c r="AT37" s="927"/>
      <c r="AU37" s="925" t="s">
        <v>292</v>
      </c>
      <c r="AV37" s="926"/>
      <c r="AW37" s="926"/>
      <c r="AX37" s="927"/>
      <c r="AY37" s="925" t="s">
        <v>384</v>
      </c>
      <c r="AZ37" s="926"/>
      <c r="BA37" s="926"/>
      <c r="BB37" s="927"/>
    </row>
    <row r="38" spans="1:54" x14ac:dyDescent="0.2">
      <c r="A38" s="123" t="s">
        <v>19</v>
      </c>
      <c r="B38" s="123" t="s">
        <v>207</v>
      </c>
      <c r="C38" s="130" t="s">
        <v>28</v>
      </c>
      <c r="D38" s="131" t="s">
        <v>29</v>
      </c>
      <c r="E38" s="132" t="s">
        <v>30</v>
      </c>
      <c r="F38" s="84" t="s">
        <v>17</v>
      </c>
      <c r="G38" s="130" t="s">
        <v>28</v>
      </c>
      <c r="H38" s="131" t="s">
        <v>29</v>
      </c>
      <c r="I38" s="132" t="s">
        <v>30</v>
      </c>
      <c r="J38" s="129" t="s">
        <v>17</v>
      </c>
      <c r="K38" s="179" t="s">
        <v>28</v>
      </c>
      <c r="L38" s="180" t="s">
        <v>29</v>
      </c>
      <c r="M38" s="181" t="s">
        <v>30</v>
      </c>
      <c r="N38" s="178" t="s">
        <v>17</v>
      </c>
      <c r="O38" s="199" t="s">
        <v>28</v>
      </c>
      <c r="P38" s="200" t="s">
        <v>29</v>
      </c>
      <c r="Q38" s="201" t="s">
        <v>30</v>
      </c>
      <c r="R38" s="198" t="s">
        <v>17</v>
      </c>
      <c r="S38" s="222" t="s">
        <v>28</v>
      </c>
      <c r="T38" s="223" t="s">
        <v>29</v>
      </c>
      <c r="U38" s="224" t="s">
        <v>30</v>
      </c>
      <c r="V38" s="221" t="s">
        <v>17</v>
      </c>
      <c r="W38" s="243" t="s">
        <v>28</v>
      </c>
      <c r="X38" s="244" t="s">
        <v>29</v>
      </c>
      <c r="Y38" s="245" t="s">
        <v>30</v>
      </c>
      <c r="Z38" s="246" t="s">
        <v>17</v>
      </c>
      <c r="AA38" s="268" t="s">
        <v>28</v>
      </c>
      <c r="AB38" s="269" t="s">
        <v>29</v>
      </c>
      <c r="AC38" s="270" t="s">
        <v>30</v>
      </c>
      <c r="AD38" s="271" t="s">
        <v>17</v>
      </c>
      <c r="AE38" s="287" t="s">
        <v>28</v>
      </c>
      <c r="AF38" s="288" t="s">
        <v>29</v>
      </c>
      <c r="AG38" s="289" t="s">
        <v>30</v>
      </c>
      <c r="AH38" s="290" t="s">
        <v>17</v>
      </c>
      <c r="AI38" s="315" t="s">
        <v>28</v>
      </c>
      <c r="AJ38" s="316" t="s">
        <v>29</v>
      </c>
      <c r="AK38" s="317" t="s">
        <v>30</v>
      </c>
      <c r="AL38" s="318" t="s">
        <v>17</v>
      </c>
      <c r="AM38" s="381" t="s">
        <v>28</v>
      </c>
      <c r="AN38" s="382" t="s">
        <v>29</v>
      </c>
      <c r="AO38" s="383" t="s">
        <v>30</v>
      </c>
      <c r="AP38" s="384" t="s">
        <v>17</v>
      </c>
      <c r="AQ38" s="414" t="s">
        <v>28</v>
      </c>
      <c r="AR38" s="415" t="s">
        <v>29</v>
      </c>
      <c r="AS38" s="416" t="s">
        <v>30</v>
      </c>
      <c r="AT38" s="417" t="s">
        <v>17</v>
      </c>
      <c r="AU38" s="437" t="s">
        <v>28</v>
      </c>
      <c r="AV38" s="438" t="s">
        <v>29</v>
      </c>
      <c r="AW38" s="439" t="s">
        <v>30</v>
      </c>
      <c r="AX38" s="440" t="s">
        <v>17</v>
      </c>
      <c r="AY38" s="437" t="s">
        <v>28</v>
      </c>
      <c r="AZ38" s="438" t="s">
        <v>29</v>
      </c>
      <c r="BA38" s="439" t="s">
        <v>30</v>
      </c>
      <c r="BB38" s="440" t="s">
        <v>17</v>
      </c>
    </row>
    <row r="39" spans="1:54" x14ac:dyDescent="0.2">
      <c r="A39" s="3">
        <v>1</v>
      </c>
      <c r="B39" s="15" t="s">
        <v>208</v>
      </c>
      <c r="C39" s="3"/>
      <c r="D39" s="3"/>
      <c r="E39" s="3"/>
      <c r="F39" s="3">
        <f>SUM(C39:E39)</f>
        <v>0</v>
      </c>
      <c r="G39" s="846"/>
      <c r="H39" s="846"/>
      <c r="I39" s="846"/>
      <c r="J39" s="3">
        <f>SUM(G39:I39)</f>
        <v>0</v>
      </c>
      <c r="K39" s="846"/>
      <c r="L39" s="846"/>
      <c r="M39" s="846"/>
      <c r="N39" s="3">
        <f>SUM(K39:M39)</f>
        <v>0</v>
      </c>
      <c r="O39" s="846"/>
      <c r="P39" s="846"/>
      <c r="Q39" s="846"/>
      <c r="R39" s="3">
        <f>SUM(O39:Q39)</f>
        <v>0</v>
      </c>
      <c r="S39" s="846"/>
      <c r="T39" s="846"/>
      <c r="U39" s="846"/>
      <c r="V39" s="3">
        <f>SUM(S39:U39)</f>
        <v>0</v>
      </c>
      <c r="W39" s="846"/>
      <c r="X39" s="846"/>
      <c r="Y39" s="846"/>
      <c r="Z39" s="3">
        <f>SUM(W39:Y39)</f>
        <v>0</v>
      </c>
      <c r="AA39" s="846"/>
      <c r="AB39" s="846"/>
      <c r="AC39" s="846"/>
      <c r="AD39" s="3">
        <f>SUM(AA39:AC39)</f>
        <v>0</v>
      </c>
      <c r="AE39" s="846"/>
      <c r="AF39" s="846"/>
      <c r="AG39" s="846"/>
      <c r="AH39" s="3">
        <f>SUM(AE39:AG39)</f>
        <v>0</v>
      </c>
      <c r="AI39" s="846"/>
      <c r="AJ39" s="846"/>
      <c r="AK39" s="846"/>
      <c r="AL39" s="3">
        <f>SUM(AI39:AK39)</f>
        <v>0</v>
      </c>
      <c r="AM39" s="846"/>
      <c r="AN39" s="846"/>
      <c r="AO39" s="846"/>
      <c r="AP39" s="3">
        <f>SUM(AM39:AO39)</f>
        <v>0</v>
      </c>
      <c r="AQ39" s="846"/>
      <c r="AR39" s="846"/>
      <c r="AS39" s="846"/>
      <c r="AT39" s="3">
        <f>SUM(AQ39:AS39)</f>
        <v>0</v>
      </c>
      <c r="AU39" s="846"/>
      <c r="AV39" s="846"/>
      <c r="AW39" s="846"/>
      <c r="AX39" s="3">
        <f>SUM(AU39:AW39)</f>
        <v>0</v>
      </c>
      <c r="AY39" s="3">
        <f t="shared" ref="AY39:BA41" si="27">AU39+C39+G39+K39+O39+S39+W39+AA39+AE39+AI39+AM39+AQ39</f>
        <v>0</v>
      </c>
      <c r="AZ39" s="3">
        <f t="shared" si="27"/>
        <v>0</v>
      </c>
      <c r="BA39" s="3">
        <f t="shared" si="27"/>
        <v>0</v>
      </c>
      <c r="BB39" s="3">
        <f>SUM(AY39:BA39)</f>
        <v>0</v>
      </c>
    </row>
    <row r="40" spans="1:54" x14ac:dyDescent="0.2">
      <c r="A40" s="3">
        <v>2</v>
      </c>
      <c r="B40" s="15" t="s">
        <v>209</v>
      </c>
      <c r="C40" s="3"/>
      <c r="D40" s="3"/>
      <c r="E40" s="3"/>
      <c r="F40" s="3">
        <f>SUM(C40:E40)</f>
        <v>0</v>
      </c>
      <c r="G40" s="846"/>
      <c r="H40" s="846"/>
      <c r="I40" s="846"/>
      <c r="J40" s="3">
        <f>SUM(G40:I40)</f>
        <v>0</v>
      </c>
      <c r="K40" s="846"/>
      <c r="L40" s="846"/>
      <c r="M40" s="846"/>
      <c r="N40" s="3">
        <f>SUM(K40:M40)</f>
        <v>0</v>
      </c>
      <c r="O40" s="846"/>
      <c r="P40" s="846"/>
      <c r="Q40" s="846"/>
      <c r="R40" s="3">
        <f>SUM(O40:Q40)</f>
        <v>0</v>
      </c>
      <c r="S40" s="846"/>
      <c r="T40" s="846"/>
      <c r="U40" s="846"/>
      <c r="V40" s="3">
        <f>SUM(S40:U40)</f>
        <v>0</v>
      </c>
      <c r="W40" s="846"/>
      <c r="X40" s="846"/>
      <c r="Y40" s="846"/>
      <c r="Z40" s="3">
        <f>SUM(W40:Y40)</f>
        <v>0</v>
      </c>
      <c r="AA40" s="846"/>
      <c r="AB40" s="846"/>
      <c r="AC40" s="846"/>
      <c r="AD40" s="3">
        <f>SUM(AA40:AC40)</f>
        <v>0</v>
      </c>
      <c r="AE40" s="846"/>
      <c r="AF40" s="846"/>
      <c r="AG40" s="846"/>
      <c r="AH40" s="3">
        <f>SUM(AE40:AG40)</f>
        <v>0</v>
      </c>
      <c r="AI40" s="846"/>
      <c r="AJ40" s="846"/>
      <c r="AK40" s="846"/>
      <c r="AL40" s="3">
        <f>SUM(AI40:AK40)</f>
        <v>0</v>
      </c>
      <c r="AM40" s="846"/>
      <c r="AN40" s="846"/>
      <c r="AO40" s="846"/>
      <c r="AP40" s="3">
        <f>SUM(AM40:AO40)</f>
        <v>0</v>
      </c>
      <c r="AQ40" s="846"/>
      <c r="AR40" s="846"/>
      <c r="AS40" s="846"/>
      <c r="AT40" s="3">
        <f>SUM(AQ40:AS40)</f>
        <v>0</v>
      </c>
      <c r="AU40" s="846"/>
      <c r="AV40" s="846"/>
      <c r="AW40" s="846"/>
      <c r="AX40" s="3">
        <f>SUM(AU40:AW40)</f>
        <v>0</v>
      </c>
      <c r="AY40" s="3">
        <f t="shared" si="27"/>
        <v>0</v>
      </c>
      <c r="AZ40" s="3">
        <f t="shared" si="27"/>
        <v>0</v>
      </c>
      <c r="BA40" s="3">
        <f t="shared" si="27"/>
        <v>0</v>
      </c>
      <c r="BB40" s="3">
        <f>SUM(AY40:BA40)</f>
        <v>0</v>
      </c>
    </row>
    <row r="41" spans="1:54" x14ac:dyDescent="0.2">
      <c r="A41" s="3">
        <v>3</v>
      </c>
      <c r="B41" s="15" t="s">
        <v>210</v>
      </c>
      <c r="C41" s="3"/>
      <c r="D41" s="3"/>
      <c r="E41" s="3"/>
      <c r="F41" s="3">
        <f>SUM(C41:E41)</f>
        <v>0</v>
      </c>
      <c r="G41" s="846"/>
      <c r="H41" s="846"/>
      <c r="I41" s="846"/>
      <c r="J41" s="3">
        <f>SUM(G41:I41)</f>
        <v>0</v>
      </c>
      <c r="K41" s="846"/>
      <c r="L41" s="846"/>
      <c r="M41" s="846"/>
      <c r="N41" s="3">
        <f>SUM(K41:M41)</f>
        <v>0</v>
      </c>
      <c r="O41" s="846"/>
      <c r="P41" s="846"/>
      <c r="Q41" s="846"/>
      <c r="R41" s="3">
        <f>SUM(O41:Q41)</f>
        <v>0</v>
      </c>
      <c r="S41" s="846"/>
      <c r="T41" s="846"/>
      <c r="U41" s="846"/>
      <c r="V41" s="3">
        <f>SUM(S41:U41)</f>
        <v>0</v>
      </c>
      <c r="W41" s="846"/>
      <c r="X41" s="846"/>
      <c r="Y41" s="846"/>
      <c r="Z41" s="3">
        <f>SUM(W41:Y41)</f>
        <v>0</v>
      </c>
      <c r="AA41" s="846"/>
      <c r="AB41" s="846"/>
      <c r="AC41" s="846"/>
      <c r="AD41" s="3">
        <f>SUM(AA41:AC41)</f>
        <v>0</v>
      </c>
      <c r="AE41" s="846"/>
      <c r="AF41" s="846"/>
      <c r="AG41" s="846"/>
      <c r="AH41" s="3">
        <f>SUM(AE41:AG41)</f>
        <v>0</v>
      </c>
      <c r="AI41" s="846"/>
      <c r="AJ41" s="846"/>
      <c r="AK41" s="846"/>
      <c r="AL41" s="3">
        <f>SUM(AI41:AK41)</f>
        <v>0</v>
      </c>
      <c r="AM41" s="846"/>
      <c r="AN41" s="846"/>
      <c r="AO41" s="846"/>
      <c r="AP41" s="3">
        <f>SUM(AM41:AO41)</f>
        <v>0</v>
      </c>
      <c r="AQ41" s="846"/>
      <c r="AR41" s="846"/>
      <c r="AS41" s="846"/>
      <c r="AT41" s="3">
        <f>SUM(AQ41:AS41)</f>
        <v>0</v>
      </c>
      <c r="AU41" s="846"/>
      <c r="AV41" s="846"/>
      <c r="AW41" s="846"/>
      <c r="AX41" s="3">
        <f>SUM(AU41:AW41)</f>
        <v>0</v>
      </c>
      <c r="AY41" s="3">
        <f t="shared" si="27"/>
        <v>0</v>
      </c>
      <c r="AZ41" s="3">
        <f t="shared" si="27"/>
        <v>0</v>
      </c>
      <c r="BA41" s="3">
        <f t="shared" si="27"/>
        <v>0</v>
      </c>
      <c r="BB41" s="3">
        <f>SUM(AY41:BA41)</f>
        <v>0</v>
      </c>
    </row>
    <row r="42" spans="1:54" x14ac:dyDescent="0.2">
      <c r="A42" s="125"/>
      <c r="B42" s="27" t="s">
        <v>2</v>
      </c>
      <c r="C42" s="84">
        <f t="shared" ref="C42:AH42" si="28">SUM(C39:C41)</f>
        <v>0</v>
      </c>
      <c r="D42" s="84">
        <f t="shared" si="28"/>
        <v>0</v>
      </c>
      <c r="E42" s="84">
        <f t="shared" si="28"/>
        <v>0</v>
      </c>
      <c r="F42" s="84">
        <f t="shared" si="28"/>
        <v>0</v>
      </c>
      <c r="G42" s="129">
        <f t="shared" si="28"/>
        <v>0</v>
      </c>
      <c r="H42" s="129">
        <f t="shared" si="28"/>
        <v>0</v>
      </c>
      <c r="I42" s="129">
        <f t="shared" si="28"/>
        <v>0</v>
      </c>
      <c r="J42" s="129">
        <f t="shared" si="28"/>
        <v>0</v>
      </c>
      <c r="K42" s="178">
        <f t="shared" si="28"/>
        <v>0</v>
      </c>
      <c r="L42" s="178">
        <f t="shared" si="28"/>
        <v>0</v>
      </c>
      <c r="M42" s="178">
        <f t="shared" si="28"/>
        <v>0</v>
      </c>
      <c r="N42" s="178">
        <f t="shared" si="28"/>
        <v>0</v>
      </c>
      <c r="O42" s="198">
        <f t="shared" si="28"/>
        <v>0</v>
      </c>
      <c r="P42" s="198">
        <f t="shared" si="28"/>
        <v>0</v>
      </c>
      <c r="Q42" s="198">
        <f t="shared" si="28"/>
        <v>0</v>
      </c>
      <c r="R42" s="198">
        <f t="shared" si="28"/>
        <v>0</v>
      </c>
      <c r="S42" s="221">
        <f t="shared" si="28"/>
        <v>0</v>
      </c>
      <c r="T42" s="221">
        <f t="shared" si="28"/>
        <v>0</v>
      </c>
      <c r="U42" s="221">
        <f t="shared" si="28"/>
        <v>0</v>
      </c>
      <c r="V42" s="221">
        <f t="shared" si="28"/>
        <v>0</v>
      </c>
      <c r="W42" s="246">
        <f t="shared" si="28"/>
        <v>0</v>
      </c>
      <c r="X42" s="246">
        <f t="shared" si="28"/>
        <v>0</v>
      </c>
      <c r="Y42" s="246">
        <f t="shared" si="28"/>
        <v>0</v>
      </c>
      <c r="Z42" s="246">
        <f t="shared" si="28"/>
        <v>0</v>
      </c>
      <c r="AA42" s="271">
        <f t="shared" si="28"/>
        <v>0</v>
      </c>
      <c r="AB42" s="271">
        <f t="shared" si="28"/>
        <v>0</v>
      </c>
      <c r="AC42" s="271">
        <f t="shared" si="28"/>
        <v>0</v>
      </c>
      <c r="AD42" s="271">
        <f t="shared" si="28"/>
        <v>0</v>
      </c>
      <c r="AE42" s="290">
        <f t="shared" si="28"/>
        <v>0</v>
      </c>
      <c r="AF42" s="290">
        <f t="shared" si="28"/>
        <v>0</v>
      </c>
      <c r="AG42" s="290">
        <f t="shared" si="28"/>
        <v>0</v>
      </c>
      <c r="AH42" s="290">
        <f t="shared" si="28"/>
        <v>0</v>
      </c>
      <c r="AI42" s="318">
        <f t="shared" ref="AI42:BB42" si="29">SUM(AI39:AI41)</f>
        <v>0</v>
      </c>
      <c r="AJ42" s="318">
        <f t="shared" si="29"/>
        <v>0</v>
      </c>
      <c r="AK42" s="318">
        <f t="shared" si="29"/>
        <v>0</v>
      </c>
      <c r="AL42" s="318">
        <f t="shared" si="29"/>
        <v>0</v>
      </c>
      <c r="AM42" s="384">
        <f t="shared" si="29"/>
        <v>0</v>
      </c>
      <c r="AN42" s="384">
        <f t="shared" si="29"/>
        <v>0</v>
      </c>
      <c r="AO42" s="384">
        <f t="shared" si="29"/>
        <v>0</v>
      </c>
      <c r="AP42" s="384">
        <f t="shared" si="29"/>
        <v>0</v>
      </c>
      <c r="AQ42" s="417">
        <f t="shared" si="29"/>
        <v>0</v>
      </c>
      <c r="AR42" s="417">
        <f t="shared" si="29"/>
        <v>0</v>
      </c>
      <c r="AS42" s="417">
        <f t="shared" si="29"/>
        <v>0</v>
      </c>
      <c r="AT42" s="417">
        <f t="shared" si="29"/>
        <v>0</v>
      </c>
      <c r="AU42" s="440">
        <f t="shared" si="29"/>
        <v>0</v>
      </c>
      <c r="AV42" s="440">
        <f t="shared" si="29"/>
        <v>0</v>
      </c>
      <c r="AW42" s="440">
        <f t="shared" si="29"/>
        <v>0</v>
      </c>
      <c r="AX42" s="440">
        <f t="shared" si="29"/>
        <v>0</v>
      </c>
      <c r="AY42" s="440">
        <f t="shared" si="29"/>
        <v>0</v>
      </c>
      <c r="AZ42" s="440">
        <f t="shared" si="29"/>
        <v>0</v>
      </c>
      <c r="BA42" s="440">
        <f t="shared" si="29"/>
        <v>0</v>
      </c>
      <c r="BB42" s="440">
        <f t="shared" si="29"/>
        <v>0</v>
      </c>
    </row>
    <row r="44" spans="1:54" x14ac:dyDescent="0.2">
      <c r="A44" s="138"/>
      <c r="B44" s="138"/>
      <c r="C44" s="913" t="s">
        <v>18</v>
      </c>
      <c r="D44" s="913"/>
      <c r="E44" s="913"/>
      <c r="F44" s="913"/>
      <c r="G44" s="913" t="s">
        <v>31</v>
      </c>
      <c r="H44" s="913"/>
      <c r="I44" s="913"/>
      <c r="J44" s="913"/>
      <c r="K44" s="913" t="s">
        <v>32</v>
      </c>
      <c r="L44" s="913"/>
      <c r="M44" s="913"/>
      <c r="N44" s="913"/>
      <c r="O44" s="913" t="s">
        <v>33</v>
      </c>
      <c r="P44" s="913"/>
      <c r="Q44" s="913"/>
      <c r="R44" s="913"/>
      <c r="S44" s="913" t="s">
        <v>34</v>
      </c>
      <c r="T44" s="913"/>
      <c r="U44" s="913"/>
      <c r="V44" s="913"/>
      <c r="W44" s="913" t="s">
        <v>284</v>
      </c>
      <c r="X44" s="913"/>
      <c r="Y44" s="913"/>
      <c r="Z44" s="913"/>
      <c r="AA44" s="913" t="s">
        <v>285</v>
      </c>
      <c r="AB44" s="913"/>
      <c r="AC44" s="913"/>
      <c r="AD44" s="913"/>
      <c r="AE44" s="925" t="s">
        <v>288</v>
      </c>
      <c r="AF44" s="926"/>
      <c r="AG44" s="926"/>
      <c r="AH44" s="927"/>
      <c r="AI44" s="925" t="s">
        <v>289</v>
      </c>
      <c r="AJ44" s="926"/>
      <c r="AK44" s="926"/>
      <c r="AL44" s="927"/>
      <c r="AM44" s="925" t="s">
        <v>290</v>
      </c>
      <c r="AN44" s="926"/>
      <c r="AO44" s="926"/>
      <c r="AP44" s="927"/>
      <c r="AQ44" s="925" t="s">
        <v>291</v>
      </c>
      <c r="AR44" s="926"/>
      <c r="AS44" s="926"/>
      <c r="AT44" s="927"/>
      <c r="AU44" s="925" t="s">
        <v>292</v>
      </c>
      <c r="AV44" s="926"/>
      <c r="AW44" s="926"/>
      <c r="AX44" s="927"/>
      <c r="AY44" s="925" t="s">
        <v>384</v>
      </c>
      <c r="AZ44" s="926"/>
      <c r="BA44" s="926"/>
      <c r="BB44" s="927"/>
    </row>
    <row r="45" spans="1:54" x14ac:dyDescent="0.2">
      <c r="A45" s="123" t="s">
        <v>19</v>
      </c>
      <c r="B45" s="123" t="s">
        <v>211</v>
      </c>
      <c r="C45" s="130" t="s">
        <v>28</v>
      </c>
      <c r="D45" s="131" t="s">
        <v>29</v>
      </c>
      <c r="E45" s="132" t="s">
        <v>30</v>
      </c>
      <c r="F45" s="84" t="s">
        <v>17</v>
      </c>
      <c r="G45" s="130" t="s">
        <v>28</v>
      </c>
      <c r="H45" s="131" t="s">
        <v>29</v>
      </c>
      <c r="I45" s="132" t="s">
        <v>30</v>
      </c>
      <c r="J45" s="129" t="s">
        <v>17</v>
      </c>
      <c r="K45" s="179" t="s">
        <v>28</v>
      </c>
      <c r="L45" s="180" t="s">
        <v>29</v>
      </c>
      <c r="M45" s="181" t="s">
        <v>30</v>
      </c>
      <c r="N45" s="178" t="s">
        <v>17</v>
      </c>
      <c r="O45" s="199" t="s">
        <v>28</v>
      </c>
      <c r="P45" s="200" t="s">
        <v>29</v>
      </c>
      <c r="Q45" s="201" t="s">
        <v>30</v>
      </c>
      <c r="R45" s="198" t="s">
        <v>17</v>
      </c>
      <c r="S45" s="222" t="s">
        <v>28</v>
      </c>
      <c r="T45" s="223" t="s">
        <v>29</v>
      </c>
      <c r="U45" s="224" t="s">
        <v>30</v>
      </c>
      <c r="V45" s="221" t="s">
        <v>17</v>
      </c>
      <c r="W45" s="243" t="s">
        <v>28</v>
      </c>
      <c r="X45" s="244" t="s">
        <v>29</v>
      </c>
      <c r="Y45" s="245" t="s">
        <v>30</v>
      </c>
      <c r="Z45" s="246" t="s">
        <v>17</v>
      </c>
      <c r="AA45" s="268" t="s">
        <v>28</v>
      </c>
      <c r="AB45" s="269" t="s">
        <v>29</v>
      </c>
      <c r="AC45" s="270" t="s">
        <v>30</v>
      </c>
      <c r="AD45" s="271" t="s">
        <v>17</v>
      </c>
      <c r="AE45" s="287" t="s">
        <v>28</v>
      </c>
      <c r="AF45" s="288" t="s">
        <v>29</v>
      </c>
      <c r="AG45" s="289" t="s">
        <v>30</v>
      </c>
      <c r="AH45" s="290" t="s">
        <v>17</v>
      </c>
      <c r="AI45" s="315" t="s">
        <v>28</v>
      </c>
      <c r="AJ45" s="316" t="s">
        <v>29</v>
      </c>
      <c r="AK45" s="317" t="s">
        <v>30</v>
      </c>
      <c r="AL45" s="318" t="s">
        <v>17</v>
      </c>
      <c r="AM45" s="381" t="s">
        <v>28</v>
      </c>
      <c r="AN45" s="382" t="s">
        <v>29</v>
      </c>
      <c r="AO45" s="383" t="s">
        <v>30</v>
      </c>
      <c r="AP45" s="384" t="s">
        <v>17</v>
      </c>
      <c r="AQ45" s="414" t="s">
        <v>28</v>
      </c>
      <c r="AR45" s="415" t="s">
        <v>29</v>
      </c>
      <c r="AS45" s="416" t="s">
        <v>30</v>
      </c>
      <c r="AT45" s="417" t="s">
        <v>17</v>
      </c>
      <c r="AU45" s="437" t="s">
        <v>28</v>
      </c>
      <c r="AV45" s="438" t="s">
        <v>29</v>
      </c>
      <c r="AW45" s="439" t="s">
        <v>30</v>
      </c>
      <c r="AX45" s="440" t="s">
        <v>17</v>
      </c>
      <c r="AY45" s="437" t="s">
        <v>28</v>
      </c>
      <c r="AZ45" s="438" t="s">
        <v>29</v>
      </c>
      <c r="BA45" s="439" t="s">
        <v>30</v>
      </c>
      <c r="BB45" s="440" t="s">
        <v>17</v>
      </c>
    </row>
    <row r="46" spans="1:54" x14ac:dyDescent="0.2">
      <c r="A46" s="3">
        <v>1</v>
      </c>
      <c r="B46" s="15" t="s">
        <v>212</v>
      </c>
      <c r="C46" s="3"/>
      <c r="D46" s="3"/>
      <c r="E46" s="3"/>
      <c r="F46" s="3">
        <f>SUM(C46:E46)</f>
        <v>0</v>
      </c>
      <c r="G46" s="846"/>
      <c r="H46" s="846"/>
      <c r="I46" s="846"/>
      <c r="J46" s="3">
        <f>SUM(G46:I46)</f>
        <v>0</v>
      </c>
      <c r="K46" s="846"/>
      <c r="L46" s="846"/>
      <c r="M46" s="846"/>
      <c r="N46" s="3">
        <f>SUM(K46:M46)</f>
        <v>0</v>
      </c>
      <c r="O46" s="846"/>
      <c r="P46" s="846"/>
      <c r="Q46" s="846"/>
      <c r="R46" s="3">
        <f>SUM(O46:Q46)</f>
        <v>0</v>
      </c>
      <c r="S46" s="846"/>
      <c r="T46" s="846"/>
      <c r="U46" s="846"/>
      <c r="V46" s="3">
        <f>SUM(S46:U46)</f>
        <v>0</v>
      </c>
      <c r="W46" s="846"/>
      <c r="X46" s="846"/>
      <c r="Y46" s="846"/>
      <c r="Z46" s="3">
        <f>SUM(W46:Y46)</f>
        <v>0</v>
      </c>
      <c r="AA46" s="846"/>
      <c r="AB46" s="846"/>
      <c r="AC46" s="846"/>
      <c r="AD46" s="3">
        <f>SUM(AA46:AC46)</f>
        <v>0</v>
      </c>
      <c r="AE46" s="846"/>
      <c r="AF46" s="846"/>
      <c r="AG46" s="846"/>
      <c r="AH46" s="3">
        <f>SUM(AE46:AG46)</f>
        <v>0</v>
      </c>
      <c r="AI46" s="846"/>
      <c r="AJ46" s="846"/>
      <c r="AK46" s="846"/>
      <c r="AL46" s="3">
        <f>SUM(AI46:AK46)</f>
        <v>0</v>
      </c>
      <c r="AM46" s="846"/>
      <c r="AN46" s="846"/>
      <c r="AO46" s="846"/>
      <c r="AP46" s="3">
        <f>SUM(AM46:AO46)</f>
        <v>0</v>
      </c>
      <c r="AQ46" s="846"/>
      <c r="AR46" s="846"/>
      <c r="AS46" s="846"/>
      <c r="AT46" s="3">
        <f>SUM(AQ46:AS46)</f>
        <v>0</v>
      </c>
      <c r="AU46" s="846"/>
      <c r="AV46" s="846"/>
      <c r="AW46" s="846"/>
      <c r="AX46" s="3">
        <f>SUM(AU46:AW46)</f>
        <v>0</v>
      </c>
      <c r="AY46" s="3">
        <f t="shared" ref="AY46:BA49" si="30">AU46+C46+G46+K46+O46+S46+W46+AA46+AE46+AI46+AM46+AQ46</f>
        <v>0</v>
      </c>
      <c r="AZ46" s="3">
        <f t="shared" si="30"/>
        <v>0</v>
      </c>
      <c r="BA46" s="3">
        <f t="shared" si="30"/>
        <v>0</v>
      </c>
      <c r="BB46" s="3">
        <f>SUM(AY46:BA46)</f>
        <v>0</v>
      </c>
    </row>
    <row r="47" spans="1:54" x14ac:dyDescent="0.2">
      <c r="A47" s="3">
        <v>2</v>
      </c>
      <c r="B47" s="15" t="s">
        <v>213</v>
      </c>
      <c r="C47" s="3"/>
      <c r="D47" s="3"/>
      <c r="E47" s="3"/>
      <c r="F47" s="3">
        <f>SUM(C47:E47)</f>
        <v>0</v>
      </c>
      <c r="G47" s="846"/>
      <c r="H47" s="846"/>
      <c r="I47" s="846"/>
      <c r="J47" s="3">
        <f>SUM(G47:I47)</f>
        <v>0</v>
      </c>
      <c r="K47" s="846"/>
      <c r="L47" s="846"/>
      <c r="M47" s="846"/>
      <c r="N47" s="3">
        <f>SUM(K47:M47)</f>
        <v>0</v>
      </c>
      <c r="O47" s="846"/>
      <c r="P47" s="846"/>
      <c r="Q47" s="846"/>
      <c r="R47" s="3">
        <f>SUM(O47:Q47)</f>
        <v>0</v>
      </c>
      <c r="S47" s="846"/>
      <c r="T47" s="846"/>
      <c r="U47" s="846"/>
      <c r="V47" s="3">
        <f>SUM(S47:U47)</f>
        <v>0</v>
      </c>
      <c r="W47" s="846"/>
      <c r="X47" s="846"/>
      <c r="Y47" s="846"/>
      <c r="Z47" s="3">
        <f>SUM(W47:Y47)</f>
        <v>0</v>
      </c>
      <c r="AA47" s="846"/>
      <c r="AB47" s="846"/>
      <c r="AC47" s="846"/>
      <c r="AD47" s="3">
        <f>SUM(AA47:AC47)</f>
        <v>0</v>
      </c>
      <c r="AE47" s="846"/>
      <c r="AF47" s="846"/>
      <c r="AG47" s="846"/>
      <c r="AH47" s="3">
        <f>SUM(AE47:AG47)</f>
        <v>0</v>
      </c>
      <c r="AI47" s="846"/>
      <c r="AJ47" s="846"/>
      <c r="AK47" s="846"/>
      <c r="AL47" s="3">
        <f>SUM(AI47:AK47)</f>
        <v>0</v>
      </c>
      <c r="AM47" s="846"/>
      <c r="AN47" s="846"/>
      <c r="AO47" s="846"/>
      <c r="AP47" s="3">
        <f>SUM(AM47:AO47)</f>
        <v>0</v>
      </c>
      <c r="AQ47" s="846"/>
      <c r="AR47" s="846"/>
      <c r="AS47" s="846"/>
      <c r="AT47" s="3">
        <f>SUM(AQ47:AS47)</f>
        <v>0</v>
      </c>
      <c r="AU47" s="846"/>
      <c r="AV47" s="846"/>
      <c r="AW47" s="846"/>
      <c r="AX47" s="3">
        <f>SUM(AU47:AW47)</f>
        <v>0</v>
      </c>
      <c r="AY47" s="3">
        <f t="shared" si="30"/>
        <v>0</v>
      </c>
      <c r="AZ47" s="3">
        <f t="shared" si="30"/>
        <v>0</v>
      </c>
      <c r="BA47" s="3">
        <f t="shared" si="30"/>
        <v>0</v>
      </c>
      <c r="BB47" s="3">
        <f>SUM(AY47:BA47)</f>
        <v>0</v>
      </c>
    </row>
    <row r="48" spans="1:54" x14ac:dyDescent="0.2">
      <c r="A48" s="3">
        <v>3</v>
      </c>
      <c r="B48" s="15" t="s">
        <v>214</v>
      </c>
      <c r="C48" s="3"/>
      <c r="D48" s="3"/>
      <c r="E48" s="3"/>
      <c r="F48" s="3">
        <f>SUM(C48:E48)</f>
        <v>0</v>
      </c>
      <c r="G48" s="846"/>
      <c r="H48" s="846"/>
      <c r="I48" s="846"/>
      <c r="J48" s="3">
        <f>SUM(G48:I48)</f>
        <v>0</v>
      </c>
      <c r="K48" s="846"/>
      <c r="L48" s="846"/>
      <c r="M48" s="846"/>
      <c r="N48" s="3">
        <f>SUM(K48:M48)</f>
        <v>0</v>
      </c>
      <c r="O48" s="846"/>
      <c r="P48" s="846"/>
      <c r="Q48" s="846"/>
      <c r="R48" s="3">
        <f>SUM(O48:Q48)</f>
        <v>0</v>
      </c>
      <c r="S48" s="846"/>
      <c r="T48" s="846"/>
      <c r="U48" s="846"/>
      <c r="V48" s="3">
        <f>SUM(S48:U48)</f>
        <v>0</v>
      </c>
      <c r="W48" s="846"/>
      <c r="X48" s="846"/>
      <c r="Y48" s="846"/>
      <c r="Z48" s="3">
        <f>SUM(W48:Y48)</f>
        <v>0</v>
      </c>
      <c r="AA48" s="846"/>
      <c r="AB48" s="846"/>
      <c r="AC48" s="846"/>
      <c r="AD48" s="3">
        <f>SUM(AA48:AC48)</f>
        <v>0</v>
      </c>
      <c r="AE48" s="846"/>
      <c r="AF48" s="846"/>
      <c r="AG48" s="846"/>
      <c r="AH48" s="3">
        <f>SUM(AE48:AG48)</f>
        <v>0</v>
      </c>
      <c r="AI48" s="846"/>
      <c r="AJ48" s="846"/>
      <c r="AK48" s="846"/>
      <c r="AL48" s="3">
        <f>SUM(AI48:AK48)</f>
        <v>0</v>
      </c>
      <c r="AM48" s="846"/>
      <c r="AN48" s="846"/>
      <c r="AO48" s="846"/>
      <c r="AP48" s="3">
        <f>SUM(AM48:AO48)</f>
        <v>0</v>
      </c>
      <c r="AQ48" s="846"/>
      <c r="AR48" s="846"/>
      <c r="AS48" s="846"/>
      <c r="AT48" s="3">
        <f>SUM(AQ48:AS48)</f>
        <v>0</v>
      </c>
      <c r="AU48" s="846"/>
      <c r="AV48" s="846"/>
      <c r="AW48" s="846"/>
      <c r="AX48" s="3">
        <f>SUM(AU48:AW48)</f>
        <v>0</v>
      </c>
      <c r="AY48" s="3">
        <f t="shared" si="30"/>
        <v>0</v>
      </c>
      <c r="AZ48" s="3">
        <f t="shared" si="30"/>
        <v>0</v>
      </c>
      <c r="BA48" s="3">
        <f t="shared" si="30"/>
        <v>0</v>
      </c>
      <c r="BB48" s="3">
        <f>SUM(AY48:BA48)</f>
        <v>0</v>
      </c>
    </row>
    <row r="49" spans="1:194" x14ac:dyDescent="0.2">
      <c r="A49" s="3">
        <v>4</v>
      </c>
      <c r="B49" s="15" t="s">
        <v>215</v>
      </c>
      <c r="C49" s="3"/>
      <c r="D49" s="3"/>
      <c r="E49" s="3"/>
      <c r="F49" s="3">
        <f>SUM(C49:E49)</f>
        <v>0</v>
      </c>
      <c r="G49" s="846"/>
      <c r="H49" s="846"/>
      <c r="I49" s="846"/>
      <c r="J49" s="3">
        <f>SUM(G49:I49)</f>
        <v>0</v>
      </c>
      <c r="K49" s="846"/>
      <c r="L49" s="846"/>
      <c r="M49" s="846"/>
      <c r="N49" s="3">
        <f>SUM(K49:M49)</f>
        <v>0</v>
      </c>
      <c r="O49" s="846"/>
      <c r="P49" s="846"/>
      <c r="Q49" s="846"/>
      <c r="R49" s="3">
        <f>SUM(O49:Q49)</f>
        <v>0</v>
      </c>
      <c r="S49" s="846"/>
      <c r="T49" s="846"/>
      <c r="U49" s="846"/>
      <c r="V49" s="3">
        <f>SUM(S49:U49)</f>
        <v>0</v>
      </c>
      <c r="W49" s="846"/>
      <c r="X49" s="846"/>
      <c r="Y49" s="846"/>
      <c r="Z49" s="3">
        <f>SUM(W49:Y49)</f>
        <v>0</v>
      </c>
      <c r="AA49" s="846"/>
      <c r="AB49" s="846"/>
      <c r="AC49" s="846"/>
      <c r="AD49" s="3">
        <f>SUM(AA49:AC49)</f>
        <v>0</v>
      </c>
      <c r="AE49" s="846"/>
      <c r="AF49" s="846"/>
      <c r="AG49" s="846"/>
      <c r="AH49" s="3">
        <f>SUM(AE49:AG49)</f>
        <v>0</v>
      </c>
      <c r="AI49" s="846"/>
      <c r="AJ49" s="846"/>
      <c r="AK49" s="846"/>
      <c r="AL49" s="3">
        <f>SUM(AI49:AK49)</f>
        <v>0</v>
      </c>
      <c r="AM49" s="846"/>
      <c r="AN49" s="846"/>
      <c r="AO49" s="846"/>
      <c r="AP49" s="3">
        <f>SUM(AM49:AO49)</f>
        <v>0</v>
      </c>
      <c r="AQ49" s="846"/>
      <c r="AR49" s="846"/>
      <c r="AS49" s="846"/>
      <c r="AT49" s="3">
        <f>SUM(AQ49:AS49)</f>
        <v>0</v>
      </c>
      <c r="AU49" s="846"/>
      <c r="AV49" s="846"/>
      <c r="AW49" s="846"/>
      <c r="AX49" s="3">
        <f>SUM(AU49:AW49)</f>
        <v>0</v>
      </c>
      <c r="AY49" s="3">
        <f t="shared" si="30"/>
        <v>0</v>
      </c>
      <c r="AZ49" s="3">
        <f t="shared" si="30"/>
        <v>0</v>
      </c>
      <c r="BA49" s="3">
        <f t="shared" si="30"/>
        <v>0</v>
      </c>
      <c r="BB49" s="3">
        <f>SUM(AY49:BA49)</f>
        <v>0</v>
      </c>
    </row>
    <row r="51" spans="1:194" x14ac:dyDescent="0.2">
      <c r="A51" s="121"/>
      <c r="B51" s="121"/>
      <c r="C51" s="913" t="s">
        <v>18</v>
      </c>
      <c r="D51" s="913"/>
      <c r="E51" s="913"/>
      <c r="F51" s="913"/>
      <c r="G51" s="913" t="s">
        <v>31</v>
      </c>
      <c r="H51" s="913"/>
      <c r="I51" s="913"/>
      <c r="J51" s="913"/>
      <c r="K51" s="913" t="s">
        <v>32</v>
      </c>
      <c r="L51" s="913"/>
      <c r="M51" s="913"/>
      <c r="N51" s="913"/>
      <c r="O51" s="913" t="s">
        <v>33</v>
      </c>
      <c r="P51" s="913"/>
      <c r="Q51" s="913"/>
      <c r="R51" s="913"/>
      <c r="S51" s="913" t="s">
        <v>34</v>
      </c>
      <c r="T51" s="913"/>
      <c r="U51" s="913"/>
      <c r="V51" s="913"/>
      <c r="W51" s="913" t="s">
        <v>284</v>
      </c>
      <c r="X51" s="913"/>
      <c r="Y51" s="913"/>
      <c r="Z51" s="913"/>
      <c r="AA51" s="913" t="s">
        <v>285</v>
      </c>
      <c r="AB51" s="913"/>
      <c r="AC51" s="913"/>
      <c r="AD51" s="913"/>
      <c r="AE51" s="925" t="s">
        <v>288</v>
      </c>
      <c r="AF51" s="926"/>
      <c r="AG51" s="926"/>
      <c r="AH51" s="927"/>
      <c r="AI51" s="925" t="s">
        <v>289</v>
      </c>
      <c r="AJ51" s="926"/>
      <c r="AK51" s="926"/>
      <c r="AL51" s="927"/>
      <c r="AM51" s="925" t="s">
        <v>290</v>
      </c>
      <c r="AN51" s="926"/>
      <c r="AO51" s="926"/>
      <c r="AP51" s="927"/>
      <c r="AQ51" s="925" t="s">
        <v>291</v>
      </c>
      <c r="AR51" s="926"/>
      <c r="AS51" s="926"/>
      <c r="AT51" s="927"/>
      <c r="AU51" s="925" t="s">
        <v>292</v>
      </c>
      <c r="AV51" s="926"/>
      <c r="AW51" s="926"/>
      <c r="AX51" s="927"/>
      <c r="AY51" s="925" t="s">
        <v>384</v>
      </c>
      <c r="AZ51" s="926"/>
      <c r="BA51" s="926"/>
      <c r="BB51" s="927"/>
    </row>
    <row r="52" spans="1:194" x14ac:dyDescent="0.2">
      <c r="A52" s="123" t="s">
        <v>19</v>
      </c>
      <c r="B52" s="123" t="s">
        <v>186</v>
      </c>
      <c r="C52" s="130" t="s">
        <v>28</v>
      </c>
      <c r="D52" s="131" t="s">
        <v>29</v>
      </c>
      <c r="E52" s="132" t="s">
        <v>30</v>
      </c>
      <c r="F52" s="84" t="s">
        <v>17</v>
      </c>
      <c r="G52" s="130" t="s">
        <v>28</v>
      </c>
      <c r="H52" s="131" t="s">
        <v>29</v>
      </c>
      <c r="I52" s="132" t="s">
        <v>30</v>
      </c>
      <c r="J52" s="129" t="s">
        <v>17</v>
      </c>
      <c r="K52" s="179" t="s">
        <v>28</v>
      </c>
      <c r="L52" s="180" t="s">
        <v>29</v>
      </c>
      <c r="M52" s="181" t="s">
        <v>30</v>
      </c>
      <c r="N52" s="178" t="s">
        <v>17</v>
      </c>
      <c r="O52" s="199" t="s">
        <v>28</v>
      </c>
      <c r="P52" s="200" t="s">
        <v>29</v>
      </c>
      <c r="Q52" s="201" t="s">
        <v>30</v>
      </c>
      <c r="R52" s="198" t="s">
        <v>17</v>
      </c>
      <c r="S52" s="222" t="s">
        <v>28</v>
      </c>
      <c r="T52" s="223" t="s">
        <v>29</v>
      </c>
      <c r="U52" s="224" t="s">
        <v>30</v>
      </c>
      <c r="V52" s="221" t="s">
        <v>17</v>
      </c>
      <c r="W52" s="243" t="s">
        <v>28</v>
      </c>
      <c r="X52" s="244" t="s">
        <v>29</v>
      </c>
      <c r="Y52" s="245" t="s">
        <v>30</v>
      </c>
      <c r="Z52" s="246" t="s">
        <v>17</v>
      </c>
      <c r="AA52" s="268" t="s">
        <v>28</v>
      </c>
      <c r="AB52" s="269" t="s">
        <v>29</v>
      </c>
      <c r="AC52" s="270" t="s">
        <v>30</v>
      </c>
      <c r="AD52" s="271" t="s">
        <v>17</v>
      </c>
      <c r="AE52" s="287" t="s">
        <v>28</v>
      </c>
      <c r="AF52" s="288" t="s">
        <v>29</v>
      </c>
      <c r="AG52" s="289" t="s">
        <v>30</v>
      </c>
      <c r="AH52" s="290" t="s">
        <v>17</v>
      </c>
      <c r="AI52" s="315" t="s">
        <v>28</v>
      </c>
      <c r="AJ52" s="316" t="s">
        <v>29</v>
      </c>
      <c r="AK52" s="317" t="s">
        <v>30</v>
      </c>
      <c r="AL52" s="318" t="s">
        <v>17</v>
      </c>
      <c r="AM52" s="381" t="s">
        <v>28</v>
      </c>
      <c r="AN52" s="382" t="s">
        <v>29</v>
      </c>
      <c r="AO52" s="383" t="s">
        <v>30</v>
      </c>
      <c r="AP52" s="384" t="s">
        <v>17</v>
      </c>
      <c r="AQ52" s="414" t="s">
        <v>28</v>
      </c>
      <c r="AR52" s="415" t="s">
        <v>29</v>
      </c>
      <c r="AS52" s="416" t="s">
        <v>30</v>
      </c>
      <c r="AT52" s="417" t="s">
        <v>17</v>
      </c>
      <c r="AU52" s="437" t="s">
        <v>28</v>
      </c>
      <c r="AV52" s="438" t="s">
        <v>29</v>
      </c>
      <c r="AW52" s="439" t="s">
        <v>30</v>
      </c>
      <c r="AX52" s="440" t="s">
        <v>17</v>
      </c>
      <c r="AY52" s="437" t="s">
        <v>28</v>
      </c>
      <c r="AZ52" s="438" t="s">
        <v>29</v>
      </c>
      <c r="BA52" s="439" t="s">
        <v>30</v>
      </c>
      <c r="BB52" s="440" t="s">
        <v>17</v>
      </c>
    </row>
    <row r="53" spans="1:194" x14ac:dyDescent="0.2">
      <c r="A53" s="95">
        <v>1</v>
      </c>
      <c r="B53" s="96" t="s">
        <v>191</v>
      </c>
      <c r="C53" s="95"/>
      <c r="D53" s="95"/>
      <c r="E53" s="95"/>
      <c r="F53" s="95">
        <f>SUM(C53:E53)</f>
        <v>0</v>
      </c>
      <c r="G53" s="95"/>
      <c r="H53" s="95"/>
      <c r="I53" s="95"/>
      <c r="J53" s="95">
        <f>SUM(G53:I53)</f>
        <v>0</v>
      </c>
      <c r="K53" s="95"/>
      <c r="L53" s="95"/>
      <c r="M53" s="95"/>
      <c r="N53" s="95">
        <f>SUM(K53:M53)</f>
        <v>0</v>
      </c>
      <c r="O53" s="95"/>
      <c r="P53" s="95"/>
      <c r="Q53" s="95"/>
      <c r="R53" s="95">
        <f>SUM(O53:Q53)</f>
        <v>0</v>
      </c>
      <c r="S53" s="95"/>
      <c r="T53" s="95"/>
      <c r="U53" s="95"/>
      <c r="V53" s="95">
        <f>SUM(S53:U53)</f>
        <v>0</v>
      </c>
      <c r="W53" s="95"/>
      <c r="X53" s="95"/>
      <c r="Y53" s="95"/>
      <c r="Z53" s="95">
        <f>SUM(W53:Y53)</f>
        <v>0</v>
      </c>
      <c r="AA53" s="95"/>
      <c r="AB53" s="95"/>
      <c r="AC53" s="95"/>
      <c r="AD53" s="95">
        <f>SUM(AA53:AC53)</f>
        <v>0</v>
      </c>
      <c r="AE53" s="95">
        <v>0</v>
      </c>
      <c r="AF53" s="95">
        <v>0</v>
      </c>
      <c r="AG53" s="95">
        <v>0</v>
      </c>
      <c r="AH53" s="95">
        <f>SUM(AE53:AG53)</f>
        <v>0</v>
      </c>
      <c r="AI53" s="95">
        <v>0</v>
      </c>
      <c r="AJ53" s="95">
        <v>0</v>
      </c>
      <c r="AK53" s="95">
        <v>0</v>
      </c>
      <c r="AL53" s="95">
        <f>SUM(AI53:AK53)</f>
        <v>0</v>
      </c>
      <c r="AM53" s="95">
        <v>0</v>
      </c>
      <c r="AN53" s="95">
        <v>0</v>
      </c>
      <c r="AO53" s="95">
        <v>0</v>
      </c>
      <c r="AP53" s="95">
        <f>SUM(AM53:AO53)</f>
        <v>0</v>
      </c>
      <c r="AQ53" s="95">
        <v>0</v>
      </c>
      <c r="AR53" s="95">
        <v>0</v>
      </c>
      <c r="AS53" s="95">
        <v>0</v>
      </c>
      <c r="AT53" s="95">
        <f>SUM(AQ53:AS53)</f>
        <v>0</v>
      </c>
      <c r="AU53" s="95">
        <v>0</v>
      </c>
      <c r="AV53" s="95">
        <v>0</v>
      </c>
      <c r="AW53" s="95">
        <v>0</v>
      </c>
      <c r="AX53" s="95">
        <f>SUM(AU53:AW53)</f>
        <v>0</v>
      </c>
      <c r="AY53" s="3">
        <f>AU53+C53+G53+K53+O53+S53+W53+AA53+AE53+AI53+AM53+AQ53</f>
        <v>0</v>
      </c>
      <c r="AZ53" s="3">
        <f t="shared" ref="AZ53:AZ61" si="31">AV53+D53+H53+L53+P53+T53+X53+AB53+AF53+AJ53+AN53+AR53</f>
        <v>0</v>
      </c>
      <c r="BA53" s="3">
        <f t="shared" ref="BA53:BA61" si="32">AW53+E53+I53+M53+Q53+U53+Y53+AC53+AG53+AK53+AO53+AS53</f>
        <v>0</v>
      </c>
      <c r="BB53" s="95">
        <f>SUM(AY53:BA53)</f>
        <v>0</v>
      </c>
    </row>
    <row r="54" spans="1:194" x14ac:dyDescent="0.2">
      <c r="A54" s="95">
        <v>2</v>
      </c>
      <c r="B54" s="96" t="s">
        <v>166</v>
      </c>
      <c r="C54" s="95"/>
      <c r="D54" s="95"/>
      <c r="E54" s="95"/>
      <c r="F54" s="95">
        <f t="shared" ref="F54:F61" si="33">SUM(C54:E54)</f>
        <v>0</v>
      </c>
      <c r="G54" s="95"/>
      <c r="H54" s="95"/>
      <c r="I54" s="95"/>
      <c r="J54" s="95">
        <f t="shared" ref="J54:J61" si="34">SUM(G54:I54)</f>
        <v>0</v>
      </c>
      <c r="K54" s="95"/>
      <c r="L54" s="95"/>
      <c r="M54" s="95"/>
      <c r="N54" s="95">
        <f t="shared" ref="N54:N61" si="35">SUM(K54:M54)</f>
        <v>0</v>
      </c>
      <c r="O54" s="95"/>
      <c r="P54" s="95"/>
      <c r="Q54" s="95"/>
      <c r="R54" s="95">
        <f t="shared" ref="R54:R61" si="36">SUM(O54:Q54)</f>
        <v>0</v>
      </c>
      <c r="S54" s="95"/>
      <c r="T54" s="95"/>
      <c r="U54" s="95"/>
      <c r="V54" s="95">
        <f t="shared" ref="V54:V61" si="37">SUM(S54:U54)</f>
        <v>0</v>
      </c>
      <c r="W54" s="95"/>
      <c r="X54" s="95"/>
      <c r="Y54" s="95"/>
      <c r="Z54" s="95">
        <f t="shared" ref="Z54:Z61" si="38">SUM(W54:Y54)</f>
        <v>0</v>
      </c>
      <c r="AA54" s="95"/>
      <c r="AB54" s="95"/>
      <c r="AC54" s="95"/>
      <c r="AD54" s="95">
        <f t="shared" ref="AD54:AD61" si="39">SUM(AA54:AC54)</f>
        <v>0</v>
      </c>
      <c r="AE54" s="95"/>
      <c r="AF54" s="95"/>
      <c r="AG54" s="95"/>
      <c r="AH54" s="95">
        <f t="shared" ref="AH54:AH61" si="40">SUM(AE54:AG54)</f>
        <v>0</v>
      </c>
      <c r="AI54" s="95"/>
      <c r="AJ54" s="95"/>
      <c r="AK54" s="95"/>
      <c r="AL54" s="95">
        <f t="shared" ref="AL54:AL61" si="41">SUM(AI54:AK54)</f>
        <v>0</v>
      </c>
      <c r="AM54" s="95"/>
      <c r="AN54" s="95"/>
      <c r="AO54" s="95"/>
      <c r="AP54" s="95">
        <f t="shared" ref="AP54:AP61" si="42">SUM(AM54:AO54)</f>
        <v>0</v>
      </c>
      <c r="AQ54" s="95"/>
      <c r="AR54" s="95">
        <v>0</v>
      </c>
      <c r="AS54" s="95"/>
      <c r="AT54" s="95">
        <f t="shared" ref="AT54:AT61" si="43">SUM(AQ54:AS54)</f>
        <v>0</v>
      </c>
      <c r="AU54" s="95"/>
      <c r="AV54" s="95"/>
      <c r="AW54" s="95"/>
      <c r="AX54" s="95">
        <f t="shared" ref="AX54:AX61" si="44">SUM(AU54:AW54)</f>
        <v>0</v>
      </c>
      <c r="AY54" s="3">
        <f t="shared" ref="AY54:AY61" si="45">AU54+C54+G54+K54+O54+S54+W54+AA54+AE54+AI54+AM54+AQ54</f>
        <v>0</v>
      </c>
      <c r="AZ54" s="3">
        <f t="shared" si="31"/>
        <v>0</v>
      </c>
      <c r="BA54" s="3">
        <f t="shared" si="32"/>
        <v>0</v>
      </c>
      <c r="BB54" s="95">
        <f t="shared" ref="BB54:BB61" si="46">SUM(AY54:BA54)</f>
        <v>0</v>
      </c>
    </row>
    <row r="55" spans="1:194" x14ac:dyDescent="0.2">
      <c r="A55" s="95">
        <v>3</v>
      </c>
      <c r="B55" s="96" t="s">
        <v>167</v>
      </c>
      <c r="C55" s="95"/>
      <c r="D55" s="95"/>
      <c r="E55" s="95"/>
      <c r="F55" s="95">
        <f t="shared" si="33"/>
        <v>0</v>
      </c>
      <c r="G55" s="95"/>
      <c r="H55" s="95"/>
      <c r="I55" s="95"/>
      <c r="J55" s="95">
        <f t="shared" si="34"/>
        <v>0</v>
      </c>
      <c r="K55" s="95"/>
      <c r="L55" s="95"/>
      <c r="M55" s="95"/>
      <c r="N55" s="95">
        <f t="shared" si="35"/>
        <v>0</v>
      </c>
      <c r="O55" s="95"/>
      <c r="P55" s="95"/>
      <c r="Q55" s="95"/>
      <c r="R55" s="95">
        <f t="shared" si="36"/>
        <v>0</v>
      </c>
      <c r="S55" s="95"/>
      <c r="T55" s="95"/>
      <c r="U55" s="95"/>
      <c r="V55" s="95">
        <f t="shared" si="37"/>
        <v>0</v>
      </c>
      <c r="W55" s="95"/>
      <c r="X55" s="95"/>
      <c r="Y55" s="95"/>
      <c r="Z55" s="95">
        <f t="shared" si="38"/>
        <v>0</v>
      </c>
      <c r="AA55" s="95"/>
      <c r="AB55" s="95"/>
      <c r="AC55" s="95"/>
      <c r="AD55" s="95">
        <f t="shared" si="39"/>
        <v>0</v>
      </c>
      <c r="AE55" s="95"/>
      <c r="AF55" s="95"/>
      <c r="AG55" s="95"/>
      <c r="AH55" s="95">
        <f t="shared" si="40"/>
        <v>0</v>
      </c>
      <c r="AI55" s="95"/>
      <c r="AJ55" s="95"/>
      <c r="AK55" s="95"/>
      <c r="AL55" s="95">
        <f t="shared" si="41"/>
        <v>0</v>
      </c>
      <c r="AM55" s="95"/>
      <c r="AN55" s="95"/>
      <c r="AO55" s="95"/>
      <c r="AP55" s="95">
        <f t="shared" si="42"/>
        <v>0</v>
      </c>
      <c r="AQ55" s="95"/>
      <c r="AR55" s="95">
        <v>0</v>
      </c>
      <c r="AS55" s="95"/>
      <c r="AT55" s="95">
        <f t="shared" si="43"/>
        <v>0</v>
      </c>
      <c r="AU55" s="95"/>
      <c r="AV55" s="95"/>
      <c r="AW55" s="95"/>
      <c r="AX55" s="95">
        <f t="shared" si="44"/>
        <v>0</v>
      </c>
      <c r="AY55" s="3">
        <f t="shared" si="45"/>
        <v>0</v>
      </c>
      <c r="AZ55" s="3">
        <f t="shared" si="31"/>
        <v>0</v>
      </c>
      <c r="BA55" s="3">
        <f t="shared" si="32"/>
        <v>0</v>
      </c>
      <c r="BB55" s="95">
        <f t="shared" si="46"/>
        <v>0</v>
      </c>
    </row>
    <row r="56" spans="1:194" x14ac:dyDescent="0.2">
      <c r="A56" s="95">
        <v>4</v>
      </c>
      <c r="B56" s="96" t="s">
        <v>192</v>
      </c>
      <c r="C56" s="95"/>
      <c r="D56" s="95"/>
      <c r="E56" s="95"/>
      <c r="F56" s="95">
        <f t="shared" si="33"/>
        <v>0</v>
      </c>
      <c r="G56" s="95"/>
      <c r="H56" s="95"/>
      <c r="I56" s="95"/>
      <c r="J56" s="95">
        <f t="shared" si="34"/>
        <v>0</v>
      </c>
      <c r="K56" s="95"/>
      <c r="L56" s="95"/>
      <c r="M56" s="95"/>
      <c r="N56" s="95">
        <f t="shared" si="35"/>
        <v>0</v>
      </c>
      <c r="O56" s="95"/>
      <c r="P56" s="95"/>
      <c r="Q56" s="95"/>
      <c r="R56" s="95">
        <f t="shared" si="36"/>
        <v>0</v>
      </c>
      <c r="S56" s="95"/>
      <c r="T56" s="95"/>
      <c r="U56" s="95"/>
      <c r="V56" s="95">
        <f t="shared" si="37"/>
        <v>0</v>
      </c>
      <c r="W56" s="95"/>
      <c r="X56" s="95"/>
      <c r="Y56" s="95"/>
      <c r="Z56" s="95">
        <f t="shared" si="38"/>
        <v>0</v>
      </c>
      <c r="AA56" s="95"/>
      <c r="AB56" s="95"/>
      <c r="AC56" s="95"/>
      <c r="AD56" s="95">
        <f t="shared" si="39"/>
        <v>0</v>
      </c>
      <c r="AE56" s="95"/>
      <c r="AF56" s="95"/>
      <c r="AG56" s="95"/>
      <c r="AH56" s="95">
        <f t="shared" si="40"/>
        <v>0</v>
      </c>
      <c r="AI56" s="95"/>
      <c r="AJ56" s="95"/>
      <c r="AK56" s="95"/>
      <c r="AL56" s="95">
        <f t="shared" si="41"/>
        <v>0</v>
      </c>
      <c r="AM56" s="95"/>
      <c r="AN56" s="95"/>
      <c r="AO56" s="95"/>
      <c r="AP56" s="95">
        <f t="shared" si="42"/>
        <v>0</v>
      </c>
      <c r="AQ56" s="95"/>
      <c r="AR56" s="95">
        <v>0</v>
      </c>
      <c r="AS56" s="95"/>
      <c r="AT56" s="95">
        <f t="shared" si="43"/>
        <v>0</v>
      </c>
      <c r="AU56" s="95"/>
      <c r="AV56" s="95"/>
      <c r="AW56" s="95"/>
      <c r="AX56" s="95">
        <f t="shared" si="44"/>
        <v>0</v>
      </c>
      <c r="AY56" s="3">
        <f t="shared" si="45"/>
        <v>0</v>
      </c>
      <c r="AZ56" s="3">
        <f t="shared" si="31"/>
        <v>0</v>
      </c>
      <c r="BA56" s="3">
        <f t="shared" si="32"/>
        <v>0</v>
      </c>
      <c r="BB56" s="95">
        <f t="shared" si="46"/>
        <v>0</v>
      </c>
    </row>
    <row r="57" spans="1:194" x14ac:dyDescent="0.2">
      <c r="A57" s="95">
        <v>5</v>
      </c>
      <c r="B57" s="96" t="s">
        <v>169</v>
      </c>
      <c r="C57" s="95"/>
      <c r="D57" s="95"/>
      <c r="E57" s="95"/>
      <c r="F57" s="95">
        <f t="shared" si="33"/>
        <v>0</v>
      </c>
      <c r="G57" s="95"/>
      <c r="H57" s="95"/>
      <c r="I57" s="95"/>
      <c r="J57" s="95">
        <f t="shared" si="34"/>
        <v>0</v>
      </c>
      <c r="K57" s="95"/>
      <c r="L57" s="95"/>
      <c r="M57" s="95"/>
      <c r="N57" s="95">
        <f t="shared" si="35"/>
        <v>0</v>
      </c>
      <c r="O57" s="95"/>
      <c r="P57" s="95"/>
      <c r="Q57" s="95"/>
      <c r="R57" s="95">
        <f t="shared" si="36"/>
        <v>0</v>
      </c>
      <c r="S57" s="95"/>
      <c r="T57" s="95"/>
      <c r="U57" s="95"/>
      <c r="V57" s="95">
        <f t="shared" si="37"/>
        <v>0</v>
      </c>
      <c r="W57" s="95"/>
      <c r="X57" s="95"/>
      <c r="Y57" s="95"/>
      <c r="Z57" s="95">
        <f t="shared" si="38"/>
        <v>0</v>
      </c>
      <c r="AA57" s="95"/>
      <c r="AB57" s="95"/>
      <c r="AC57" s="95"/>
      <c r="AD57" s="95">
        <f t="shared" si="39"/>
        <v>0</v>
      </c>
      <c r="AE57" s="95"/>
      <c r="AF57" s="95"/>
      <c r="AG57" s="95"/>
      <c r="AH57" s="95">
        <f t="shared" si="40"/>
        <v>0</v>
      </c>
      <c r="AI57" s="95"/>
      <c r="AJ57" s="95"/>
      <c r="AK57" s="95"/>
      <c r="AL57" s="95">
        <f t="shared" si="41"/>
        <v>0</v>
      </c>
      <c r="AM57" s="95"/>
      <c r="AN57" s="95"/>
      <c r="AO57" s="95"/>
      <c r="AP57" s="95">
        <f t="shared" si="42"/>
        <v>0</v>
      </c>
      <c r="AQ57" s="95"/>
      <c r="AR57" s="95">
        <v>0</v>
      </c>
      <c r="AS57" s="95"/>
      <c r="AT57" s="95">
        <f t="shared" si="43"/>
        <v>0</v>
      </c>
      <c r="AU57" s="95"/>
      <c r="AV57" s="95"/>
      <c r="AW57" s="95"/>
      <c r="AX57" s="95">
        <f t="shared" si="44"/>
        <v>0</v>
      </c>
      <c r="AY57" s="3">
        <f t="shared" si="45"/>
        <v>0</v>
      </c>
      <c r="AZ57" s="3">
        <f t="shared" si="31"/>
        <v>0</v>
      </c>
      <c r="BA57" s="3">
        <f t="shared" si="32"/>
        <v>0</v>
      </c>
      <c r="BB57" s="95">
        <f t="shared" si="46"/>
        <v>0</v>
      </c>
    </row>
    <row r="58" spans="1:194" x14ac:dyDescent="0.2">
      <c r="A58" s="95">
        <v>6</v>
      </c>
      <c r="B58" s="96" t="s">
        <v>193</v>
      </c>
      <c r="C58" s="95"/>
      <c r="D58" s="95"/>
      <c r="E58" s="95"/>
      <c r="F58" s="95">
        <f t="shared" si="33"/>
        <v>0</v>
      </c>
      <c r="G58" s="95"/>
      <c r="H58" s="95"/>
      <c r="I58" s="95"/>
      <c r="J58" s="95">
        <f t="shared" si="34"/>
        <v>0</v>
      </c>
      <c r="K58" s="95"/>
      <c r="L58" s="95"/>
      <c r="M58" s="95"/>
      <c r="N58" s="95">
        <f t="shared" si="35"/>
        <v>0</v>
      </c>
      <c r="O58" s="95"/>
      <c r="P58" s="95"/>
      <c r="Q58" s="95"/>
      <c r="R58" s="95">
        <f t="shared" si="36"/>
        <v>0</v>
      </c>
      <c r="S58" s="95"/>
      <c r="T58" s="95"/>
      <c r="U58" s="95"/>
      <c r="V58" s="95">
        <f t="shared" si="37"/>
        <v>0</v>
      </c>
      <c r="W58" s="95"/>
      <c r="X58" s="95"/>
      <c r="Y58" s="95"/>
      <c r="Z58" s="95">
        <f t="shared" si="38"/>
        <v>0</v>
      </c>
      <c r="AA58" s="95"/>
      <c r="AB58" s="95"/>
      <c r="AC58" s="95"/>
      <c r="AD58" s="95">
        <f t="shared" si="39"/>
        <v>0</v>
      </c>
      <c r="AE58" s="95"/>
      <c r="AF58" s="95"/>
      <c r="AG58" s="95"/>
      <c r="AH58" s="95">
        <f t="shared" si="40"/>
        <v>0</v>
      </c>
      <c r="AI58" s="95"/>
      <c r="AJ58" s="95"/>
      <c r="AK58" s="95"/>
      <c r="AL58" s="95">
        <f t="shared" si="41"/>
        <v>0</v>
      </c>
      <c r="AM58" s="95"/>
      <c r="AN58" s="95"/>
      <c r="AO58" s="95"/>
      <c r="AP58" s="95">
        <f t="shared" si="42"/>
        <v>0</v>
      </c>
      <c r="AQ58" s="95"/>
      <c r="AR58" s="95">
        <v>0</v>
      </c>
      <c r="AS58" s="95"/>
      <c r="AT58" s="95">
        <f t="shared" si="43"/>
        <v>0</v>
      </c>
      <c r="AU58" s="95"/>
      <c r="AV58" s="95"/>
      <c r="AW58" s="95"/>
      <c r="AX58" s="95">
        <f t="shared" si="44"/>
        <v>0</v>
      </c>
      <c r="AY58" s="3">
        <f t="shared" si="45"/>
        <v>0</v>
      </c>
      <c r="AZ58" s="3">
        <f t="shared" si="31"/>
        <v>0</v>
      </c>
      <c r="BA58" s="3">
        <f t="shared" si="32"/>
        <v>0</v>
      </c>
      <c r="BB58" s="95">
        <f t="shared" si="46"/>
        <v>0</v>
      </c>
    </row>
    <row r="59" spans="1:194" x14ac:dyDescent="0.2">
      <c r="A59" s="95">
        <v>7</v>
      </c>
      <c r="B59" s="96" t="s">
        <v>194</v>
      </c>
      <c r="C59" s="95"/>
      <c r="D59" s="95"/>
      <c r="E59" s="95"/>
      <c r="F59" s="95">
        <f t="shared" si="33"/>
        <v>0</v>
      </c>
      <c r="G59" s="95"/>
      <c r="H59" s="95"/>
      <c r="I59" s="95"/>
      <c r="J59" s="95">
        <f t="shared" si="34"/>
        <v>0</v>
      </c>
      <c r="K59" s="95"/>
      <c r="L59" s="95"/>
      <c r="M59" s="95"/>
      <c r="N59" s="95">
        <f t="shared" si="35"/>
        <v>0</v>
      </c>
      <c r="O59" s="95"/>
      <c r="P59" s="95"/>
      <c r="Q59" s="95"/>
      <c r="R59" s="95">
        <f t="shared" si="36"/>
        <v>0</v>
      </c>
      <c r="S59" s="95"/>
      <c r="T59" s="95"/>
      <c r="U59" s="95"/>
      <c r="V59" s="95">
        <f t="shared" si="37"/>
        <v>0</v>
      </c>
      <c r="W59" s="95"/>
      <c r="X59" s="95"/>
      <c r="Y59" s="95"/>
      <c r="Z59" s="95">
        <f t="shared" si="38"/>
        <v>0</v>
      </c>
      <c r="AA59" s="95"/>
      <c r="AB59" s="95"/>
      <c r="AC59" s="95"/>
      <c r="AD59" s="95">
        <f t="shared" si="39"/>
        <v>0</v>
      </c>
      <c r="AE59" s="95"/>
      <c r="AF59" s="95"/>
      <c r="AG59" s="95"/>
      <c r="AH59" s="95">
        <f t="shared" si="40"/>
        <v>0</v>
      </c>
      <c r="AI59" s="95"/>
      <c r="AJ59" s="95"/>
      <c r="AK59" s="95"/>
      <c r="AL59" s="95">
        <f t="shared" si="41"/>
        <v>0</v>
      </c>
      <c r="AM59" s="95"/>
      <c r="AN59" s="95"/>
      <c r="AO59" s="95"/>
      <c r="AP59" s="95">
        <f t="shared" si="42"/>
        <v>0</v>
      </c>
      <c r="AQ59" s="95"/>
      <c r="AR59" s="95">
        <v>0</v>
      </c>
      <c r="AS59" s="95"/>
      <c r="AT59" s="95">
        <f t="shared" si="43"/>
        <v>0</v>
      </c>
      <c r="AU59" s="95"/>
      <c r="AV59" s="95"/>
      <c r="AW59" s="95"/>
      <c r="AX59" s="95">
        <f t="shared" si="44"/>
        <v>0</v>
      </c>
      <c r="AY59" s="3">
        <f t="shared" si="45"/>
        <v>0</v>
      </c>
      <c r="AZ59" s="3">
        <f t="shared" si="31"/>
        <v>0</v>
      </c>
      <c r="BA59" s="3">
        <f t="shared" si="32"/>
        <v>0</v>
      </c>
      <c r="BB59" s="95">
        <f t="shared" si="46"/>
        <v>0</v>
      </c>
    </row>
    <row r="60" spans="1:194" x14ac:dyDescent="0.2">
      <c r="A60" s="95">
        <v>8</v>
      </c>
      <c r="B60" s="96" t="s">
        <v>195</v>
      </c>
      <c r="C60" s="95"/>
      <c r="D60" s="95"/>
      <c r="E60" s="95"/>
      <c r="F60" s="95">
        <f t="shared" si="33"/>
        <v>0</v>
      </c>
      <c r="G60" s="95"/>
      <c r="H60" s="95"/>
      <c r="I60" s="95"/>
      <c r="J60" s="95">
        <f t="shared" si="34"/>
        <v>0</v>
      </c>
      <c r="K60" s="95"/>
      <c r="L60" s="95"/>
      <c r="M60" s="95"/>
      <c r="N60" s="95">
        <f t="shared" si="35"/>
        <v>0</v>
      </c>
      <c r="O60" s="95"/>
      <c r="P60" s="95"/>
      <c r="Q60" s="95"/>
      <c r="R60" s="95">
        <f t="shared" si="36"/>
        <v>0</v>
      </c>
      <c r="S60" s="95"/>
      <c r="T60" s="95"/>
      <c r="U60" s="95"/>
      <c r="V60" s="95">
        <f t="shared" si="37"/>
        <v>0</v>
      </c>
      <c r="W60" s="95"/>
      <c r="X60" s="95"/>
      <c r="Y60" s="95"/>
      <c r="Z60" s="95">
        <f t="shared" si="38"/>
        <v>0</v>
      </c>
      <c r="AA60" s="95"/>
      <c r="AB60" s="95"/>
      <c r="AC60" s="95"/>
      <c r="AD60" s="95">
        <f t="shared" si="39"/>
        <v>0</v>
      </c>
      <c r="AE60" s="95"/>
      <c r="AF60" s="95"/>
      <c r="AG60" s="95"/>
      <c r="AH60" s="95">
        <f t="shared" si="40"/>
        <v>0</v>
      </c>
      <c r="AI60" s="95"/>
      <c r="AJ60" s="95"/>
      <c r="AK60" s="95"/>
      <c r="AL60" s="95">
        <f t="shared" si="41"/>
        <v>0</v>
      </c>
      <c r="AM60" s="95"/>
      <c r="AN60" s="95"/>
      <c r="AO60" s="95"/>
      <c r="AP60" s="95">
        <f t="shared" si="42"/>
        <v>0</v>
      </c>
      <c r="AQ60" s="95"/>
      <c r="AR60" s="95">
        <v>0</v>
      </c>
      <c r="AS60" s="95"/>
      <c r="AT60" s="95">
        <f t="shared" si="43"/>
        <v>0</v>
      </c>
      <c r="AU60" s="95"/>
      <c r="AV60" s="95"/>
      <c r="AW60" s="95"/>
      <c r="AX60" s="95">
        <f t="shared" si="44"/>
        <v>0</v>
      </c>
      <c r="AY60" s="3">
        <f t="shared" si="45"/>
        <v>0</v>
      </c>
      <c r="AZ60" s="3">
        <f t="shared" si="31"/>
        <v>0</v>
      </c>
      <c r="BA60" s="3">
        <f t="shared" si="32"/>
        <v>0</v>
      </c>
      <c r="BB60" s="95">
        <f t="shared" si="46"/>
        <v>0</v>
      </c>
    </row>
    <row r="61" spans="1:194" x14ac:dyDescent="0.2">
      <c r="A61" s="95">
        <v>9</v>
      </c>
      <c r="B61" s="96" t="s">
        <v>196</v>
      </c>
      <c r="C61" s="95"/>
      <c r="D61" s="95"/>
      <c r="E61" s="95"/>
      <c r="F61" s="95">
        <f t="shared" si="33"/>
        <v>0</v>
      </c>
      <c r="G61" s="95"/>
      <c r="H61" s="95"/>
      <c r="I61" s="95"/>
      <c r="J61" s="95">
        <f t="shared" si="34"/>
        <v>0</v>
      </c>
      <c r="K61" s="95"/>
      <c r="L61" s="95"/>
      <c r="M61" s="95"/>
      <c r="N61" s="95">
        <f t="shared" si="35"/>
        <v>0</v>
      </c>
      <c r="O61" s="95"/>
      <c r="P61" s="95"/>
      <c r="Q61" s="95"/>
      <c r="R61" s="95">
        <f t="shared" si="36"/>
        <v>0</v>
      </c>
      <c r="S61" s="95"/>
      <c r="T61" s="95"/>
      <c r="U61" s="95"/>
      <c r="V61" s="95">
        <f t="shared" si="37"/>
        <v>0</v>
      </c>
      <c r="W61" s="95"/>
      <c r="X61" s="95"/>
      <c r="Y61" s="95"/>
      <c r="Z61" s="95">
        <f t="shared" si="38"/>
        <v>0</v>
      </c>
      <c r="AA61" s="95"/>
      <c r="AB61" s="95"/>
      <c r="AC61" s="95"/>
      <c r="AD61" s="95">
        <f t="shared" si="39"/>
        <v>0</v>
      </c>
      <c r="AE61" s="95"/>
      <c r="AF61" s="95"/>
      <c r="AG61" s="95"/>
      <c r="AH61" s="95">
        <f t="shared" si="40"/>
        <v>0</v>
      </c>
      <c r="AI61" s="95"/>
      <c r="AJ61" s="95"/>
      <c r="AK61" s="95"/>
      <c r="AL61" s="95">
        <f t="shared" si="41"/>
        <v>0</v>
      </c>
      <c r="AM61" s="95"/>
      <c r="AN61" s="95"/>
      <c r="AO61" s="95"/>
      <c r="AP61" s="95">
        <f t="shared" si="42"/>
        <v>0</v>
      </c>
      <c r="AQ61" s="95"/>
      <c r="AR61" s="95">
        <v>0</v>
      </c>
      <c r="AS61" s="95"/>
      <c r="AT61" s="95">
        <f t="shared" si="43"/>
        <v>0</v>
      </c>
      <c r="AU61" s="95"/>
      <c r="AV61" s="95"/>
      <c r="AW61" s="95"/>
      <c r="AX61" s="95">
        <f t="shared" si="44"/>
        <v>0</v>
      </c>
      <c r="AY61" s="3">
        <f t="shared" si="45"/>
        <v>0</v>
      </c>
      <c r="AZ61" s="3">
        <f t="shared" si="31"/>
        <v>0</v>
      </c>
      <c r="BA61" s="3">
        <f t="shared" si="32"/>
        <v>0</v>
      </c>
      <c r="BB61" s="95">
        <f t="shared" si="46"/>
        <v>0</v>
      </c>
    </row>
    <row r="63" spans="1:194" x14ac:dyDescent="0.2">
      <c r="A63" s="126" t="s">
        <v>197</v>
      </c>
    </row>
    <row r="64" spans="1:194" x14ac:dyDescent="0.2">
      <c r="A64" s="121"/>
      <c r="B64" s="121"/>
      <c r="C64" s="913" t="s">
        <v>18</v>
      </c>
      <c r="D64" s="913"/>
      <c r="E64" s="913"/>
      <c r="F64" s="913"/>
      <c r="G64" s="913"/>
      <c r="H64" s="913"/>
      <c r="I64" s="913"/>
      <c r="J64" s="913"/>
      <c r="K64" s="913"/>
      <c r="L64" s="913"/>
      <c r="M64" s="913"/>
      <c r="N64" s="913"/>
      <c r="O64" s="913"/>
      <c r="P64" s="913"/>
      <c r="Q64" s="913"/>
      <c r="R64" s="913"/>
      <c r="S64" s="913" t="s">
        <v>31</v>
      </c>
      <c r="T64" s="913"/>
      <c r="U64" s="913"/>
      <c r="V64" s="913"/>
      <c r="W64" s="913"/>
      <c r="X64" s="913"/>
      <c r="Y64" s="913"/>
      <c r="Z64" s="913"/>
      <c r="AA64" s="913"/>
      <c r="AB64" s="913"/>
      <c r="AC64" s="913"/>
      <c r="AD64" s="913"/>
      <c r="AE64" s="913"/>
      <c r="AF64" s="913"/>
      <c r="AG64" s="913"/>
      <c r="AH64" s="913"/>
      <c r="AI64" s="913" t="s">
        <v>32</v>
      </c>
      <c r="AJ64" s="913"/>
      <c r="AK64" s="913"/>
      <c r="AL64" s="913"/>
      <c r="AM64" s="913"/>
      <c r="AN64" s="913"/>
      <c r="AO64" s="913"/>
      <c r="AP64" s="913"/>
      <c r="AQ64" s="913"/>
      <c r="AR64" s="913"/>
      <c r="AS64" s="913"/>
      <c r="AT64" s="913"/>
      <c r="AU64" s="913"/>
      <c r="AV64" s="913"/>
      <c r="AW64" s="913"/>
      <c r="AX64" s="913"/>
      <c r="AY64" s="913" t="s">
        <v>33</v>
      </c>
      <c r="AZ64" s="913"/>
      <c r="BA64" s="913"/>
      <c r="BB64" s="913"/>
      <c r="BC64" s="913"/>
      <c r="BD64" s="913"/>
      <c r="BE64" s="913"/>
      <c r="BF64" s="913"/>
      <c r="BG64" s="913"/>
      <c r="BH64" s="913"/>
      <c r="BI64" s="913"/>
      <c r="BJ64" s="913"/>
      <c r="BK64" s="913"/>
      <c r="BL64" s="913"/>
      <c r="BM64" s="913"/>
      <c r="BN64" s="913"/>
      <c r="BO64" s="913" t="s">
        <v>34</v>
      </c>
      <c r="BP64" s="913"/>
      <c r="BQ64" s="913"/>
      <c r="BR64" s="913"/>
      <c r="BS64" s="913"/>
      <c r="BT64" s="913"/>
      <c r="BU64" s="913"/>
      <c r="BV64" s="913"/>
      <c r="BW64" s="913"/>
      <c r="BX64" s="913"/>
      <c r="BY64" s="913"/>
      <c r="BZ64" s="913"/>
      <c r="CA64" s="913"/>
      <c r="CB64" s="913"/>
      <c r="CC64" s="913"/>
      <c r="CD64" s="913"/>
      <c r="CE64" s="913" t="s">
        <v>284</v>
      </c>
      <c r="CF64" s="913"/>
      <c r="CG64" s="913"/>
      <c r="CH64" s="913"/>
      <c r="CI64" s="913"/>
      <c r="CJ64" s="913"/>
      <c r="CK64" s="913"/>
      <c r="CL64" s="913"/>
      <c r="CM64" s="913"/>
      <c r="CN64" s="913"/>
      <c r="CO64" s="913"/>
      <c r="CP64" s="913"/>
      <c r="CQ64" s="913"/>
      <c r="CR64" s="913"/>
      <c r="CS64" s="913"/>
      <c r="CT64" s="913"/>
      <c r="CU64" s="913" t="s">
        <v>285</v>
      </c>
      <c r="CV64" s="913"/>
      <c r="CW64" s="913"/>
      <c r="CX64" s="913"/>
      <c r="CY64" s="913"/>
      <c r="CZ64" s="913"/>
      <c r="DA64" s="913"/>
      <c r="DB64" s="913"/>
      <c r="DC64" s="913"/>
      <c r="DD64" s="913"/>
      <c r="DE64" s="913"/>
      <c r="DF64" s="913"/>
      <c r="DG64" s="913"/>
      <c r="DH64" s="913"/>
      <c r="DI64" s="913"/>
      <c r="DJ64" s="913"/>
      <c r="DK64" s="913" t="s">
        <v>288</v>
      </c>
      <c r="DL64" s="913"/>
      <c r="DM64" s="913"/>
      <c r="DN64" s="913"/>
      <c r="DO64" s="913"/>
      <c r="DP64" s="913"/>
      <c r="DQ64" s="913"/>
      <c r="DR64" s="913"/>
      <c r="DS64" s="913"/>
      <c r="DT64" s="913"/>
      <c r="DU64" s="913"/>
      <c r="DV64" s="913"/>
      <c r="DW64" s="913"/>
      <c r="DX64" s="913"/>
      <c r="DY64" s="913"/>
      <c r="DZ64" s="913"/>
      <c r="EA64" s="913" t="s">
        <v>289</v>
      </c>
      <c r="EB64" s="913"/>
      <c r="EC64" s="913"/>
      <c r="ED64" s="913"/>
      <c r="EE64" s="913"/>
      <c r="EF64" s="913"/>
      <c r="EG64" s="913"/>
      <c r="EH64" s="913"/>
      <c r="EI64" s="913"/>
      <c r="EJ64" s="913"/>
      <c r="EK64" s="913"/>
      <c r="EL64" s="913"/>
      <c r="EM64" s="913"/>
      <c r="EN64" s="913"/>
      <c r="EO64" s="913"/>
      <c r="EP64" s="913"/>
      <c r="EQ64" s="913" t="s">
        <v>290</v>
      </c>
      <c r="ER64" s="913"/>
      <c r="ES64" s="913"/>
      <c r="ET64" s="913"/>
      <c r="EU64" s="913"/>
      <c r="EV64" s="913"/>
      <c r="EW64" s="913"/>
      <c r="EX64" s="913"/>
      <c r="EY64" s="913"/>
      <c r="EZ64" s="913"/>
      <c r="FA64" s="913"/>
      <c r="FB64" s="913"/>
      <c r="FC64" s="913"/>
      <c r="FD64" s="913"/>
      <c r="FE64" s="913"/>
      <c r="FF64" s="913"/>
      <c r="FG64" s="913" t="s">
        <v>291</v>
      </c>
      <c r="FH64" s="913"/>
      <c r="FI64" s="913"/>
      <c r="FJ64" s="913"/>
      <c r="FK64" s="913"/>
      <c r="FL64" s="913"/>
      <c r="FM64" s="913"/>
      <c r="FN64" s="913"/>
      <c r="FO64" s="913"/>
      <c r="FP64" s="913"/>
      <c r="FQ64" s="913"/>
      <c r="FR64" s="913"/>
      <c r="FS64" s="913"/>
      <c r="FT64" s="913"/>
      <c r="FU64" s="913"/>
      <c r="FV64" s="913"/>
      <c r="FW64" s="913" t="s">
        <v>292</v>
      </c>
      <c r="FX64" s="913"/>
      <c r="FY64" s="913"/>
      <c r="FZ64" s="913"/>
      <c r="GA64" s="913"/>
      <c r="GB64" s="913"/>
      <c r="GC64" s="913"/>
      <c r="GD64" s="913"/>
      <c r="GE64" s="913"/>
      <c r="GF64" s="913"/>
      <c r="GG64" s="913"/>
      <c r="GH64" s="913"/>
      <c r="GI64" s="913"/>
      <c r="GJ64" s="913"/>
      <c r="GK64" s="913"/>
      <c r="GL64" s="913"/>
    </row>
    <row r="65" spans="1:194" x14ac:dyDescent="0.2">
      <c r="A65" s="122"/>
      <c r="B65" s="122"/>
      <c r="C65" s="910" t="s">
        <v>28</v>
      </c>
      <c r="D65" s="910"/>
      <c r="E65" s="910"/>
      <c r="F65" s="910"/>
      <c r="G65" s="911" t="s">
        <v>29</v>
      </c>
      <c r="H65" s="911"/>
      <c r="I65" s="911"/>
      <c r="J65" s="911"/>
      <c r="K65" s="912" t="s">
        <v>30</v>
      </c>
      <c r="L65" s="912"/>
      <c r="M65" s="912"/>
      <c r="N65" s="912"/>
      <c r="O65" s="913" t="s">
        <v>17</v>
      </c>
      <c r="P65" s="913"/>
      <c r="Q65" s="913"/>
      <c r="R65" s="913"/>
      <c r="S65" s="910" t="s">
        <v>28</v>
      </c>
      <c r="T65" s="910"/>
      <c r="U65" s="910"/>
      <c r="V65" s="910"/>
      <c r="W65" s="911" t="s">
        <v>29</v>
      </c>
      <c r="X65" s="911"/>
      <c r="Y65" s="911"/>
      <c r="Z65" s="911"/>
      <c r="AA65" s="912" t="s">
        <v>30</v>
      </c>
      <c r="AB65" s="912"/>
      <c r="AC65" s="912"/>
      <c r="AD65" s="912"/>
      <c r="AE65" s="913" t="s">
        <v>17</v>
      </c>
      <c r="AF65" s="913"/>
      <c r="AG65" s="913"/>
      <c r="AH65" s="913"/>
      <c r="AI65" s="910" t="s">
        <v>28</v>
      </c>
      <c r="AJ65" s="910"/>
      <c r="AK65" s="910"/>
      <c r="AL65" s="910"/>
      <c r="AM65" s="911" t="s">
        <v>29</v>
      </c>
      <c r="AN65" s="911"/>
      <c r="AO65" s="911"/>
      <c r="AP65" s="911"/>
      <c r="AQ65" s="912" t="s">
        <v>30</v>
      </c>
      <c r="AR65" s="912"/>
      <c r="AS65" s="912"/>
      <c r="AT65" s="912"/>
      <c r="AU65" s="913" t="s">
        <v>17</v>
      </c>
      <c r="AV65" s="913"/>
      <c r="AW65" s="913"/>
      <c r="AX65" s="913"/>
      <c r="AY65" s="910" t="s">
        <v>28</v>
      </c>
      <c r="AZ65" s="910"/>
      <c r="BA65" s="910"/>
      <c r="BB65" s="910"/>
      <c r="BC65" s="911" t="s">
        <v>29</v>
      </c>
      <c r="BD65" s="911"/>
      <c r="BE65" s="911"/>
      <c r="BF65" s="911"/>
      <c r="BG65" s="912" t="s">
        <v>30</v>
      </c>
      <c r="BH65" s="912"/>
      <c r="BI65" s="912"/>
      <c r="BJ65" s="912"/>
      <c r="BK65" s="913" t="s">
        <v>17</v>
      </c>
      <c r="BL65" s="913"/>
      <c r="BM65" s="913"/>
      <c r="BN65" s="913"/>
      <c r="BO65" s="910" t="s">
        <v>28</v>
      </c>
      <c r="BP65" s="910"/>
      <c r="BQ65" s="910"/>
      <c r="BR65" s="910"/>
      <c r="BS65" s="911" t="s">
        <v>29</v>
      </c>
      <c r="BT65" s="911"/>
      <c r="BU65" s="911"/>
      <c r="BV65" s="911"/>
      <c r="BW65" s="912" t="s">
        <v>30</v>
      </c>
      <c r="BX65" s="912"/>
      <c r="BY65" s="912"/>
      <c r="BZ65" s="912"/>
      <c r="CA65" s="913" t="s">
        <v>17</v>
      </c>
      <c r="CB65" s="913"/>
      <c r="CC65" s="913"/>
      <c r="CD65" s="913"/>
      <c r="CE65" s="910" t="s">
        <v>28</v>
      </c>
      <c r="CF65" s="910"/>
      <c r="CG65" s="910"/>
      <c r="CH65" s="910"/>
      <c r="CI65" s="911" t="s">
        <v>29</v>
      </c>
      <c r="CJ65" s="911"/>
      <c r="CK65" s="911"/>
      <c r="CL65" s="911"/>
      <c r="CM65" s="912" t="s">
        <v>30</v>
      </c>
      <c r="CN65" s="912"/>
      <c r="CO65" s="912"/>
      <c r="CP65" s="912"/>
      <c r="CQ65" s="913" t="s">
        <v>17</v>
      </c>
      <c r="CR65" s="913"/>
      <c r="CS65" s="913"/>
      <c r="CT65" s="913"/>
      <c r="CU65" s="910" t="s">
        <v>28</v>
      </c>
      <c r="CV65" s="910"/>
      <c r="CW65" s="910"/>
      <c r="CX65" s="910"/>
      <c r="CY65" s="911" t="s">
        <v>29</v>
      </c>
      <c r="CZ65" s="911"/>
      <c r="DA65" s="911"/>
      <c r="DB65" s="911"/>
      <c r="DC65" s="912" t="s">
        <v>30</v>
      </c>
      <c r="DD65" s="912"/>
      <c r="DE65" s="912"/>
      <c r="DF65" s="912"/>
      <c r="DG65" s="913" t="s">
        <v>17</v>
      </c>
      <c r="DH65" s="913"/>
      <c r="DI65" s="913"/>
      <c r="DJ65" s="913"/>
      <c r="DK65" s="910" t="s">
        <v>28</v>
      </c>
      <c r="DL65" s="910"/>
      <c r="DM65" s="910"/>
      <c r="DN65" s="910"/>
      <c r="DO65" s="911" t="s">
        <v>29</v>
      </c>
      <c r="DP65" s="911"/>
      <c r="DQ65" s="911"/>
      <c r="DR65" s="911"/>
      <c r="DS65" s="912" t="s">
        <v>30</v>
      </c>
      <c r="DT65" s="912"/>
      <c r="DU65" s="912"/>
      <c r="DV65" s="912"/>
      <c r="DW65" s="913" t="s">
        <v>17</v>
      </c>
      <c r="DX65" s="913"/>
      <c r="DY65" s="913"/>
      <c r="DZ65" s="913"/>
      <c r="EA65" s="910" t="s">
        <v>28</v>
      </c>
      <c r="EB65" s="910"/>
      <c r="EC65" s="910"/>
      <c r="ED65" s="910"/>
      <c r="EE65" s="911" t="s">
        <v>29</v>
      </c>
      <c r="EF65" s="911"/>
      <c r="EG65" s="911"/>
      <c r="EH65" s="911"/>
      <c r="EI65" s="912" t="s">
        <v>30</v>
      </c>
      <c r="EJ65" s="912"/>
      <c r="EK65" s="912"/>
      <c r="EL65" s="912"/>
      <c r="EM65" s="913" t="s">
        <v>17</v>
      </c>
      <c r="EN65" s="913"/>
      <c r="EO65" s="913"/>
      <c r="EP65" s="913"/>
      <c r="EQ65" s="910" t="s">
        <v>28</v>
      </c>
      <c r="ER65" s="910"/>
      <c r="ES65" s="910"/>
      <c r="ET65" s="910"/>
      <c r="EU65" s="911" t="s">
        <v>29</v>
      </c>
      <c r="EV65" s="911"/>
      <c r="EW65" s="911"/>
      <c r="EX65" s="911"/>
      <c r="EY65" s="912" t="s">
        <v>30</v>
      </c>
      <c r="EZ65" s="912"/>
      <c r="FA65" s="912"/>
      <c r="FB65" s="912"/>
      <c r="FC65" s="913" t="s">
        <v>17</v>
      </c>
      <c r="FD65" s="913"/>
      <c r="FE65" s="913"/>
      <c r="FF65" s="913"/>
      <c r="FG65" s="910" t="s">
        <v>28</v>
      </c>
      <c r="FH65" s="910"/>
      <c r="FI65" s="910"/>
      <c r="FJ65" s="910"/>
      <c r="FK65" s="911" t="s">
        <v>29</v>
      </c>
      <c r="FL65" s="911"/>
      <c r="FM65" s="911"/>
      <c r="FN65" s="911"/>
      <c r="FO65" s="912" t="s">
        <v>30</v>
      </c>
      <c r="FP65" s="912"/>
      <c r="FQ65" s="912"/>
      <c r="FR65" s="912"/>
      <c r="FS65" s="913" t="s">
        <v>17</v>
      </c>
      <c r="FT65" s="913"/>
      <c r="FU65" s="913"/>
      <c r="FV65" s="913"/>
      <c r="FW65" s="910" t="s">
        <v>28</v>
      </c>
      <c r="FX65" s="910"/>
      <c r="FY65" s="910"/>
      <c r="FZ65" s="910"/>
      <c r="GA65" s="911" t="s">
        <v>29</v>
      </c>
      <c r="GB65" s="911"/>
      <c r="GC65" s="911"/>
      <c r="GD65" s="911"/>
      <c r="GE65" s="912" t="s">
        <v>30</v>
      </c>
      <c r="GF65" s="912"/>
      <c r="GG65" s="912"/>
      <c r="GH65" s="912"/>
      <c r="GI65" s="913" t="s">
        <v>17</v>
      </c>
      <c r="GJ65" s="913"/>
      <c r="GK65" s="913"/>
      <c r="GL65" s="913"/>
    </row>
    <row r="66" spans="1:194" ht="60" customHeight="1" x14ac:dyDescent="0.2">
      <c r="A66" s="123" t="s">
        <v>19</v>
      </c>
      <c r="B66" s="123" t="s">
        <v>198</v>
      </c>
      <c r="C66" s="102" t="s">
        <v>221</v>
      </c>
      <c r="D66" s="102" t="s">
        <v>222</v>
      </c>
      <c r="E66" s="102" t="s">
        <v>223</v>
      </c>
      <c r="F66" s="102" t="s">
        <v>224</v>
      </c>
      <c r="G66" s="102" t="s">
        <v>221</v>
      </c>
      <c r="H66" s="102" t="s">
        <v>222</v>
      </c>
      <c r="I66" s="102" t="s">
        <v>223</v>
      </c>
      <c r="J66" s="102" t="s">
        <v>224</v>
      </c>
      <c r="K66" s="102" t="s">
        <v>221</v>
      </c>
      <c r="L66" s="102" t="s">
        <v>222</v>
      </c>
      <c r="M66" s="102" t="s">
        <v>223</v>
      </c>
      <c r="N66" s="102" t="s">
        <v>224</v>
      </c>
      <c r="O66" s="102" t="s">
        <v>221</v>
      </c>
      <c r="P66" s="102" t="s">
        <v>222</v>
      </c>
      <c r="Q66" s="102" t="s">
        <v>223</v>
      </c>
      <c r="R66" s="102" t="s">
        <v>224</v>
      </c>
      <c r="S66" s="171" t="s">
        <v>221</v>
      </c>
      <c r="T66" s="171" t="s">
        <v>222</v>
      </c>
      <c r="U66" s="171" t="s">
        <v>223</v>
      </c>
      <c r="V66" s="171" t="s">
        <v>224</v>
      </c>
      <c r="W66" s="171" t="s">
        <v>221</v>
      </c>
      <c r="X66" s="171" t="s">
        <v>222</v>
      </c>
      <c r="Y66" s="171" t="s">
        <v>223</v>
      </c>
      <c r="Z66" s="171" t="s">
        <v>224</v>
      </c>
      <c r="AA66" s="171" t="s">
        <v>221</v>
      </c>
      <c r="AB66" s="171" t="s">
        <v>222</v>
      </c>
      <c r="AC66" s="171" t="s">
        <v>223</v>
      </c>
      <c r="AD66" s="171" t="s">
        <v>224</v>
      </c>
      <c r="AE66" s="171" t="s">
        <v>221</v>
      </c>
      <c r="AF66" s="171" t="s">
        <v>222</v>
      </c>
      <c r="AG66" s="171" t="s">
        <v>223</v>
      </c>
      <c r="AH66" s="171" t="s">
        <v>224</v>
      </c>
      <c r="AI66" s="188" t="s">
        <v>221</v>
      </c>
      <c r="AJ66" s="188" t="s">
        <v>222</v>
      </c>
      <c r="AK66" s="188" t="s">
        <v>223</v>
      </c>
      <c r="AL66" s="188" t="s">
        <v>224</v>
      </c>
      <c r="AM66" s="188" t="s">
        <v>221</v>
      </c>
      <c r="AN66" s="188" t="s">
        <v>222</v>
      </c>
      <c r="AO66" s="188" t="s">
        <v>223</v>
      </c>
      <c r="AP66" s="188" t="s">
        <v>224</v>
      </c>
      <c r="AQ66" s="188" t="s">
        <v>221</v>
      </c>
      <c r="AR66" s="188" t="s">
        <v>222</v>
      </c>
      <c r="AS66" s="188" t="s">
        <v>223</v>
      </c>
      <c r="AT66" s="188" t="s">
        <v>224</v>
      </c>
      <c r="AU66" s="188" t="s">
        <v>221</v>
      </c>
      <c r="AV66" s="188" t="s">
        <v>222</v>
      </c>
      <c r="AW66" s="188" t="s">
        <v>223</v>
      </c>
      <c r="AX66" s="188" t="s">
        <v>224</v>
      </c>
      <c r="AY66" s="209" t="s">
        <v>221</v>
      </c>
      <c r="AZ66" s="209" t="s">
        <v>222</v>
      </c>
      <c r="BA66" s="209" t="s">
        <v>223</v>
      </c>
      <c r="BB66" s="209" t="s">
        <v>224</v>
      </c>
      <c r="BC66" s="209" t="s">
        <v>221</v>
      </c>
      <c r="BD66" s="209" t="s">
        <v>222</v>
      </c>
      <c r="BE66" s="209" t="s">
        <v>223</v>
      </c>
      <c r="BF66" s="209" t="s">
        <v>224</v>
      </c>
      <c r="BG66" s="209" t="s">
        <v>221</v>
      </c>
      <c r="BH66" s="209" t="s">
        <v>222</v>
      </c>
      <c r="BI66" s="209" t="s">
        <v>223</v>
      </c>
      <c r="BJ66" s="209" t="s">
        <v>224</v>
      </c>
      <c r="BK66" s="209" t="s">
        <v>221</v>
      </c>
      <c r="BL66" s="209" t="s">
        <v>222</v>
      </c>
      <c r="BM66" s="209" t="s">
        <v>223</v>
      </c>
      <c r="BN66" s="209" t="s">
        <v>224</v>
      </c>
      <c r="BO66" s="231" t="s">
        <v>221</v>
      </c>
      <c r="BP66" s="231" t="s">
        <v>222</v>
      </c>
      <c r="BQ66" s="231" t="s">
        <v>223</v>
      </c>
      <c r="BR66" s="231" t="s">
        <v>224</v>
      </c>
      <c r="BS66" s="231" t="s">
        <v>221</v>
      </c>
      <c r="BT66" s="231" t="s">
        <v>222</v>
      </c>
      <c r="BU66" s="231" t="s">
        <v>223</v>
      </c>
      <c r="BV66" s="231" t="s">
        <v>224</v>
      </c>
      <c r="BW66" s="231" t="s">
        <v>221</v>
      </c>
      <c r="BX66" s="231" t="s">
        <v>222</v>
      </c>
      <c r="BY66" s="231" t="s">
        <v>223</v>
      </c>
      <c r="BZ66" s="231" t="s">
        <v>224</v>
      </c>
      <c r="CA66" s="231" t="s">
        <v>221</v>
      </c>
      <c r="CB66" s="231" t="s">
        <v>222</v>
      </c>
      <c r="CC66" s="231" t="s">
        <v>223</v>
      </c>
      <c r="CD66" s="231" t="s">
        <v>224</v>
      </c>
      <c r="CE66" s="253" t="s">
        <v>221</v>
      </c>
      <c r="CF66" s="253" t="s">
        <v>222</v>
      </c>
      <c r="CG66" s="253" t="s">
        <v>223</v>
      </c>
      <c r="CH66" s="253" t="s">
        <v>224</v>
      </c>
      <c r="CI66" s="253" t="s">
        <v>221</v>
      </c>
      <c r="CJ66" s="253" t="s">
        <v>222</v>
      </c>
      <c r="CK66" s="253" t="s">
        <v>223</v>
      </c>
      <c r="CL66" s="253" t="s">
        <v>224</v>
      </c>
      <c r="CM66" s="253" t="s">
        <v>221</v>
      </c>
      <c r="CN66" s="253" t="s">
        <v>222</v>
      </c>
      <c r="CO66" s="253" t="s">
        <v>223</v>
      </c>
      <c r="CP66" s="253" t="s">
        <v>224</v>
      </c>
      <c r="CQ66" s="253" t="s">
        <v>221</v>
      </c>
      <c r="CR66" s="253" t="s">
        <v>222</v>
      </c>
      <c r="CS66" s="253" t="s">
        <v>223</v>
      </c>
      <c r="CT66" s="253" t="s">
        <v>224</v>
      </c>
      <c r="CU66" s="276" t="s">
        <v>221</v>
      </c>
      <c r="CV66" s="276" t="s">
        <v>222</v>
      </c>
      <c r="CW66" s="276" t="s">
        <v>223</v>
      </c>
      <c r="CX66" s="276" t="s">
        <v>224</v>
      </c>
      <c r="CY66" s="276" t="s">
        <v>221</v>
      </c>
      <c r="CZ66" s="276" t="s">
        <v>222</v>
      </c>
      <c r="DA66" s="276" t="s">
        <v>223</v>
      </c>
      <c r="DB66" s="276" t="s">
        <v>224</v>
      </c>
      <c r="DC66" s="276" t="s">
        <v>221</v>
      </c>
      <c r="DD66" s="276" t="s">
        <v>222</v>
      </c>
      <c r="DE66" s="276" t="s">
        <v>223</v>
      </c>
      <c r="DF66" s="276" t="s">
        <v>224</v>
      </c>
      <c r="DG66" s="276" t="s">
        <v>221</v>
      </c>
      <c r="DH66" s="276" t="s">
        <v>222</v>
      </c>
      <c r="DI66" s="276" t="s">
        <v>223</v>
      </c>
      <c r="DJ66" s="276" t="s">
        <v>224</v>
      </c>
      <c r="DK66" s="298" t="s">
        <v>221</v>
      </c>
      <c r="DL66" s="298" t="s">
        <v>222</v>
      </c>
      <c r="DM66" s="298" t="s">
        <v>223</v>
      </c>
      <c r="DN66" s="298" t="s">
        <v>224</v>
      </c>
      <c r="DO66" s="298" t="s">
        <v>221</v>
      </c>
      <c r="DP66" s="298" t="s">
        <v>222</v>
      </c>
      <c r="DQ66" s="298" t="s">
        <v>223</v>
      </c>
      <c r="DR66" s="298" t="s">
        <v>224</v>
      </c>
      <c r="DS66" s="298" t="s">
        <v>221</v>
      </c>
      <c r="DT66" s="298" t="s">
        <v>222</v>
      </c>
      <c r="DU66" s="298" t="s">
        <v>223</v>
      </c>
      <c r="DV66" s="298" t="s">
        <v>224</v>
      </c>
      <c r="DW66" s="298" t="s">
        <v>221</v>
      </c>
      <c r="DX66" s="298" t="s">
        <v>222</v>
      </c>
      <c r="DY66" s="298" t="s">
        <v>223</v>
      </c>
      <c r="DZ66" s="298" t="s">
        <v>224</v>
      </c>
      <c r="EA66" s="326" t="s">
        <v>221</v>
      </c>
      <c r="EB66" s="326" t="s">
        <v>222</v>
      </c>
      <c r="EC66" s="326" t="s">
        <v>223</v>
      </c>
      <c r="ED66" s="326" t="s">
        <v>224</v>
      </c>
      <c r="EE66" s="326" t="s">
        <v>221</v>
      </c>
      <c r="EF66" s="326" t="s">
        <v>222</v>
      </c>
      <c r="EG66" s="326" t="s">
        <v>223</v>
      </c>
      <c r="EH66" s="326" t="s">
        <v>224</v>
      </c>
      <c r="EI66" s="326" t="s">
        <v>221</v>
      </c>
      <c r="EJ66" s="326" t="s">
        <v>222</v>
      </c>
      <c r="EK66" s="326" t="s">
        <v>223</v>
      </c>
      <c r="EL66" s="326" t="s">
        <v>224</v>
      </c>
      <c r="EM66" s="326" t="s">
        <v>221</v>
      </c>
      <c r="EN66" s="326" t="s">
        <v>222</v>
      </c>
      <c r="EO66" s="326" t="s">
        <v>223</v>
      </c>
      <c r="EP66" s="326" t="s">
        <v>224</v>
      </c>
      <c r="EQ66" s="389" t="s">
        <v>221</v>
      </c>
      <c r="ER66" s="389" t="s">
        <v>222</v>
      </c>
      <c r="ES66" s="389" t="s">
        <v>223</v>
      </c>
      <c r="ET66" s="389" t="s">
        <v>224</v>
      </c>
      <c r="EU66" s="389" t="s">
        <v>221</v>
      </c>
      <c r="EV66" s="389" t="s">
        <v>222</v>
      </c>
      <c r="EW66" s="389" t="s">
        <v>223</v>
      </c>
      <c r="EX66" s="389" t="s">
        <v>224</v>
      </c>
      <c r="EY66" s="389" t="s">
        <v>221</v>
      </c>
      <c r="EZ66" s="389" t="s">
        <v>222</v>
      </c>
      <c r="FA66" s="389" t="s">
        <v>223</v>
      </c>
      <c r="FB66" s="389" t="s">
        <v>224</v>
      </c>
      <c r="FC66" s="389" t="s">
        <v>221</v>
      </c>
      <c r="FD66" s="389" t="s">
        <v>222</v>
      </c>
      <c r="FE66" s="389" t="s">
        <v>223</v>
      </c>
      <c r="FF66" s="389" t="s">
        <v>224</v>
      </c>
      <c r="FG66" s="421" t="s">
        <v>221</v>
      </c>
      <c r="FH66" s="421" t="s">
        <v>222</v>
      </c>
      <c r="FI66" s="421" t="s">
        <v>223</v>
      </c>
      <c r="FJ66" s="421" t="s">
        <v>224</v>
      </c>
      <c r="FK66" s="421" t="s">
        <v>221</v>
      </c>
      <c r="FL66" s="421" t="s">
        <v>222</v>
      </c>
      <c r="FM66" s="421" t="s">
        <v>223</v>
      </c>
      <c r="FN66" s="421" t="s">
        <v>224</v>
      </c>
      <c r="FO66" s="421" t="s">
        <v>221</v>
      </c>
      <c r="FP66" s="421" t="s">
        <v>222</v>
      </c>
      <c r="FQ66" s="421" t="s">
        <v>223</v>
      </c>
      <c r="FR66" s="421" t="s">
        <v>224</v>
      </c>
      <c r="FS66" s="421" t="s">
        <v>221</v>
      </c>
      <c r="FT66" s="421" t="s">
        <v>222</v>
      </c>
      <c r="FU66" s="421" t="s">
        <v>223</v>
      </c>
      <c r="FV66" s="421" t="s">
        <v>224</v>
      </c>
      <c r="FW66" s="445" t="s">
        <v>221</v>
      </c>
      <c r="FX66" s="445" t="s">
        <v>222</v>
      </c>
      <c r="FY66" s="445" t="s">
        <v>223</v>
      </c>
      <c r="FZ66" s="445" t="s">
        <v>224</v>
      </c>
      <c r="GA66" s="445" t="s">
        <v>221</v>
      </c>
      <c r="GB66" s="445" t="s">
        <v>222</v>
      </c>
      <c r="GC66" s="445" t="s">
        <v>223</v>
      </c>
      <c r="GD66" s="445" t="s">
        <v>224</v>
      </c>
      <c r="GE66" s="445" t="s">
        <v>221</v>
      </c>
      <c r="GF66" s="445" t="s">
        <v>222</v>
      </c>
      <c r="GG66" s="445" t="s">
        <v>223</v>
      </c>
      <c r="GH66" s="445" t="s">
        <v>224</v>
      </c>
      <c r="GI66" s="445" t="s">
        <v>221</v>
      </c>
      <c r="GJ66" s="445" t="s">
        <v>222</v>
      </c>
      <c r="GK66" s="445" t="s">
        <v>223</v>
      </c>
      <c r="GL66" s="445" t="s">
        <v>224</v>
      </c>
    </row>
    <row r="67" spans="1:194" x14ac:dyDescent="0.2">
      <c r="A67" s="3">
        <v>1</v>
      </c>
      <c r="B67" s="15" t="s">
        <v>199</v>
      </c>
      <c r="C67" s="3"/>
      <c r="D67" s="3"/>
      <c r="E67" s="3"/>
      <c r="F67" s="3">
        <f>C67+D67-E67</f>
        <v>0</v>
      </c>
      <c r="G67" s="3"/>
      <c r="H67" s="3"/>
      <c r="I67" s="3"/>
      <c r="J67" s="3">
        <f>G67+H67-I67</f>
        <v>0</v>
      </c>
      <c r="K67" s="3"/>
      <c r="L67" s="3"/>
      <c r="M67" s="3"/>
      <c r="N67" s="3">
        <f>K67+L67-M67</f>
        <v>0</v>
      </c>
      <c r="O67" s="3">
        <f t="shared" ref="O67:Q70" si="47">C67+G67+K67</f>
        <v>0</v>
      </c>
      <c r="P67" s="3">
        <f t="shared" si="47"/>
        <v>0</v>
      </c>
      <c r="Q67" s="3">
        <f t="shared" si="47"/>
        <v>0</v>
      </c>
      <c r="R67" s="3">
        <f>O67+P67-Q67</f>
        <v>0</v>
      </c>
      <c r="S67" s="3"/>
      <c r="T67" s="3"/>
      <c r="U67" s="3"/>
      <c r="V67" s="3">
        <f>S67+T67-U67</f>
        <v>0</v>
      </c>
      <c r="W67" s="3"/>
      <c r="X67" s="3"/>
      <c r="Y67" s="3"/>
      <c r="Z67" s="3">
        <f>W67+X67-Y67</f>
        <v>0</v>
      </c>
      <c r="AA67" s="3">
        <f>N67</f>
        <v>0</v>
      </c>
      <c r="AB67" s="3"/>
      <c r="AC67" s="3"/>
      <c r="AD67" s="3">
        <f>AA67+AB67-AC67</f>
        <v>0</v>
      </c>
      <c r="AE67" s="3">
        <f t="shared" ref="AE67:AG70" si="48">S67+W67+AA67</f>
        <v>0</v>
      </c>
      <c r="AF67" s="3">
        <f t="shared" si="48"/>
        <v>0</v>
      </c>
      <c r="AG67" s="3">
        <f t="shared" si="48"/>
        <v>0</v>
      </c>
      <c r="AH67" s="3">
        <f>AE67+AF67-AG67</f>
        <v>0</v>
      </c>
      <c r="AI67" s="3">
        <f>V67</f>
        <v>0</v>
      </c>
      <c r="AJ67" s="3"/>
      <c r="AK67" s="3"/>
      <c r="AL67" s="3">
        <f>AI67+AJ67-AK67</f>
        <v>0</v>
      </c>
      <c r="AM67" s="3">
        <f>Z67</f>
        <v>0</v>
      </c>
      <c r="AN67" s="3"/>
      <c r="AO67" s="3"/>
      <c r="AP67" s="3">
        <f>AM67+AN67-AO67</f>
        <v>0</v>
      </c>
      <c r="AQ67" s="3">
        <f>AD67</f>
        <v>0</v>
      </c>
      <c r="AR67" s="3"/>
      <c r="AS67" s="3"/>
      <c r="AT67" s="3">
        <f>AQ67+AR67-AS67</f>
        <v>0</v>
      </c>
      <c r="AU67" s="3">
        <f t="shared" ref="AU67:AW70" si="49">AI67+AM67+AQ67</f>
        <v>0</v>
      </c>
      <c r="AV67" s="3">
        <f t="shared" si="49"/>
        <v>0</v>
      </c>
      <c r="AW67" s="3">
        <f t="shared" si="49"/>
        <v>0</v>
      </c>
      <c r="AX67" s="3">
        <f>AU67+AV67-AW67</f>
        <v>0</v>
      </c>
      <c r="AY67" s="3">
        <f>AL67</f>
        <v>0</v>
      </c>
      <c r="AZ67" s="3"/>
      <c r="BA67" s="3"/>
      <c r="BB67" s="3">
        <f>AY67+AZ67-BA67</f>
        <v>0</v>
      </c>
      <c r="BC67" s="3">
        <f>AP67</f>
        <v>0</v>
      </c>
      <c r="BD67" s="3"/>
      <c r="BE67" s="3"/>
      <c r="BF67" s="3">
        <f>BC67+BD67-BE67</f>
        <v>0</v>
      </c>
      <c r="BG67" s="3">
        <f>AT67</f>
        <v>0</v>
      </c>
      <c r="BH67" s="3"/>
      <c r="BI67" s="3"/>
      <c r="BJ67" s="3">
        <f>BG67+BH67-BI67</f>
        <v>0</v>
      </c>
      <c r="BK67" s="3">
        <f t="shared" ref="BK67:BM70" si="50">AY67+BC67+BG67</f>
        <v>0</v>
      </c>
      <c r="BL67" s="3">
        <f t="shared" si="50"/>
        <v>0</v>
      </c>
      <c r="BM67" s="3">
        <f t="shared" si="50"/>
        <v>0</v>
      </c>
      <c r="BN67" s="3">
        <f>BK67+BL67-BM67</f>
        <v>0</v>
      </c>
      <c r="BO67" s="3">
        <f>BB67</f>
        <v>0</v>
      </c>
      <c r="BP67" s="3"/>
      <c r="BQ67" s="3"/>
      <c r="BR67" s="3">
        <f>BO67+BP67-BQ67</f>
        <v>0</v>
      </c>
      <c r="BS67" s="3">
        <f>BF67</f>
        <v>0</v>
      </c>
      <c r="BT67" s="3"/>
      <c r="BU67" s="3"/>
      <c r="BV67" s="3">
        <f>BS67+BT67-BU67</f>
        <v>0</v>
      </c>
      <c r="BW67" s="3">
        <f>BJ67</f>
        <v>0</v>
      </c>
      <c r="BX67" s="3"/>
      <c r="BY67" s="3"/>
      <c r="BZ67" s="3">
        <f>BW67+BX67-BY67</f>
        <v>0</v>
      </c>
      <c r="CA67" s="3">
        <f t="shared" ref="CA67:CC70" si="51">BO67+BS67+BW67</f>
        <v>0</v>
      </c>
      <c r="CB67" s="3">
        <f t="shared" si="51"/>
        <v>0</v>
      </c>
      <c r="CC67" s="3">
        <f t="shared" si="51"/>
        <v>0</v>
      </c>
      <c r="CD67" s="3">
        <f>CA67+CB67-CC67</f>
        <v>0</v>
      </c>
      <c r="CE67" s="3">
        <f>BR67</f>
        <v>0</v>
      </c>
      <c r="CF67" s="3"/>
      <c r="CG67" s="3"/>
      <c r="CH67" s="3">
        <f>CE67+CF67-CG67</f>
        <v>0</v>
      </c>
      <c r="CI67" s="3">
        <f>BV67</f>
        <v>0</v>
      </c>
      <c r="CJ67" s="3"/>
      <c r="CK67" s="3"/>
      <c r="CL67" s="3">
        <f>CI67+CJ67-CK67</f>
        <v>0</v>
      </c>
      <c r="CM67" s="3">
        <f>BZ67</f>
        <v>0</v>
      </c>
      <c r="CN67" s="3"/>
      <c r="CO67" s="3"/>
      <c r="CP67" s="3">
        <f>CM67+CN67-CO67</f>
        <v>0</v>
      </c>
      <c r="CQ67" s="3">
        <f t="shared" ref="CQ67:CS70" si="52">CE67+CI67+CM67</f>
        <v>0</v>
      </c>
      <c r="CR67" s="3">
        <f t="shared" si="52"/>
        <v>0</v>
      </c>
      <c r="CS67" s="3">
        <f t="shared" si="52"/>
        <v>0</v>
      </c>
      <c r="CT67" s="3">
        <f>CQ67+CR67-CS67</f>
        <v>0</v>
      </c>
      <c r="CU67" s="3">
        <f>CH67</f>
        <v>0</v>
      </c>
      <c r="CV67" s="3"/>
      <c r="CW67" s="3"/>
      <c r="CX67" s="3">
        <f>CU67+CV67-CW67</f>
        <v>0</v>
      </c>
      <c r="CY67" s="3">
        <f>CL67</f>
        <v>0</v>
      </c>
      <c r="CZ67" s="3"/>
      <c r="DA67" s="3"/>
      <c r="DB67" s="3">
        <f>CY67+CZ67-DA67</f>
        <v>0</v>
      </c>
      <c r="DC67" s="3">
        <f>CP67</f>
        <v>0</v>
      </c>
      <c r="DD67" s="3"/>
      <c r="DE67" s="3"/>
      <c r="DF67" s="3">
        <f>DC67+DD67-DE67</f>
        <v>0</v>
      </c>
      <c r="DG67" s="3">
        <f t="shared" ref="DG67:DI70" si="53">CU67+CY67+DC67</f>
        <v>0</v>
      </c>
      <c r="DH67" s="3">
        <f t="shared" si="53"/>
        <v>0</v>
      </c>
      <c r="DI67" s="3">
        <f t="shared" si="53"/>
        <v>0</v>
      </c>
      <c r="DJ67" s="3">
        <f>DG67+DH67-DI67</f>
        <v>0</v>
      </c>
      <c r="DK67" s="3">
        <f>CX67</f>
        <v>0</v>
      </c>
      <c r="DL67" s="3"/>
      <c r="DM67" s="3"/>
      <c r="DN67" s="3">
        <f>DK67+DL67-DM67</f>
        <v>0</v>
      </c>
      <c r="DO67" s="3">
        <f>DB67</f>
        <v>0</v>
      </c>
      <c r="DP67" s="3"/>
      <c r="DQ67" s="3"/>
      <c r="DR67" s="3">
        <f>DO67+DP67-DQ67</f>
        <v>0</v>
      </c>
      <c r="DS67" s="3">
        <f>DF67</f>
        <v>0</v>
      </c>
      <c r="DT67" s="3"/>
      <c r="DU67" s="3"/>
      <c r="DV67" s="3">
        <f>DS67+DT67-DU67</f>
        <v>0</v>
      </c>
      <c r="DW67" s="3">
        <f t="shared" ref="DW67:DY70" si="54">DK67+DO67+DS67</f>
        <v>0</v>
      </c>
      <c r="DX67" s="3">
        <f t="shared" si="54"/>
        <v>0</v>
      </c>
      <c r="DY67" s="3">
        <f t="shared" si="54"/>
        <v>0</v>
      </c>
      <c r="DZ67" s="3">
        <f>DW67+DX67-DY67</f>
        <v>0</v>
      </c>
      <c r="EA67" s="3">
        <f>DN67</f>
        <v>0</v>
      </c>
      <c r="EB67" s="3"/>
      <c r="EC67" s="3"/>
      <c r="ED67" s="3">
        <f>EA67+EB67-EC67</f>
        <v>0</v>
      </c>
      <c r="EE67" s="3">
        <f>DR67</f>
        <v>0</v>
      </c>
      <c r="EF67" s="3"/>
      <c r="EG67" s="3"/>
      <c r="EH67" s="3">
        <f>EE67+EF67-EG67</f>
        <v>0</v>
      </c>
      <c r="EI67" s="3">
        <f>DV67</f>
        <v>0</v>
      </c>
      <c r="EJ67" s="3"/>
      <c r="EK67" s="3"/>
      <c r="EL67" s="3">
        <f>EI67+EJ67-EK67</f>
        <v>0</v>
      </c>
      <c r="EM67" s="3">
        <f>EA67+EE67+EI67</f>
        <v>0</v>
      </c>
      <c r="EN67" s="3">
        <f t="shared" ref="EN67:EO70" si="55">EB67+EF67+EJ67</f>
        <v>0</v>
      </c>
      <c r="EO67" s="3">
        <f t="shared" si="55"/>
        <v>0</v>
      </c>
      <c r="EP67" s="3">
        <f>EM67+EN67-EO67</f>
        <v>0</v>
      </c>
      <c r="EQ67" s="3">
        <f>ED67</f>
        <v>0</v>
      </c>
      <c r="ER67" s="3"/>
      <c r="ES67" s="3"/>
      <c r="ET67" s="3">
        <f>EQ67+ER67-ES67</f>
        <v>0</v>
      </c>
      <c r="EU67" s="3">
        <f>EH67</f>
        <v>0</v>
      </c>
      <c r="EV67" s="3"/>
      <c r="EW67" s="3"/>
      <c r="EX67" s="3">
        <f>EU67+EV67-EW67</f>
        <v>0</v>
      </c>
      <c r="EY67" s="3">
        <f>EL67</f>
        <v>0</v>
      </c>
      <c r="EZ67" s="3"/>
      <c r="FA67" s="3"/>
      <c r="FB67" s="3">
        <f>EY67+EZ67-FA67</f>
        <v>0</v>
      </c>
      <c r="FC67" s="3">
        <f t="shared" ref="FC67:FE70" si="56">EQ67+EU67+EY67</f>
        <v>0</v>
      </c>
      <c r="FD67" s="3">
        <f t="shared" si="56"/>
        <v>0</v>
      </c>
      <c r="FE67" s="3">
        <f t="shared" si="56"/>
        <v>0</v>
      </c>
      <c r="FF67" s="3">
        <f>FC67+FD67-FE67</f>
        <v>0</v>
      </c>
      <c r="FG67" s="3">
        <f>ET67</f>
        <v>0</v>
      </c>
      <c r="FH67" s="3"/>
      <c r="FI67" s="3"/>
      <c r="FJ67" s="3">
        <f>FG67+FH67-FI67</f>
        <v>0</v>
      </c>
      <c r="FK67" s="3">
        <f>EX67</f>
        <v>0</v>
      </c>
      <c r="FL67" s="3"/>
      <c r="FM67" s="3"/>
      <c r="FN67" s="3">
        <f>FK67+FL67-FM67</f>
        <v>0</v>
      </c>
      <c r="FO67" s="3">
        <f>FB67</f>
        <v>0</v>
      </c>
      <c r="FP67" s="3"/>
      <c r="FQ67" s="3"/>
      <c r="FR67" s="3">
        <f>FO67+FP67-FQ67</f>
        <v>0</v>
      </c>
      <c r="FS67" s="3">
        <f t="shared" ref="FS67:FU70" si="57">FG67+FK67+FO67</f>
        <v>0</v>
      </c>
      <c r="FT67" s="3">
        <f t="shared" si="57"/>
        <v>0</v>
      </c>
      <c r="FU67" s="3">
        <f t="shared" si="57"/>
        <v>0</v>
      </c>
      <c r="FV67" s="3">
        <f>FS67+FT67-FU67</f>
        <v>0</v>
      </c>
      <c r="FW67" s="3">
        <f>FJ67</f>
        <v>0</v>
      </c>
      <c r="FX67" s="3"/>
      <c r="FY67" s="3"/>
      <c r="FZ67" s="3">
        <f>FW67+FX67-FY67</f>
        <v>0</v>
      </c>
      <c r="GA67" s="3">
        <f>FN67</f>
        <v>0</v>
      </c>
      <c r="GB67" s="3"/>
      <c r="GC67" s="3"/>
      <c r="GD67" s="3">
        <f>GA67+GB67-GC67</f>
        <v>0</v>
      </c>
      <c r="GE67" s="3">
        <f>FR67</f>
        <v>0</v>
      </c>
      <c r="GF67" s="3"/>
      <c r="GG67" s="3"/>
      <c r="GH67" s="3">
        <f>GE67+GF67-GG67</f>
        <v>0</v>
      </c>
      <c r="GI67" s="3">
        <f t="shared" ref="GI67:GK70" si="58">FW67+GA67+GE67</f>
        <v>0</v>
      </c>
      <c r="GJ67" s="3">
        <f t="shared" si="58"/>
        <v>0</v>
      </c>
      <c r="GK67" s="3">
        <f t="shared" si="58"/>
        <v>0</v>
      </c>
      <c r="GL67" s="3">
        <f>GI67+GJ67-GK67</f>
        <v>0</v>
      </c>
    </row>
    <row r="68" spans="1:194" x14ac:dyDescent="0.2">
      <c r="A68" s="3">
        <v>2</v>
      </c>
      <c r="B68" s="15" t="s">
        <v>220</v>
      </c>
      <c r="C68" s="3"/>
      <c r="D68" s="3"/>
      <c r="E68" s="3"/>
      <c r="F68" s="3">
        <f>C68+D68-E68</f>
        <v>0</v>
      </c>
      <c r="G68" s="3"/>
      <c r="H68" s="3"/>
      <c r="I68" s="3"/>
      <c r="J68" s="3">
        <f>G68+H68-I68</f>
        <v>0</v>
      </c>
      <c r="K68" s="3"/>
      <c r="L68" s="3"/>
      <c r="M68" s="3"/>
      <c r="N68" s="3">
        <f>K68+L68-M68</f>
        <v>0</v>
      </c>
      <c r="O68" s="3">
        <f t="shared" si="47"/>
        <v>0</v>
      </c>
      <c r="P68" s="3">
        <f t="shared" si="47"/>
        <v>0</v>
      </c>
      <c r="Q68" s="3">
        <f t="shared" si="47"/>
        <v>0</v>
      </c>
      <c r="R68" s="3">
        <f>O68+P68-Q68</f>
        <v>0</v>
      </c>
      <c r="S68" s="3"/>
      <c r="T68" s="3"/>
      <c r="U68" s="3"/>
      <c r="V68" s="3">
        <f>S68+T68-U68</f>
        <v>0</v>
      </c>
      <c r="W68" s="3"/>
      <c r="X68" s="3"/>
      <c r="Y68" s="3"/>
      <c r="Z68" s="3">
        <f>W68+X68-Y68</f>
        <v>0</v>
      </c>
      <c r="AA68" s="3">
        <f>N68</f>
        <v>0</v>
      </c>
      <c r="AB68" s="3"/>
      <c r="AC68" s="3"/>
      <c r="AD68" s="3">
        <f>AA68+AB68-AC68</f>
        <v>0</v>
      </c>
      <c r="AE68" s="3">
        <f t="shared" si="48"/>
        <v>0</v>
      </c>
      <c r="AF68" s="3">
        <f t="shared" si="48"/>
        <v>0</v>
      </c>
      <c r="AG68" s="3">
        <f t="shared" si="48"/>
        <v>0</v>
      </c>
      <c r="AH68" s="3">
        <f>AE68+AF68-AG68</f>
        <v>0</v>
      </c>
      <c r="AI68" s="3">
        <f>V68</f>
        <v>0</v>
      </c>
      <c r="AJ68" s="3"/>
      <c r="AK68" s="3"/>
      <c r="AL68" s="3">
        <f>AI68+AJ68-AK68</f>
        <v>0</v>
      </c>
      <c r="AM68" s="3">
        <f>Z68</f>
        <v>0</v>
      </c>
      <c r="AN68" s="3"/>
      <c r="AO68" s="3"/>
      <c r="AP68" s="3">
        <f>AM68+AN68-AO68</f>
        <v>0</v>
      </c>
      <c r="AQ68" s="3">
        <f>AD68</f>
        <v>0</v>
      </c>
      <c r="AR68" s="3"/>
      <c r="AS68" s="3"/>
      <c r="AT68" s="3">
        <f>AQ68+AR68-AS68</f>
        <v>0</v>
      </c>
      <c r="AU68" s="3">
        <f t="shared" si="49"/>
        <v>0</v>
      </c>
      <c r="AV68" s="3">
        <f t="shared" si="49"/>
        <v>0</v>
      </c>
      <c r="AW68" s="3">
        <f t="shared" si="49"/>
        <v>0</v>
      </c>
      <c r="AX68" s="3">
        <f>AU68+AV68-AW68</f>
        <v>0</v>
      </c>
      <c r="AY68" s="3">
        <f>AL68</f>
        <v>0</v>
      </c>
      <c r="AZ68" s="3"/>
      <c r="BA68" s="3"/>
      <c r="BB68" s="3">
        <f>AY68+AZ68-BA68</f>
        <v>0</v>
      </c>
      <c r="BC68" s="3">
        <f>AP68</f>
        <v>0</v>
      </c>
      <c r="BD68" s="3"/>
      <c r="BE68" s="3"/>
      <c r="BF68" s="3">
        <f>BC68+BD68-BE68</f>
        <v>0</v>
      </c>
      <c r="BG68" s="3">
        <f>AT68</f>
        <v>0</v>
      </c>
      <c r="BH68" s="3"/>
      <c r="BI68" s="3"/>
      <c r="BJ68" s="3">
        <f>BG68+BH68-BI68</f>
        <v>0</v>
      </c>
      <c r="BK68" s="3">
        <f t="shared" si="50"/>
        <v>0</v>
      </c>
      <c r="BL68" s="3">
        <f t="shared" si="50"/>
        <v>0</v>
      </c>
      <c r="BM68" s="3">
        <f t="shared" si="50"/>
        <v>0</v>
      </c>
      <c r="BN68" s="3">
        <f>BK68+BL68-BM68</f>
        <v>0</v>
      </c>
      <c r="BO68" s="3">
        <f>BB68</f>
        <v>0</v>
      </c>
      <c r="BP68" s="3"/>
      <c r="BQ68" s="3"/>
      <c r="BR68" s="3">
        <f>BO68+BP68-BQ68</f>
        <v>0</v>
      </c>
      <c r="BS68" s="3">
        <f>BF68</f>
        <v>0</v>
      </c>
      <c r="BT68" s="3"/>
      <c r="BU68" s="3"/>
      <c r="BV68" s="3">
        <f>BS68+BT68-BU68</f>
        <v>0</v>
      </c>
      <c r="BW68" s="3">
        <f>BJ68</f>
        <v>0</v>
      </c>
      <c r="BX68" s="3"/>
      <c r="BY68" s="3"/>
      <c r="BZ68" s="3">
        <f>BW68+BX68-BY68</f>
        <v>0</v>
      </c>
      <c r="CA68" s="3">
        <f t="shared" si="51"/>
        <v>0</v>
      </c>
      <c r="CB68" s="3">
        <f t="shared" si="51"/>
        <v>0</v>
      </c>
      <c r="CC68" s="3">
        <f t="shared" si="51"/>
        <v>0</v>
      </c>
      <c r="CD68" s="3">
        <f>CA68+CB68-CC68</f>
        <v>0</v>
      </c>
      <c r="CE68" s="3">
        <f>BR68</f>
        <v>0</v>
      </c>
      <c r="CF68" s="3"/>
      <c r="CG68" s="3"/>
      <c r="CH68" s="3">
        <f>CE68+CF68-CG68</f>
        <v>0</v>
      </c>
      <c r="CI68" s="3">
        <f>BV68</f>
        <v>0</v>
      </c>
      <c r="CJ68" s="3"/>
      <c r="CK68" s="3"/>
      <c r="CL68" s="3">
        <f>CI68+CJ68-CK68</f>
        <v>0</v>
      </c>
      <c r="CM68" s="3">
        <f>BZ68</f>
        <v>0</v>
      </c>
      <c r="CN68" s="3"/>
      <c r="CO68" s="3"/>
      <c r="CP68" s="3">
        <f>CM68+CN68-CO68</f>
        <v>0</v>
      </c>
      <c r="CQ68" s="3">
        <f t="shared" si="52"/>
        <v>0</v>
      </c>
      <c r="CR68" s="3">
        <f t="shared" si="52"/>
        <v>0</v>
      </c>
      <c r="CS68" s="3">
        <f t="shared" si="52"/>
        <v>0</v>
      </c>
      <c r="CT68" s="3">
        <f>CQ68+CR68-CS68</f>
        <v>0</v>
      </c>
      <c r="CU68" s="3">
        <f>CH68</f>
        <v>0</v>
      </c>
      <c r="CV68" s="3"/>
      <c r="CW68" s="3"/>
      <c r="CX68" s="3">
        <f>CU68+CV68-CW68</f>
        <v>0</v>
      </c>
      <c r="CY68" s="3">
        <f>CL68</f>
        <v>0</v>
      </c>
      <c r="CZ68" s="3"/>
      <c r="DA68" s="3"/>
      <c r="DB68" s="3">
        <f>CY68+CZ68-DA68</f>
        <v>0</v>
      </c>
      <c r="DC68" s="3">
        <f>CP68</f>
        <v>0</v>
      </c>
      <c r="DD68" s="3"/>
      <c r="DE68" s="3"/>
      <c r="DF68" s="3">
        <f>DC68+DD68-DE68</f>
        <v>0</v>
      </c>
      <c r="DG68" s="3">
        <f t="shared" si="53"/>
        <v>0</v>
      </c>
      <c r="DH68" s="3">
        <f t="shared" si="53"/>
        <v>0</v>
      </c>
      <c r="DI68" s="3">
        <f t="shared" si="53"/>
        <v>0</v>
      </c>
      <c r="DJ68" s="3">
        <f>DG68+DH68-DI68</f>
        <v>0</v>
      </c>
      <c r="DK68" s="3">
        <f>CX68</f>
        <v>0</v>
      </c>
      <c r="DL68" s="3"/>
      <c r="DM68" s="3"/>
      <c r="DN68" s="3">
        <f>DK68+DL68-DM68</f>
        <v>0</v>
      </c>
      <c r="DO68" s="3">
        <f>DB68</f>
        <v>0</v>
      </c>
      <c r="DP68" s="3"/>
      <c r="DQ68" s="3"/>
      <c r="DR68" s="3">
        <f>DO68+DP68-DQ68</f>
        <v>0</v>
      </c>
      <c r="DS68" s="3">
        <f>DF68</f>
        <v>0</v>
      </c>
      <c r="DT68" s="3"/>
      <c r="DU68" s="3"/>
      <c r="DV68" s="3">
        <f>DS68+DT68-DU68</f>
        <v>0</v>
      </c>
      <c r="DW68" s="3">
        <f t="shared" si="54"/>
        <v>0</v>
      </c>
      <c r="DX68" s="3">
        <f t="shared" si="54"/>
        <v>0</v>
      </c>
      <c r="DY68" s="3">
        <f t="shared" si="54"/>
        <v>0</v>
      </c>
      <c r="DZ68" s="3">
        <f>DW68+DX68-DY68</f>
        <v>0</v>
      </c>
      <c r="EA68" s="3">
        <f>DN68</f>
        <v>0</v>
      </c>
      <c r="EB68" s="3"/>
      <c r="EC68" s="3"/>
      <c r="ED68" s="3">
        <f>EA68+EB68-EC68</f>
        <v>0</v>
      </c>
      <c r="EE68" s="3">
        <f>DR68</f>
        <v>0</v>
      </c>
      <c r="EF68" s="3"/>
      <c r="EG68" s="3"/>
      <c r="EH68" s="3">
        <f>EE68+EF68-EG68</f>
        <v>0</v>
      </c>
      <c r="EI68" s="3">
        <f>DV68</f>
        <v>0</v>
      </c>
      <c r="EJ68" s="3"/>
      <c r="EK68" s="3"/>
      <c r="EL68" s="3">
        <f>EI68+EJ68-EK68</f>
        <v>0</v>
      </c>
      <c r="EM68" s="3">
        <f>EA68+EE68+EI68</f>
        <v>0</v>
      </c>
      <c r="EN68" s="3">
        <f t="shared" si="55"/>
        <v>0</v>
      </c>
      <c r="EO68" s="3">
        <f t="shared" si="55"/>
        <v>0</v>
      </c>
      <c r="EP68" s="3">
        <f>EM68+EN68-EO68</f>
        <v>0</v>
      </c>
      <c r="EQ68" s="3">
        <f>ED68</f>
        <v>0</v>
      </c>
      <c r="ER68" s="3"/>
      <c r="ES68" s="3"/>
      <c r="ET68" s="3">
        <f>EQ68+ER68-ES68</f>
        <v>0</v>
      </c>
      <c r="EU68" s="3">
        <f>EH68</f>
        <v>0</v>
      </c>
      <c r="EV68" s="3"/>
      <c r="EW68" s="3"/>
      <c r="EX68" s="3">
        <f>EU68+EV68-EW68</f>
        <v>0</v>
      </c>
      <c r="EY68" s="3">
        <f>EL68</f>
        <v>0</v>
      </c>
      <c r="EZ68" s="3"/>
      <c r="FA68" s="3"/>
      <c r="FB68" s="3">
        <f>EY68+EZ68-FA68</f>
        <v>0</v>
      </c>
      <c r="FC68" s="3">
        <f t="shared" si="56"/>
        <v>0</v>
      </c>
      <c r="FD68" s="3">
        <f t="shared" si="56"/>
        <v>0</v>
      </c>
      <c r="FE68" s="3">
        <f t="shared" si="56"/>
        <v>0</v>
      </c>
      <c r="FF68" s="3">
        <f>FC68+FD68-FE68</f>
        <v>0</v>
      </c>
      <c r="FG68" s="3">
        <f>ET68</f>
        <v>0</v>
      </c>
      <c r="FH68" s="3"/>
      <c r="FI68" s="3"/>
      <c r="FJ68" s="3">
        <f>FG68+FH68-FI68</f>
        <v>0</v>
      </c>
      <c r="FK68" s="3">
        <f>EX68</f>
        <v>0</v>
      </c>
      <c r="FL68" s="3"/>
      <c r="FM68" s="3"/>
      <c r="FN68" s="3">
        <f>FK68+FL68-FM68</f>
        <v>0</v>
      </c>
      <c r="FO68" s="3">
        <f>FB68</f>
        <v>0</v>
      </c>
      <c r="FP68" s="3"/>
      <c r="FQ68" s="3"/>
      <c r="FR68" s="3">
        <f>FO68+FP68-FQ68</f>
        <v>0</v>
      </c>
      <c r="FS68" s="3">
        <f t="shared" si="57"/>
        <v>0</v>
      </c>
      <c r="FT68" s="3">
        <f t="shared" si="57"/>
        <v>0</v>
      </c>
      <c r="FU68" s="3">
        <f t="shared" si="57"/>
        <v>0</v>
      </c>
      <c r="FV68" s="3">
        <f>FS68+FT68-FU68</f>
        <v>0</v>
      </c>
      <c r="FW68" s="3">
        <f>FJ68</f>
        <v>0</v>
      </c>
      <c r="FX68" s="3"/>
      <c r="FY68" s="3"/>
      <c r="FZ68" s="3">
        <f>FW68+FX68-FY68</f>
        <v>0</v>
      </c>
      <c r="GA68" s="3">
        <f>FN68</f>
        <v>0</v>
      </c>
      <c r="GB68" s="3"/>
      <c r="GC68" s="3"/>
      <c r="GD68" s="3">
        <f>GA68+GB68-GC68</f>
        <v>0</v>
      </c>
      <c r="GE68" s="3">
        <f>FR68</f>
        <v>0</v>
      </c>
      <c r="GF68" s="3"/>
      <c r="GG68" s="3"/>
      <c r="GH68" s="3">
        <f>GE68+GF68-GG68</f>
        <v>0</v>
      </c>
      <c r="GI68" s="3">
        <f t="shared" si="58"/>
        <v>0</v>
      </c>
      <c r="GJ68" s="3">
        <f t="shared" si="58"/>
        <v>0</v>
      </c>
      <c r="GK68" s="3">
        <f t="shared" si="58"/>
        <v>0</v>
      </c>
      <c r="GL68" s="3">
        <f>GI68+GJ68-GK68</f>
        <v>0</v>
      </c>
    </row>
    <row r="69" spans="1:194" x14ac:dyDescent="0.2">
      <c r="A69" s="3">
        <v>3</v>
      </c>
      <c r="B69" s="15" t="s">
        <v>200</v>
      </c>
      <c r="C69" s="3"/>
      <c r="D69" s="3"/>
      <c r="E69" s="3"/>
      <c r="F69" s="3">
        <f>C69+D69-E69</f>
        <v>0</v>
      </c>
      <c r="G69" s="3"/>
      <c r="H69" s="3"/>
      <c r="I69" s="3"/>
      <c r="J69" s="3">
        <f>G69+H69-I69</f>
        <v>0</v>
      </c>
      <c r="K69" s="3"/>
      <c r="L69" s="3"/>
      <c r="M69" s="3"/>
      <c r="N69" s="3">
        <f>K69+L69-M69</f>
        <v>0</v>
      </c>
      <c r="O69" s="3">
        <f t="shared" si="47"/>
        <v>0</v>
      </c>
      <c r="P69" s="3">
        <f t="shared" si="47"/>
        <v>0</v>
      </c>
      <c r="Q69" s="3">
        <f t="shared" si="47"/>
        <v>0</v>
      </c>
      <c r="R69" s="3">
        <f>O69+P69-Q69</f>
        <v>0</v>
      </c>
      <c r="S69" s="3"/>
      <c r="T69" s="3"/>
      <c r="U69" s="3"/>
      <c r="V69" s="3">
        <f>S69+T69-U69</f>
        <v>0</v>
      </c>
      <c r="W69" s="3"/>
      <c r="X69" s="3"/>
      <c r="Y69" s="3"/>
      <c r="Z69" s="3">
        <f>W69+X69-Y69</f>
        <v>0</v>
      </c>
      <c r="AA69" s="3">
        <f>N69</f>
        <v>0</v>
      </c>
      <c r="AB69" s="3"/>
      <c r="AC69" s="3"/>
      <c r="AD69" s="3">
        <f>AA69+AB69-AC69</f>
        <v>0</v>
      </c>
      <c r="AE69" s="3">
        <f t="shared" si="48"/>
        <v>0</v>
      </c>
      <c r="AF69" s="3">
        <f t="shared" si="48"/>
        <v>0</v>
      </c>
      <c r="AG69" s="3">
        <f t="shared" si="48"/>
        <v>0</v>
      </c>
      <c r="AH69" s="3">
        <f>AE69+AF69-AG69</f>
        <v>0</v>
      </c>
      <c r="AI69" s="3">
        <f>V69</f>
        <v>0</v>
      </c>
      <c r="AJ69" s="3"/>
      <c r="AK69" s="3"/>
      <c r="AL69" s="3">
        <f>AI69+AJ69-AK69</f>
        <v>0</v>
      </c>
      <c r="AM69" s="3">
        <f>Z69</f>
        <v>0</v>
      </c>
      <c r="AN69" s="3"/>
      <c r="AO69" s="3"/>
      <c r="AP69" s="3">
        <f>AM69+AN69-AO69</f>
        <v>0</v>
      </c>
      <c r="AQ69" s="3">
        <f>AD69</f>
        <v>0</v>
      </c>
      <c r="AR69" s="3"/>
      <c r="AS69" s="3"/>
      <c r="AT69" s="3">
        <f>AQ69+AR69-AS69</f>
        <v>0</v>
      </c>
      <c r="AU69" s="3">
        <f t="shared" si="49"/>
        <v>0</v>
      </c>
      <c r="AV69" s="3">
        <f t="shared" si="49"/>
        <v>0</v>
      </c>
      <c r="AW69" s="3">
        <f t="shared" si="49"/>
        <v>0</v>
      </c>
      <c r="AX69" s="3">
        <f>AU69+AV69-AW69</f>
        <v>0</v>
      </c>
      <c r="AY69" s="3">
        <f>AL69</f>
        <v>0</v>
      </c>
      <c r="AZ69" s="3"/>
      <c r="BA69" s="3"/>
      <c r="BB69" s="3">
        <f>AY69+AZ69-BA69</f>
        <v>0</v>
      </c>
      <c r="BC69" s="3">
        <f>AP69</f>
        <v>0</v>
      </c>
      <c r="BD69" s="3"/>
      <c r="BE69" s="3"/>
      <c r="BF69" s="3">
        <f>BC69+BD69-BE69</f>
        <v>0</v>
      </c>
      <c r="BG69" s="3">
        <f>AT69</f>
        <v>0</v>
      </c>
      <c r="BH69" s="3"/>
      <c r="BI69" s="3"/>
      <c r="BJ69" s="3">
        <f>BG69+BH69-BI69</f>
        <v>0</v>
      </c>
      <c r="BK69" s="3">
        <f t="shared" si="50"/>
        <v>0</v>
      </c>
      <c r="BL69" s="3">
        <f t="shared" si="50"/>
        <v>0</v>
      </c>
      <c r="BM69" s="3">
        <f t="shared" si="50"/>
        <v>0</v>
      </c>
      <c r="BN69" s="3">
        <f>BK69+BL69-BM69</f>
        <v>0</v>
      </c>
      <c r="BO69" s="3">
        <f>BB69</f>
        <v>0</v>
      </c>
      <c r="BP69" s="3"/>
      <c r="BQ69" s="3"/>
      <c r="BR69" s="3">
        <f>BO69+BP69-BQ69</f>
        <v>0</v>
      </c>
      <c r="BS69" s="3">
        <f>BF69</f>
        <v>0</v>
      </c>
      <c r="BT69" s="3"/>
      <c r="BU69" s="3"/>
      <c r="BV69" s="3">
        <f>BS69+BT69-BU69</f>
        <v>0</v>
      </c>
      <c r="BW69" s="3">
        <f>BJ69</f>
        <v>0</v>
      </c>
      <c r="BX69" s="3"/>
      <c r="BY69" s="3"/>
      <c r="BZ69" s="3">
        <f>BW69+BX69-BY69</f>
        <v>0</v>
      </c>
      <c r="CA69" s="3">
        <f t="shared" si="51"/>
        <v>0</v>
      </c>
      <c r="CB69" s="3">
        <f t="shared" si="51"/>
        <v>0</v>
      </c>
      <c r="CC69" s="3">
        <f t="shared" si="51"/>
        <v>0</v>
      </c>
      <c r="CD69" s="3">
        <f>CA69+CB69-CC69</f>
        <v>0</v>
      </c>
      <c r="CE69" s="3">
        <f>BR69</f>
        <v>0</v>
      </c>
      <c r="CF69" s="3"/>
      <c r="CG69" s="3"/>
      <c r="CH69" s="3">
        <f>CE69+CF69-CG69</f>
        <v>0</v>
      </c>
      <c r="CI69" s="3">
        <f>BV69</f>
        <v>0</v>
      </c>
      <c r="CJ69" s="3"/>
      <c r="CK69" s="3"/>
      <c r="CL69" s="3">
        <f>CI69+CJ69-CK69</f>
        <v>0</v>
      </c>
      <c r="CM69" s="3">
        <f>BZ69</f>
        <v>0</v>
      </c>
      <c r="CN69" s="3"/>
      <c r="CO69" s="3"/>
      <c r="CP69" s="3">
        <f>CM69+CN69-CO69</f>
        <v>0</v>
      </c>
      <c r="CQ69" s="3">
        <f t="shared" si="52"/>
        <v>0</v>
      </c>
      <c r="CR69" s="3">
        <f t="shared" si="52"/>
        <v>0</v>
      </c>
      <c r="CS69" s="3">
        <f t="shared" si="52"/>
        <v>0</v>
      </c>
      <c r="CT69" s="3">
        <f>CQ69+CR69-CS69</f>
        <v>0</v>
      </c>
      <c r="CU69" s="3">
        <f>CH69</f>
        <v>0</v>
      </c>
      <c r="CV69" s="3"/>
      <c r="CW69" s="3"/>
      <c r="CX69" s="3">
        <f>CU69+CV69-CW69</f>
        <v>0</v>
      </c>
      <c r="CY69" s="3">
        <f>CL69</f>
        <v>0</v>
      </c>
      <c r="CZ69" s="3"/>
      <c r="DA69" s="3"/>
      <c r="DB69" s="3">
        <f>CY69+CZ69-DA69</f>
        <v>0</v>
      </c>
      <c r="DC69" s="3">
        <f>CP69</f>
        <v>0</v>
      </c>
      <c r="DD69" s="3"/>
      <c r="DE69" s="3"/>
      <c r="DF69" s="3">
        <f>DC69+DD69-DE69</f>
        <v>0</v>
      </c>
      <c r="DG69" s="3">
        <f t="shared" si="53"/>
        <v>0</v>
      </c>
      <c r="DH69" s="3">
        <f t="shared" si="53"/>
        <v>0</v>
      </c>
      <c r="DI69" s="3">
        <f t="shared" si="53"/>
        <v>0</v>
      </c>
      <c r="DJ69" s="3">
        <f>DG69+DH69-DI69</f>
        <v>0</v>
      </c>
      <c r="DK69" s="3">
        <f>CX69</f>
        <v>0</v>
      </c>
      <c r="DL69" s="3"/>
      <c r="DM69" s="3"/>
      <c r="DN69" s="3">
        <f>DK69+DL69-DM69</f>
        <v>0</v>
      </c>
      <c r="DO69" s="3">
        <f>DB69</f>
        <v>0</v>
      </c>
      <c r="DP69" s="3"/>
      <c r="DQ69" s="3"/>
      <c r="DR69" s="3">
        <f>DO69+DP69-DQ69</f>
        <v>0</v>
      </c>
      <c r="DS69" s="3">
        <f>DF69</f>
        <v>0</v>
      </c>
      <c r="DT69" s="3"/>
      <c r="DU69" s="3"/>
      <c r="DV69" s="3">
        <f>DS69+DT69-DU69</f>
        <v>0</v>
      </c>
      <c r="DW69" s="3">
        <f t="shared" si="54"/>
        <v>0</v>
      </c>
      <c r="DX69" s="3">
        <f t="shared" si="54"/>
        <v>0</v>
      </c>
      <c r="DY69" s="3">
        <f t="shared" si="54"/>
        <v>0</v>
      </c>
      <c r="DZ69" s="3">
        <f>DW69+DX69-DY69</f>
        <v>0</v>
      </c>
      <c r="EA69" s="3">
        <f>DN69</f>
        <v>0</v>
      </c>
      <c r="EB69" s="3"/>
      <c r="EC69" s="3"/>
      <c r="ED69" s="3">
        <f>EA69+EB69-EC69</f>
        <v>0</v>
      </c>
      <c r="EE69" s="3">
        <f>DR69</f>
        <v>0</v>
      </c>
      <c r="EF69" s="3"/>
      <c r="EG69" s="3"/>
      <c r="EH69" s="3">
        <f>EE69+EF69-EG69</f>
        <v>0</v>
      </c>
      <c r="EI69" s="3">
        <f>DV69</f>
        <v>0</v>
      </c>
      <c r="EJ69" s="3"/>
      <c r="EK69" s="3"/>
      <c r="EL69" s="3">
        <f>EI69+EJ69-EK69</f>
        <v>0</v>
      </c>
      <c r="EM69" s="3">
        <f>EA69+EE69+EI69</f>
        <v>0</v>
      </c>
      <c r="EN69" s="3">
        <f t="shared" si="55"/>
        <v>0</v>
      </c>
      <c r="EO69" s="3">
        <f t="shared" si="55"/>
        <v>0</v>
      </c>
      <c r="EP69" s="3">
        <f>EM69+EN69-EO69</f>
        <v>0</v>
      </c>
      <c r="EQ69" s="3">
        <f>ED69</f>
        <v>0</v>
      </c>
      <c r="ER69" s="3"/>
      <c r="ES69" s="3"/>
      <c r="ET69" s="3">
        <f>EQ69+ER69-ES69</f>
        <v>0</v>
      </c>
      <c r="EU69" s="3">
        <f>EH69</f>
        <v>0</v>
      </c>
      <c r="EV69" s="3"/>
      <c r="EW69" s="3"/>
      <c r="EX69" s="3">
        <f>EU69+EV69-EW69</f>
        <v>0</v>
      </c>
      <c r="EY69" s="3">
        <f>EL69</f>
        <v>0</v>
      </c>
      <c r="EZ69" s="3"/>
      <c r="FA69" s="3"/>
      <c r="FB69" s="3">
        <f>EY69+EZ69-FA69</f>
        <v>0</v>
      </c>
      <c r="FC69" s="3">
        <f t="shared" si="56"/>
        <v>0</v>
      </c>
      <c r="FD69" s="3">
        <f t="shared" si="56"/>
        <v>0</v>
      </c>
      <c r="FE69" s="3">
        <f t="shared" si="56"/>
        <v>0</v>
      </c>
      <c r="FF69" s="3">
        <f>FC69+FD69-FE69</f>
        <v>0</v>
      </c>
      <c r="FG69" s="3">
        <f>ET69</f>
        <v>0</v>
      </c>
      <c r="FH69" s="3"/>
      <c r="FI69" s="3"/>
      <c r="FJ69" s="3">
        <f>FG69+FH69-FI69</f>
        <v>0</v>
      </c>
      <c r="FK69" s="3">
        <f>EX69</f>
        <v>0</v>
      </c>
      <c r="FL69" s="3"/>
      <c r="FM69" s="3"/>
      <c r="FN69" s="3">
        <f>FK69+FL69-FM69</f>
        <v>0</v>
      </c>
      <c r="FO69" s="3">
        <f>FB69</f>
        <v>0</v>
      </c>
      <c r="FP69" s="3"/>
      <c r="FQ69" s="3"/>
      <c r="FR69" s="3">
        <f>FO69+FP69-FQ69</f>
        <v>0</v>
      </c>
      <c r="FS69" s="3">
        <f t="shared" si="57"/>
        <v>0</v>
      </c>
      <c r="FT69" s="3">
        <f t="shared" si="57"/>
        <v>0</v>
      </c>
      <c r="FU69" s="3">
        <f t="shared" si="57"/>
        <v>0</v>
      </c>
      <c r="FV69" s="3">
        <f>FS69+FT69-FU69</f>
        <v>0</v>
      </c>
      <c r="FW69" s="3">
        <f>FJ69</f>
        <v>0</v>
      </c>
      <c r="FX69" s="3"/>
      <c r="FY69" s="3"/>
      <c r="FZ69" s="3">
        <f>FW69+FX69-FY69</f>
        <v>0</v>
      </c>
      <c r="GA69" s="3">
        <f>FN69</f>
        <v>0</v>
      </c>
      <c r="GB69" s="3"/>
      <c r="GC69" s="3"/>
      <c r="GD69" s="3">
        <f>GA69+GB69-GC69</f>
        <v>0</v>
      </c>
      <c r="GE69" s="3">
        <f>FR69</f>
        <v>0</v>
      </c>
      <c r="GF69" s="3"/>
      <c r="GG69" s="3"/>
      <c r="GH69" s="3">
        <f>GE69+GF69-GG69</f>
        <v>0</v>
      </c>
      <c r="GI69" s="3">
        <f t="shared" si="58"/>
        <v>0</v>
      </c>
      <c r="GJ69" s="3">
        <f t="shared" si="58"/>
        <v>0</v>
      </c>
      <c r="GK69" s="3">
        <f t="shared" si="58"/>
        <v>0</v>
      </c>
      <c r="GL69" s="3">
        <f>GI69+GJ69-GK69</f>
        <v>0</v>
      </c>
    </row>
    <row r="70" spans="1:194" x14ac:dyDescent="0.2">
      <c r="A70" s="3">
        <v>4</v>
      </c>
      <c r="B70" s="15" t="s">
        <v>201</v>
      </c>
      <c r="C70" s="3"/>
      <c r="D70" s="3"/>
      <c r="E70" s="3"/>
      <c r="F70" s="3">
        <f>C70+D70-E70</f>
        <v>0</v>
      </c>
      <c r="G70" s="3"/>
      <c r="H70" s="3"/>
      <c r="I70" s="3"/>
      <c r="J70" s="3">
        <f>G70+H70-I70</f>
        <v>0</v>
      </c>
      <c r="K70" s="3"/>
      <c r="L70" s="3"/>
      <c r="M70" s="3"/>
      <c r="N70" s="3">
        <f>K70+L70-M70</f>
        <v>0</v>
      </c>
      <c r="O70" s="3">
        <f t="shared" si="47"/>
        <v>0</v>
      </c>
      <c r="P70" s="3">
        <f t="shared" si="47"/>
        <v>0</v>
      </c>
      <c r="Q70" s="3">
        <f t="shared" si="47"/>
        <v>0</v>
      </c>
      <c r="R70" s="3">
        <f>O70+P70-Q70</f>
        <v>0</v>
      </c>
      <c r="S70" s="3"/>
      <c r="T70" s="3"/>
      <c r="U70" s="3"/>
      <c r="V70" s="3">
        <f>S70+T70-U70</f>
        <v>0</v>
      </c>
      <c r="W70" s="3"/>
      <c r="X70" s="3"/>
      <c r="Y70" s="3"/>
      <c r="Z70" s="3">
        <f>W70+X70-Y70</f>
        <v>0</v>
      </c>
      <c r="AA70" s="3">
        <f>N70</f>
        <v>0</v>
      </c>
      <c r="AB70" s="3"/>
      <c r="AC70" s="3"/>
      <c r="AD70" s="3">
        <f>AA70+AB70-AC70</f>
        <v>0</v>
      </c>
      <c r="AE70" s="3">
        <f t="shared" si="48"/>
        <v>0</v>
      </c>
      <c r="AF70" s="3">
        <f t="shared" si="48"/>
        <v>0</v>
      </c>
      <c r="AG70" s="3">
        <f t="shared" si="48"/>
        <v>0</v>
      </c>
      <c r="AH70" s="3">
        <f>AE70+AF70-AG70</f>
        <v>0</v>
      </c>
      <c r="AI70" s="3">
        <f>V70</f>
        <v>0</v>
      </c>
      <c r="AJ70" s="3"/>
      <c r="AK70" s="3"/>
      <c r="AL70" s="3">
        <f>AI70+AJ70-AK70</f>
        <v>0</v>
      </c>
      <c r="AM70" s="3">
        <f>Z70</f>
        <v>0</v>
      </c>
      <c r="AN70" s="3"/>
      <c r="AO70" s="3"/>
      <c r="AP70" s="3">
        <f>AM70+AN70-AO70</f>
        <v>0</v>
      </c>
      <c r="AQ70" s="3">
        <f>AD70</f>
        <v>0</v>
      </c>
      <c r="AR70" s="3"/>
      <c r="AS70" s="3"/>
      <c r="AT70" s="3">
        <f>AQ70+AR70-AS70</f>
        <v>0</v>
      </c>
      <c r="AU70" s="3">
        <f t="shared" si="49"/>
        <v>0</v>
      </c>
      <c r="AV70" s="3">
        <f t="shared" si="49"/>
        <v>0</v>
      </c>
      <c r="AW70" s="3">
        <f t="shared" si="49"/>
        <v>0</v>
      </c>
      <c r="AX70" s="3">
        <f>AU70+AV70-AW70</f>
        <v>0</v>
      </c>
      <c r="AY70" s="3">
        <f>AL70</f>
        <v>0</v>
      </c>
      <c r="AZ70" s="3"/>
      <c r="BA70" s="3"/>
      <c r="BB70" s="3">
        <f>AY70+AZ70-BA70</f>
        <v>0</v>
      </c>
      <c r="BC70" s="3">
        <f>AP70</f>
        <v>0</v>
      </c>
      <c r="BD70" s="3"/>
      <c r="BE70" s="3"/>
      <c r="BF70" s="3">
        <f>BC70+BD70-BE70</f>
        <v>0</v>
      </c>
      <c r="BG70" s="3">
        <f>AT70</f>
        <v>0</v>
      </c>
      <c r="BH70" s="3"/>
      <c r="BI70" s="3"/>
      <c r="BJ70" s="3">
        <f>BG70+BH70-BI70</f>
        <v>0</v>
      </c>
      <c r="BK70" s="3">
        <f t="shared" si="50"/>
        <v>0</v>
      </c>
      <c r="BL70" s="3">
        <f t="shared" si="50"/>
        <v>0</v>
      </c>
      <c r="BM70" s="3">
        <f t="shared" si="50"/>
        <v>0</v>
      </c>
      <c r="BN70" s="3">
        <f>BK70+BL70-BM70</f>
        <v>0</v>
      </c>
      <c r="BO70" s="3">
        <f>BB70</f>
        <v>0</v>
      </c>
      <c r="BP70" s="3"/>
      <c r="BQ70" s="3"/>
      <c r="BR70" s="3">
        <f>BO70+BP70-BQ70</f>
        <v>0</v>
      </c>
      <c r="BS70" s="3">
        <f>BF70</f>
        <v>0</v>
      </c>
      <c r="BT70" s="3"/>
      <c r="BU70" s="3"/>
      <c r="BV70" s="3">
        <f>BS70+BT70-BU70</f>
        <v>0</v>
      </c>
      <c r="BW70" s="3">
        <f>BJ70</f>
        <v>0</v>
      </c>
      <c r="BX70" s="3"/>
      <c r="BY70" s="3"/>
      <c r="BZ70" s="3">
        <f>BW70+BX70-BY70</f>
        <v>0</v>
      </c>
      <c r="CA70" s="3">
        <f t="shared" si="51"/>
        <v>0</v>
      </c>
      <c r="CB70" s="3">
        <f t="shared" si="51"/>
        <v>0</v>
      </c>
      <c r="CC70" s="3">
        <f t="shared" si="51"/>
        <v>0</v>
      </c>
      <c r="CD70" s="3">
        <f>CA70+CB70-CC70</f>
        <v>0</v>
      </c>
      <c r="CE70" s="3">
        <f>BR70</f>
        <v>0</v>
      </c>
      <c r="CF70" s="3"/>
      <c r="CG70" s="3"/>
      <c r="CH70" s="3">
        <f>CE70+CF70-CG70</f>
        <v>0</v>
      </c>
      <c r="CI70" s="3">
        <f>BV70</f>
        <v>0</v>
      </c>
      <c r="CJ70" s="3"/>
      <c r="CK70" s="3"/>
      <c r="CL70" s="3">
        <f>CI70+CJ70-CK70</f>
        <v>0</v>
      </c>
      <c r="CM70" s="3">
        <f>BZ70</f>
        <v>0</v>
      </c>
      <c r="CN70" s="3"/>
      <c r="CO70" s="3"/>
      <c r="CP70" s="3">
        <f>CM70+CN70-CO70</f>
        <v>0</v>
      </c>
      <c r="CQ70" s="3">
        <f t="shared" si="52"/>
        <v>0</v>
      </c>
      <c r="CR70" s="3">
        <f t="shared" si="52"/>
        <v>0</v>
      </c>
      <c r="CS70" s="3">
        <f t="shared" si="52"/>
        <v>0</v>
      </c>
      <c r="CT70" s="3">
        <f>CQ70+CR70-CS70</f>
        <v>0</v>
      </c>
      <c r="CU70" s="3">
        <f>CH70</f>
        <v>0</v>
      </c>
      <c r="CV70" s="3"/>
      <c r="CW70" s="3"/>
      <c r="CX70" s="3">
        <f>CU70+CV70-CW70</f>
        <v>0</v>
      </c>
      <c r="CY70" s="3">
        <f>CL70</f>
        <v>0</v>
      </c>
      <c r="CZ70" s="3"/>
      <c r="DA70" s="3"/>
      <c r="DB70" s="3">
        <f>CY70+CZ70-DA70</f>
        <v>0</v>
      </c>
      <c r="DC70" s="3">
        <f>CP70</f>
        <v>0</v>
      </c>
      <c r="DD70" s="3"/>
      <c r="DE70" s="3"/>
      <c r="DF70" s="3">
        <f>DC70+DD70-DE70</f>
        <v>0</v>
      </c>
      <c r="DG70" s="3">
        <f t="shared" si="53"/>
        <v>0</v>
      </c>
      <c r="DH70" s="3">
        <f t="shared" si="53"/>
        <v>0</v>
      </c>
      <c r="DI70" s="3">
        <f t="shared" si="53"/>
        <v>0</v>
      </c>
      <c r="DJ70" s="3">
        <f>DG70+DH70-DI70</f>
        <v>0</v>
      </c>
      <c r="DK70" s="3">
        <f>CX70</f>
        <v>0</v>
      </c>
      <c r="DL70" s="3"/>
      <c r="DM70" s="3"/>
      <c r="DN70" s="3">
        <f>DK70+DL70-DM70</f>
        <v>0</v>
      </c>
      <c r="DO70" s="3">
        <f>DB70</f>
        <v>0</v>
      </c>
      <c r="DP70" s="3"/>
      <c r="DQ70" s="3"/>
      <c r="DR70" s="3">
        <f>DO70+DP70-DQ70</f>
        <v>0</v>
      </c>
      <c r="DS70" s="3">
        <f>DF70</f>
        <v>0</v>
      </c>
      <c r="DT70" s="3"/>
      <c r="DU70" s="3"/>
      <c r="DV70" s="3">
        <f>DS70+DT70-DU70</f>
        <v>0</v>
      </c>
      <c r="DW70" s="3">
        <f t="shared" si="54"/>
        <v>0</v>
      </c>
      <c r="DX70" s="3">
        <f t="shared" si="54"/>
        <v>0</v>
      </c>
      <c r="DY70" s="3">
        <f t="shared" si="54"/>
        <v>0</v>
      </c>
      <c r="DZ70" s="3">
        <f>DW70+DX70-DY70</f>
        <v>0</v>
      </c>
      <c r="EA70" s="3">
        <f>DN70</f>
        <v>0</v>
      </c>
      <c r="EB70" s="3"/>
      <c r="EC70" s="3"/>
      <c r="ED70" s="3">
        <f>EA70+EB70-EC70</f>
        <v>0</v>
      </c>
      <c r="EE70" s="3">
        <f>DR70</f>
        <v>0</v>
      </c>
      <c r="EF70" s="3"/>
      <c r="EG70" s="3"/>
      <c r="EH70" s="3">
        <f>EE70+EF70-EG70</f>
        <v>0</v>
      </c>
      <c r="EI70" s="3">
        <f>DV70</f>
        <v>0</v>
      </c>
      <c r="EJ70" s="3"/>
      <c r="EK70" s="3"/>
      <c r="EL70" s="3">
        <f>EI70+EJ70-EK70</f>
        <v>0</v>
      </c>
      <c r="EM70" s="3">
        <f>EA70+EE70+EI70</f>
        <v>0</v>
      </c>
      <c r="EN70" s="3">
        <f t="shared" si="55"/>
        <v>0</v>
      </c>
      <c r="EO70" s="3">
        <f t="shared" si="55"/>
        <v>0</v>
      </c>
      <c r="EP70" s="3">
        <f>EM70+EN70-EO70</f>
        <v>0</v>
      </c>
      <c r="EQ70" s="3">
        <f>ED70</f>
        <v>0</v>
      </c>
      <c r="ER70" s="3"/>
      <c r="ES70" s="3"/>
      <c r="ET70" s="3">
        <f>EQ70+ER70-ES70</f>
        <v>0</v>
      </c>
      <c r="EU70" s="3">
        <f>EH70</f>
        <v>0</v>
      </c>
      <c r="EV70" s="3"/>
      <c r="EW70" s="3"/>
      <c r="EX70" s="3">
        <f>EU70+EV70-EW70</f>
        <v>0</v>
      </c>
      <c r="EY70" s="3">
        <f>EL70</f>
        <v>0</v>
      </c>
      <c r="EZ70" s="3"/>
      <c r="FA70" s="3"/>
      <c r="FB70" s="3">
        <f>EY70+EZ70-FA70</f>
        <v>0</v>
      </c>
      <c r="FC70" s="3">
        <f t="shared" si="56"/>
        <v>0</v>
      </c>
      <c r="FD70" s="3">
        <f t="shared" si="56"/>
        <v>0</v>
      </c>
      <c r="FE70" s="3">
        <f t="shared" si="56"/>
        <v>0</v>
      </c>
      <c r="FF70" s="3">
        <f>FC70+FD70-FE70</f>
        <v>0</v>
      </c>
      <c r="FG70" s="3">
        <f>ET70</f>
        <v>0</v>
      </c>
      <c r="FH70" s="3"/>
      <c r="FI70" s="3"/>
      <c r="FJ70" s="3">
        <f>FG70+FH70-FI70</f>
        <v>0</v>
      </c>
      <c r="FK70" s="3">
        <f>EX70</f>
        <v>0</v>
      </c>
      <c r="FL70" s="3"/>
      <c r="FM70" s="3"/>
      <c r="FN70" s="3">
        <f>FK70+FL70-FM70</f>
        <v>0</v>
      </c>
      <c r="FO70" s="3">
        <f>FB70</f>
        <v>0</v>
      </c>
      <c r="FP70" s="3"/>
      <c r="FQ70" s="3"/>
      <c r="FR70" s="3">
        <f>FO70+FP70-FQ70</f>
        <v>0</v>
      </c>
      <c r="FS70" s="3">
        <f t="shared" si="57"/>
        <v>0</v>
      </c>
      <c r="FT70" s="3">
        <f t="shared" si="57"/>
        <v>0</v>
      </c>
      <c r="FU70" s="3">
        <f t="shared" si="57"/>
        <v>0</v>
      </c>
      <c r="FV70" s="3">
        <f>FS70+FT70-FU70</f>
        <v>0</v>
      </c>
      <c r="FW70" s="3">
        <f>FJ70</f>
        <v>0</v>
      </c>
      <c r="FX70" s="3"/>
      <c r="FY70" s="3"/>
      <c r="FZ70" s="3">
        <f>FW70+FX70-FY70</f>
        <v>0</v>
      </c>
      <c r="GA70" s="3">
        <f>FN70</f>
        <v>0</v>
      </c>
      <c r="GB70" s="3"/>
      <c r="GC70" s="3"/>
      <c r="GD70" s="3">
        <f>GA70+GB70-GC70</f>
        <v>0</v>
      </c>
      <c r="GE70" s="3">
        <f>FR70</f>
        <v>0</v>
      </c>
      <c r="GF70" s="3"/>
      <c r="GG70" s="3"/>
      <c r="GH70" s="3">
        <f>GE70+GF70-GG70</f>
        <v>0</v>
      </c>
      <c r="GI70" s="3">
        <f t="shared" si="58"/>
        <v>0</v>
      </c>
      <c r="GJ70" s="3">
        <f t="shared" si="58"/>
        <v>0</v>
      </c>
      <c r="GK70" s="3">
        <f t="shared" si="58"/>
        <v>0</v>
      </c>
      <c r="GL70" s="3">
        <f>GI70+GJ70-GK70</f>
        <v>0</v>
      </c>
    </row>
    <row r="73" spans="1:194" x14ac:dyDescent="0.2">
      <c r="A73" s="124" t="s">
        <v>276</v>
      </c>
    </row>
    <row r="74" spans="1:194" x14ac:dyDescent="0.2">
      <c r="A74" s="124"/>
    </row>
    <row r="75" spans="1:194" x14ac:dyDescent="0.2">
      <c r="A75" s="121"/>
      <c r="B75" s="140"/>
      <c r="C75" s="966" t="s">
        <v>18</v>
      </c>
      <c r="D75" s="966"/>
      <c r="E75" s="966"/>
      <c r="F75" s="966"/>
      <c r="G75" s="966" t="s">
        <v>31</v>
      </c>
      <c r="H75" s="966"/>
      <c r="I75" s="966"/>
      <c r="J75" s="966"/>
      <c r="K75" s="966" t="s">
        <v>32</v>
      </c>
      <c r="L75" s="966"/>
      <c r="M75" s="966"/>
      <c r="N75" s="966"/>
      <c r="O75" s="966" t="s">
        <v>33</v>
      </c>
      <c r="P75" s="966"/>
      <c r="Q75" s="966"/>
      <c r="R75" s="966"/>
      <c r="S75" s="966" t="s">
        <v>34</v>
      </c>
      <c r="T75" s="966"/>
      <c r="U75" s="966"/>
      <c r="V75" s="966"/>
      <c r="W75" s="966" t="s">
        <v>284</v>
      </c>
      <c r="X75" s="966"/>
      <c r="Y75" s="966"/>
      <c r="Z75" s="966"/>
      <c r="AA75" s="966" t="s">
        <v>285</v>
      </c>
      <c r="AB75" s="966"/>
      <c r="AC75" s="966"/>
      <c r="AD75" s="966"/>
      <c r="AE75" s="966" t="s">
        <v>288</v>
      </c>
      <c r="AF75" s="966"/>
      <c r="AG75" s="966"/>
      <c r="AH75" s="966"/>
      <c r="AI75" s="966" t="s">
        <v>289</v>
      </c>
      <c r="AJ75" s="966"/>
      <c r="AK75" s="966"/>
      <c r="AL75" s="966"/>
      <c r="AM75" s="966" t="s">
        <v>290</v>
      </c>
      <c r="AN75" s="966"/>
      <c r="AO75" s="966"/>
      <c r="AP75" s="966"/>
      <c r="AQ75" s="966" t="s">
        <v>291</v>
      </c>
      <c r="AR75" s="966"/>
      <c r="AS75" s="966"/>
      <c r="AT75" s="966"/>
      <c r="AU75" s="966" t="s">
        <v>292</v>
      </c>
      <c r="AV75" s="966"/>
      <c r="AW75" s="966"/>
      <c r="AX75" s="966"/>
      <c r="AY75" s="966" t="s">
        <v>384</v>
      </c>
      <c r="AZ75" s="966"/>
      <c r="BA75" s="966"/>
      <c r="BB75" s="966"/>
    </row>
    <row r="76" spans="1:194" x14ac:dyDescent="0.2">
      <c r="A76" s="123" t="s">
        <v>19</v>
      </c>
      <c r="B76" s="141" t="s">
        <v>225</v>
      </c>
      <c r="C76" s="165" t="s">
        <v>28</v>
      </c>
      <c r="D76" s="166" t="s">
        <v>29</v>
      </c>
      <c r="E76" s="167" t="s">
        <v>30</v>
      </c>
      <c r="F76" s="169" t="s">
        <v>17</v>
      </c>
      <c r="G76" s="165" t="s">
        <v>28</v>
      </c>
      <c r="H76" s="166" t="s">
        <v>29</v>
      </c>
      <c r="I76" s="167" t="s">
        <v>30</v>
      </c>
      <c r="J76" s="169" t="s">
        <v>17</v>
      </c>
      <c r="K76" s="183" t="s">
        <v>28</v>
      </c>
      <c r="L76" s="184" t="s">
        <v>29</v>
      </c>
      <c r="M76" s="185" t="s">
        <v>30</v>
      </c>
      <c r="N76" s="187" t="s">
        <v>17</v>
      </c>
      <c r="O76" s="202" t="s">
        <v>28</v>
      </c>
      <c r="P76" s="203" t="s">
        <v>29</v>
      </c>
      <c r="Q76" s="204" t="s">
        <v>30</v>
      </c>
      <c r="R76" s="207" t="s">
        <v>17</v>
      </c>
      <c r="S76" s="226" t="s">
        <v>28</v>
      </c>
      <c r="T76" s="227" t="s">
        <v>29</v>
      </c>
      <c r="U76" s="228" t="s">
        <v>30</v>
      </c>
      <c r="V76" s="230" t="s">
        <v>17</v>
      </c>
      <c r="W76" s="247" t="s">
        <v>28</v>
      </c>
      <c r="X76" s="248" t="s">
        <v>29</v>
      </c>
      <c r="Y76" s="249" t="s">
        <v>30</v>
      </c>
      <c r="Z76" s="252" t="s">
        <v>17</v>
      </c>
      <c r="AA76" s="292" t="s">
        <v>28</v>
      </c>
      <c r="AB76" s="293" t="s">
        <v>29</v>
      </c>
      <c r="AC76" s="294" t="s">
        <v>30</v>
      </c>
      <c r="AD76" s="297" t="s">
        <v>17</v>
      </c>
      <c r="AE76" s="292" t="s">
        <v>28</v>
      </c>
      <c r="AF76" s="293" t="s">
        <v>29</v>
      </c>
      <c r="AG76" s="294" t="s">
        <v>30</v>
      </c>
      <c r="AH76" s="297" t="s">
        <v>17</v>
      </c>
      <c r="AI76" s="320" t="s">
        <v>28</v>
      </c>
      <c r="AJ76" s="321" t="s">
        <v>29</v>
      </c>
      <c r="AK76" s="322" t="s">
        <v>30</v>
      </c>
      <c r="AL76" s="325" t="s">
        <v>17</v>
      </c>
      <c r="AM76" s="320" t="s">
        <v>28</v>
      </c>
      <c r="AN76" s="321" t="s">
        <v>29</v>
      </c>
      <c r="AO76" s="322" t="s">
        <v>30</v>
      </c>
      <c r="AP76" s="388" t="s">
        <v>17</v>
      </c>
      <c r="AQ76" s="320" t="s">
        <v>28</v>
      </c>
      <c r="AR76" s="321" t="s">
        <v>29</v>
      </c>
      <c r="AS76" s="322" t="s">
        <v>30</v>
      </c>
      <c r="AT76" s="420" t="s">
        <v>17</v>
      </c>
      <c r="AU76" s="320" t="s">
        <v>28</v>
      </c>
      <c r="AV76" s="321" t="s">
        <v>29</v>
      </c>
      <c r="AW76" s="322" t="s">
        <v>30</v>
      </c>
      <c r="AX76" s="444" t="s">
        <v>17</v>
      </c>
      <c r="AY76" s="320" t="s">
        <v>28</v>
      </c>
      <c r="AZ76" s="321" t="s">
        <v>29</v>
      </c>
      <c r="BA76" s="322" t="s">
        <v>30</v>
      </c>
      <c r="BB76" s="444" t="s">
        <v>17</v>
      </c>
    </row>
    <row r="77" spans="1:194" x14ac:dyDescent="0.2">
      <c r="A77" s="3">
        <v>1</v>
      </c>
      <c r="B77" s="8" t="s">
        <v>226</v>
      </c>
      <c r="C77" s="163"/>
      <c r="D77" s="163"/>
      <c r="E77" s="163"/>
      <c r="F77" s="163">
        <f>SUM(C77:E77)</f>
        <v>0</v>
      </c>
      <c r="G77" s="163"/>
      <c r="H77" s="163"/>
      <c r="I77" s="163"/>
      <c r="J77" s="163">
        <f>SUM(G77:I77)</f>
        <v>0</v>
      </c>
      <c r="K77" s="177"/>
      <c r="L77" s="177"/>
      <c r="M77" s="177"/>
      <c r="N77" s="177">
        <f>SUM(K77:M77)</f>
        <v>0</v>
      </c>
      <c r="O77" s="197"/>
      <c r="P77" s="197"/>
      <c r="Q77" s="197"/>
      <c r="R77" s="197">
        <f>SUM(O77:Q77)</f>
        <v>0</v>
      </c>
      <c r="S77" s="217"/>
      <c r="T77" s="217"/>
      <c r="U77" s="217"/>
      <c r="V77" s="217">
        <f>SUM(S77:U77)</f>
        <v>0</v>
      </c>
      <c r="W77" s="240"/>
      <c r="X77" s="240"/>
      <c r="Y77" s="240"/>
      <c r="Z77" s="240">
        <f>SUM(W77:Y77)</f>
        <v>0</v>
      </c>
      <c r="AA77" s="286"/>
      <c r="AB77" s="286"/>
      <c r="AC77" s="286"/>
      <c r="AD77" s="286">
        <f>SUM(AA77:AC77)</f>
        <v>0</v>
      </c>
      <c r="AE77" s="286"/>
      <c r="AF77" s="286"/>
      <c r="AG77" s="286"/>
      <c r="AH77" s="286">
        <f>SUM(AE77:AG77)</f>
        <v>0</v>
      </c>
      <c r="AI77" s="313"/>
      <c r="AJ77" s="313"/>
      <c r="AK77" s="313"/>
      <c r="AL77" s="313">
        <f>SUM(AI77:AK77)</f>
        <v>0</v>
      </c>
      <c r="AM77" s="380"/>
      <c r="AN77" s="380"/>
      <c r="AO77" s="380"/>
      <c r="AP77" s="380">
        <f>SUM(AM77:AO77)</f>
        <v>0</v>
      </c>
      <c r="AQ77" s="413"/>
      <c r="AR77" s="413"/>
      <c r="AS77" s="413"/>
      <c r="AT77" s="413">
        <f>SUM(AQ77:AS77)</f>
        <v>0</v>
      </c>
      <c r="AU77" s="436"/>
      <c r="AV77" s="436"/>
      <c r="AW77" s="436"/>
      <c r="AX77" s="436">
        <f>SUM(AU77:AW77)</f>
        <v>0</v>
      </c>
      <c r="AY77" s="436">
        <f>C77+G77+K77+O77+S77+W77+AA77+AE77+AI77+AM77+AQ77+AU77</f>
        <v>0</v>
      </c>
      <c r="AZ77" s="436">
        <f>D77+H77+L77+P77+T77+X77+AB77+AF77+AJ77+AN77+AR77+AV77</f>
        <v>0</v>
      </c>
      <c r="BA77" s="436">
        <f>E77+I77+M77+Q77+U77+Y77+AC77+AG77+AK77+AO77+AS77+AW77</f>
        <v>0</v>
      </c>
      <c r="BB77" s="436">
        <f>SUM(AY77:BA77)</f>
        <v>0</v>
      </c>
    </row>
    <row r="78" spans="1:194" x14ac:dyDescent="0.2">
      <c r="A78" s="3">
        <v>2</v>
      </c>
      <c r="B78" s="8" t="s">
        <v>227</v>
      </c>
      <c r="C78" s="163"/>
      <c r="D78" s="163"/>
      <c r="E78" s="163"/>
      <c r="F78" s="163">
        <f t="shared" ref="F78:F86" si="59">SUM(C78:E78)</f>
        <v>0</v>
      </c>
      <c r="G78" s="163"/>
      <c r="H78" s="163"/>
      <c r="I78" s="163"/>
      <c r="J78" s="163">
        <f t="shared" ref="J78:J86" si="60">SUM(G78:I78)</f>
        <v>0</v>
      </c>
      <c r="K78" s="177"/>
      <c r="L78" s="177"/>
      <c r="M78" s="177"/>
      <c r="N78" s="177">
        <f t="shared" ref="N78:N86" si="61">SUM(K78:M78)</f>
        <v>0</v>
      </c>
      <c r="O78" s="197"/>
      <c r="P78" s="197"/>
      <c r="Q78" s="197"/>
      <c r="R78" s="197">
        <f t="shared" ref="R78:R86" si="62">SUM(O78:Q78)</f>
        <v>0</v>
      </c>
      <c r="S78" s="217"/>
      <c r="T78" s="217"/>
      <c r="U78" s="217"/>
      <c r="V78" s="217">
        <f t="shared" ref="V78:V86" si="63">SUM(S78:U78)</f>
        <v>0</v>
      </c>
      <c r="W78" s="240"/>
      <c r="X78" s="240"/>
      <c r="Y78" s="240"/>
      <c r="Z78" s="240">
        <f t="shared" ref="Z78:Z86" si="64">SUM(W78:Y78)</f>
        <v>0</v>
      </c>
      <c r="AA78" s="286"/>
      <c r="AB78" s="286"/>
      <c r="AC78" s="286"/>
      <c r="AD78" s="286">
        <f t="shared" ref="AD78:AD86" si="65">SUM(AA78:AC78)</f>
        <v>0</v>
      </c>
      <c r="AE78" s="286"/>
      <c r="AF78" s="286"/>
      <c r="AG78" s="286"/>
      <c r="AH78" s="286">
        <f t="shared" ref="AH78:AH86" si="66">SUM(AE78:AG78)</f>
        <v>0</v>
      </c>
      <c r="AI78" s="313"/>
      <c r="AJ78" s="313"/>
      <c r="AK78" s="313"/>
      <c r="AL78" s="313">
        <f t="shared" ref="AL78:AL86" si="67">SUM(AI78:AK78)</f>
        <v>0</v>
      </c>
      <c r="AM78" s="380"/>
      <c r="AN78" s="380"/>
      <c r="AO78" s="380"/>
      <c r="AP78" s="380">
        <f t="shared" ref="AP78:AP86" si="68">SUM(AM78:AO78)</f>
        <v>0</v>
      </c>
      <c r="AQ78" s="413"/>
      <c r="AR78" s="413"/>
      <c r="AS78" s="413"/>
      <c r="AT78" s="413">
        <f t="shared" ref="AT78:AT86" si="69">SUM(AQ78:AS78)</f>
        <v>0</v>
      </c>
      <c r="AU78" s="436"/>
      <c r="AV78" s="436"/>
      <c r="AW78" s="436"/>
      <c r="AX78" s="436">
        <f t="shared" ref="AX78:AX86" si="70">SUM(AU78:AW78)</f>
        <v>0</v>
      </c>
      <c r="AY78" s="436">
        <f t="shared" ref="AY78:AY86" si="71">C78+G78+K78+O78+S78+W78+AA78+AE78+AI78+AM78+AQ78+AU78</f>
        <v>0</v>
      </c>
      <c r="AZ78" s="436">
        <f t="shared" ref="AZ78:AZ86" si="72">D78+H78+L78+P78+T78+X78+AB78+AF78+AJ78+AN78+AR78+AV78</f>
        <v>0</v>
      </c>
      <c r="BA78" s="436">
        <f t="shared" ref="BA78:BA86" si="73">E78+I78+M78+Q78+U78+Y78+AC78+AG78+AK78+AO78+AS78+AW78</f>
        <v>0</v>
      </c>
      <c r="BB78" s="436">
        <f t="shared" ref="BB78:BB86" si="74">SUM(AY78:BA78)</f>
        <v>0</v>
      </c>
    </row>
    <row r="79" spans="1:194" x14ac:dyDescent="0.2">
      <c r="A79" s="3">
        <v>3</v>
      </c>
      <c r="B79" s="8" t="s">
        <v>228</v>
      </c>
      <c r="C79" s="163"/>
      <c r="D79" s="163"/>
      <c r="E79" s="163"/>
      <c r="F79" s="163">
        <f t="shared" si="59"/>
        <v>0</v>
      </c>
      <c r="G79" s="163"/>
      <c r="H79" s="163"/>
      <c r="I79" s="163"/>
      <c r="J79" s="163">
        <f t="shared" si="60"/>
        <v>0</v>
      </c>
      <c r="K79" s="177"/>
      <c r="L79" s="177"/>
      <c r="M79" s="177"/>
      <c r="N79" s="177">
        <f t="shared" si="61"/>
        <v>0</v>
      </c>
      <c r="O79" s="197"/>
      <c r="P79" s="197"/>
      <c r="Q79" s="197"/>
      <c r="R79" s="197">
        <f t="shared" si="62"/>
        <v>0</v>
      </c>
      <c r="S79" s="217"/>
      <c r="T79" s="217"/>
      <c r="U79" s="217"/>
      <c r="V79" s="217">
        <f t="shared" si="63"/>
        <v>0</v>
      </c>
      <c r="W79" s="240"/>
      <c r="X79" s="240"/>
      <c r="Y79" s="240"/>
      <c r="Z79" s="240">
        <f t="shared" si="64"/>
        <v>0</v>
      </c>
      <c r="AA79" s="286"/>
      <c r="AB79" s="286"/>
      <c r="AC79" s="286"/>
      <c r="AD79" s="286">
        <f t="shared" si="65"/>
        <v>0</v>
      </c>
      <c r="AE79" s="286"/>
      <c r="AF79" s="286"/>
      <c r="AG79" s="286"/>
      <c r="AH79" s="286">
        <f t="shared" si="66"/>
        <v>0</v>
      </c>
      <c r="AI79" s="313"/>
      <c r="AJ79" s="313"/>
      <c r="AK79" s="313"/>
      <c r="AL79" s="313">
        <f t="shared" si="67"/>
        <v>0</v>
      </c>
      <c r="AM79" s="380"/>
      <c r="AN79" s="380"/>
      <c r="AO79" s="380"/>
      <c r="AP79" s="380">
        <f t="shared" si="68"/>
        <v>0</v>
      </c>
      <c r="AQ79" s="413"/>
      <c r="AR79" s="413"/>
      <c r="AS79" s="413"/>
      <c r="AT79" s="413">
        <f t="shared" si="69"/>
        <v>0</v>
      </c>
      <c r="AU79" s="436"/>
      <c r="AV79" s="436"/>
      <c r="AW79" s="436"/>
      <c r="AX79" s="436">
        <f t="shared" si="70"/>
        <v>0</v>
      </c>
      <c r="AY79" s="436">
        <f t="shared" si="71"/>
        <v>0</v>
      </c>
      <c r="AZ79" s="436">
        <f t="shared" si="72"/>
        <v>0</v>
      </c>
      <c r="BA79" s="436">
        <f t="shared" si="73"/>
        <v>0</v>
      </c>
      <c r="BB79" s="436">
        <f t="shared" si="74"/>
        <v>0</v>
      </c>
    </row>
    <row r="80" spans="1:194" x14ac:dyDescent="0.2">
      <c r="A80" s="3">
        <v>4</v>
      </c>
      <c r="B80" s="8" t="s">
        <v>229</v>
      </c>
      <c r="C80" s="163"/>
      <c r="D80" s="163"/>
      <c r="E80" s="163"/>
      <c r="F80" s="163">
        <f t="shared" si="59"/>
        <v>0</v>
      </c>
      <c r="G80" s="163"/>
      <c r="H80" s="163"/>
      <c r="I80" s="163"/>
      <c r="J80" s="163">
        <f t="shared" si="60"/>
        <v>0</v>
      </c>
      <c r="K80" s="177"/>
      <c r="L80" s="177"/>
      <c r="M80" s="177"/>
      <c r="N80" s="177">
        <f t="shared" si="61"/>
        <v>0</v>
      </c>
      <c r="O80" s="197"/>
      <c r="P80" s="197"/>
      <c r="Q80" s="197"/>
      <c r="R80" s="197">
        <f t="shared" si="62"/>
        <v>0</v>
      </c>
      <c r="S80" s="217"/>
      <c r="T80" s="217"/>
      <c r="U80" s="217"/>
      <c r="V80" s="217">
        <f t="shared" si="63"/>
        <v>0</v>
      </c>
      <c r="W80" s="240"/>
      <c r="X80" s="240"/>
      <c r="Y80" s="240"/>
      <c r="Z80" s="240">
        <f t="shared" si="64"/>
        <v>0</v>
      </c>
      <c r="AA80" s="286"/>
      <c r="AB80" s="286"/>
      <c r="AC80" s="286"/>
      <c r="AD80" s="286">
        <f t="shared" si="65"/>
        <v>0</v>
      </c>
      <c r="AE80" s="286"/>
      <c r="AF80" s="286"/>
      <c r="AG80" s="286"/>
      <c r="AH80" s="286">
        <f t="shared" si="66"/>
        <v>0</v>
      </c>
      <c r="AI80" s="313"/>
      <c r="AJ80" s="313"/>
      <c r="AK80" s="313"/>
      <c r="AL80" s="313">
        <f t="shared" si="67"/>
        <v>0</v>
      </c>
      <c r="AM80" s="380"/>
      <c r="AN80" s="380"/>
      <c r="AO80" s="380"/>
      <c r="AP80" s="380">
        <f t="shared" si="68"/>
        <v>0</v>
      </c>
      <c r="AQ80" s="413"/>
      <c r="AR80" s="413"/>
      <c r="AS80" s="413"/>
      <c r="AT80" s="413">
        <f t="shared" si="69"/>
        <v>0</v>
      </c>
      <c r="AU80" s="436"/>
      <c r="AV80" s="436"/>
      <c r="AW80" s="436"/>
      <c r="AX80" s="436">
        <f t="shared" si="70"/>
        <v>0</v>
      </c>
      <c r="AY80" s="436">
        <f t="shared" si="71"/>
        <v>0</v>
      </c>
      <c r="AZ80" s="436">
        <f t="shared" si="72"/>
        <v>0</v>
      </c>
      <c r="BA80" s="436">
        <f t="shared" si="73"/>
        <v>0</v>
      </c>
      <c r="BB80" s="436">
        <f t="shared" si="74"/>
        <v>0</v>
      </c>
    </row>
    <row r="81" spans="1:54" x14ac:dyDescent="0.2">
      <c r="A81" s="3">
        <v>5</v>
      </c>
      <c r="B81" s="8" t="s">
        <v>230</v>
      </c>
      <c r="C81" s="163"/>
      <c r="D81" s="163"/>
      <c r="E81" s="163"/>
      <c r="F81" s="163">
        <f t="shared" si="59"/>
        <v>0</v>
      </c>
      <c r="G81" s="163"/>
      <c r="H81" s="163"/>
      <c r="I81" s="163"/>
      <c r="J81" s="163">
        <f t="shared" si="60"/>
        <v>0</v>
      </c>
      <c r="K81" s="177"/>
      <c r="L81" s="177"/>
      <c r="M81" s="177"/>
      <c r="N81" s="177">
        <f t="shared" si="61"/>
        <v>0</v>
      </c>
      <c r="O81" s="197"/>
      <c r="P81" s="197"/>
      <c r="Q81" s="197"/>
      <c r="R81" s="197">
        <f t="shared" si="62"/>
        <v>0</v>
      </c>
      <c r="S81" s="217"/>
      <c r="T81" s="217"/>
      <c r="U81" s="217"/>
      <c r="V81" s="217">
        <f t="shared" si="63"/>
        <v>0</v>
      </c>
      <c r="W81" s="240"/>
      <c r="X81" s="240"/>
      <c r="Y81" s="240"/>
      <c r="Z81" s="240">
        <f t="shared" si="64"/>
        <v>0</v>
      </c>
      <c r="AA81" s="286"/>
      <c r="AB81" s="286"/>
      <c r="AC81" s="286"/>
      <c r="AD81" s="286">
        <f t="shared" si="65"/>
        <v>0</v>
      </c>
      <c r="AE81" s="286"/>
      <c r="AF81" s="286"/>
      <c r="AG81" s="286"/>
      <c r="AH81" s="286">
        <f t="shared" si="66"/>
        <v>0</v>
      </c>
      <c r="AI81" s="313"/>
      <c r="AJ81" s="313"/>
      <c r="AK81" s="313"/>
      <c r="AL81" s="313">
        <f t="shared" si="67"/>
        <v>0</v>
      </c>
      <c r="AM81" s="380"/>
      <c r="AN81" s="380"/>
      <c r="AO81" s="380"/>
      <c r="AP81" s="380">
        <f t="shared" si="68"/>
        <v>0</v>
      </c>
      <c r="AQ81" s="413"/>
      <c r="AR81" s="413"/>
      <c r="AS81" s="413"/>
      <c r="AT81" s="413">
        <f t="shared" si="69"/>
        <v>0</v>
      </c>
      <c r="AU81" s="436"/>
      <c r="AV81" s="436"/>
      <c r="AW81" s="436"/>
      <c r="AX81" s="436">
        <f t="shared" si="70"/>
        <v>0</v>
      </c>
      <c r="AY81" s="436">
        <f t="shared" si="71"/>
        <v>0</v>
      </c>
      <c r="AZ81" s="436">
        <f t="shared" si="72"/>
        <v>0</v>
      </c>
      <c r="BA81" s="436">
        <f t="shared" si="73"/>
        <v>0</v>
      </c>
      <c r="BB81" s="436">
        <f t="shared" si="74"/>
        <v>0</v>
      </c>
    </row>
    <row r="82" spans="1:54" x14ac:dyDescent="0.2">
      <c r="A82" s="3">
        <v>6</v>
      </c>
      <c r="B82" s="8" t="s">
        <v>215</v>
      </c>
      <c r="C82" s="177"/>
      <c r="D82" s="177"/>
      <c r="E82" s="177"/>
      <c r="F82" s="177">
        <f t="shared" si="59"/>
        <v>0</v>
      </c>
      <c r="G82" s="177"/>
      <c r="H82" s="177"/>
      <c r="I82" s="177"/>
      <c r="J82" s="177">
        <f t="shared" si="60"/>
        <v>0</v>
      </c>
      <c r="K82" s="177"/>
      <c r="L82" s="177"/>
      <c r="M82" s="177"/>
      <c r="N82" s="177">
        <f t="shared" si="61"/>
        <v>0</v>
      </c>
      <c r="O82" s="197"/>
      <c r="P82" s="197"/>
      <c r="Q82" s="197"/>
      <c r="R82" s="197">
        <f t="shared" si="62"/>
        <v>0</v>
      </c>
      <c r="S82" s="217"/>
      <c r="T82" s="217"/>
      <c r="U82" s="217"/>
      <c r="V82" s="217">
        <f t="shared" si="63"/>
        <v>0</v>
      </c>
      <c r="W82" s="240"/>
      <c r="X82" s="240"/>
      <c r="Y82" s="240"/>
      <c r="Z82" s="240">
        <f t="shared" si="64"/>
        <v>0</v>
      </c>
      <c r="AA82" s="286"/>
      <c r="AB82" s="286"/>
      <c r="AC82" s="286"/>
      <c r="AD82" s="286">
        <f t="shared" si="65"/>
        <v>0</v>
      </c>
      <c r="AE82" s="286"/>
      <c r="AF82" s="286"/>
      <c r="AG82" s="286"/>
      <c r="AH82" s="286">
        <f t="shared" si="66"/>
        <v>0</v>
      </c>
      <c r="AI82" s="313"/>
      <c r="AJ82" s="313"/>
      <c r="AK82" s="313"/>
      <c r="AL82" s="313">
        <f t="shared" si="67"/>
        <v>0</v>
      </c>
      <c r="AM82" s="380"/>
      <c r="AN82" s="380"/>
      <c r="AO82" s="380"/>
      <c r="AP82" s="380">
        <f t="shared" si="68"/>
        <v>0</v>
      </c>
      <c r="AQ82" s="413"/>
      <c r="AR82" s="413"/>
      <c r="AS82" s="413"/>
      <c r="AT82" s="413">
        <f t="shared" si="69"/>
        <v>0</v>
      </c>
      <c r="AU82" s="436"/>
      <c r="AV82" s="436"/>
      <c r="AW82" s="436"/>
      <c r="AX82" s="436">
        <f t="shared" si="70"/>
        <v>0</v>
      </c>
      <c r="AY82" s="436">
        <f t="shared" si="71"/>
        <v>0</v>
      </c>
      <c r="AZ82" s="436">
        <f t="shared" si="72"/>
        <v>0</v>
      </c>
      <c r="BA82" s="436">
        <f t="shared" si="73"/>
        <v>0</v>
      </c>
      <c r="BB82" s="436">
        <f t="shared" si="74"/>
        <v>0</v>
      </c>
    </row>
    <row r="83" spans="1:54" x14ac:dyDescent="0.2">
      <c r="A83" s="3">
        <v>7</v>
      </c>
      <c r="B83" s="8" t="s">
        <v>231</v>
      </c>
      <c r="C83" s="163"/>
      <c r="D83" s="163"/>
      <c r="E83" s="163"/>
      <c r="F83" s="163">
        <f t="shared" si="59"/>
        <v>0</v>
      </c>
      <c r="G83" s="163"/>
      <c r="H83" s="163"/>
      <c r="I83" s="163"/>
      <c r="J83" s="163">
        <f t="shared" si="60"/>
        <v>0</v>
      </c>
      <c r="K83" s="177"/>
      <c r="L83" s="177"/>
      <c r="M83" s="177"/>
      <c r="N83" s="177">
        <f t="shared" si="61"/>
        <v>0</v>
      </c>
      <c r="O83" s="197"/>
      <c r="P83" s="197"/>
      <c r="Q83" s="197"/>
      <c r="R83" s="197">
        <f t="shared" si="62"/>
        <v>0</v>
      </c>
      <c r="S83" s="217"/>
      <c r="T83" s="217"/>
      <c r="U83" s="217"/>
      <c r="V83" s="217">
        <f t="shared" si="63"/>
        <v>0</v>
      </c>
      <c r="W83" s="240"/>
      <c r="X83" s="240"/>
      <c r="Y83" s="240"/>
      <c r="Z83" s="240">
        <f t="shared" si="64"/>
        <v>0</v>
      </c>
      <c r="AA83" s="286"/>
      <c r="AB83" s="286"/>
      <c r="AC83" s="286"/>
      <c r="AD83" s="286">
        <f t="shared" si="65"/>
        <v>0</v>
      </c>
      <c r="AE83" s="286"/>
      <c r="AF83" s="286"/>
      <c r="AG83" s="286"/>
      <c r="AH83" s="286">
        <f t="shared" si="66"/>
        <v>0</v>
      </c>
      <c r="AI83" s="313"/>
      <c r="AJ83" s="313"/>
      <c r="AK83" s="313"/>
      <c r="AL83" s="313">
        <f t="shared" si="67"/>
        <v>0</v>
      </c>
      <c r="AM83" s="380"/>
      <c r="AN83" s="380"/>
      <c r="AO83" s="380"/>
      <c r="AP83" s="380">
        <f t="shared" si="68"/>
        <v>0</v>
      </c>
      <c r="AQ83" s="413"/>
      <c r="AR83" s="413"/>
      <c r="AS83" s="413"/>
      <c r="AT83" s="413">
        <f t="shared" si="69"/>
        <v>0</v>
      </c>
      <c r="AU83" s="436"/>
      <c r="AV83" s="436"/>
      <c r="AW83" s="436"/>
      <c r="AX83" s="436">
        <f t="shared" si="70"/>
        <v>0</v>
      </c>
      <c r="AY83" s="436">
        <f t="shared" si="71"/>
        <v>0</v>
      </c>
      <c r="AZ83" s="436">
        <f t="shared" si="72"/>
        <v>0</v>
      </c>
      <c r="BA83" s="436">
        <f t="shared" si="73"/>
        <v>0</v>
      </c>
      <c r="BB83" s="436">
        <f t="shared" si="74"/>
        <v>0</v>
      </c>
    </row>
    <row r="84" spans="1:54" x14ac:dyDescent="0.2">
      <c r="A84" s="3">
        <v>8</v>
      </c>
      <c r="B84" s="8" t="s">
        <v>232</v>
      </c>
      <c r="C84" s="163"/>
      <c r="D84" s="163"/>
      <c r="E84" s="163"/>
      <c r="F84" s="163">
        <f t="shared" si="59"/>
        <v>0</v>
      </c>
      <c r="G84" s="163"/>
      <c r="H84" s="163"/>
      <c r="I84" s="163"/>
      <c r="J84" s="163">
        <f t="shared" si="60"/>
        <v>0</v>
      </c>
      <c r="K84" s="177"/>
      <c r="L84" s="177"/>
      <c r="M84" s="177"/>
      <c r="N84" s="177">
        <f t="shared" si="61"/>
        <v>0</v>
      </c>
      <c r="O84" s="197"/>
      <c r="P84" s="197"/>
      <c r="Q84" s="197"/>
      <c r="R84" s="197">
        <f t="shared" si="62"/>
        <v>0</v>
      </c>
      <c r="S84" s="217"/>
      <c r="T84" s="217"/>
      <c r="U84" s="217"/>
      <c r="V84" s="217">
        <f t="shared" si="63"/>
        <v>0</v>
      </c>
      <c r="W84" s="240"/>
      <c r="X84" s="240"/>
      <c r="Y84" s="240"/>
      <c r="Z84" s="240">
        <f t="shared" si="64"/>
        <v>0</v>
      </c>
      <c r="AA84" s="286"/>
      <c r="AB84" s="286"/>
      <c r="AC84" s="286"/>
      <c r="AD84" s="286">
        <f t="shared" si="65"/>
        <v>0</v>
      </c>
      <c r="AE84" s="286"/>
      <c r="AF84" s="286"/>
      <c r="AG84" s="286"/>
      <c r="AH84" s="286">
        <f t="shared" si="66"/>
        <v>0</v>
      </c>
      <c r="AI84" s="313"/>
      <c r="AJ84" s="313"/>
      <c r="AK84" s="313"/>
      <c r="AL84" s="313">
        <f t="shared" si="67"/>
        <v>0</v>
      </c>
      <c r="AM84" s="380"/>
      <c r="AN84" s="380"/>
      <c r="AO84" s="380"/>
      <c r="AP84" s="380">
        <f t="shared" si="68"/>
        <v>0</v>
      </c>
      <c r="AQ84" s="413"/>
      <c r="AR84" s="413"/>
      <c r="AS84" s="413"/>
      <c r="AT84" s="413">
        <f t="shared" si="69"/>
        <v>0</v>
      </c>
      <c r="AU84" s="436"/>
      <c r="AV84" s="436"/>
      <c r="AW84" s="436"/>
      <c r="AX84" s="436">
        <f t="shared" si="70"/>
        <v>0</v>
      </c>
      <c r="AY84" s="436">
        <f t="shared" si="71"/>
        <v>0</v>
      </c>
      <c r="AZ84" s="436">
        <f t="shared" si="72"/>
        <v>0</v>
      </c>
      <c r="BA84" s="436">
        <f t="shared" si="73"/>
        <v>0</v>
      </c>
      <c r="BB84" s="436">
        <f t="shared" si="74"/>
        <v>0</v>
      </c>
    </row>
    <row r="85" spans="1:54" x14ac:dyDescent="0.2">
      <c r="A85" s="3">
        <v>9</v>
      </c>
      <c r="B85" s="8" t="s">
        <v>233</v>
      </c>
      <c r="C85" s="163"/>
      <c r="D85" s="163"/>
      <c r="E85" s="163"/>
      <c r="F85" s="163">
        <f t="shared" si="59"/>
        <v>0</v>
      </c>
      <c r="G85" s="163"/>
      <c r="H85" s="163"/>
      <c r="I85" s="163"/>
      <c r="J85" s="163">
        <f t="shared" si="60"/>
        <v>0</v>
      </c>
      <c r="K85" s="177"/>
      <c r="L85" s="177"/>
      <c r="M85" s="177"/>
      <c r="N85" s="177">
        <f t="shared" si="61"/>
        <v>0</v>
      </c>
      <c r="O85" s="197"/>
      <c r="P85" s="197"/>
      <c r="Q85" s="197"/>
      <c r="R85" s="197">
        <f t="shared" si="62"/>
        <v>0</v>
      </c>
      <c r="S85" s="217"/>
      <c r="T85" s="217"/>
      <c r="U85" s="217"/>
      <c r="V85" s="217">
        <f t="shared" si="63"/>
        <v>0</v>
      </c>
      <c r="W85" s="240"/>
      <c r="X85" s="240"/>
      <c r="Y85" s="240"/>
      <c r="Z85" s="240">
        <f t="shared" si="64"/>
        <v>0</v>
      </c>
      <c r="AA85" s="286"/>
      <c r="AB85" s="286"/>
      <c r="AC85" s="286"/>
      <c r="AD85" s="286">
        <f t="shared" si="65"/>
        <v>0</v>
      </c>
      <c r="AE85" s="286"/>
      <c r="AF85" s="286"/>
      <c r="AG85" s="286"/>
      <c r="AH85" s="286">
        <f t="shared" si="66"/>
        <v>0</v>
      </c>
      <c r="AI85" s="313"/>
      <c r="AJ85" s="313"/>
      <c r="AK85" s="313"/>
      <c r="AL85" s="313">
        <f t="shared" si="67"/>
        <v>0</v>
      </c>
      <c r="AM85" s="380"/>
      <c r="AN85" s="380"/>
      <c r="AO85" s="380"/>
      <c r="AP85" s="380">
        <f t="shared" si="68"/>
        <v>0</v>
      </c>
      <c r="AQ85" s="413"/>
      <c r="AR85" s="413"/>
      <c r="AS85" s="413"/>
      <c r="AT85" s="413">
        <f t="shared" si="69"/>
        <v>0</v>
      </c>
      <c r="AU85" s="436"/>
      <c r="AV85" s="436"/>
      <c r="AW85" s="436"/>
      <c r="AX85" s="436">
        <f t="shared" si="70"/>
        <v>0</v>
      </c>
      <c r="AY85" s="436">
        <f t="shared" si="71"/>
        <v>0</v>
      </c>
      <c r="AZ85" s="436">
        <f t="shared" si="72"/>
        <v>0</v>
      </c>
      <c r="BA85" s="436">
        <f t="shared" si="73"/>
        <v>0</v>
      </c>
      <c r="BB85" s="436">
        <f t="shared" si="74"/>
        <v>0</v>
      </c>
    </row>
    <row r="86" spans="1:54" x14ac:dyDescent="0.2">
      <c r="A86" s="3">
        <v>10</v>
      </c>
      <c r="B86" s="8" t="s">
        <v>234</v>
      </c>
      <c r="C86" s="163"/>
      <c r="D86" s="163"/>
      <c r="E86" s="163"/>
      <c r="F86" s="163">
        <f t="shared" si="59"/>
        <v>0</v>
      </c>
      <c r="G86" s="163"/>
      <c r="H86" s="163"/>
      <c r="I86" s="163"/>
      <c r="J86" s="163">
        <f t="shared" si="60"/>
        <v>0</v>
      </c>
      <c r="K86" s="177"/>
      <c r="L86" s="177"/>
      <c r="M86" s="177"/>
      <c r="N86" s="177">
        <f t="shared" si="61"/>
        <v>0</v>
      </c>
      <c r="O86" s="197"/>
      <c r="P86" s="197"/>
      <c r="Q86" s="197"/>
      <c r="R86" s="197">
        <f t="shared" si="62"/>
        <v>0</v>
      </c>
      <c r="S86" s="217"/>
      <c r="T86" s="217"/>
      <c r="U86" s="217"/>
      <c r="V86" s="217">
        <f t="shared" si="63"/>
        <v>0</v>
      </c>
      <c r="W86" s="240"/>
      <c r="X86" s="240"/>
      <c r="Y86" s="240"/>
      <c r="Z86" s="240">
        <f t="shared" si="64"/>
        <v>0</v>
      </c>
      <c r="AA86" s="286"/>
      <c r="AB86" s="286"/>
      <c r="AC86" s="286"/>
      <c r="AD86" s="286">
        <f t="shared" si="65"/>
        <v>0</v>
      </c>
      <c r="AE86" s="286"/>
      <c r="AF86" s="286"/>
      <c r="AG86" s="286"/>
      <c r="AH86" s="286">
        <f t="shared" si="66"/>
        <v>0</v>
      </c>
      <c r="AI86" s="313"/>
      <c r="AJ86" s="313"/>
      <c r="AK86" s="313"/>
      <c r="AL86" s="313">
        <f t="shared" si="67"/>
        <v>0</v>
      </c>
      <c r="AM86" s="380"/>
      <c r="AN86" s="380"/>
      <c r="AO86" s="380"/>
      <c r="AP86" s="380">
        <f t="shared" si="68"/>
        <v>0</v>
      </c>
      <c r="AQ86" s="413"/>
      <c r="AR86" s="413"/>
      <c r="AS86" s="413"/>
      <c r="AT86" s="413">
        <f t="shared" si="69"/>
        <v>0</v>
      </c>
      <c r="AU86" s="436"/>
      <c r="AV86" s="436"/>
      <c r="AW86" s="436"/>
      <c r="AX86" s="436">
        <f t="shared" si="70"/>
        <v>0</v>
      </c>
      <c r="AY86" s="436">
        <f t="shared" si="71"/>
        <v>0</v>
      </c>
      <c r="AZ86" s="436">
        <f t="shared" si="72"/>
        <v>0</v>
      </c>
      <c r="BA86" s="436">
        <f t="shared" si="73"/>
        <v>0</v>
      </c>
      <c r="BB86" s="436">
        <f t="shared" si="74"/>
        <v>0</v>
      </c>
    </row>
  </sheetData>
  <mergeCells count="229">
    <mergeCell ref="FO65:FR65"/>
    <mergeCell ref="FS65:FV65"/>
    <mergeCell ref="AQ75:AT75"/>
    <mergeCell ref="AM75:AP75"/>
    <mergeCell ref="BW2:CD2"/>
    <mergeCell ref="BW3:BX3"/>
    <mergeCell ref="BY3:BZ3"/>
    <mergeCell ref="CA3:CB3"/>
    <mergeCell ref="CC3:CD3"/>
    <mergeCell ref="AM10:AP10"/>
    <mergeCell ref="AM16:AP16"/>
    <mergeCell ref="AM23:AP23"/>
    <mergeCell ref="AM30:AP30"/>
    <mergeCell ref="AU3:AV3"/>
    <mergeCell ref="AW3:AX3"/>
    <mergeCell ref="AI64:AX64"/>
    <mergeCell ref="AI65:AL65"/>
    <mergeCell ref="AQ10:AT10"/>
    <mergeCell ref="AQ16:AT16"/>
    <mergeCell ref="AQ23:AT23"/>
    <mergeCell ref="AQ30:AT30"/>
    <mergeCell ref="AQ37:AT37"/>
    <mergeCell ref="AQ44:AT44"/>
    <mergeCell ref="AQ51:AT51"/>
    <mergeCell ref="AA2:AH2"/>
    <mergeCell ref="AA3:AB3"/>
    <mergeCell ref="AC3:AD3"/>
    <mergeCell ref="AE3:AF3"/>
    <mergeCell ref="AG3:AH3"/>
    <mergeCell ref="EQ65:ET65"/>
    <mergeCell ref="EU65:EX65"/>
    <mergeCell ref="EY65:FB65"/>
    <mergeCell ref="EA64:EP64"/>
    <mergeCell ref="EA65:ED65"/>
    <mergeCell ref="EE65:EH65"/>
    <mergeCell ref="EI65:EL65"/>
    <mergeCell ref="EM65:EP65"/>
    <mergeCell ref="AQ2:AX2"/>
    <mergeCell ref="AQ3:AR3"/>
    <mergeCell ref="AS3:AT3"/>
    <mergeCell ref="EQ64:FF64"/>
    <mergeCell ref="AY2:BF2"/>
    <mergeCell ref="AY3:AZ3"/>
    <mergeCell ref="BA3:BB3"/>
    <mergeCell ref="BC3:BD3"/>
    <mergeCell ref="BE3:BF3"/>
    <mergeCell ref="BG2:BN2"/>
    <mergeCell ref="BG3:BH3"/>
    <mergeCell ref="BK65:BN65"/>
    <mergeCell ref="BO2:BV2"/>
    <mergeCell ref="BO3:BP3"/>
    <mergeCell ref="BQ3:BR3"/>
    <mergeCell ref="BS3:BT3"/>
    <mergeCell ref="BU3:BV3"/>
    <mergeCell ref="AI2:AP2"/>
    <mergeCell ref="AI3:AJ3"/>
    <mergeCell ref="AM44:AP44"/>
    <mergeCell ref="AM51:AP51"/>
    <mergeCell ref="AI10:AL10"/>
    <mergeCell ref="AK3:AL3"/>
    <mergeCell ref="AI44:AL44"/>
    <mergeCell ref="AI51:AL51"/>
    <mergeCell ref="AM3:AN3"/>
    <mergeCell ref="AO3:AP3"/>
    <mergeCell ref="BI3:BJ3"/>
    <mergeCell ref="BK3:BL3"/>
    <mergeCell ref="BM3:BN3"/>
    <mergeCell ref="BO64:CD64"/>
    <mergeCell ref="S44:V44"/>
    <mergeCell ref="S51:V51"/>
    <mergeCell ref="S64:AH64"/>
    <mergeCell ref="S65:V65"/>
    <mergeCell ref="W65:Z65"/>
    <mergeCell ref="AA65:AD65"/>
    <mergeCell ref="AE65:AH65"/>
    <mergeCell ref="W75:Z75"/>
    <mergeCell ref="W44:Z44"/>
    <mergeCell ref="W51:Z51"/>
    <mergeCell ref="AA75:AD75"/>
    <mergeCell ref="AE75:AH75"/>
    <mergeCell ref="AA44:AD44"/>
    <mergeCell ref="AA51:AD51"/>
    <mergeCell ref="AE44:AH44"/>
    <mergeCell ref="AE51:AH51"/>
    <mergeCell ref="S37:V37"/>
    <mergeCell ref="AM37:AP37"/>
    <mergeCell ref="AI16:AL16"/>
    <mergeCell ref="AI23:AL23"/>
    <mergeCell ref="AI30:AL30"/>
    <mergeCell ref="AA10:AD10"/>
    <mergeCell ref="AE23:AH23"/>
    <mergeCell ref="AE30:AH30"/>
    <mergeCell ref="AE37:AH37"/>
    <mergeCell ref="AI37:AL37"/>
    <mergeCell ref="W10:Z10"/>
    <mergeCell ref="W16:Z16"/>
    <mergeCell ref="W23:Z23"/>
    <mergeCell ref="W30:Z30"/>
    <mergeCell ref="W37:Z37"/>
    <mergeCell ref="AA37:AD37"/>
    <mergeCell ref="AE10:AH10"/>
    <mergeCell ref="AE16:AH16"/>
    <mergeCell ref="AA16:AD16"/>
    <mergeCell ref="AA23:AD23"/>
    <mergeCell ref="AA30:AD30"/>
    <mergeCell ref="K16:N16"/>
    <mergeCell ref="K23:N23"/>
    <mergeCell ref="K30:N30"/>
    <mergeCell ref="K37:N37"/>
    <mergeCell ref="S2:Z2"/>
    <mergeCell ref="S3:T3"/>
    <mergeCell ref="U3:V3"/>
    <mergeCell ref="W3:X3"/>
    <mergeCell ref="Y3:Z3"/>
    <mergeCell ref="K2:R2"/>
    <mergeCell ref="K3:L3"/>
    <mergeCell ref="M3:N3"/>
    <mergeCell ref="O3:P3"/>
    <mergeCell ref="Q3:R3"/>
    <mergeCell ref="O10:R10"/>
    <mergeCell ref="O16:R16"/>
    <mergeCell ref="O23:R23"/>
    <mergeCell ref="O30:R30"/>
    <mergeCell ref="O37:R37"/>
    <mergeCell ref="S10:V10"/>
    <mergeCell ref="S16:V16"/>
    <mergeCell ref="S23:V23"/>
    <mergeCell ref="S30:V30"/>
    <mergeCell ref="K10:N10"/>
    <mergeCell ref="I3:J3"/>
    <mergeCell ref="C2:J2"/>
    <mergeCell ref="C10:F10"/>
    <mergeCell ref="C30:F30"/>
    <mergeCell ref="C37:F37"/>
    <mergeCell ref="C16:F16"/>
    <mergeCell ref="C23:F23"/>
    <mergeCell ref="C3:D3"/>
    <mergeCell ref="E3:F3"/>
    <mergeCell ref="G3:H3"/>
    <mergeCell ref="G10:J10"/>
    <mergeCell ref="G16:J16"/>
    <mergeCell ref="G23:J23"/>
    <mergeCell ref="G30:J30"/>
    <mergeCell ref="G37:J37"/>
    <mergeCell ref="C44:F44"/>
    <mergeCell ref="C51:F51"/>
    <mergeCell ref="C65:F65"/>
    <mergeCell ref="G65:J65"/>
    <mergeCell ref="G44:J44"/>
    <mergeCell ref="G51:J51"/>
    <mergeCell ref="C64:R64"/>
    <mergeCell ref="K65:N65"/>
    <mergeCell ref="O44:R44"/>
    <mergeCell ref="O51:R51"/>
    <mergeCell ref="K44:N44"/>
    <mergeCell ref="K51:N51"/>
    <mergeCell ref="O65:R65"/>
    <mergeCell ref="C75:F75"/>
    <mergeCell ref="G75:J75"/>
    <mergeCell ref="O75:R75"/>
    <mergeCell ref="K75:N75"/>
    <mergeCell ref="CU64:DJ64"/>
    <mergeCell ref="CU65:CX65"/>
    <mergeCell ref="CY65:DB65"/>
    <mergeCell ref="DC65:DF65"/>
    <mergeCell ref="DG65:DJ65"/>
    <mergeCell ref="AM65:AP65"/>
    <mergeCell ref="AQ65:AT65"/>
    <mergeCell ref="AU65:AX65"/>
    <mergeCell ref="CE64:CT64"/>
    <mergeCell ref="CE65:CH65"/>
    <mergeCell ref="CI65:CL65"/>
    <mergeCell ref="CM65:CP65"/>
    <mergeCell ref="CQ65:CT65"/>
    <mergeCell ref="AI75:AL75"/>
    <mergeCell ref="S75:V75"/>
    <mergeCell ref="AY64:BN64"/>
    <mergeCell ref="AY65:BB65"/>
    <mergeCell ref="BC65:BF65"/>
    <mergeCell ref="BO65:BR65"/>
    <mergeCell ref="BS65:BV65"/>
    <mergeCell ref="FW64:GL64"/>
    <mergeCell ref="FW65:FZ65"/>
    <mergeCell ref="GA65:GD65"/>
    <mergeCell ref="GE65:GH65"/>
    <mergeCell ref="GI65:GL65"/>
    <mergeCell ref="CE2:CL2"/>
    <mergeCell ref="CE3:CF3"/>
    <mergeCell ref="CG3:CH3"/>
    <mergeCell ref="CI3:CJ3"/>
    <mergeCell ref="CK3:CL3"/>
    <mergeCell ref="DK64:DZ64"/>
    <mergeCell ref="DK65:DN65"/>
    <mergeCell ref="DO65:DR65"/>
    <mergeCell ref="DS65:DV65"/>
    <mergeCell ref="DW65:DZ65"/>
    <mergeCell ref="CM2:CT2"/>
    <mergeCell ref="CM3:CN3"/>
    <mergeCell ref="CO3:CP3"/>
    <mergeCell ref="CQ3:CR3"/>
    <mergeCell ref="CS3:CT3"/>
    <mergeCell ref="FC65:FF65"/>
    <mergeCell ref="FG64:FV64"/>
    <mergeCell ref="FG65:FJ65"/>
    <mergeCell ref="FK65:FN65"/>
    <mergeCell ref="AU75:AX75"/>
    <mergeCell ref="CU2:DB2"/>
    <mergeCell ref="CU3:CV3"/>
    <mergeCell ref="CW3:CX3"/>
    <mergeCell ref="CY3:CZ3"/>
    <mergeCell ref="DA3:DB3"/>
    <mergeCell ref="AY10:BB10"/>
    <mergeCell ref="AY16:BB16"/>
    <mergeCell ref="AY23:BB23"/>
    <mergeCell ref="AY30:BB30"/>
    <mergeCell ref="AY37:BB37"/>
    <mergeCell ref="AY44:BB44"/>
    <mergeCell ref="AY51:BB51"/>
    <mergeCell ref="AY75:BB75"/>
    <mergeCell ref="AU10:AX10"/>
    <mergeCell ref="AU16:AX16"/>
    <mergeCell ref="AU23:AX23"/>
    <mergeCell ref="AU30:AX30"/>
    <mergeCell ref="AU37:AX37"/>
    <mergeCell ref="AU44:AX44"/>
    <mergeCell ref="AU51:AX51"/>
    <mergeCell ref="BW65:BZ65"/>
    <mergeCell ref="CA65:CD65"/>
    <mergeCell ref="BG65:BJ65"/>
  </mergeCells>
  <pageMargins left="0.7" right="0.7" top="0.75" bottom="0.75" header="0.3" footer="0.3"/>
  <pageSetup orientation="portrait" r:id="rId1"/>
  <ignoredErrors>
    <ignoredError sqref="F32:F34 C35:E35 F18:F20 C21:E21 I5:J5 D28:F28 F39:F42 C42:E42 F53:F61 N67:N70 R67:R70 F27" emptyCellReferenc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1</vt:i4>
      </vt:variant>
    </vt:vector>
  </HeadingPairs>
  <TitlesOfParts>
    <vt:vector size="19" baseType="lpstr">
      <vt:lpstr>REGISTRASI</vt:lpstr>
      <vt:lpstr>LAB</vt:lpstr>
      <vt:lpstr>IGD</vt:lpstr>
      <vt:lpstr>INTERVENSI</vt:lpstr>
      <vt:lpstr>RADIOLOGI</vt:lpstr>
      <vt:lpstr>FISIOTERAPI</vt:lpstr>
      <vt:lpstr>GIZI</vt:lpstr>
      <vt:lpstr>PENYULUHAN</vt:lpstr>
      <vt:lpstr>KTHIV</vt:lpstr>
      <vt:lpstr>KBM</vt:lpstr>
      <vt:lpstr>FARMASI</vt:lpstr>
      <vt:lpstr>GRAFIK LAP</vt:lpstr>
      <vt:lpstr>FARMASI (2)</vt:lpstr>
      <vt:lpstr>POLIKLINIK_BANDUNG</vt:lpstr>
      <vt:lpstr>ALAT</vt:lpstr>
      <vt:lpstr>REKAP</vt:lpstr>
      <vt:lpstr>GRAFIK</vt:lpstr>
      <vt:lpstr>Sheet2</vt:lpstr>
      <vt:lpstr>FISIOTERAPI!Print_Area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dayu</dc:creator>
  <cp:lastModifiedBy>USER</cp:lastModifiedBy>
  <cp:lastPrinted>2019-01-03T03:57:11Z</cp:lastPrinted>
  <dcterms:created xsi:type="dcterms:W3CDTF">2016-08-16T07:58:43Z</dcterms:created>
  <dcterms:modified xsi:type="dcterms:W3CDTF">2020-05-08T04:13:16Z</dcterms:modified>
</cp:coreProperties>
</file>