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hchua\Desktop\"/>
    </mc:Choice>
  </mc:AlternateContent>
  <bookViews>
    <workbookView xWindow="0" yWindow="0" windowWidth="28800" windowHeight="12090" tabRatio="812" firstSheet="4" activeTab="5"/>
  </bookViews>
  <sheets>
    <sheet name="Config List (Premium)" sheetId="10" state="hidden" r:id="rId1"/>
    <sheet name="Config List (Freight)" sheetId="11" state="hidden" r:id="rId2"/>
    <sheet name="Murex FX Forward" sheetId="24" state="hidden" r:id="rId3"/>
    <sheet name="FX SPOT &amp; Interast rate" sheetId="25" state="hidden" r:id="rId4"/>
    <sheet name="apx_Discount Factors" sheetId="27" r:id="rId5"/>
    <sheet name="apx_Newton-Raphson" sheetId="28" r:id="rId6"/>
  </sheets>
  <definedNames>
    <definedName name="_xlnm._FilterDatabase" localSheetId="1" hidden="1">'Config List (Freight)'!$B$6:$G$26</definedName>
    <definedName name="_xlnm._FilterDatabase" localSheetId="0" hidden="1">'Config List (Premium)'!$B$6:$G$26</definedName>
    <definedName name="_xlnm._FilterDatabase" localSheetId="2" hidden="1">'Murex FX Forward'!#REF!</definedName>
    <definedName name="AS2DocOpenMode" hidden="1">"AS2DocumentEdit"</definedName>
    <definedName name="_xlnm.Print_Area" localSheetId="5">'apx_Newton-Raphson'!$A$1:$S$55</definedName>
    <definedName name="_xlnm.Print_Area" localSheetId="1">'Config List (Freight)'!$A$1:$CV$27</definedName>
    <definedName name="_xlnm.Print_Area" localSheetId="0">'Config List (Premium)'!$A$1:$CV$27</definedName>
    <definedName name="_xlnm.Print_Titles" localSheetId="1">'Config List (Freight)'!$1:$6</definedName>
    <definedName name="_xlnm.Print_Titles" localSheetId="0">'Config List (Premium)'!$1:$6</definedName>
    <definedName name="solver_adj" localSheetId="4" hidden="1">'apx_Discount Factors'!$L$42</definedName>
    <definedName name="solver_cvg" localSheetId="4" hidden="1">0.0000000001</definedName>
    <definedName name="solver_drv" localSheetId="4" hidden="1">2</definedName>
    <definedName name="solver_eng" localSheetId="4" hidden="1">2</definedName>
    <definedName name="solver_est" localSheetId="4" hidden="1">1</definedName>
    <definedName name="solver_itr" localSheetId="4" hidden="1">2147483647</definedName>
    <definedName name="solver_lhs1" localSheetId="4" hidden="1">'apx_Discount Factors'!$L$42</definedName>
    <definedName name="solver_lhs2" localSheetId="4" hidden="1">'apx_Discount Factors'!$L$42</definedName>
    <definedName name="solver_lhs3" localSheetId="4" hidden="1">'apx_Discount Factors'!#REF!</definedName>
    <definedName name="solver_lhs4" localSheetId="4" hidden="1">'apx_Discount Factors'!#REF!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2</definedName>
    <definedName name="solver_nwt" localSheetId="4" hidden="1">1</definedName>
    <definedName name="solver_opt" localSheetId="4" hidden="1">'apx_Discount Factors'!$O$89</definedName>
    <definedName name="solver_pre" localSheetId="4" hidden="1">0.000000001</definedName>
    <definedName name="solver_rbv" localSheetId="4" hidden="1">2</definedName>
    <definedName name="solver_rel1" localSheetId="4" hidden="1">1</definedName>
    <definedName name="solver_rel2" localSheetId="4" hidden="1">3</definedName>
    <definedName name="solver_rel3" localSheetId="4" hidden="1">3</definedName>
    <definedName name="solver_rel4" localSheetId="4" hidden="1">3</definedName>
    <definedName name="solver_rhs1" localSheetId="4" hidden="1">1</definedName>
    <definedName name="solver_rhs2" localSheetId="4" hidden="1">0.1</definedName>
    <definedName name="solver_rhs3" localSheetId="4" hidden="1">0.1</definedName>
    <definedName name="solver_rhs4" localSheetId="4" hidden="1">0.1</definedName>
    <definedName name="solver_rlx" localSheetId="4" hidden="1">2</definedName>
    <definedName name="solver_rsd" localSheetId="4" hidden="1">0</definedName>
    <definedName name="solver_scl" localSheetId="4" hidden="1">2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3</definedName>
    <definedName name="solver_val" localSheetId="4" hidden="1">0</definedName>
    <definedName name="solver_ver" localSheetId="4" hidden="1">3</definedName>
    <definedName name="Z_1EA77E19_6E2E_42C6_9510_04D39C9B3D42_.wvu.FilterData" localSheetId="1" hidden="1">'Config List (Freight)'!$B$6:$G$26</definedName>
    <definedName name="Z_1EA77E19_6E2E_42C6_9510_04D39C9B3D42_.wvu.FilterData" localSheetId="0" hidden="1">'Config List (Premium)'!$B$6:$G$26</definedName>
    <definedName name="Z_1EA77E19_6E2E_42C6_9510_04D39C9B3D42_.wvu.PrintArea" localSheetId="1" hidden="1">'Config List (Freight)'!$A$1:$CV$27</definedName>
    <definedName name="Z_1EA77E19_6E2E_42C6_9510_04D39C9B3D42_.wvu.PrintArea" localSheetId="0" hidden="1">'Config List (Premium)'!$A$1:$CV$27</definedName>
    <definedName name="Z_1EA77E19_6E2E_42C6_9510_04D39C9B3D42_.wvu.PrintTitles" localSheetId="1" hidden="1">'Config List (Freight)'!$1:$6</definedName>
    <definedName name="Z_1EA77E19_6E2E_42C6_9510_04D39C9B3D42_.wvu.PrintTitles" localSheetId="0" hidden="1">'Config List (Premium)'!$1:$6</definedName>
    <definedName name="Z_2CFFE0AD_0423_4D96_A3D7_47E6A9B53146_.wvu.FilterData" localSheetId="1" hidden="1">'Config List (Freight)'!$B$6:$G$26</definedName>
    <definedName name="Z_2CFFE0AD_0423_4D96_A3D7_47E6A9B53146_.wvu.FilterData" localSheetId="0" hidden="1">'Config List (Premium)'!$B$6:$G$26</definedName>
    <definedName name="Z_2CFFE0AD_0423_4D96_A3D7_47E6A9B53146_.wvu.PrintArea" localSheetId="1" hidden="1">'Config List (Freight)'!$A$1:$CV$27</definedName>
    <definedName name="Z_2CFFE0AD_0423_4D96_A3D7_47E6A9B53146_.wvu.PrintArea" localSheetId="0" hidden="1">'Config List (Premium)'!$A$1:$CV$27</definedName>
    <definedName name="Z_2CFFE0AD_0423_4D96_A3D7_47E6A9B53146_.wvu.PrintTitles" localSheetId="1" hidden="1">'Config List (Freight)'!$1:$6</definedName>
    <definedName name="Z_2CFFE0AD_0423_4D96_A3D7_47E6A9B53146_.wvu.PrintTitles" localSheetId="0" hidden="1">'Config List (Premium)'!$1:$6</definedName>
    <definedName name="Z_573624EF_7C0E_4F9A_B1B8_643B95B36790_.wvu.FilterData" localSheetId="1" hidden="1">'Config List (Freight)'!$B$6:$G$26</definedName>
    <definedName name="Z_573624EF_7C0E_4F9A_B1B8_643B95B36790_.wvu.FilterData" localSheetId="0" hidden="1">'Config List (Premium)'!$B$6:$G$26</definedName>
    <definedName name="Z_573624EF_7C0E_4F9A_B1B8_643B95B36790_.wvu.PrintArea" localSheetId="1" hidden="1">'Config List (Freight)'!$A$1:$CV$27</definedName>
    <definedName name="Z_573624EF_7C0E_4F9A_B1B8_643B95B36790_.wvu.PrintArea" localSheetId="0" hidden="1">'Config List (Premium)'!$A$1:$CV$27</definedName>
    <definedName name="Z_573624EF_7C0E_4F9A_B1B8_643B95B36790_.wvu.PrintTitles" localSheetId="1" hidden="1">'Config List (Freight)'!$1:$6</definedName>
    <definedName name="Z_573624EF_7C0E_4F9A_B1B8_643B95B36790_.wvu.PrintTitles" localSheetId="0" hidden="1">'Config List (Premium)'!$1:$6</definedName>
    <definedName name="Z_69CF3364_ED98_465D_A207_244B94037EA7_.wvu.PrintArea" localSheetId="1" hidden="1">'Config List (Freight)'!$A$1:$CV$27</definedName>
    <definedName name="Z_69CF3364_ED98_465D_A207_244B94037EA7_.wvu.PrintArea" localSheetId="0" hidden="1">'Config List (Premium)'!$A$1:$CV$27</definedName>
    <definedName name="Z_69CF3364_ED98_465D_A207_244B94037EA7_.wvu.PrintTitles" localSheetId="1" hidden="1">'Config List (Freight)'!$1:$6</definedName>
    <definedName name="Z_69CF3364_ED98_465D_A207_244B94037EA7_.wvu.PrintTitles" localSheetId="0" hidden="1">'Config List (Premium)'!$1:$6</definedName>
    <definedName name="Z_F2763F66_5876_4755_A9E2_1C5EE6369614_.wvu.PrintArea" localSheetId="1" hidden="1">'Config List (Freight)'!$A$1:$CV$27</definedName>
    <definedName name="Z_F2763F66_5876_4755_A9E2_1C5EE6369614_.wvu.PrintArea" localSheetId="0" hidden="1">'Config List (Premium)'!$A$1:$CV$27</definedName>
    <definedName name="Z_F2763F66_5876_4755_A9E2_1C5EE6369614_.wvu.PrintTitles" localSheetId="1" hidden="1">'Config List (Freight)'!$1:$6</definedName>
    <definedName name="Z_F2763F66_5876_4755_A9E2_1C5EE6369614_.wvu.PrintTitles" localSheetId="0" hidden="1">'Config List (Premium)'!$1:$6</definedName>
  </definedNames>
  <calcPr calcId="162913"/>
  <customWorkbookViews>
    <customWorkbookView name="Shin,YumiTKARM - 個人用ビュー" guid="{573624EF-7C0E-4F9A-B1B8-643B95B36790}" mergeInterval="0" personalView="1" maximized="1" windowWidth="1920" windowHeight="871" tabRatio="812" activeSheetId="12"/>
    <customWorkbookView name="Yoshihara,HisaeTKXNC - 個人用ビュー" guid="{1EA77E19-6E2E-42C6-9510-04D39C9B3D42}" mergeInterval="0" personalView="1" xWindow="13" yWindow="1" windowWidth="1796" windowHeight="973" tabRatio="812" activeSheetId="1"/>
    <customWorkbookView name="Amazawa,TomokoTKNUP - 個人用ビュー" guid="{2CFFE0AD-0423-4D96-A3D7-47E6A9B53146}" mergeInterval="0" personalView="1" maximized="1" xWindow="1911" yWindow="-231" windowWidth="1938" windowHeight="1050" tabRatio="812" activeSheetId="12"/>
  </customWorkbookViews>
</workbook>
</file>

<file path=xl/calcChain.xml><?xml version="1.0" encoding="utf-8"?>
<calcChain xmlns="http://schemas.openxmlformats.org/spreadsheetml/2006/main">
  <c r="E46" i="27" l="1"/>
  <c r="E45" i="27"/>
  <c r="E44" i="27"/>
  <c r="E43" i="27"/>
  <c r="E42" i="27"/>
  <c r="C21" i="28" s="1"/>
  <c r="E41" i="27"/>
  <c r="E40" i="27"/>
  <c r="E39" i="27"/>
  <c r="E38" i="27"/>
  <c r="E37" i="27"/>
  <c r="E36" i="27"/>
  <c r="E34" i="27"/>
  <c r="E35" i="27" s="1"/>
  <c r="B34" i="27"/>
  <c r="C34" i="27" s="1"/>
  <c r="B35" i="27" s="1"/>
  <c r="C35" i="27" s="1"/>
  <c r="B9" i="27"/>
  <c r="C9" i="27" s="1"/>
  <c r="C4" i="27"/>
  <c r="C1" i="27"/>
  <c r="E9" i="27" l="1"/>
  <c r="B10" i="27"/>
  <c r="C10" i="27" s="1"/>
  <c r="B29" i="27"/>
  <c r="C29" i="27" s="1"/>
  <c r="E29" i="27" s="1"/>
  <c r="B27" i="27"/>
  <c r="C27" i="27" s="1"/>
  <c r="E27" i="27" s="1"/>
  <c r="B25" i="27"/>
  <c r="C25" i="27" s="1"/>
  <c r="E25" i="27" s="1"/>
  <c r="B23" i="27"/>
  <c r="C23" i="27" s="1"/>
  <c r="E23" i="27" s="1"/>
  <c r="B21" i="27"/>
  <c r="C21" i="27" s="1"/>
  <c r="E21" i="27" s="1"/>
  <c r="B19" i="27"/>
  <c r="C19" i="27" s="1"/>
  <c r="G19" i="27" s="1"/>
  <c r="B17" i="27"/>
  <c r="C17" i="27" s="1"/>
  <c r="E17" i="27" s="1"/>
  <c r="B15" i="27"/>
  <c r="C15" i="27" s="1"/>
  <c r="E15" i="27" s="1"/>
  <c r="B13" i="27"/>
  <c r="C13" i="27" s="1"/>
  <c r="E13" i="27" s="1"/>
  <c r="B11" i="27"/>
  <c r="C11" i="27" s="1"/>
  <c r="E11" i="27" s="1"/>
  <c r="B46" i="27"/>
  <c r="C46" i="27" s="1"/>
  <c r="B45" i="27"/>
  <c r="C45" i="27" s="1"/>
  <c r="B44" i="27"/>
  <c r="C44" i="27" s="1"/>
  <c r="B30" i="27"/>
  <c r="C30" i="27" s="1"/>
  <c r="G30" i="27" s="1"/>
  <c r="B43" i="27"/>
  <c r="C43" i="27" s="1"/>
  <c r="B42" i="27"/>
  <c r="C42" i="27" s="1"/>
  <c r="B41" i="27"/>
  <c r="C41" i="27" s="1"/>
  <c r="B40" i="27"/>
  <c r="C40" i="27" s="1"/>
  <c r="B39" i="27"/>
  <c r="C39" i="27" s="1"/>
  <c r="B38" i="27"/>
  <c r="C38" i="27" s="1"/>
  <c r="B37" i="27"/>
  <c r="C37" i="27" s="1"/>
  <c r="B36" i="27"/>
  <c r="C36" i="27" s="1"/>
  <c r="B28" i="27"/>
  <c r="C28" i="27" s="1"/>
  <c r="B24" i="27"/>
  <c r="C24" i="27" s="1"/>
  <c r="B20" i="27"/>
  <c r="C20" i="27" s="1"/>
  <c r="B16" i="27"/>
  <c r="C16" i="27" s="1"/>
  <c r="B12" i="27"/>
  <c r="C12" i="27" s="1"/>
  <c r="B14" i="27"/>
  <c r="C14" i="27" s="1"/>
  <c r="E14" i="27" s="1"/>
  <c r="B22" i="27"/>
  <c r="C22" i="27" s="1"/>
  <c r="F22" i="27" s="1"/>
  <c r="B18" i="27"/>
  <c r="C18" i="27" s="1"/>
  <c r="F18" i="27" s="1"/>
  <c r="D28" i="28" s="1"/>
  <c r="B26" i="27"/>
  <c r="C26" i="27" s="1"/>
  <c r="E26" i="27" s="1"/>
  <c r="F10" i="27"/>
  <c r="D24" i="28" s="1"/>
  <c r="E10" i="27"/>
  <c r="G10" i="27"/>
  <c r="E24" i="28" s="1"/>
  <c r="F15" i="27"/>
  <c r="D25" i="28" s="1"/>
  <c r="C30" i="28" s="1"/>
  <c r="G9" i="27"/>
  <c r="F9" i="27"/>
  <c r="F34" i="27" s="1"/>
  <c r="F27" i="27" l="1"/>
  <c r="G27" i="27"/>
  <c r="E19" i="27"/>
  <c r="G15" i="27"/>
  <c r="E25" i="28" s="1"/>
  <c r="D30" i="28" s="1"/>
  <c r="F11" i="27"/>
  <c r="G11" i="27"/>
  <c r="E30" i="27"/>
  <c r="F23" i="27"/>
  <c r="G23" i="27"/>
  <c r="F30" i="27"/>
  <c r="G18" i="27"/>
  <c r="E28" i="28" s="1"/>
  <c r="G14" i="27"/>
  <c r="F14" i="27"/>
  <c r="F29" i="27"/>
  <c r="F13" i="27"/>
  <c r="G29" i="27"/>
  <c r="G13" i="27"/>
  <c r="F21" i="27"/>
  <c r="G22" i="27"/>
  <c r="G21" i="27"/>
  <c r="E22" i="27"/>
  <c r="F26" i="27"/>
  <c r="E18" i="27"/>
  <c r="F25" i="27"/>
  <c r="F17" i="27"/>
  <c r="D27" i="28" s="1"/>
  <c r="C34" i="28" s="1"/>
  <c r="F19" i="27"/>
  <c r="G26" i="27"/>
  <c r="G25" i="27"/>
  <c r="G17" i="27"/>
  <c r="E27" i="28" s="1"/>
  <c r="G24" i="27"/>
  <c r="E24" i="27"/>
  <c r="F24" i="27"/>
  <c r="G12" i="27"/>
  <c r="E12" i="27"/>
  <c r="F12" i="27"/>
  <c r="G28" i="27"/>
  <c r="F28" i="27"/>
  <c r="E28" i="27"/>
  <c r="G16" i="27"/>
  <c r="E26" i="28" s="1"/>
  <c r="D33" i="28" s="1"/>
  <c r="E16" i="27"/>
  <c r="F16" i="27"/>
  <c r="D26" i="28" s="1"/>
  <c r="C31" i="28" s="1"/>
  <c r="G20" i="27"/>
  <c r="E20" i="27"/>
  <c r="F20" i="27"/>
  <c r="F35" i="27"/>
  <c r="D34" i="28" l="1"/>
  <c r="C33" i="28"/>
  <c r="D31" i="28"/>
  <c r="D32" i="28"/>
  <c r="C32" i="28"/>
  <c r="F41" i="27"/>
  <c r="F39" i="27"/>
  <c r="F37" i="27"/>
  <c r="F38" i="27"/>
  <c r="F36" i="27"/>
  <c r="C24" i="28"/>
  <c r="F40" i="27"/>
  <c r="C25" i="28" l="1"/>
  <c r="C26" i="28"/>
  <c r="C37" i="28" l="1"/>
  <c r="E37" i="28" s="1"/>
  <c r="D37" i="28"/>
  <c r="C38" i="28" l="1"/>
  <c r="E38" i="28" l="1"/>
  <c r="D38" i="28"/>
  <c r="C39" i="28" s="1"/>
  <c r="F42" i="27" l="1"/>
  <c r="D39" i="28"/>
  <c r="E39" i="28"/>
  <c r="C40" i="28" l="1"/>
  <c r="E40" i="28" s="1"/>
  <c r="D40" i="28"/>
  <c r="C41" i="28" l="1"/>
  <c r="E41" i="28" s="1"/>
  <c r="D41" i="28"/>
  <c r="C42" i="28" l="1"/>
  <c r="E42" i="28" s="1"/>
  <c r="D42" i="28" l="1"/>
  <c r="C43" i="28" s="1"/>
  <c r="D43" i="28" s="1"/>
  <c r="E43" i="28" l="1"/>
  <c r="C44" i="28" s="1"/>
  <c r="E44" i="28" l="1"/>
  <c r="D44" i="28"/>
  <c r="C45" i="28" s="1"/>
  <c r="E45" i="28" l="1"/>
  <c r="D45" i="28"/>
  <c r="C46" i="28" s="1"/>
  <c r="E46" i="28" s="1"/>
  <c r="D46" i="28" l="1"/>
  <c r="C47" i="28" s="1"/>
  <c r="D47" i="28" s="1"/>
  <c r="E47" i="28" l="1"/>
</calcChain>
</file>

<file path=xl/comments1.xml><?xml version="1.0" encoding="utf-8"?>
<comments xmlns="http://schemas.openxmlformats.org/spreadsheetml/2006/main">
  <authors>
    <author>Huiyuan Chua</author>
  </authors>
  <commentList>
    <comment ref="F42" authorId="0" shapeId="0">
      <text>
        <r>
          <rPr>
            <sz val="9"/>
            <color indexed="81"/>
            <rFont val="Tahoma"/>
            <family val="2"/>
          </rPr>
          <t>This is an approximate value assuming that both legs are using the payment convention 30/360. In reality, the float leg is ACT/360 and fixed leg is 30/360.</t>
        </r>
      </text>
    </comment>
  </commentList>
</comments>
</file>

<file path=xl/comments2.xml><?xml version="1.0" encoding="utf-8"?>
<comments xmlns="http://schemas.openxmlformats.org/spreadsheetml/2006/main">
  <authors>
    <author>Huiyuan Chua</author>
  </authors>
  <commentList>
    <comment ref="D39" authorId="0" shapeId="0">
      <text>
        <r>
          <rPr>
            <sz val="9"/>
            <color indexed="81"/>
            <rFont val="Tahoma"/>
            <family val="2"/>
          </rPr>
          <t xml:space="preserve">By the third iteration, f(x) returns 0. We can use the value generated by the 2nd iteration. </t>
        </r>
      </text>
    </comment>
  </commentList>
</comments>
</file>

<file path=xl/sharedStrings.xml><?xml version="1.0" encoding="utf-8"?>
<sst xmlns="http://schemas.openxmlformats.org/spreadsheetml/2006/main" count="241" uniqueCount="143">
  <si>
    <t>MO</t>
    <phoneticPr fontId="7"/>
  </si>
  <si>
    <t>Configuration List</t>
    <phoneticPr fontId="7"/>
  </si>
  <si>
    <t>7.2.1.6</t>
    <phoneticPr fontId="7"/>
  </si>
  <si>
    <t>Market Curves</t>
    <phoneticPr fontId="7"/>
  </si>
  <si>
    <t>Price Management</t>
    <phoneticPr fontId="7"/>
  </si>
  <si>
    <t>Index Name</t>
  </si>
  <si>
    <t>Base Currency</t>
  </si>
  <si>
    <t>Holiday Schedule</t>
  </si>
  <si>
    <t>Date Sequence</t>
  </si>
  <si>
    <t>Payment Convention</t>
  </si>
  <si>
    <t>Coverage End Date</t>
  </si>
  <si>
    <t>Interpolation</t>
  </si>
  <si>
    <t>Discount Index</t>
  </si>
  <si>
    <t>Usage for Review</t>
  </si>
  <si>
    <t>SRD Doc</t>
  </si>
  <si>
    <t>SRD ID</t>
  </si>
  <si>
    <t>SRD Topic</t>
  </si>
  <si>
    <t>SRD Sub-topic</t>
  </si>
  <si>
    <t>SRD Detailed Requirement</t>
  </si>
  <si>
    <t>Entity-
MBK</t>
  </si>
  <si>
    <t>Entity-
METS</t>
  </si>
  <si>
    <t>Findings
*Used until 1st session. After 1st session, findings should be raised to SharePoint.</t>
  </si>
  <si>
    <t>No</t>
  </si>
  <si>
    <t>Design Document ID</t>
  </si>
  <si>
    <t>Design Document Name</t>
  </si>
  <si>
    <t>DES-008-64</t>
    <phoneticPr fontId="7"/>
  </si>
  <si>
    <t>MO Market Curves</t>
    <phoneticPr fontId="7"/>
  </si>
  <si>
    <t>Type of prices and rate.
    -Commodity price
    -FX rate
    -Interest rate  (for DF calculation)
    -Premium price
    -Freight
MBK)　18 months forward price feed is necessary.
METS) ditto
Also, Input master data of index.</t>
    <phoneticPr fontId="7"/>
  </si>
  <si>
    <t>x</t>
    <phoneticPr fontId="7"/>
  </si>
  <si>
    <t>x</t>
    <phoneticPr fontId="7"/>
  </si>
  <si>
    <t>This sheet describes the values to populate for premium curve.</t>
    <phoneticPr fontId="7"/>
  </si>
  <si>
    <t>This sheet describes the values to populate for freight curve.</t>
    <phoneticPr fontId="7"/>
  </si>
  <si>
    <t>USD</t>
  </si>
  <si>
    <t>JPY</t>
  </si>
  <si>
    <t>This is part of configuration for the curve in sheet "Config Capture &amp; List".</t>
    <phoneticPr fontId="7"/>
  </si>
  <si>
    <t>Label</t>
  </si>
  <si>
    <t>Delivery Unit</t>
  </si>
  <si>
    <t>Price Unit</t>
  </si>
  <si>
    <t>Density Adjustment</t>
  </si>
  <si>
    <t>Group</t>
  </si>
  <si>
    <t>Sub Group</t>
  </si>
  <si>
    <t>Conversion Factor</t>
  </si>
  <si>
    <t>Product Delivery Type</t>
  </si>
  <si>
    <t>-</t>
  </si>
  <si>
    <t>Day</t>
  </si>
  <si>
    <t>Price</t>
  </si>
  <si>
    <t>Fx Forward</t>
  </si>
  <si>
    <t>USD/OZ TR</t>
  </si>
  <si>
    <t>JPY/OZ TR</t>
  </si>
  <si>
    <t>USD-JPY</t>
  </si>
  <si>
    <t>MARKET DATA - FOREX-SPOT RATE</t>
    <phoneticPr fontId="7"/>
  </si>
  <si>
    <t>MARKET DATA - REVALUATION RATE CURVE</t>
    <phoneticPr fontId="7"/>
  </si>
  <si>
    <t>As of Date</t>
  </si>
  <si>
    <t>Quotation</t>
  </si>
  <si>
    <t>Bid</t>
  </si>
  <si>
    <t>Ask</t>
  </si>
  <si>
    <t>PillarO/N</t>
  </si>
  <si>
    <t>O/N</t>
  </si>
  <si>
    <t>1W</t>
  </si>
  <si>
    <t>1M</t>
  </si>
  <si>
    <t>2M</t>
  </si>
  <si>
    <t>3M</t>
  </si>
  <si>
    <t>6M</t>
  </si>
  <si>
    <t>1Y</t>
  </si>
  <si>
    <t>2Y</t>
  </si>
  <si>
    <t>3Y</t>
  </si>
  <si>
    <t>4Y</t>
  </si>
  <si>
    <t>5Y</t>
  </si>
  <si>
    <t>8Y</t>
  </si>
  <si>
    <t>EUR-USD</t>
  </si>
  <si>
    <t>GBP-USD</t>
  </si>
  <si>
    <t>USD-SGD</t>
  </si>
  <si>
    <t>USD-MYR</t>
  </si>
  <si>
    <t>USD-CNY</t>
  </si>
  <si>
    <t>GBP</t>
  </si>
  <si>
    <t>Spot</t>
    <phoneticPr fontId="25"/>
  </si>
  <si>
    <t>Today</t>
    <phoneticPr fontId="25"/>
  </si>
  <si>
    <t>Settle</t>
    <phoneticPr fontId="25"/>
  </si>
  <si>
    <t>Settle Date</t>
    <phoneticPr fontId="25"/>
  </si>
  <si>
    <t>start date</t>
    <phoneticPr fontId="25"/>
  </si>
  <si>
    <t>end date</t>
    <phoneticPr fontId="25"/>
  </si>
  <si>
    <t>days</t>
    <phoneticPr fontId="25"/>
  </si>
  <si>
    <t>dcf 
(ACT/360)</t>
    <phoneticPr fontId="25"/>
  </si>
  <si>
    <t>dcf
(30/360)</t>
    <phoneticPr fontId="25"/>
  </si>
  <si>
    <t>O/N</t>
    <phoneticPr fontId="25"/>
  </si>
  <si>
    <t>T/N</t>
    <phoneticPr fontId="25"/>
  </si>
  <si>
    <t>1w</t>
    <phoneticPr fontId="25"/>
  </si>
  <si>
    <t>1m</t>
    <phoneticPr fontId="25"/>
  </si>
  <si>
    <t>2m</t>
    <phoneticPr fontId="25"/>
  </si>
  <si>
    <t>3m</t>
    <phoneticPr fontId="25"/>
  </si>
  <si>
    <t>6m</t>
    <phoneticPr fontId="25"/>
  </si>
  <si>
    <t>1y</t>
    <phoneticPr fontId="25"/>
  </si>
  <si>
    <t>1.5y</t>
    <phoneticPr fontId="25"/>
  </si>
  <si>
    <t>2y</t>
    <phoneticPr fontId="25"/>
  </si>
  <si>
    <t>2.5y</t>
    <phoneticPr fontId="25"/>
  </si>
  <si>
    <t>3y</t>
    <phoneticPr fontId="25"/>
  </si>
  <si>
    <t>3.5y</t>
    <phoneticPr fontId="25"/>
  </si>
  <si>
    <t>4y</t>
    <phoneticPr fontId="25"/>
  </si>
  <si>
    <t>4.5y</t>
    <phoneticPr fontId="25"/>
  </si>
  <si>
    <t>5y</t>
    <phoneticPr fontId="25"/>
  </si>
  <si>
    <t>5.5y</t>
    <phoneticPr fontId="25"/>
  </si>
  <si>
    <t>6y</t>
    <phoneticPr fontId="25"/>
  </si>
  <si>
    <t>6.5y</t>
    <phoneticPr fontId="25"/>
  </si>
  <si>
    <t>7y</t>
    <phoneticPr fontId="25"/>
  </si>
  <si>
    <t>7.5y</t>
    <phoneticPr fontId="25"/>
  </si>
  <si>
    <t>8y</t>
    <phoneticPr fontId="25"/>
  </si>
  <si>
    <t>start date</t>
    <phoneticPr fontId="25"/>
  </si>
  <si>
    <t>end date</t>
    <phoneticPr fontId="25"/>
  </si>
  <si>
    <t>rate</t>
    <phoneticPr fontId="25"/>
  </si>
  <si>
    <t>df
(ACT/360)</t>
    <phoneticPr fontId="25"/>
  </si>
  <si>
    <t>2y</t>
    <phoneticPr fontId="25"/>
  </si>
  <si>
    <t>5y</t>
    <phoneticPr fontId="25"/>
  </si>
  <si>
    <t>DF for overnight</t>
    <phoneticPr fontId="25"/>
  </si>
  <si>
    <t>DF for T/N</t>
    <phoneticPr fontId="25"/>
  </si>
  <si>
    <t>DF for cash rates &gt; settle date</t>
    <phoneticPr fontId="25"/>
  </si>
  <si>
    <t>The swaps instruments for USD and JPY are as per the following table (this can be found from ):</t>
    <phoneticPr fontId="25"/>
  </si>
  <si>
    <t>Newton-Raphson Method</t>
    <phoneticPr fontId="25"/>
  </si>
  <si>
    <t xml:space="preserve">"In numerical analysis, Newton's method (also known as the Newton–Raphson method), named after Isaac Newton and </t>
    <phoneticPr fontId="25"/>
  </si>
  <si>
    <t xml:space="preserve">Joseph Raphson, is a method for finding successively better approximations to the roots (or zeroes) of a real-valued </t>
    <phoneticPr fontId="25"/>
  </si>
  <si>
    <t>function." (source: https://en.wikipedia.org/wiki/Newton%27s_method)</t>
  </si>
  <si>
    <t>Re-arrange the equation into an equation in the form of f(x) = 0.</t>
    <phoneticPr fontId="25"/>
  </si>
  <si>
    <t xml:space="preserve">Determine an appropriate initial guess for the unknown discount factor (we will use the previous </t>
    <phoneticPr fontId="25"/>
  </si>
  <si>
    <t>known discount factor as our guess). This variable will be known as x.</t>
    <phoneticPr fontId="25"/>
  </si>
  <si>
    <r>
      <t xml:space="preserve">Use x to determine our next x where </t>
    </r>
    <r>
      <rPr>
        <i/>
        <sz val="11"/>
        <color theme="1"/>
        <rFont val="Calibri"/>
        <family val="3"/>
        <charset val="128"/>
        <scheme val="minor"/>
      </rPr>
      <t>x</t>
    </r>
    <r>
      <rPr>
        <i/>
        <vertAlign val="subscript"/>
        <sz val="11"/>
        <color theme="1"/>
        <rFont val="Calibri"/>
        <family val="3"/>
        <charset val="128"/>
        <scheme val="minor"/>
      </rPr>
      <t>n+1</t>
    </r>
    <r>
      <rPr>
        <i/>
        <sz val="11"/>
        <color theme="1"/>
        <rFont val="Calibri"/>
        <family val="3"/>
        <charset val="128"/>
        <scheme val="minor"/>
      </rPr>
      <t>=x</t>
    </r>
    <r>
      <rPr>
        <i/>
        <vertAlign val="subscript"/>
        <sz val="11"/>
        <color theme="1"/>
        <rFont val="Calibri"/>
        <family val="3"/>
        <charset val="128"/>
        <scheme val="minor"/>
      </rPr>
      <t>n</t>
    </r>
    <r>
      <rPr>
        <i/>
        <sz val="11"/>
        <color theme="1"/>
        <rFont val="Calibri"/>
        <family val="3"/>
        <charset val="128"/>
        <scheme val="minor"/>
      </rPr>
      <t xml:space="preserve"> - f(x</t>
    </r>
    <r>
      <rPr>
        <i/>
        <vertAlign val="subscript"/>
        <sz val="11"/>
        <color theme="1"/>
        <rFont val="Calibri"/>
        <family val="3"/>
        <charset val="128"/>
        <scheme val="minor"/>
      </rPr>
      <t>n</t>
    </r>
    <r>
      <rPr>
        <i/>
        <sz val="11"/>
        <color theme="1"/>
        <rFont val="Calibri"/>
        <family val="3"/>
        <charset val="128"/>
        <scheme val="minor"/>
      </rPr>
      <t>)/f'(x</t>
    </r>
    <r>
      <rPr>
        <i/>
        <vertAlign val="subscript"/>
        <sz val="11"/>
        <color theme="1"/>
        <rFont val="Calibri"/>
        <family val="3"/>
        <charset val="128"/>
        <scheme val="minor"/>
      </rPr>
      <t>n</t>
    </r>
    <r>
      <rPr>
        <i/>
        <sz val="11"/>
        <color theme="1"/>
        <rFont val="Calibri"/>
        <family val="3"/>
        <charset val="128"/>
        <scheme val="minor"/>
      </rPr>
      <t xml:space="preserve">) and f'(x) </t>
    </r>
    <r>
      <rPr>
        <sz val="11"/>
        <color theme="1"/>
        <rFont val="Calibri"/>
        <family val="3"/>
        <charset val="128"/>
        <scheme val="minor"/>
      </rPr>
      <t xml:space="preserve">is the differentiated function of </t>
    </r>
    <r>
      <rPr>
        <i/>
        <sz val="11"/>
        <color theme="1"/>
        <rFont val="Calibri"/>
        <family val="3"/>
        <charset val="128"/>
        <scheme val="minor"/>
      </rPr>
      <t>f(x).</t>
    </r>
    <phoneticPr fontId="25"/>
  </si>
  <si>
    <t>Repeat this until we find a tolerable x (i.e. f(x) should be small).</t>
    <phoneticPr fontId="25"/>
  </si>
  <si>
    <t>Solve for LIBOR.USD 2y</t>
    <phoneticPr fontId="25"/>
  </si>
  <si>
    <r>
      <t>r</t>
    </r>
    <r>
      <rPr>
        <vertAlign val="subscript"/>
        <sz val="11"/>
        <color theme="1"/>
        <rFont val="ＭＳ Ｐゴシック"/>
        <family val="2"/>
        <charset val="128"/>
      </rPr>
      <t>2y</t>
    </r>
    <phoneticPr fontId="25"/>
  </si>
  <si>
    <t>df (ACT/360)</t>
    <phoneticPr fontId="25"/>
  </si>
  <si>
    <t>θ (ACT/360)</t>
    <phoneticPr fontId="25"/>
  </si>
  <si>
    <t>θ (30/360)</t>
    <phoneticPr fontId="25"/>
  </si>
  <si>
    <t>settle</t>
    <phoneticPr fontId="25"/>
  </si>
  <si>
    <t>1y</t>
    <phoneticPr fontId="25"/>
  </si>
  <si>
    <t>18m</t>
    <phoneticPr fontId="25"/>
  </si>
  <si>
    <t>TBD</t>
    <phoneticPr fontId="25"/>
  </si>
  <si>
    <r>
      <rPr>
        <sz val="11"/>
        <color theme="1"/>
        <rFont val="Calibri"/>
        <family val="2"/>
      </rPr>
      <t>θ</t>
    </r>
    <r>
      <rPr>
        <vertAlign val="subscript"/>
        <sz val="11"/>
        <color theme="1"/>
        <rFont val="ＭＳ Ｐゴシック"/>
        <family val="3"/>
        <charset val="128"/>
      </rPr>
      <t>settle,6m</t>
    </r>
    <phoneticPr fontId="25"/>
  </si>
  <si>
    <r>
      <rPr>
        <sz val="11"/>
        <color theme="1"/>
        <rFont val="Calibri"/>
        <family val="2"/>
      </rPr>
      <t>θ</t>
    </r>
    <r>
      <rPr>
        <vertAlign val="subscript"/>
        <sz val="11"/>
        <color theme="1"/>
        <rFont val="ＭＳ Ｐゴシック"/>
        <family val="3"/>
        <charset val="128"/>
      </rPr>
      <t>6m,1y</t>
    </r>
    <phoneticPr fontId="25"/>
  </si>
  <si>
    <r>
      <rPr>
        <sz val="11"/>
        <color theme="1"/>
        <rFont val="Calibri"/>
        <family val="2"/>
      </rPr>
      <t>θ</t>
    </r>
    <r>
      <rPr>
        <vertAlign val="subscript"/>
        <sz val="11"/>
        <color theme="1"/>
        <rFont val="ＭＳ Ｐゴシック"/>
        <family val="3"/>
        <charset val="128"/>
      </rPr>
      <t>1y,18m</t>
    </r>
    <phoneticPr fontId="25"/>
  </si>
  <si>
    <r>
      <rPr>
        <sz val="11"/>
        <color theme="1"/>
        <rFont val="Calibri"/>
        <family val="2"/>
      </rPr>
      <t>θ</t>
    </r>
    <r>
      <rPr>
        <vertAlign val="subscript"/>
        <sz val="11"/>
        <color theme="1"/>
        <rFont val="ＭＳ Ｐゴシック"/>
        <family val="3"/>
        <charset val="128"/>
      </rPr>
      <t>1y,2y</t>
    </r>
    <phoneticPr fontId="25"/>
  </si>
  <si>
    <r>
      <rPr>
        <sz val="11"/>
        <color theme="1"/>
        <rFont val="Calibri"/>
        <family val="2"/>
      </rPr>
      <t>θ</t>
    </r>
    <r>
      <rPr>
        <vertAlign val="subscript"/>
        <sz val="11"/>
        <color theme="1"/>
        <rFont val="ＭＳ Ｐゴシック"/>
        <family val="3"/>
        <charset val="128"/>
      </rPr>
      <t>18m,2y</t>
    </r>
    <phoneticPr fontId="25"/>
  </si>
  <si>
    <t>iteration</t>
    <phoneticPr fontId="25"/>
  </si>
  <si>
    <r>
      <t>x</t>
    </r>
    <r>
      <rPr>
        <vertAlign val="subscript"/>
        <sz val="11"/>
        <color theme="1"/>
        <rFont val="Calibri"/>
        <family val="3"/>
        <charset val="128"/>
        <scheme val="minor"/>
      </rPr>
      <t>n</t>
    </r>
    <r>
      <rPr>
        <sz val="11"/>
        <color theme="1"/>
        <rFont val="Calibri"/>
        <family val="3"/>
        <charset val="128"/>
        <scheme val="minor"/>
      </rPr>
      <t xml:space="preserve"> (df</t>
    </r>
    <r>
      <rPr>
        <vertAlign val="subscript"/>
        <sz val="11"/>
        <color theme="1"/>
        <rFont val="Calibri"/>
        <family val="3"/>
        <charset val="128"/>
        <scheme val="minor"/>
      </rPr>
      <t>2y</t>
    </r>
    <r>
      <rPr>
        <sz val="11"/>
        <color theme="1"/>
        <rFont val="Calibri"/>
        <family val="3"/>
        <charset val="128"/>
        <scheme val="minor"/>
      </rPr>
      <t>)</t>
    </r>
    <phoneticPr fontId="25"/>
  </si>
  <si>
    <t>f(x)</t>
    <phoneticPr fontId="25"/>
  </si>
  <si>
    <t>f'(x)</t>
    <phoneticPr fontId="2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</si>
</sst>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164" formatCode="_ * #,##0_ ;_ * \-#,##0_ ;_ * &quot;-&quot;_ ;_ @_ "/>
    <numFmt numFmtId="165" formatCode="0_ "/>
    <numFmt numFmtId="167" formatCode="0.0000_);\(0.0000\)"/>
    <numFmt numFmtId="168" formatCode="0.0000000000"/>
    <numFmt numFmtId="171" formatCode="0.0000000"/>
    <numFmt numFmtId="173" formatCode="0_);[Red]\(0\)"/>
    <numFmt numFmtId="174" formatCode="0.00000"/>
    <numFmt numFmtId="175" formatCode="0.00000000000000"/>
    <numFmt numFmtId="176" formatCode="0.000000000000000"/>
    <numFmt numFmtId="177" formatCode="0.000000"/>
    <numFmt numFmtId="178" formatCode="0.000000000000"/>
    <numFmt numFmtId="179" formatCode="0.000000000000%"/>
    <numFmt numFmtId="180" formatCode="0.000000%"/>
    <numFmt numFmtId="181" formatCode="#,##0.0000000000000000;[Red]\-#,##0.0000000000000000"/>
    <numFmt numFmtId="182" formatCode="#,##0.000000000000000;[Red]\-#,##0.000000000000000"/>
    <numFmt numFmtId="183" formatCode="#,##0.00000000000;[Red]\-#,##0.00000000000"/>
    <numFmt numFmtId="184" formatCode="#,##0.0000000000;[Red]\-#,##0.0000000000"/>
    <numFmt numFmtId="185" formatCode="#,##0.000000000000;[Red]\-#,##0.000000000000"/>
    <numFmt numFmtId="186" formatCode="#,##0.0;[Red]\-#,##0.0"/>
    <numFmt numFmtId="187" formatCode="#,##0.000000000;[Red]\-#,##0.000000000"/>
    <numFmt numFmtId="188" formatCode="0.0000000000000"/>
    <numFmt numFmtId="189" formatCode="0.0000000000000000"/>
    <numFmt numFmtId="190" formatCode="0.0000000000_ "/>
    <numFmt numFmtId="191" formatCode="#,##0.0000000000000000000000000;[Red]\-#,##0.0000000000000000000000000"/>
  </numFmts>
  <fonts count="38"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Helv"/>
      <family val="2"/>
    </font>
    <font>
      <sz val="11"/>
      <color theme="1"/>
      <name val="Calibri"/>
      <family val="2"/>
      <scheme val="minor"/>
    </font>
    <font>
      <sz val="11"/>
      <name val="Meiryo UI"/>
      <family val="3"/>
      <charset val="128"/>
    </font>
    <font>
      <sz val="11"/>
      <color indexed="9"/>
      <name val="Meiryo UI"/>
      <family val="3"/>
      <charset val="128"/>
    </font>
    <font>
      <b/>
      <sz val="14"/>
      <color indexed="9"/>
      <name val="Meiryo UI"/>
      <family val="3"/>
      <charset val="128"/>
    </font>
    <font>
      <sz val="14"/>
      <name val="Meiryo UI"/>
      <family val="3"/>
      <charset val="128"/>
    </font>
    <font>
      <sz val="14"/>
      <color indexed="9"/>
      <name val="Meiryo UI"/>
      <family val="3"/>
      <charset val="128"/>
    </font>
    <font>
      <sz val="11"/>
      <color theme="1"/>
      <name val="ＭＳ Ｐ明朝"/>
      <family val="2"/>
      <charset val="128"/>
    </font>
    <font>
      <sz val="11"/>
      <color theme="1"/>
      <name val="Calibri"/>
      <family val="3"/>
      <charset val="128"/>
      <scheme val="minor"/>
    </font>
    <font>
      <sz val="11"/>
      <color rgb="FF9C0006"/>
      <name val="Calibri"/>
      <family val="3"/>
      <charset val="128"/>
      <scheme val="minor"/>
    </font>
    <font>
      <sz val="11"/>
      <color rgb="FF006100"/>
      <name val="Calibri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11"/>
      <color theme="1"/>
      <name val="ＭＳ Ｐゴシック"/>
      <family val="2"/>
      <charset val="128"/>
    </font>
    <font>
      <sz val="10"/>
      <name val="Arial"/>
      <family val="2"/>
    </font>
    <font>
      <b/>
      <sz val="14"/>
      <color indexed="9"/>
      <name val="Arial"/>
      <family val="2"/>
    </font>
    <font>
      <sz val="10"/>
      <color indexed="9"/>
      <name val="Arial"/>
      <family val="2"/>
    </font>
    <font>
      <sz val="11"/>
      <color theme="1"/>
      <name val="Meiryo UI"/>
      <family val="3"/>
      <charset val="128"/>
    </font>
    <font>
      <sz val="6"/>
      <name val="Calibri"/>
      <family val="2"/>
      <charset val="128"/>
      <scheme val="minor"/>
    </font>
    <font>
      <b/>
      <sz val="11"/>
      <color theme="1"/>
      <name val="Meiryo UI"/>
      <family val="3"/>
      <charset val="128"/>
    </font>
    <font>
      <sz val="11"/>
      <color theme="1"/>
      <name val="Meiryo UI"/>
      <family val="2"/>
    </font>
    <font>
      <sz val="10"/>
      <name val="Meiryo UI"/>
      <family val="3"/>
      <charset val="128"/>
    </font>
    <font>
      <u/>
      <sz val="11"/>
      <color theme="1"/>
      <name val="Meiryo UI"/>
      <family val="3"/>
      <charset val="128"/>
    </font>
    <font>
      <sz val="9"/>
      <color indexed="81"/>
      <name val="Tahoma"/>
      <family val="2"/>
    </font>
    <font>
      <u/>
      <sz val="11"/>
      <color theme="1"/>
      <name val="Calibri"/>
      <family val="2"/>
      <charset val="128"/>
      <scheme val="minor"/>
    </font>
    <font>
      <i/>
      <sz val="11"/>
      <color theme="1"/>
      <name val="Calibri"/>
      <family val="3"/>
      <charset val="128"/>
      <scheme val="minor"/>
    </font>
    <font>
      <i/>
      <vertAlign val="subscript"/>
      <sz val="11"/>
      <color theme="1"/>
      <name val="Calibri"/>
      <family val="3"/>
      <charset val="128"/>
      <scheme val="minor"/>
    </font>
    <font>
      <vertAlign val="subscript"/>
      <sz val="11"/>
      <color theme="1"/>
      <name val="ＭＳ Ｐゴシック"/>
      <family val="2"/>
      <charset val="128"/>
    </font>
    <font>
      <sz val="11"/>
      <color theme="1"/>
      <name val="Calibri"/>
      <family val="2"/>
    </font>
    <font>
      <vertAlign val="subscript"/>
      <sz val="11"/>
      <color theme="1"/>
      <name val="ＭＳ Ｐゴシック"/>
      <family val="3"/>
      <charset val="128"/>
    </font>
    <font>
      <vertAlign val="subscript"/>
      <sz val="11"/>
      <color theme="1"/>
      <name val="Calibri"/>
      <family val="3"/>
      <charset val="128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">
    <xf numFmtId="0" fontId="0" fillId="0" borderId="0">
      <alignment vertical="center"/>
    </xf>
    <xf numFmtId="49" fontId="6" fillId="0" borderId="0" applyFill="0" applyBorder="0">
      <alignment horizontal="left"/>
    </xf>
    <xf numFmtId="49" fontId="6" fillId="0" borderId="1" applyFill="0" applyBorder="0">
      <alignment horizontal="left"/>
    </xf>
    <xf numFmtId="0" fontId="5" fillId="0" borderId="2" applyNumberFormat="0" applyFont="0" applyFill="0" applyBorder="0" applyProtection="0">
      <alignment vertical="top" wrapText="1"/>
      <protection locked="0"/>
    </xf>
    <xf numFmtId="0" fontId="8" fillId="0" borderId="0"/>
    <xf numFmtId="0" fontId="5" fillId="0" borderId="0"/>
    <xf numFmtId="0" fontId="9" fillId="0" borderId="0"/>
    <xf numFmtId="0" fontId="5" fillId="0" borderId="0"/>
    <xf numFmtId="0" fontId="15" fillId="0" borderId="0">
      <alignment vertical="center"/>
    </xf>
    <xf numFmtId="0" fontId="4" fillId="0" borderId="0"/>
    <xf numFmtId="0" fontId="16" fillId="0" borderId="0"/>
    <xf numFmtId="0" fontId="17" fillId="9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3" fillId="0" borderId="0">
      <alignment vertical="center"/>
    </xf>
    <xf numFmtId="0" fontId="19" fillId="0" borderId="0"/>
    <xf numFmtId="0" fontId="4" fillId="0" borderId="0"/>
    <xf numFmtId="40" fontId="4" fillId="0" borderId="0" applyFont="0" applyFill="0" applyBorder="0" applyAlignment="0" applyProtection="0">
      <alignment vertical="center"/>
    </xf>
    <xf numFmtId="0" fontId="4" fillId="0" borderId="0"/>
    <xf numFmtId="164" fontId="5" fillId="0" borderId="0" applyFont="0" applyFill="0" applyBorder="0" applyAlignment="0" applyProtection="0"/>
    <xf numFmtId="0" fontId="2" fillId="0" borderId="0">
      <alignment vertical="center"/>
    </xf>
    <xf numFmtId="0" fontId="4" fillId="0" borderId="0"/>
    <xf numFmtId="0" fontId="5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/>
    <xf numFmtId="164" fontId="5" fillId="0" borderId="0" applyFont="0" applyFill="0" applyBorder="0" applyAlignment="0" applyProtection="0"/>
    <xf numFmtId="0" fontId="2" fillId="0" borderId="0">
      <alignment vertical="center"/>
    </xf>
    <xf numFmtId="0" fontId="21" fillId="0" borderId="0"/>
    <xf numFmtId="0" fontId="21" fillId="0" borderId="0"/>
    <xf numFmtId="0" fontId="5" fillId="0" borderId="0">
      <alignment vertical="center"/>
    </xf>
    <xf numFmtId="38" fontId="5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7" fillId="0" borderId="0"/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>
      <alignment vertical="center"/>
    </xf>
    <xf numFmtId="0" fontId="1" fillId="0" borderId="0">
      <alignment vertical="center"/>
    </xf>
    <xf numFmtId="164" fontId="5" fillId="0" borderId="0" applyFon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164" fontId="5" fillId="0" borderId="0" applyFont="0" applyFill="0" applyBorder="0" applyAlignment="0" applyProtection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</cellStyleXfs>
  <cellXfs count="124">
    <xf numFmtId="0" fontId="0" fillId="0" borderId="0" xfId="0">
      <alignment vertical="center"/>
    </xf>
    <xf numFmtId="0" fontId="10" fillId="0" borderId="15" xfId="0" applyFont="1" applyBorder="1">
      <alignment vertical="center"/>
    </xf>
    <xf numFmtId="0" fontId="10" fillId="0" borderId="15" xfId="0" applyFont="1" applyBorder="1" applyAlignment="1">
      <alignment vertical="top"/>
    </xf>
    <xf numFmtId="0" fontId="10" fillId="0" borderId="16" xfId="0" applyFont="1" applyBorder="1" applyAlignment="1">
      <alignment vertical="top"/>
    </xf>
    <xf numFmtId="0" fontId="10" fillId="0" borderId="14" xfId="0" applyFont="1" applyBorder="1" applyAlignment="1">
      <alignment vertical="top"/>
    </xf>
    <xf numFmtId="0" fontId="10" fillId="0" borderId="0" xfId="0" applyFont="1" applyAlignment="1">
      <alignment vertical="center"/>
    </xf>
    <xf numFmtId="0" fontId="0" fillId="0" borderId="0" xfId="0">
      <alignment vertical="center"/>
    </xf>
    <xf numFmtId="0" fontId="10" fillId="0" borderId="0" xfId="0" applyFont="1">
      <alignment vertical="center"/>
    </xf>
    <xf numFmtId="0" fontId="10" fillId="0" borderId="0" xfId="0" applyFont="1" applyFill="1" applyBorder="1">
      <alignment vertical="center"/>
    </xf>
    <xf numFmtId="0" fontId="11" fillId="0" borderId="0" xfId="0" applyFont="1">
      <alignment vertical="center"/>
    </xf>
    <xf numFmtId="165" fontId="11" fillId="0" borderId="0" xfId="0" applyNumberFormat="1" applyFont="1">
      <alignment vertical="center"/>
    </xf>
    <xf numFmtId="0" fontId="10" fillId="0" borderId="0" xfId="0" applyFont="1" applyBorder="1">
      <alignment vertical="center"/>
    </xf>
    <xf numFmtId="0" fontId="13" fillId="0" borderId="0" xfId="0" applyFont="1">
      <alignment vertical="center"/>
    </xf>
    <xf numFmtId="0" fontId="14" fillId="0" borderId="0" xfId="0" applyFont="1" applyFill="1" applyProtection="1">
      <alignment vertical="center"/>
      <protection hidden="1"/>
    </xf>
    <xf numFmtId="0" fontId="10" fillId="0" borderId="0" xfId="0" applyFont="1" applyFill="1" applyBorder="1" applyAlignment="1">
      <alignment vertical="center"/>
    </xf>
    <xf numFmtId="0" fontId="10" fillId="0" borderId="6" xfId="0" applyFont="1" applyBorder="1">
      <alignment vertical="center"/>
    </xf>
    <xf numFmtId="0" fontId="10" fillId="0" borderId="7" xfId="0" applyFont="1" applyBorder="1">
      <alignment vertical="center"/>
    </xf>
    <xf numFmtId="0" fontId="10" fillId="0" borderId="3" xfId="0" applyFont="1" applyBorder="1">
      <alignment vertical="center"/>
    </xf>
    <xf numFmtId="0" fontId="10" fillId="0" borderId="4" xfId="0" applyFont="1" applyBorder="1">
      <alignment vertical="center"/>
    </xf>
    <xf numFmtId="0" fontId="10" fillId="0" borderId="5" xfId="0" applyFont="1" applyBorder="1">
      <alignment vertical="center"/>
    </xf>
    <xf numFmtId="0" fontId="10" fillId="0" borderId="8" xfId="0" applyFont="1" applyBorder="1">
      <alignment vertical="center"/>
    </xf>
    <xf numFmtId="0" fontId="10" fillId="0" borderId="9" xfId="0" applyFont="1" applyBorder="1">
      <alignment vertical="center"/>
    </xf>
    <xf numFmtId="0" fontId="10" fillId="0" borderId="10" xfId="0" applyFont="1" applyBorder="1">
      <alignment vertical="center"/>
    </xf>
    <xf numFmtId="0" fontId="10" fillId="5" borderId="13" xfId="0" applyFont="1" applyFill="1" applyBorder="1" applyAlignment="1">
      <alignment horizontal="centerContinuous" vertical="center"/>
    </xf>
    <xf numFmtId="0" fontId="10" fillId="5" borderId="11" xfId="0" applyFont="1" applyFill="1" applyBorder="1" applyAlignment="1">
      <alignment horizontal="centerContinuous" vertical="center"/>
    </xf>
    <xf numFmtId="0" fontId="10" fillId="5" borderId="12" xfId="0" applyFont="1" applyFill="1" applyBorder="1" applyAlignment="1">
      <alignment horizontal="centerContinuous" vertical="center"/>
    </xf>
    <xf numFmtId="0" fontId="10" fillId="0" borderId="6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top"/>
    </xf>
    <xf numFmtId="0" fontId="10" fillId="0" borderId="20" xfId="0" applyFont="1" applyBorder="1">
      <alignment vertical="center"/>
    </xf>
    <xf numFmtId="0" fontId="10" fillId="0" borderId="21" xfId="0" applyFont="1" applyBorder="1">
      <alignment vertical="center"/>
    </xf>
    <xf numFmtId="0" fontId="10" fillId="0" borderId="21" xfId="0" applyFont="1" applyBorder="1" applyAlignment="1">
      <alignment vertical="top"/>
    </xf>
    <xf numFmtId="0" fontId="10" fillId="0" borderId="22" xfId="0" applyFont="1" applyBorder="1">
      <alignment vertical="center"/>
    </xf>
    <xf numFmtId="0" fontId="10" fillId="2" borderId="18" xfId="0" applyFont="1" applyFill="1" applyBorder="1" applyAlignment="1">
      <alignment horizontal="center" vertical="center" wrapText="1"/>
    </xf>
    <xf numFmtId="0" fontId="10" fillId="0" borderId="18" xfId="0" applyFont="1" applyBorder="1" applyAlignment="1">
      <alignment vertical="top"/>
    </xf>
    <xf numFmtId="0" fontId="10" fillId="2" borderId="14" xfId="0" applyFont="1" applyFill="1" applyBorder="1" applyAlignment="1">
      <alignment vertical="center"/>
    </xf>
    <xf numFmtId="0" fontId="10" fillId="2" borderId="15" xfId="0" applyFont="1" applyFill="1" applyBorder="1" applyAlignment="1">
      <alignment vertical="center"/>
    </xf>
    <xf numFmtId="0" fontId="10" fillId="2" borderId="16" xfId="0" applyFont="1" applyFill="1" applyBorder="1" applyAlignment="1">
      <alignment vertical="center"/>
    </xf>
    <xf numFmtId="0" fontId="2" fillId="0" borderId="0" xfId="33">
      <alignment vertical="center"/>
    </xf>
    <xf numFmtId="0" fontId="2" fillId="6" borderId="0" xfId="33" applyFill="1">
      <alignment vertical="center"/>
    </xf>
    <xf numFmtId="14" fontId="2" fillId="0" borderId="0" xfId="33" applyNumberFormat="1">
      <alignment vertical="center"/>
    </xf>
    <xf numFmtId="4" fontId="2" fillId="0" borderId="0" xfId="33" applyNumberFormat="1">
      <alignment vertical="center"/>
    </xf>
    <xf numFmtId="0" fontId="21" fillId="0" borderId="0" xfId="34" applyFont="1"/>
    <xf numFmtId="0" fontId="23" fillId="0" borderId="0" xfId="34" applyFont="1" applyFill="1" applyAlignment="1"/>
    <xf numFmtId="0" fontId="23" fillId="0" borderId="0" xfId="34" applyFont="1"/>
    <xf numFmtId="0" fontId="23" fillId="13" borderId="18" xfId="34" applyFont="1" applyFill="1" applyBorder="1"/>
    <xf numFmtId="14" fontId="0" fillId="0" borderId="18" xfId="34" applyNumberFormat="1" applyFont="1" applyBorder="1"/>
    <xf numFmtId="0" fontId="23" fillId="13" borderId="17" xfId="34" applyFont="1" applyFill="1" applyBorder="1"/>
    <xf numFmtId="167" fontId="21" fillId="0" borderId="18" xfId="35" applyNumberFormat="1" applyFont="1" applyBorder="1"/>
    <xf numFmtId="0" fontId="23" fillId="13" borderId="19" xfId="34" applyFont="1" applyFill="1" applyBorder="1"/>
    <xf numFmtId="167" fontId="21" fillId="7" borderId="18" xfId="35" applyNumberFormat="1" applyFont="1" applyFill="1" applyBorder="1"/>
    <xf numFmtId="0" fontId="23" fillId="13" borderId="23" xfId="34" applyFont="1" applyFill="1" applyBorder="1"/>
    <xf numFmtId="167" fontId="21" fillId="0" borderId="18" xfId="35" applyNumberFormat="1" applyFont="1" applyFill="1" applyBorder="1"/>
    <xf numFmtId="0" fontId="5" fillId="0" borderId="0" xfId="36" applyFill="1">
      <alignment vertical="center"/>
    </xf>
    <xf numFmtId="40" fontId="5" fillId="0" borderId="0" xfId="37" applyNumberFormat="1" applyFill="1">
      <alignment vertical="center"/>
    </xf>
    <xf numFmtId="49" fontId="23" fillId="0" borderId="0" xfId="34" applyNumberFormat="1" applyFont="1" applyFill="1" applyBorder="1"/>
    <xf numFmtId="0" fontId="23" fillId="0" borderId="0" xfId="34" applyFont="1" applyBorder="1"/>
    <xf numFmtId="0" fontId="24" fillId="0" borderId="0" xfId="33" applyFont="1">
      <alignment vertical="center"/>
    </xf>
    <xf numFmtId="0" fontId="26" fillId="0" borderId="0" xfId="33" applyFont="1">
      <alignment vertical="center"/>
    </xf>
    <xf numFmtId="171" fontId="24" fillId="0" borderId="0" xfId="33" applyNumberFormat="1" applyFont="1">
      <alignment vertical="center"/>
    </xf>
    <xf numFmtId="168" fontId="24" fillId="0" borderId="0" xfId="33" applyNumberFormat="1" applyFont="1">
      <alignment vertical="center"/>
    </xf>
    <xf numFmtId="14" fontId="24" fillId="0" borderId="0" xfId="33" applyNumberFormat="1" applyFont="1">
      <alignment vertical="center"/>
    </xf>
    <xf numFmtId="0" fontId="24" fillId="0" borderId="0" xfId="33" applyNumberFormat="1" applyFont="1">
      <alignment vertical="center"/>
    </xf>
    <xf numFmtId="0" fontId="24" fillId="0" borderId="0" xfId="33" applyFont="1" applyAlignment="1">
      <alignment vertical="center" wrapText="1"/>
    </xf>
    <xf numFmtId="173" fontId="24" fillId="0" borderId="0" xfId="33" applyNumberFormat="1" applyFont="1">
      <alignment vertical="center"/>
    </xf>
    <xf numFmtId="0" fontId="24" fillId="0" borderId="0" xfId="33" applyFont="1" applyAlignment="1">
      <alignment vertical="center"/>
    </xf>
    <xf numFmtId="0" fontId="24" fillId="0" borderId="0" xfId="33" applyFont="1" applyFill="1" applyBorder="1">
      <alignment vertical="center"/>
    </xf>
    <xf numFmtId="0" fontId="24" fillId="0" borderId="0" xfId="33" applyFont="1" applyAlignment="1">
      <alignment horizontal="center" vertical="center"/>
    </xf>
    <xf numFmtId="0" fontId="26" fillId="0" borderId="0" xfId="33" applyFont="1" applyAlignment="1">
      <alignment horizontal="center" vertical="center"/>
    </xf>
    <xf numFmtId="0" fontId="26" fillId="0" borderId="0" xfId="33" applyFont="1" applyAlignment="1">
      <alignment horizontal="center" vertical="center" wrapText="1"/>
    </xf>
    <xf numFmtId="174" fontId="24" fillId="0" borderId="0" xfId="33" applyNumberFormat="1" applyFont="1">
      <alignment vertical="center"/>
    </xf>
    <xf numFmtId="174" fontId="24" fillId="0" borderId="0" xfId="33" applyNumberFormat="1" applyFont="1" applyAlignment="1">
      <alignment horizontal="center" vertical="center"/>
    </xf>
    <xf numFmtId="168" fontId="24" fillId="0" borderId="0" xfId="33" applyNumberFormat="1" applyFont="1" applyAlignment="1">
      <alignment horizontal="center" vertical="center"/>
    </xf>
    <xf numFmtId="175" fontId="24" fillId="0" borderId="0" xfId="33" applyNumberFormat="1" applyFont="1">
      <alignment vertical="center"/>
    </xf>
    <xf numFmtId="176" fontId="24" fillId="0" borderId="0" xfId="33" applyNumberFormat="1" applyFont="1">
      <alignment vertical="center"/>
    </xf>
    <xf numFmtId="0" fontId="24" fillId="0" borderId="0" xfId="33" applyFont="1" applyFill="1">
      <alignment vertical="center"/>
    </xf>
    <xf numFmtId="0" fontId="26" fillId="0" borderId="0" xfId="33" applyFont="1" applyAlignment="1">
      <alignment vertical="center" wrapText="1"/>
    </xf>
    <xf numFmtId="176" fontId="24" fillId="14" borderId="0" xfId="33" applyNumberFormat="1" applyFont="1" applyFill="1">
      <alignment vertical="center"/>
    </xf>
    <xf numFmtId="178" fontId="27" fillId="0" borderId="0" xfId="39" applyNumberFormat="1"/>
    <xf numFmtId="179" fontId="24" fillId="0" borderId="0" xfId="38" applyNumberFormat="1" applyFont="1">
      <alignment vertical="center"/>
    </xf>
    <xf numFmtId="180" fontId="24" fillId="0" borderId="0" xfId="38" applyNumberFormat="1" applyFont="1" applyFill="1">
      <alignment vertical="center"/>
    </xf>
    <xf numFmtId="181" fontId="10" fillId="0" borderId="0" xfId="40" applyNumberFormat="1" applyFont="1">
      <alignment vertical="center"/>
    </xf>
    <xf numFmtId="180" fontId="24" fillId="0" borderId="0" xfId="38" applyNumberFormat="1" applyFont="1">
      <alignment vertical="center"/>
    </xf>
    <xf numFmtId="176" fontId="24" fillId="15" borderId="0" xfId="33" applyNumberFormat="1" applyFont="1" applyFill="1">
      <alignment vertical="center"/>
    </xf>
    <xf numFmtId="176" fontId="24" fillId="10" borderId="0" xfId="33" applyNumberFormat="1" applyFont="1" applyFill="1">
      <alignment vertical="center"/>
    </xf>
    <xf numFmtId="176" fontId="2" fillId="0" borderId="0" xfId="33" applyNumberFormat="1">
      <alignment vertical="center"/>
    </xf>
    <xf numFmtId="181" fontId="24" fillId="0" borderId="0" xfId="40" applyNumberFormat="1" applyFont="1" applyFill="1">
      <alignment vertical="center"/>
    </xf>
    <xf numFmtId="176" fontId="24" fillId="11" borderId="0" xfId="33" applyNumberFormat="1" applyFont="1" applyFill="1">
      <alignment vertical="center"/>
    </xf>
    <xf numFmtId="182" fontId="24" fillId="0" borderId="0" xfId="40" applyNumberFormat="1" applyFont="1">
      <alignment vertical="center"/>
    </xf>
    <xf numFmtId="181" fontId="10" fillId="0" borderId="0" xfId="40" applyNumberFormat="1" applyFont="1" applyFill="1" applyBorder="1">
      <alignment vertical="center"/>
    </xf>
    <xf numFmtId="183" fontId="24" fillId="0" borderId="0" xfId="40" applyNumberFormat="1" applyFont="1">
      <alignment vertical="center"/>
    </xf>
    <xf numFmtId="184" fontId="24" fillId="0" borderId="0" xfId="40" applyNumberFormat="1" applyFont="1">
      <alignment vertical="center"/>
    </xf>
    <xf numFmtId="167" fontId="28" fillId="0" borderId="0" xfId="35" applyNumberFormat="1" applyFont="1" applyBorder="1"/>
    <xf numFmtId="0" fontId="29" fillId="0" borderId="0" xfId="33" applyFont="1">
      <alignment vertical="center"/>
    </xf>
    <xf numFmtId="185" fontId="24" fillId="0" borderId="0" xfId="40" applyNumberFormat="1" applyFont="1" applyFill="1" applyBorder="1">
      <alignment vertical="center"/>
    </xf>
    <xf numFmtId="14" fontId="24" fillId="0" borderId="0" xfId="33" applyNumberFormat="1" applyFont="1" applyFill="1" applyBorder="1">
      <alignment vertical="center"/>
    </xf>
    <xf numFmtId="186" fontId="24" fillId="0" borderId="0" xfId="40" applyNumberFormat="1" applyFont="1" applyFill="1" applyBorder="1">
      <alignment vertical="center"/>
    </xf>
    <xf numFmtId="187" fontId="24" fillId="0" borderId="0" xfId="40" applyNumberFormat="1" applyFont="1" applyFill="1" applyBorder="1">
      <alignment vertical="center"/>
    </xf>
    <xf numFmtId="183" fontId="24" fillId="0" borderId="0" xfId="40" applyNumberFormat="1" applyFont="1" applyFill="1" applyBorder="1">
      <alignment vertical="center"/>
    </xf>
    <xf numFmtId="177" fontId="24" fillId="0" borderId="0" xfId="33" applyNumberFormat="1" applyFont="1">
      <alignment vertical="center"/>
    </xf>
    <xf numFmtId="186" fontId="24" fillId="0" borderId="0" xfId="40" applyNumberFormat="1" applyFont="1">
      <alignment vertical="center"/>
    </xf>
    <xf numFmtId="189" fontId="24" fillId="0" borderId="0" xfId="33" applyNumberFormat="1" applyFont="1">
      <alignment vertical="center"/>
    </xf>
    <xf numFmtId="0" fontId="31" fillId="0" borderId="0" xfId="33" applyFont="1">
      <alignment vertical="center"/>
    </xf>
    <xf numFmtId="0" fontId="20" fillId="0" borderId="0" xfId="33" applyFont="1">
      <alignment vertical="center"/>
    </xf>
    <xf numFmtId="0" fontId="2" fillId="0" borderId="0" xfId="33" applyAlignment="1">
      <alignment horizontal="center" vertical="center"/>
    </xf>
    <xf numFmtId="168" fontId="2" fillId="0" borderId="0" xfId="33" applyNumberFormat="1">
      <alignment vertical="center"/>
    </xf>
    <xf numFmtId="190" fontId="2" fillId="0" borderId="0" xfId="33" applyNumberFormat="1">
      <alignment vertical="center"/>
    </xf>
    <xf numFmtId="0" fontId="16" fillId="0" borderId="0" xfId="33" applyFont="1" applyAlignment="1">
      <alignment horizontal="center" vertical="center"/>
    </xf>
    <xf numFmtId="189" fontId="2" fillId="0" borderId="0" xfId="33" applyNumberFormat="1">
      <alignment vertical="center"/>
    </xf>
    <xf numFmtId="191" fontId="0" fillId="0" borderId="0" xfId="40" applyNumberFormat="1" applyFont="1">
      <alignment vertical="center"/>
    </xf>
    <xf numFmtId="188" fontId="2" fillId="0" borderId="0" xfId="33" applyNumberFormat="1">
      <alignment vertical="center"/>
    </xf>
    <xf numFmtId="0" fontId="24" fillId="0" borderId="0" xfId="33" applyFont="1" applyAlignment="1">
      <alignment horizontal="center" vertical="center"/>
    </xf>
    <xf numFmtId="0" fontId="12" fillId="4" borderId="13" xfId="0" applyFont="1" applyFill="1" applyBorder="1" applyAlignment="1">
      <alignment horizontal="center" vertical="center" shrinkToFit="1"/>
    </xf>
    <xf numFmtId="0" fontId="12" fillId="4" borderId="11" xfId="0" applyFont="1" applyFill="1" applyBorder="1" applyAlignment="1">
      <alignment horizontal="center" vertical="center" shrinkToFit="1"/>
    </xf>
    <xf numFmtId="0" fontId="13" fillId="3" borderId="11" xfId="0" applyFont="1" applyFill="1" applyBorder="1" applyAlignment="1">
      <alignment horizontal="center" vertical="center" shrinkToFit="1"/>
    </xf>
    <xf numFmtId="0" fontId="13" fillId="3" borderId="12" xfId="0" applyFont="1" applyFill="1" applyBorder="1" applyAlignment="1">
      <alignment horizontal="center" vertical="center" shrinkToFit="1"/>
    </xf>
    <xf numFmtId="0" fontId="10" fillId="0" borderId="21" xfId="0" applyFont="1" applyBorder="1" applyAlignment="1">
      <alignment vertical="top" wrapText="1"/>
    </xf>
    <xf numFmtId="0" fontId="10" fillId="2" borderId="18" xfId="0" applyFont="1" applyFill="1" applyBorder="1" applyAlignment="1">
      <alignment horizontal="left" vertical="center"/>
    </xf>
    <xf numFmtId="0" fontId="13" fillId="3" borderId="13" xfId="0" applyFont="1" applyFill="1" applyBorder="1" applyAlignment="1">
      <alignment horizontal="center" vertical="center" shrinkToFit="1"/>
    </xf>
    <xf numFmtId="0" fontId="10" fillId="2" borderId="20" xfId="0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0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22" fillId="12" borderId="0" xfId="34" applyFont="1" applyFill="1" applyAlignment="1">
      <alignment horizontal="left" vertical="center"/>
    </xf>
  </cellXfs>
  <cellStyles count="66">
    <cellStyle name="Bad 2" xfId="11"/>
    <cellStyle name="Comma [0] 2" xfId="40"/>
    <cellStyle name="Comma [0] 2 2" xfId="64"/>
    <cellStyle name="Comma [0] 3" xfId="65"/>
    <cellStyle name="Comma 2" xfId="23"/>
    <cellStyle name="FONT9" xfId="1"/>
    <cellStyle name="font9 right" xfId="2"/>
    <cellStyle name="Good 2" xfId="12"/>
    <cellStyle name="Normal" xfId="0" builtinId="0"/>
    <cellStyle name="Normal 2" xfId="5"/>
    <cellStyle name="Normal 2 2" xfId="14"/>
    <cellStyle name="Normal 2 3" xfId="13"/>
    <cellStyle name="Normal 3" xfId="22"/>
    <cellStyle name="Normal 4" xfId="33"/>
    <cellStyle name="Normal 4 2" xfId="62"/>
    <cellStyle name="Normal 5" xfId="56"/>
    <cellStyle name="Normal 862" xfId="31"/>
    <cellStyle name="Normal 872" xfId="30"/>
    <cellStyle name="Normal_Sheet2" xfId="39"/>
    <cellStyle name="Percent 2" xfId="38"/>
    <cellStyle name="Percent 2 2" xfId="63"/>
    <cellStyle name="上詰め＋折返し" xfId="3"/>
    <cellStyle name="桁区切り 2" xfId="25"/>
    <cellStyle name="桁区切り 2 2" xfId="32"/>
    <cellStyle name="桁区切り 2 2 2" xfId="43"/>
    <cellStyle name="桁区切り 2 2 2 2" xfId="51"/>
    <cellStyle name="桁区切り 2 2 3" xfId="45"/>
    <cellStyle name="桁区切り 2 2 3 2" xfId="53"/>
    <cellStyle name="桁区切り 2 2 4" xfId="47"/>
    <cellStyle name="桁区切り 2 2 4 2" xfId="55"/>
    <cellStyle name="桁区切り 2 2 5" xfId="49"/>
    <cellStyle name="桁区切り 2 2 6" xfId="61"/>
    <cellStyle name="桁区切り 2 3" xfId="42"/>
    <cellStyle name="桁区切り 2 3 2" xfId="50"/>
    <cellStyle name="桁区切り 2 4" xfId="44"/>
    <cellStyle name="桁区切り 2 4 2" xfId="52"/>
    <cellStyle name="桁区切り 2 5" xfId="46"/>
    <cellStyle name="桁区切り 2 5 2" xfId="54"/>
    <cellStyle name="桁区切り 2 6" xfId="48"/>
    <cellStyle name="桁区切り 2 7" xfId="58"/>
    <cellStyle name="桁区切り_Revaluation_Rate Curve" xfId="37"/>
    <cellStyle name="標準 2" xfId="4"/>
    <cellStyle name="標準 2 2" xfId="16"/>
    <cellStyle name="標準 2 3" xfId="17"/>
    <cellStyle name="標準 2 3 2" xfId="29"/>
    <cellStyle name="標準 2 3 2 2" xfId="60"/>
    <cellStyle name="標準 2 4" xfId="15"/>
    <cellStyle name="標準 2 4 2" xfId="27"/>
    <cellStyle name="標準 3" xfId="6"/>
    <cellStyle name="標準 3 2" xfId="20"/>
    <cellStyle name="標準 3 2 2" xfId="28"/>
    <cellStyle name="標準 3 2 3" xfId="24"/>
    <cellStyle name="標準 3 2 4" xfId="41"/>
    <cellStyle name="標準 3 2 5" xfId="57"/>
    <cellStyle name="標準 3 3" xfId="9"/>
    <cellStyle name="標準 4" xfId="7"/>
    <cellStyle name="標準 5" xfId="8"/>
    <cellStyle name="標準 5 2" xfId="18"/>
    <cellStyle name="標準 6" xfId="19"/>
    <cellStyle name="標準 6 2" xfId="26"/>
    <cellStyle name="標準 6 2 2" xfId="59"/>
    <cellStyle name="標準 7" xfId="10"/>
    <cellStyle name="標準_country_addon" xfId="21"/>
    <cellStyle name="標準_MBK_MARKET_IMPORT" xfId="34"/>
    <cellStyle name="標準_Revaluation_Rate Curve" xfId="36"/>
    <cellStyle name="標準_Sheet1 2" xfId="35"/>
  </cellStyles>
  <dxfs count="0"/>
  <tableStyles count="0" defaultTableStyle="TableStyleMedium2" defaultPivotStyle="PivotStyleLight16"/>
  <colors>
    <mruColors>
      <color rgb="FFFF0000"/>
      <color rgb="FF99CCFF"/>
      <color rgb="FF333399"/>
      <color rgb="FFC0C0C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123825</xdr:colOff>
      <xdr:row>1</xdr:row>
      <xdr:rowOff>0</xdr:rowOff>
    </xdr:from>
    <xdr:to>
      <xdr:col>28</xdr:col>
      <xdr:colOff>219075</xdr:colOff>
      <xdr:row>2</xdr:row>
      <xdr:rowOff>85725</xdr:rowOff>
    </xdr:to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 txBox="1">
          <a:spLocks noChangeArrowheads="1"/>
        </xdr:cNvSpPr>
      </xdr:nvSpPr>
      <xdr:spPr bwMode="auto">
        <a:xfrm>
          <a:off x="22117050" y="176213"/>
          <a:ext cx="95250" cy="2619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28</xdr:col>
      <xdr:colOff>123825</xdr:colOff>
      <xdr:row>1</xdr:row>
      <xdr:rowOff>0</xdr:rowOff>
    </xdr:from>
    <xdr:to>
      <xdr:col>28</xdr:col>
      <xdr:colOff>219075</xdr:colOff>
      <xdr:row>2</xdr:row>
      <xdr:rowOff>85725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 txBox="1">
          <a:spLocks noChangeArrowheads="1"/>
        </xdr:cNvSpPr>
      </xdr:nvSpPr>
      <xdr:spPr bwMode="auto">
        <a:xfrm>
          <a:off x="22117050" y="176213"/>
          <a:ext cx="95250" cy="2619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142875</xdr:colOff>
      <xdr:row>2</xdr:row>
      <xdr:rowOff>38100</xdr:rowOff>
    </xdr:from>
    <xdr:to>
      <xdr:col>3</xdr:col>
      <xdr:colOff>133350</xdr:colOff>
      <xdr:row>3</xdr:row>
      <xdr:rowOff>314325</xdr:rowOff>
    </xdr:to>
    <xdr:pic>
      <xdr:nvPicPr>
        <xdr:cNvPr id="4" name="Picture 10" descr="NewLogo1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90525"/>
          <a:ext cx="2376488" cy="9334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4962</xdr:colOff>
      <xdr:row>48</xdr:row>
      <xdr:rowOff>56549</xdr:rowOff>
    </xdr:from>
    <xdr:ext cx="2280958" cy="7406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1000-000002000000}"/>
                </a:ext>
              </a:extLst>
            </xdr:cNvPr>
            <xdr:cNvSpPr txBox="1"/>
          </xdr:nvSpPr>
          <xdr:spPr>
            <a:xfrm>
              <a:off x="862212" y="9962549"/>
              <a:ext cx="2280958" cy="740659"/>
            </a:xfrm>
            <a:prstGeom prst="rect">
              <a:avLst/>
            </a:prstGeom>
            <a:solidFill>
              <a:schemeClr val="accent3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kumimoji="1" lang="en-SG" altLang="ja-JP" sz="1100" b="0"/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kumimoji="1" lang="en-SG" altLang="ja-JP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kumimoji="1" lang="en-SG" altLang="ja-JP" sz="1100" b="0" i="0">
                          <a:latin typeface="Cambria Math" panose="02040503050406030204" pitchFamily="18" charset="0"/>
                        </a:rPr>
                        <m:t>df</m:t>
                      </m:r>
                    </m:e>
                    <m:sub>
                      <m:r>
                        <m:rPr>
                          <m:sty m:val="p"/>
                        </m:rPr>
                        <a:rPr kumimoji="1" lang="en-SG" altLang="ja-JP" sz="1100" b="0" i="0">
                          <a:latin typeface="Cambria Math" panose="02040503050406030204" pitchFamily="18" charset="0"/>
                        </a:rPr>
                        <m:t>O</m:t>
                      </m:r>
                      <m:r>
                        <a:rPr kumimoji="1" lang="en-SG" altLang="ja-JP" sz="1100" b="0" i="0">
                          <a:latin typeface="Cambria Math" panose="02040503050406030204" pitchFamily="18" charset="0"/>
                        </a:rPr>
                        <m:t>/</m:t>
                      </m:r>
                      <m:r>
                        <m:rPr>
                          <m:sty m:val="p"/>
                        </m:rPr>
                        <a:rPr kumimoji="1" lang="en-SG" altLang="ja-JP" sz="1100" b="0" i="0">
                          <a:latin typeface="Cambria Math" panose="02040503050406030204" pitchFamily="18" charset="0"/>
                        </a:rPr>
                        <m:t>N</m:t>
                      </m:r>
                    </m:sub>
                  </m:sSub>
                  <m:r>
                    <a:rPr kumimoji="1" lang="en-SG" altLang="ja-JP" sz="1100" b="0" i="0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kumimoji="1" lang="en-SG" altLang="ja-JP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kumimoji="1" lang="en-SG" altLang="ja-JP" sz="110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kumimoji="1" lang="en-SG" altLang="ja-JP" sz="1100" b="0" i="1">
                          <a:latin typeface="Cambria Math" panose="02040503050406030204" pitchFamily="18" charset="0"/>
                        </a:rPr>
                        <m:t>(1+</m:t>
                      </m:r>
                      <m:sSub>
                        <m:sSubPr>
                          <m:ctrlPr>
                            <a:rPr kumimoji="1" lang="en-SG" altLang="ja-JP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kumimoji="1" lang="en-SG" altLang="ja-JP" sz="1100" b="0" i="1">
                              <a:latin typeface="Cambria Math" panose="02040503050406030204" pitchFamily="18" charset="0"/>
                            </a:rPr>
                            <m:t>𝑟</m:t>
                          </m:r>
                        </m:e>
                        <m:sub>
                          <m:r>
                            <a:rPr kumimoji="1" lang="en-SG" altLang="ja-JP" sz="1100" b="0" i="1">
                              <a:latin typeface="Cambria Math" panose="02040503050406030204" pitchFamily="18" charset="0"/>
                            </a:rPr>
                            <m:t>𝑂</m:t>
                          </m:r>
                          <m:r>
                            <a:rPr kumimoji="1" lang="en-SG" altLang="ja-JP" sz="1100" b="0" i="1">
                              <a:latin typeface="Cambria Math" panose="02040503050406030204" pitchFamily="18" charset="0"/>
                            </a:rPr>
                            <m:t>/</m:t>
                          </m:r>
                          <m:r>
                            <a:rPr kumimoji="1" lang="en-SG" altLang="ja-JP" sz="1100" b="0" i="1">
                              <a:latin typeface="Cambria Math" panose="02040503050406030204" pitchFamily="18" charset="0"/>
                            </a:rPr>
                            <m:t>𝑁</m:t>
                          </m:r>
                        </m:sub>
                      </m:sSub>
                      <m:r>
                        <a:rPr kumimoji="1" lang="en-SG" altLang="ja-JP" sz="1100" b="0" i="1">
                          <a:latin typeface="Cambria Math" panose="02040503050406030204" pitchFamily="18" charset="0"/>
                        </a:rPr>
                        <m:t> ∗</m:t>
                      </m:r>
                      <m:sSub>
                        <m:sSubPr>
                          <m:ctrlPr>
                            <a:rPr kumimoji="1" lang="en-SG" altLang="ja-JP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kumimoji="1" lang="en-US" altLang="ja-JP" sz="1100" b="0" i="1">
                              <a:latin typeface="Cambria Math" panose="02040503050406030204" pitchFamily="18" charset="0"/>
                            </a:rPr>
                            <m:t>𝜃</m:t>
                          </m:r>
                        </m:e>
                        <m:sub>
                          <m:r>
                            <a:rPr kumimoji="1" lang="en-SG" altLang="ja-JP" sz="1100" b="0" i="1">
                              <a:latin typeface="Cambria Math" panose="02040503050406030204" pitchFamily="18" charset="0"/>
                            </a:rPr>
                            <m:t>9</m:t>
                          </m:r>
                          <m:r>
                            <a:rPr kumimoji="1" lang="en-SG" altLang="ja-JP" sz="1100" b="0" i="1">
                              <a:latin typeface="Cambria Math" panose="02040503050406030204" pitchFamily="18" charset="0"/>
                            </a:rPr>
                            <m:t>𝐽𝑢𝑛𝑒</m:t>
                          </m:r>
                        </m:sub>
                      </m:sSub>
                      <m:r>
                        <a:rPr kumimoji="1" lang="en-SG" altLang="ja-JP" sz="1100" b="0" i="1">
                          <a:latin typeface="Cambria Math" panose="02040503050406030204" pitchFamily="18" charset="0"/>
                        </a:rPr>
                        <m:t>)</m:t>
                      </m:r>
                    </m:den>
                  </m:f>
                </m:oMath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862212" y="9962549"/>
              <a:ext cx="2280958" cy="740659"/>
            </a:xfrm>
            <a:prstGeom prst="rect">
              <a:avLst/>
            </a:prstGeom>
            <a:solidFill>
              <a:schemeClr val="accent3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kumimoji="1" lang="en-SG" altLang="ja-JP" sz="1100" b="0"/>
                <a:t> </a:t>
              </a:r>
              <a:r>
                <a:rPr kumimoji="1" lang="en-SG" altLang="ja-JP" sz="1100" b="0" i="0">
                  <a:latin typeface="Cambria Math" panose="02040503050406030204" pitchFamily="18" charset="0"/>
                </a:rPr>
                <a:t>df_(O/N)=</a:t>
              </a:r>
              <a:r>
                <a:rPr kumimoji="1" lang="en-SG" altLang="ja-JP" sz="1100" i="0">
                  <a:latin typeface="Cambria Math" panose="02040503050406030204" pitchFamily="18" charset="0"/>
                </a:rPr>
                <a:t>1</a:t>
              </a:r>
              <a:r>
                <a:rPr kumimoji="1" lang="en-SG" altLang="ja-JP" sz="1100" b="0" i="0">
                  <a:latin typeface="Cambria Math" panose="02040503050406030204" pitchFamily="18" charset="0"/>
                </a:rPr>
                <a:t>/((1+𝑟_(𝑂/𝑁)  ∗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𝜃</a:t>
              </a:r>
              <a:r>
                <a:rPr kumimoji="1" lang="en-SG" altLang="ja-JP" sz="1100" b="0" i="0">
                  <a:latin typeface="Cambria Math" panose="02040503050406030204" pitchFamily="18" charset="0"/>
                </a:rPr>
                <a:t>_9𝐽𝑢𝑛𝑒))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2</xdr:col>
      <xdr:colOff>4203</xdr:colOff>
      <xdr:row>54</xdr:row>
      <xdr:rowOff>54709</xdr:rowOff>
    </xdr:from>
    <xdr:ext cx="2280958" cy="7406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1000-000003000000}"/>
                </a:ext>
              </a:extLst>
            </xdr:cNvPr>
            <xdr:cNvSpPr txBox="1"/>
          </xdr:nvSpPr>
          <xdr:spPr>
            <a:xfrm>
              <a:off x="861453" y="11103709"/>
              <a:ext cx="2280958" cy="740659"/>
            </a:xfrm>
            <a:prstGeom prst="rect">
              <a:avLst/>
            </a:prstGeom>
            <a:solidFill>
              <a:schemeClr val="accent3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kumimoji="1" lang="en-SG" altLang="ja-JP" sz="1100" b="0" i="1">
                        <a:latin typeface="Cambria Math" panose="02040503050406030204" pitchFamily="18" charset="0"/>
                      </a:rPr>
                      <m:t>𝑑</m:t>
                    </m:r>
                    <m:sSub>
                      <m:sSubPr>
                        <m:ctrlPr>
                          <a:rPr kumimoji="1" lang="en-SG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SG" altLang="ja-JP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kumimoji="1" lang="en-SG" altLang="ja-JP" sz="1100" b="0" i="1">
                            <a:latin typeface="Cambria Math" panose="02040503050406030204" pitchFamily="18" charset="0"/>
                          </a:rPr>
                          <m:t>𝑠𝑒𝑡𝑡𝑙𝑒</m:t>
                        </m:r>
                      </m:sub>
                    </m:sSub>
                    <m:r>
                      <a:rPr kumimoji="1" lang="en-SG" altLang="ja-JP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kumimoji="1" lang="en-SG" altLang="ja-JP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SG" altLang="ja-JP" sz="1100" b="0" i="1">
                            <a:latin typeface="Cambria Math" panose="02040503050406030204" pitchFamily="18" charset="0"/>
                          </a:rPr>
                          <m:t>𝑑</m:t>
                        </m:r>
                        <m:sSub>
                          <m:sSubPr>
                            <m:ctrlPr>
                              <a:rPr kumimoji="1" lang="en-SG" altLang="ja-JP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SG" altLang="ja-JP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kumimoji="1" lang="en-SG" altLang="ja-JP" sz="1100" b="0" i="1">
                                <a:latin typeface="Cambria Math" panose="02040503050406030204" pitchFamily="18" charset="0"/>
                              </a:rPr>
                              <m:t>𝑂</m:t>
                            </m:r>
                            <m:r>
                              <a:rPr kumimoji="1" lang="en-SG" altLang="ja-JP" sz="1100" b="0" i="1">
                                <a:latin typeface="Cambria Math" panose="02040503050406030204" pitchFamily="18" charset="0"/>
                              </a:rPr>
                              <m:t>/</m:t>
                            </m:r>
                            <m:r>
                              <a:rPr kumimoji="1" lang="en-SG" altLang="ja-JP" sz="11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sub>
                        </m:sSub>
                      </m:num>
                      <m:den>
                        <m:r>
                          <a:rPr kumimoji="1" lang="en-SG" altLang="ja-JP" sz="1100" b="0" i="1">
                            <a:latin typeface="Cambria Math" panose="02040503050406030204" pitchFamily="18" charset="0"/>
                          </a:rPr>
                          <m:t>(1+</m:t>
                        </m:r>
                        <m:sSub>
                          <m:sSubPr>
                            <m:ctrlPr>
                              <a:rPr kumimoji="1" lang="en-SG" altLang="ja-JP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SG" altLang="ja-JP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kumimoji="1" lang="en-SG" altLang="ja-JP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kumimoji="1" lang="en-SG" altLang="ja-JP" sz="1100" b="0" i="1">
                                <a:latin typeface="Cambria Math" panose="02040503050406030204" pitchFamily="18" charset="0"/>
                              </a:rPr>
                              <m:t>/</m:t>
                            </m:r>
                            <m:r>
                              <a:rPr kumimoji="1" lang="en-SG" altLang="ja-JP" sz="11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sub>
                        </m:sSub>
                        <m:r>
                          <a:rPr kumimoji="1" lang="en-SG" altLang="ja-JP" sz="1100" b="0" i="1">
                            <a:latin typeface="Cambria Math" panose="02040503050406030204" pitchFamily="18" charset="0"/>
                          </a:rPr>
                          <m:t> ∗</m:t>
                        </m:r>
                        <m:sSub>
                          <m:sSubPr>
                            <m:ctrlPr>
                              <a:rPr kumimoji="1" lang="en-SG" altLang="ja-JP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𝜃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𝑂𝑁</m:t>
                            </m:r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𝑠𝑒𝑡𝑡𝑙𝑒</m:t>
                            </m:r>
                          </m:sub>
                        </m:sSub>
                        <m:r>
                          <a:rPr kumimoji="1" lang="en-SG" altLang="ja-JP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861453" y="11103709"/>
              <a:ext cx="2280958" cy="740659"/>
            </a:xfrm>
            <a:prstGeom prst="rect">
              <a:avLst/>
            </a:prstGeom>
            <a:solidFill>
              <a:schemeClr val="accent3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kumimoji="1" lang="en-SG" altLang="ja-JP" sz="1100" b="0" i="0">
                  <a:latin typeface="Cambria Math" panose="02040503050406030204" pitchFamily="18" charset="0"/>
                </a:rPr>
                <a:t>𝑑𝑓_𝑠𝑒𝑡𝑡𝑙𝑒=(𝑑𝑓_(𝑂/𝑁))/((1+𝑟_(𝑇/𝑁)  ∗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𝜃</a:t>
              </a:r>
              <a:r>
                <a:rPr kumimoji="1" lang="en-SG" altLang="ja-JP" sz="1100" b="0" i="0">
                  <a:latin typeface="Cambria Math" panose="02040503050406030204" pitchFamily="18" charset="0"/>
                </a:rPr>
                <a:t>_(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𝑂𝑁,𝑠𝑒𝑡𝑡𝑙𝑒</a:t>
              </a:r>
              <a:r>
                <a:rPr kumimoji="1" lang="en-SG" altLang="ja-JP" sz="1100" b="0" i="0">
                  <a:latin typeface="Cambria Math" panose="02040503050406030204" pitchFamily="18" charset="0"/>
                </a:rPr>
                <a:t>)))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2</xdr:col>
      <xdr:colOff>12966</xdr:colOff>
      <xdr:row>60</xdr:row>
      <xdr:rowOff>74240</xdr:rowOff>
    </xdr:from>
    <xdr:ext cx="2280958" cy="7406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1000-000004000000}"/>
                </a:ext>
              </a:extLst>
            </xdr:cNvPr>
            <xdr:cNvSpPr txBox="1"/>
          </xdr:nvSpPr>
          <xdr:spPr>
            <a:xfrm>
              <a:off x="870216" y="12266240"/>
              <a:ext cx="2280958" cy="740659"/>
            </a:xfrm>
            <a:prstGeom prst="rect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kumimoji="1" lang="en-SG" altLang="ja-JP" sz="1100" b="0" i="1">
                        <a:latin typeface="Cambria Math" panose="02040503050406030204" pitchFamily="18" charset="0"/>
                      </a:rPr>
                      <m:t>𝑑</m:t>
                    </m:r>
                    <m:sSub>
                      <m:sSubPr>
                        <m:ctrlPr>
                          <a:rPr kumimoji="1" lang="en-SG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SG" altLang="ja-JP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kumimoji="1" lang="en-SG" altLang="ja-JP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kumimoji="1" lang="en-SG" altLang="ja-JP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kumimoji="1" lang="en-SG" altLang="ja-JP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SG" altLang="ja-JP" sz="1100" b="0" i="1">
                            <a:latin typeface="Cambria Math" panose="02040503050406030204" pitchFamily="18" charset="0"/>
                          </a:rPr>
                          <m:t>𝑑</m:t>
                        </m:r>
                        <m:sSub>
                          <m:sSubPr>
                            <m:ctrlPr>
                              <a:rPr kumimoji="1" lang="en-SG" altLang="ja-JP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SG" altLang="ja-JP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kumimoji="1" lang="en-SG" altLang="ja-JP" sz="1100" b="0" i="1">
                                <a:latin typeface="Cambria Math" panose="02040503050406030204" pitchFamily="18" charset="0"/>
                              </a:rPr>
                              <m:t>𝑠𝑒𝑡𝑡𝑙𝑒</m:t>
                            </m:r>
                          </m:sub>
                        </m:sSub>
                      </m:num>
                      <m:den>
                        <m:r>
                          <a:rPr kumimoji="1" lang="en-SG" altLang="ja-JP" sz="1100" b="0" i="1">
                            <a:latin typeface="Cambria Math" panose="02040503050406030204" pitchFamily="18" charset="0"/>
                          </a:rPr>
                          <m:t>(1+</m:t>
                        </m:r>
                        <m:sSub>
                          <m:sSubPr>
                            <m:ctrlPr>
                              <a:rPr kumimoji="1" lang="en-SG" altLang="ja-JP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SG" altLang="ja-JP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kumimoji="1" lang="en-SG" altLang="ja-JP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  <m:r>
                          <a:rPr kumimoji="1" lang="en-SG" altLang="ja-JP" sz="1100" b="0" i="1">
                            <a:latin typeface="Cambria Math" panose="02040503050406030204" pitchFamily="18" charset="0"/>
                          </a:rPr>
                          <m:t> ∗</m:t>
                        </m:r>
                        <m:sSub>
                          <m:sSubPr>
                            <m:ctrlPr>
                              <a:rPr kumimoji="1" lang="en-SG" altLang="ja-JP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𝜃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𝑠𝑒𝑡𝑡𝑙𝑒</m:t>
                            </m:r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kumimoji="1" lang="en-SG" altLang="ja-JP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  <m:r>
                          <a:rPr kumimoji="1" lang="en-SG" altLang="ja-JP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870216" y="12266240"/>
              <a:ext cx="2280958" cy="740659"/>
            </a:xfrm>
            <a:prstGeom prst="rect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kumimoji="1" lang="en-SG" altLang="ja-JP" sz="1100" b="0" i="0">
                  <a:latin typeface="Cambria Math" panose="02040503050406030204" pitchFamily="18" charset="0"/>
                </a:rPr>
                <a:t>𝑑𝑓_𝑡=(𝑑𝑓_𝑠𝑒𝑡𝑡𝑙𝑒)/((1+𝑟_𝑡  ∗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𝜃</a:t>
              </a:r>
              <a:r>
                <a:rPr kumimoji="1" lang="en-SG" altLang="ja-JP" sz="1100" b="0" i="0">
                  <a:latin typeface="Cambria Math" panose="02040503050406030204" pitchFamily="18" charset="0"/>
                </a:rPr>
                <a:t>_(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𝑠𝑒𝑡𝑡𝑙𝑒,</a:t>
              </a:r>
              <a:r>
                <a:rPr kumimoji="1" lang="en-SG" altLang="ja-JP" sz="1100" b="0" i="0">
                  <a:latin typeface="Cambria Math" panose="02040503050406030204" pitchFamily="18" charset="0"/>
                </a:rPr>
                <a:t>𝑡)))</a:t>
              </a:r>
              <a:endParaRPr kumimoji="1" lang="ja-JP" altLang="en-US" sz="1100"/>
            </a:p>
          </xdr:txBody>
        </xdr:sp>
      </mc:Fallback>
    </mc:AlternateContent>
    <xdr:clientData/>
  </xdr:oneCellAnchor>
  <xdr:twoCellAnchor>
    <xdr:from>
      <xdr:col>7</xdr:col>
      <xdr:colOff>801219</xdr:colOff>
      <xdr:row>47</xdr:row>
      <xdr:rowOff>179292</xdr:rowOff>
    </xdr:from>
    <xdr:to>
      <xdr:col>10</xdr:col>
      <xdr:colOff>1092573</xdr:colOff>
      <xdr:row>83</xdr:row>
      <xdr:rowOff>151279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1000-000005000000}"/>
                </a:ext>
              </a:extLst>
            </xdr:cNvPr>
            <xdr:cNvSpPr txBox="1"/>
          </xdr:nvSpPr>
          <xdr:spPr>
            <a:xfrm>
              <a:off x="6806732" y="9894792"/>
              <a:ext cx="5306266" cy="6829987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en-US" altLang="ja-JP" sz="1100"/>
                <a:t>The discount factors</a:t>
              </a:r>
              <a:r>
                <a:rPr kumimoji="1" lang="en-US" altLang="ja-JP" sz="1100" baseline="0"/>
                <a:t> of the grid points 2y to 8y are calculated from swap rates. The swaps are a fixed float that pays every 6 months based on the LIBOR USD curve. The value of a fixed float swap is defined as:</a:t>
              </a:r>
            </a:p>
            <a:p>
              <a:endParaRPr lang="" altLang="ja-JP" sz="1100" i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" altLang="ja-JP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V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swap</m:t>
                        </m:r>
                      </m:sub>
                    </m:sSub>
                    <m: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" altLang="ja-JP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V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fixed</m:t>
                        </m:r>
                      </m:sub>
                    </m:sSub>
                    <m: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" altLang="ja-JP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V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float</m:t>
                        </m:r>
                      </m:sub>
                    </m:sSub>
                  </m:oMath>
                </m:oMathPara>
              </a14:m>
              <a:endParaRPr lang="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altLang="ja-JP" sz="1100" i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ja-JP" altLang="ja-JP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ja-JP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V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ja-JP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fixed</m:t>
                        </m:r>
                      </m:sub>
                    </m:sSub>
                    <m:r>
                      <a:rPr lang="en-US" altLang="ja-JP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:</m:t>
                    </m:r>
                    <m:r>
                      <a:rPr lang="en-US" altLang="ja-JP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𝑃𝑉</m:t>
                    </m:r>
                    <m:r>
                      <a:rPr lang="en-US" altLang="ja-JP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altLang="ja-JP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𝑜𝑓</m:t>
                    </m:r>
                    <m:r>
                      <a:rPr lang="en-US" altLang="ja-JP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altLang="ja-JP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𝑓𝑖𝑥𝑒𝑑</m:t>
                    </m:r>
                    <m:r>
                      <a:rPr lang="en-US" altLang="ja-JP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altLang="ja-JP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𝑟𝑎𝑡𝑒</m:t>
                    </m:r>
                    <m:r>
                      <a:rPr lang="en-US" altLang="ja-JP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altLang="ja-JP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𝑝𝑎𝑦𝑚𝑒𝑛𝑡𝑠</m:t>
                    </m:r>
                  </m:oMath>
                </m:oMathPara>
              </a14:m>
              <a:endParaRPr lang="ja-JP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" altLang="ja-JP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V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float</m:t>
                        </m:r>
                      </m:sub>
                    </m:sSub>
                    <m: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:</m:t>
                    </m:r>
                    <m:r>
                      <m:rPr>
                        <m:sty m:val="p"/>
                      </m:rP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PV</m:t>
                    </m:r>
                    <m:r>
                      <a:rPr lang="" altLang="ja-JP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of</m:t>
                    </m:r>
                    <m:r>
                      <a:rPr lang="" altLang="ja-JP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float</m:t>
                    </m:r>
                    <m:r>
                      <a:rPr lang="" altLang="ja-JP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rate</m:t>
                    </m:r>
                    <m:r>
                      <a:rPr lang="" altLang="ja-JP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payments</m:t>
                    </m:r>
                  </m:oMath>
                </m:oMathPara>
              </a14:m>
              <a:endParaRPr lang="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kumimoji="1" lang="en-US" altLang="ja-JP" sz="1100"/>
            </a:p>
            <a:p>
              <a:r>
                <a:rPr kumimoji="1" lang="en-US" altLang="ja-JP" sz="1100"/>
                <a:t>The</a:t>
              </a:r>
              <a:r>
                <a:rPr kumimoji="1" lang="en-US" altLang="ja-JP" sz="1100" baseline="0"/>
                <a:t> rates provided are for swaps traded at par, therefore the value of the swap is 0:</a:t>
              </a:r>
            </a:p>
            <a:p>
              <a:endParaRPr kumimoji="1" lang="en-US" altLang="ja-JP" sz="1100" baseline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0=</m:t>
                    </m:r>
                    <m:sSub>
                      <m:sSubPr>
                        <m:ctrlPr>
                          <a:rPr lang="" altLang="ja-JP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V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fixed</m:t>
                        </m:r>
                      </m:sub>
                    </m:sSub>
                    <m: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" altLang="ja-JP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V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float</m:t>
                        </m:r>
                      </m:sub>
                    </m:sSub>
                  </m:oMath>
                </m:oMathPara>
              </a14:m>
              <a:endParaRPr lang="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∴</m:t>
                    </m:r>
                    <m:sSub>
                      <m:sSubPr>
                        <m:ctrlPr>
                          <a:rPr lang="" altLang="ja-JP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V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fixed</m:t>
                        </m:r>
                      </m:sub>
                    </m:sSub>
                    <m: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" altLang="ja-JP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V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float</m:t>
                        </m:r>
                      </m:sub>
                    </m:sSub>
                  </m:oMath>
                </m:oMathPara>
              </a14:m>
              <a:endParaRPr lang="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" altLang="ja-JP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V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fixed</m:t>
                        </m:r>
                      </m:sub>
                    </m:sSub>
                    <m: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nary>
                      <m:naryPr>
                        <m:chr m:val="∑"/>
                        <m:ctrlPr>
                          <a:rPr lang="" altLang="ja-JP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</m:t>
                        </m:r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⋅</m:t>
                        </m:r>
                        <m:sSub>
                          <m:sSubPr>
                            <m:ctrlPr>
                              <a:rPr lang="" altLang="ja-JP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" altLang="ja-JP" sz="110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" altLang="ja-JP" sz="110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𝑓𝑖𝑥𝑒𝑑</m:t>
                            </m:r>
                          </m:sub>
                        </m:sSub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⋅</m:t>
                        </m:r>
                        <m:sSub>
                          <m:sSubPr>
                            <m:ctrlPr>
                              <a:rPr lang="" altLang="ja-JP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" altLang="ja-JP" sz="110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𝜃</m:t>
                            </m:r>
                          </m:e>
                          <m:sub>
                            <m:r>
                              <a:rPr lang="" altLang="ja-JP" sz="110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" altLang="ja-JP" sz="110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−1,</m:t>
                            </m:r>
                            <m:r>
                              <a:rPr lang="" altLang="ja-JP" sz="110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⋅</m:t>
                        </m:r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  <m:sSub>
                          <m:sSubPr>
                            <m:ctrlPr>
                              <a:rPr lang="" altLang="ja-JP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" altLang="ja-JP" sz="110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b>
                            <m:r>
                              <a:rPr lang="" altLang="ja-JP" sz="110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:endParaRPr lang="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n</m:t>
                    </m:r>
                    <m: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:</m:t>
                    </m:r>
                    <m:r>
                      <m:rPr>
                        <m:sty m:val="p"/>
                      </m:rP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number</m:t>
                    </m:r>
                    <m:r>
                      <a:rPr lang="" altLang="ja-JP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of</m:t>
                    </m:r>
                    <m:r>
                      <a:rPr lang="" altLang="ja-JP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payments</m:t>
                    </m:r>
                  </m:oMath>
                </m:oMathPara>
              </a14:m>
              <a:endParaRPr lang="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N</m:t>
                    </m:r>
                    <m: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:</m:t>
                    </m:r>
                    <m:r>
                      <m:rPr>
                        <m:sty m:val="p"/>
                      </m:rP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notional</m:t>
                    </m:r>
                  </m:oMath>
                </m:oMathPara>
              </a14:m>
              <a:endParaRPr lang="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" altLang="ja-JP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r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fixed</m:t>
                        </m:r>
                      </m:sub>
                    </m:sSub>
                    <m: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:</m:t>
                    </m:r>
                    <m:r>
                      <m:rPr>
                        <m:sty m:val="p"/>
                      </m:rP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fixed</m:t>
                    </m:r>
                    <m:r>
                      <a:rPr lang="" altLang="ja-JP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rate</m:t>
                    </m:r>
                  </m:oMath>
                </m:oMathPara>
              </a14:m>
              <a:endParaRPr lang="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" altLang="ja-JP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θ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i</m:t>
                        </m:r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−1,</m:t>
                        </m:r>
                        <m:r>
                          <m:rPr>
                            <m:sty m:val="p"/>
                          </m:rP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i</m:t>
                        </m:r>
                      </m:sub>
                    </m:sSub>
                    <m: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:</m:t>
                    </m:r>
                    <m:r>
                      <m:rPr>
                        <m:sty m:val="p"/>
                      </m:rP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day</m:t>
                    </m:r>
                    <m:r>
                      <a:rPr lang="" altLang="ja-JP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count</m:t>
                    </m:r>
                    <m:r>
                      <a:rPr lang="" altLang="ja-JP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en-US" altLang="ja-JP" sz="1100" b="0" i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fraction</m:t>
                    </m:r>
                    <m:r>
                      <a:rPr lang="" altLang="ja-JP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between</m:t>
                    </m:r>
                    <m:r>
                      <a:rPr lang="" altLang="ja-JP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i</m:t>
                    </m:r>
                    <m: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−1</m:t>
                    </m:r>
                    <m:r>
                      <a:rPr lang="" altLang="ja-JP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and</m:t>
                    </m:r>
                    <m:r>
                      <a:rPr lang="" altLang="ja-JP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i</m:t>
                    </m:r>
                  </m:oMath>
                </m:oMathPara>
              </a14:m>
              <a:endParaRPr lang="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ja-JP" altLang="ja-JP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ja-JP" altLang="ja-JP" sz="110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df</m:t>
                      </m:r>
                    </m:e>
                    <m:sub>
                      <m:r>
                        <m:rPr>
                          <m:sty m:val="p"/>
                        </m:rPr>
                        <a:rPr lang="ja-JP" altLang="ja-JP" sz="110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i</m:t>
                      </m:r>
                    </m:sub>
                  </m:sSub>
                  <m:r>
                    <a:rPr lang="ja-JP" altLang="ja-JP" sz="110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:</m:t>
                  </m:r>
                  <m:r>
                    <m:rPr>
                      <m:sty m:val="p"/>
                    </m:rPr>
                    <a:rPr lang="ja-JP" altLang="ja-JP" sz="110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discount</m:t>
                  </m:r>
                  <m:r>
                    <a:rPr lang="ja-JP" altLang="en-US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m:rPr>
                      <m:sty m:val="p"/>
                    </m:rPr>
                    <a:rPr lang="ja-JP" altLang="ja-JP" sz="110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factor</m:t>
                  </m:r>
                  <m:r>
                    <a:rPr lang="ja-JP" altLang="en-US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m:rPr>
                      <m:sty m:val="p"/>
                    </m:rPr>
                    <a:rPr lang="ja-JP" altLang="ja-JP" sz="110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on</m:t>
                  </m:r>
                  <m:r>
                    <a:rPr lang="ja-JP" altLang="en-US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m:rPr>
                      <m:sty m:val="p"/>
                    </m:rPr>
                    <a:rPr lang="ja-JP" altLang="ja-JP" sz="110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cash</m:t>
                  </m:r>
                  <m:r>
                    <a:rPr lang="ja-JP" altLang="en-US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m:rPr>
                      <m:sty m:val="p"/>
                    </m:rPr>
                    <a:rPr lang="ja-JP" altLang="ja-JP" sz="110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flow</m:t>
                  </m:r>
                  <m:r>
                    <a:rPr lang="ja-JP" altLang="en-US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m:rPr>
                      <m:sty m:val="p"/>
                    </m:rPr>
                    <a:rPr lang="ja-JP" altLang="ja-JP" sz="110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date</m:t>
                  </m:r>
                  <m:r>
                    <a:rPr lang="ja-JP" altLang="en-US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m:rPr>
                      <m:sty m:val="p"/>
                    </m:rPr>
                    <a:rPr lang="ja-JP" altLang="ja-JP" sz="110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i</m:t>
                  </m:r>
                </m:oMath>
              </a14:m>
              <a:r>
                <a:rPr lang="en-US" altLang="ja-JP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ja-JP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:r>
                <a:rPr lang="" altLang="ja-JP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/>
              </a:r>
              <a:br>
                <a:rPr lang="" altLang="ja-JP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" altLang="ja-JP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V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float</m:t>
                        </m:r>
                      </m:sub>
                    </m:sSub>
                    <m: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nary>
                      <m:naryPr>
                        <m:chr m:val="∑"/>
                        <m:ctrlPr>
                          <a:rPr lang="" altLang="ja-JP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</m:t>
                        </m:r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⋅</m:t>
                        </m:r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  <m:sSub>
                          <m:sSubPr>
                            <m:ctrlPr>
                              <a:rPr lang="" altLang="ja-JP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" altLang="ja-JP" sz="110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" altLang="ja-JP" sz="110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" altLang="ja-JP" sz="110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−1,</m:t>
                            </m:r>
                            <m:r>
                              <a:rPr lang="" altLang="ja-JP" sz="110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⋅</m:t>
                        </m:r>
                        <m:sSub>
                          <m:sSubPr>
                            <m:ctrlPr>
                              <a:rPr lang="" altLang="ja-JP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" altLang="ja-JP" sz="110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θ</m:t>
                            </m:r>
                          </m:e>
                          <m:sub>
                            <m:r>
                              <a:rPr lang="" altLang="ja-JP" sz="110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" altLang="ja-JP" sz="110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−1,</m:t>
                            </m:r>
                            <m:r>
                              <a:rPr lang="" altLang="ja-JP" sz="110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⋅</m:t>
                        </m:r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  <m:sSub>
                          <m:sSubPr>
                            <m:ctrlPr>
                              <a:rPr lang="" altLang="ja-JP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" altLang="ja-JP" sz="110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b>
                            <m:r>
                              <a:rPr lang="" altLang="ja-JP" sz="110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:endParaRPr lang="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n</m:t>
                    </m:r>
                    <m: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:</m:t>
                    </m:r>
                    <m:r>
                      <m:rPr>
                        <m:sty m:val="p"/>
                      </m:rP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number</m:t>
                    </m:r>
                    <m:r>
                      <a:rPr lang="" altLang="ja-JP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of</m:t>
                    </m:r>
                    <m:r>
                      <a:rPr lang="" altLang="ja-JP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payments</m:t>
                    </m:r>
                  </m:oMath>
                </m:oMathPara>
              </a14:m>
              <a:endParaRPr lang="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N</m:t>
                    </m:r>
                    <m: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:</m:t>
                    </m:r>
                    <m:r>
                      <m:rPr>
                        <m:sty m:val="p"/>
                      </m:rP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notional</m:t>
                    </m:r>
                  </m:oMath>
                </m:oMathPara>
              </a14:m>
              <a:endParaRPr lang="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f</m:t>
                    </m:r>
                    <m:sSub>
                      <m:sSubPr>
                        <m:ctrlPr>
                          <a:rPr lang="" altLang="ja-JP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r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i</m:t>
                        </m:r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−1,</m:t>
                        </m:r>
                        <m:r>
                          <m:rPr>
                            <m:sty m:val="p"/>
                          </m:rP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i</m:t>
                        </m:r>
                      </m:sub>
                    </m:sSub>
                    <m: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:</m:t>
                    </m:r>
                    <m:r>
                      <m:rPr>
                        <m:sty m:val="p"/>
                      </m:rP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implied</m:t>
                    </m:r>
                    <m:r>
                      <a:rPr lang="" altLang="ja-JP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forward</m:t>
                    </m:r>
                    <m:r>
                      <a:rPr lang="" altLang="ja-JP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rate</m:t>
                    </m:r>
                    <m:r>
                      <a:rPr lang="" altLang="ja-JP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from</m:t>
                    </m:r>
                    <m:r>
                      <a:rPr lang="" altLang="ja-JP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date</m:t>
                    </m:r>
                    <m:r>
                      <a:rPr lang="" altLang="ja-JP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i</m:t>
                    </m:r>
                    <m: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−1</m:t>
                    </m:r>
                    <m:r>
                      <a:rPr lang="" altLang="ja-JP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to</m:t>
                    </m:r>
                    <m:r>
                      <a:rPr lang="" altLang="ja-JP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date</m:t>
                    </m:r>
                    <m:r>
                      <a:rPr lang="" altLang="ja-JP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i</m:t>
                    </m:r>
                  </m:oMath>
                </m:oMathPara>
              </a14:m>
              <a:endParaRPr lang="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" altLang="ja-JP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θ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i</m:t>
                        </m:r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−1,</m:t>
                        </m:r>
                        <m:r>
                          <m:rPr>
                            <m:sty m:val="p"/>
                          </m:rP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i</m:t>
                        </m:r>
                      </m:sub>
                    </m:sSub>
                    <m: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:</m:t>
                    </m:r>
                    <m:r>
                      <m:rPr>
                        <m:sty m:val="p"/>
                      </m:rP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day</m:t>
                    </m:r>
                    <m:r>
                      <a:rPr lang="" altLang="ja-JP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count</m:t>
                    </m:r>
                    <m:r>
                      <a:rPr lang="" altLang="ja-JP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altLang="ja-JP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𝑓𝑟𝑎𝑐𝑡𝑖𝑜𝑛</m:t>
                    </m:r>
                    <m:r>
                      <a:rPr lang="" altLang="ja-JP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between</m:t>
                    </m:r>
                    <m:r>
                      <a:rPr lang="" altLang="ja-JP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i</m:t>
                    </m:r>
                    <m: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−1</m:t>
                    </m:r>
                    <m:r>
                      <a:rPr lang="" altLang="ja-JP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and</m:t>
                    </m:r>
                    <m:r>
                      <a:rPr lang="" altLang="ja-JP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i</m:t>
                    </m:r>
                  </m:oMath>
                </m:oMathPara>
              </a14:m>
              <a:endParaRPr lang="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ja-JP" altLang="ja-JP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ja-JP" altLang="ja-JP" sz="110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df</m:t>
                      </m:r>
                    </m:e>
                    <m:sub>
                      <m:r>
                        <m:rPr>
                          <m:sty m:val="p"/>
                        </m:rPr>
                        <a:rPr lang="ja-JP" altLang="ja-JP" sz="110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i</m:t>
                      </m:r>
                    </m:sub>
                  </m:sSub>
                  <m:r>
                    <a:rPr lang="ja-JP" altLang="ja-JP" sz="110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:</m:t>
                  </m:r>
                  <m:r>
                    <m:rPr>
                      <m:sty m:val="p"/>
                    </m:rPr>
                    <a:rPr lang="ja-JP" altLang="ja-JP" sz="110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discount</m:t>
                  </m:r>
                  <m:r>
                    <a:rPr lang="ja-JP" altLang="en-US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m:rPr>
                      <m:sty m:val="p"/>
                    </m:rPr>
                    <a:rPr lang="ja-JP" altLang="ja-JP" sz="110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f</m:t>
                  </m:r>
                  <m:r>
                    <m:rPr>
                      <m:sty m:val="p"/>
                    </m:rPr>
                    <a:rPr lang="en-US" altLang="ja-JP" sz="1100" b="0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raction</m:t>
                  </m:r>
                  <m:r>
                    <a:rPr lang="ja-JP" altLang="en-US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m:rPr>
                      <m:sty m:val="p"/>
                    </m:rPr>
                    <a:rPr lang="ja-JP" altLang="ja-JP" sz="110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on</m:t>
                  </m:r>
                  <m:r>
                    <a:rPr lang="ja-JP" altLang="en-US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m:rPr>
                      <m:sty m:val="p"/>
                    </m:rPr>
                    <a:rPr lang="ja-JP" altLang="ja-JP" sz="110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cash</m:t>
                  </m:r>
                  <m:r>
                    <a:rPr lang="ja-JP" altLang="en-US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m:rPr>
                      <m:sty m:val="p"/>
                    </m:rPr>
                    <a:rPr lang="ja-JP" altLang="ja-JP" sz="110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flow</m:t>
                  </m:r>
                  <m:r>
                    <a:rPr lang="ja-JP" altLang="en-US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m:rPr>
                      <m:sty m:val="p"/>
                    </m:rPr>
                    <a:rPr lang="ja-JP" altLang="ja-JP" sz="110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date</m:t>
                  </m:r>
                  <m:r>
                    <a:rPr lang="ja-JP" altLang="en-US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m:rPr>
                      <m:sty m:val="p"/>
                    </m:rPr>
                    <a:rPr lang="ja-JP" altLang="ja-JP" sz="110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i</m:t>
                  </m:r>
                </m:oMath>
              </a14:m>
              <a:r>
                <a:rPr lang="en-US" altLang="ja-JP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ja-JP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:r>
                <a:rPr lang="ja-JP" altLang="ja-JP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" altLang="ja-JP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fr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i</m:t>
                        </m:r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−1,</m:t>
                        </m:r>
                        <m:r>
                          <m:rPr>
                            <m:sty m:val="p"/>
                          </m:rP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i</m:t>
                        </m:r>
                      </m:sub>
                    </m:sSub>
                    <m: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" altLang="ja-JP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" altLang="ja-JP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" altLang="ja-JP" sz="110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θ</m:t>
                            </m:r>
                          </m:e>
                          <m:sub>
                            <m:r>
                              <a:rPr lang="" altLang="ja-JP" sz="110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" altLang="ja-JP" sz="110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−1,</m:t>
                            </m:r>
                            <m:r>
                              <a:rPr lang="" altLang="ja-JP" sz="110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den>
                    </m:f>
                    <m:d>
                      <m:dPr>
                        <m:ctrlPr>
                          <a:rPr lang="" altLang="ja-JP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" altLang="ja-JP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" altLang="ja-JP" sz="110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  <m:sSub>
                              <m:sSubPr>
                                <m:ctrlPr>
                                  <a:rPr lang="" altLang="ja-JP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" altLang="ja-JP" sz="1100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" altLang="ja-JP" sz="1100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" altLang="ja-JP" sz="1100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−1</m:t>
                                </m:r>
                              </m:sub>
                            </m:sSub>
                          </m:num>
                          <m:den>
                            <m:r>
                              <a:rPr lang="" altLang="ja-JP" sz="110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  <m:sSub>
                              <m:sSubPr>
                                <m:ctrlPr>
                                  <a:rPr lang="" altLang="ja-JP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" altLang="ja-JP" sz="1100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" altLang="ja-JP" sz="1100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den>
                        </m:f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:endParaRPr lang="" altLang="ja-JP" sz="1100" i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" altLang="ja-JP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θ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i</m:t>
                        </m:r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−1,</m:t>
                        </m:r>
                        <m:r>
                          <m:rPr>
                            <m:sty m:val="p"/>
                          </m:rP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i</m:t>
                        </m:r>
                      </m:sub>
                    </m:sSub>
                    <m: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:</m:t>
                    </m:r>
                    <m:r>
                      <m:rPr>
                        <m:sty m:val="p"/>
                      </m:rP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day</m:t>
                    </m:r>
                    <m:r>
                      <a:rPr lang="" altLang="ja-JP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count</m:t>
                    </m:r>
                    <m:r>
                      <a:rPr lang="" altLang="ja-JP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en-US" altLang="ja-JP" sz="1100" b="0" i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fraction</m:t>
                    </m:r>
                    <m:r>
                      <a:rPr lang="" altLang="ja-JP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between</m:t>
                    </m:r>
                    <m:r>
                      <a:rPr lang="" altLang="ja-JP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i</m:t>
                    </m:r>
                    <m: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−1</m:t>
                    </m:r>
                    <m:r>
                      <a:rPr lang="" altLang="ja-JP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and</m:t>
                    </m:r>
                    <m:r>
                      <a:rPr lang="" altLang="ja-JP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i</m:t>
                    </m:r>
                  </m:oMath>
                </m:oMathPara>
              </a14:m>
              <a:endParaRPr lang="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ja-JP" altLang="ja-JP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ja-JP" altLang="ja-JP" sz="110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df</m:t>
                      </m:r>
                    </m:e>
                    <m:sub>
                      <m:r>
                        <m:rPr>
                          <m:sty m:val="p"/>
                        </m:rPr>
                        <a:rPr lang="ja-JP" altLang="ja-JP" sz="110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i</m:t>
                      </m:r>
                    </m:sub>
                  </m:sSub>
                  <m:r>
                    <a:rPr lang="ja-JP" altLang="ja-JP" sz="110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:</m:t>
                  </m:r>
                  <m:r>
                    <m:rPr>
                      <m:sty m:val="p"/>
                    </m:rPr>
                    <a:rPr lang="ja-JP" altLang="ja-JP" sz="110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discount</m:t>
                  </m:r>
                  <m:r>
                    <a:rPr lang="ja-JP" altLang="en-US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m:rPr>
                      <m:sty m:val="p"/>
                    </m:rPr>
                    <a:rPr lang="ja-JP" altLang="ja-JP" sz="110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f</m:t>
                  </m:r>
                  <m:r>
                    <m:rPr>
                      <m:sty m:val="p"/>
                    </m:rPr>
                    <a:rPr lang="en-US" altLang="ja-JP" sz="1100" b="0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ra</m:t>
                  </m:r>
                  <m:r>
                    <m:rPr>
                      <m:sty m:val="p"/>
                    </m:rPr>
                    <a:rPr lang="ja-JP" altLang="ja-JP" sz="110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ct</m:t>
                  </m:r>
                  <m:r>
                    <m:rPr>
                      <m:sty m:val="p"/>
                    </m:rPr>
                    <a:rPr lang="en-US" altLang="ja-JP" sz="1100" b="0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ion</m:t>
                  </m:r>
                  <m:r>
                    <a:rPr lang="ja-JP" altLang="en-US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m:rPr>
                      <m:sty m:val="p"/>
                    </m:rPr>
                    <a:rPr lang="ja-JP" altLang="ja-JP" sz="110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on</m:t>
                  </m:r>
                  <m:r>
                    <a:rPr lang="ja-JP" altLang="en-US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m:rPr>
                      <m:sty m:val="p"/>
                    </m:rPr>
                    <a:rPr lang="ja-JP" altLang="ja-JP" sz="110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cash</m:t>
                  </m:r>
                  <m:r>
                    <a:rPr lang="ja-JP" altLang="en-US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m:rPr>
                      <m:sty m:val="p"/>
                    </m:rPr>
                    <a:rPr lang="ja-JP" altLang="ja-JP" sz="110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flow</m:t>
                  </m:r>
                  <m:r>
                    <a:rPr lang="ja-JP" altLang="en-US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m:rPr>
                      <m:sty m:val="p"/>
                    </m:rPr>
                    <a:rPr lang="ja-JP" altLang="ja-JP" sz="110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date</m:t>
                  </m:r>
                  <m:r>
                    <a:rPr lang="ja-JP" altLang="en-US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m:rPr>
                      <m:sty m:val="p"/>
                    </m:rPr>
                    <a:rPr lang="ja-JP" altLang="ja-JP" sz="110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i</m:t>
                  </m:r>
                </m:oMath>
              </a14:m>
              <a:r>
                <a:rPr lang="en-US" altLang="ja-JP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pPr algn="ctr"/>
              <a:endParaRPr lang="en-US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:endParaRPr lang="ja-JP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6806732" y="9894792"/>
              <a:ext cx="5306266" cy="6829987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en-US" altLang="ja-JP" sz="1100"/>
                <a:t>The discount factors</a:t>
              </a:r>
              <a:r>
                <a:rPr kumimoji="1" lang="en-US" altLang="ja-JP" sz="1100" baseline="0"/>
                <a:t> of the grid points 2y to 8y are calculated from swap rates. The swaps are a fixed float that pays every 6 months based on the LIBOR USD curve. The value of a fixed float swap is defined as:</a:t>
              </a:r>
            </a:p>
            <a:p>
              <a:endParaRPr lang="x-IV_mathan" altLang="ja-JP" sz="1100" i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x-IV_mathan" altLang="ja-JP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V_swap=V_fixed−V_float</a:t>
              </a:r>
              <a:endParaRPr lang="x-IV_mathan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altLang="ja-JP" sz="1100" i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ja-JP" altLang="ja-JP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V_fixed</a:t>
              </a:r>
              <a:r>
                <a:rPr lang="en-US" altLang="ja-JP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:𝑃𝑉 𝑜𝑓 𝑓𝑖𝑥𝑒𝑑 𝑟𝑎𝑡𝑒 𝑝𝑎𝑦𝑚𝑒𝑛𝑡𝑠</a:t>
              </a:r>
              <a:endParaRPr lang="ja-JP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x-IV_mathan" altLang="ja-JP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V_float:PV of float rate payments</a:t>
              </a:r>
              <a:endParaRPr lang="x-IV_mathan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kumimoji="1" lang="en-US" altLang="ja-JP" sz="1100"/>
            </a:p>
            <a:p>
              <a:r>
                <a:rPr kumimoji="1" lang="en-US" altLang="ja-JP" sz="1100"/>
                <a:t>The</a:t>
              </a:r>
              <a:r>
                <a:rPr kumimoji="1" lang="en-US" altLang="ja-JP" sz="1100" baseline="0"/>
                <a:t> rates provided are for swaps traded at par, therefore the value of the swap is 0:</a:t>
              </a:r>
            </a:p>
            <a:p>
              <a:endParaRPr kumimoji="1" lang="en-US" altLang="ja-JP" sz="1100" baseline="0"/>
            </a:p>
            <a:p>
              <a:pPr/>
              <a:r>
                <a:rPr lang="x-IV_mathan" altLang="ja-JP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0=V_fixed−V_float</a:t>
              </a:r>
              <a:endParaRPr lang="x-IV_mathan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x-IV_mathan" altLang="ja-JP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∴V_fixed=V_float</a:t>
              </a:r>
              <a:endParaRPr lang="x-IV_mathan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x-IV_mathan" altLang="ja-JP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V_fixed=∑_(𝑖=1)^𝑛▒〖𝑁⋅𝑟_𝑓𝑖𝑥𝑒𝑑⋅𝜃_(𝑖−1,𝑖)⋅𝑑𝑓_𝑖 〗</a:t>
              </a:r>
              <a:endParaRPr lang="x-IV_mathan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:endParaRPr lang="x-IV_mathan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:r>
                <a:rPr lang="x-IV_mathan" altLang="ja-JP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n:number of payments</a:t>
              </a:r>
              <a:endParaRPr lang="x-IV_mathan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:r>
                <a:rPr lang="x-IV_mathan" altLang="ja-JP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N:notional</a:t>
              </a:r>
              <a:endParaRPr lang="x-IV_mathan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:r>
                <a:rPr lang="x-IV_mathan" altLang="ja-JP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r_fixed:fixed rate</a:t>
              </a:r>
              <a:endParaRPr lang="x-IV_mathan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:r>
                <a:rPr lang="x-IV_mathan" altLang="ja-JP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θ_(i−1,i):day count </a:t>
              </a:r>
              <a:r>
                <a:rPr lang="en-US" altLang="ja-JP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fraction</a:t>
              </a:r>
              <a:r>
                <a:rPr lang="x-IV_mathan" altLang="ja-JP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between i−1 and i</a:t>
              </a:r>
              <a:endParaRPr lang="x-IV_mathan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:r>
                <a:rPr lang="ja-JP" altLang="ja-JP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df_i:discount</a:t>
              </a:r>
              <a:r>
                <a:rPr lang="ja-JP" alt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ja-JP" altLang="ja-JP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factor</a:t>
              </a:r>
              <a:r>
                <a:rPr lang="ja-JP" alt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ja-JP" altLang="ja-JP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on</a:t>
              </a:r>
              <a:r>
                <a:rPr lang="ja-JP" alt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ja-JP" altLang="ja-JP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cash</a:t>
              </a:r>
              <a:r>
                <a:rPr lang="ja-JP" alt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ja-JP" altLang="ja-JP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flow</a:t>
              </a:r>
              <a:r>
                <a:rPr lang="ja-JP" alt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ja-JP" altLang="ja-JP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date</a:t>
              </a:r>
              <a:r>
                <a:rPr lang="ja-JP" alt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ja-JP" altLang="ja-JP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i</a:t>
              </a:r>
              <a:r>
                <a:rPr lang="en-US" altLang="ja-JP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ja-JP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:br>
                <a:rPr lang="x-IV_mathan" altLang="ja-JP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x-IV_mathan" altLang="ja-JP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V_float=∑_(𝑖=1)^𝑛▒〖𝑁⋅𝑓𝑟_(𝑖−1,𝑖)⋅θ_(𝑖−1,𝑖)⋅𝑑𝑓_𝑖 〗</a:t>
              </a:r>
              <a:endParaRPr lang="x-IV_mathan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:endParaRPr lang="x-IV_mathan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:r>
                <a:rPr lang="x-IV_mathan" altLang="ja-JP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n:number of payments</a:t>
              </a:r>
              <a:endParaRPr lang="x-IV_mathan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:r>
                <a:rPr lang="x-IV_mathan" altLang="ja-JP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N:notional</a:t>
              </a:r>
              <a:endParaRPr lang="x-IV_mathan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:r>
                <a:rPr lang="x-IV_mathan" altLang="ja-JP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fr_(i−1,i):implied forward rate from date i−1 to date i</a:t>
              </a:r>
              <a:endParaRPr lang="x-IV_mathan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:r>
                <a:rPr lang="x-IV_mathan" altLang="ja-JP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θ_(i−1,i):day count </a:t>
              </a:r>
              <a:r>
                <a:rPr lang="en-US" altLang="ja-JP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𝑓𝑟𝑎𝑐𝑡𝑖𝑜𝑛</a:t>
              </a:r>
              <a:r>
                <a:rPr lang="x-IV_mathan" altLang="ja-JP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between i−1 and i</a:t>
              </a:r>
              <a:endParaRPr lang="x-IV_mathan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:r>
                <a:rPr lang="ja-JP" altLang="ja-JP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df_i:discount</a:t>
              </a:r>
              <a:r>
                <a:rPr lang="ja-JP" alt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ja-JP" altLang="ja-JP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f</a:t>
              </a:r>
              <a:r>
                <a:rPr lang="en-US" altLang="ja-JP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raction</a:t>
              </a:r>
              <a:r>
                <a:rPr lang="ja-JP" alt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ja-JP" altLang="ja-JP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on</a:t>
              </a:r>
              <a:r>
                <a:rPr lang="ja-JP" alt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ja-JP" altLang="ja-JP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cash</a:t>
              </a:r>
              <a:r>
                <a:rPr lang="ja-JP" alt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ja-JP" altLang="ja-JP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flow</a:t>
              </a:r>
              <a:r>
                <a:rPr lang="ja-JP" alt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ja-JP" altLang="ja-JP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date</a:t>
              </a:r>
              <a:r>
                <a:rPr lang="ja-JP" alt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ja-JP" altLang="ja-JP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i</a:t>
              </a:r>
              <a:r>
                <a:rPr lang="en-US" altLang="ja-JP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ja-JP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:r>
                <a:rPr lang="ja-JP" altLang="ja-JP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:pPr algn="ctr"/>
              <a:r>
                <a:rPr lang="x-IV_mathan" altLang="ja-JP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fr_(i−1,i)=1/θ_(𝑖−1,𝑖)  ((𝑑𝑓_(𝑖−1))/(𝑑𝑓_𝑖 )−1)</a:t>
              </a:r>
              <a:endParaRPr lang="x-IV_mathan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:endParaRPr lang="x-IV_mathan" altLang="ja-JP" sz="1100" i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:r>
                <a:rPr lang="x-IV_mathan" altLang="ja-JP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θ_(i−1,i):day count </a:t>
              </a:r>
              <a:r>
                <a:rPr lang="en-US" altLang="ja-JP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fraction</a:t>
              </a:r>
              <a:r>
                <a:rPr lang="x-IV_mathan" altLang="ja-JP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between i−1 and i</a:t>
              </a:r>
              <a:endParaRPr lang="x-IV_mathan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:r>
                <a:rPr lang="ja-JP" altLang="ja-JP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df_i:discount</a:t>
              </a:r>
              <a:r>
                <a:rPr lang="ja-JP" alt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ja-JP" altLang="ja-JP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f</a:t>
              </a:r>
              <a:r>
                <a:rPr lang="en-US" altLang="ja-JP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ra</a:t>
              </a:r>
              <a:r>
                <a:rPr lang="ja-JP" altLang="ja-JP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ct</a:t>
              </a:r>
              <a:r>
                <a:rPr lang="en-US" altLang="ja-JP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ion</a:t>
              </a:r>
              <a:r>
                <a:rPr lang="ja-JP" alt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ja-JP" altLang="ja-JP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on</a:t>
              </a:r>
              <a:r>
                <a:rPr lang="ja-JP" alt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ja-JP" altLang="ja-JP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cash</a:t>
              </a:r>
              <a:r>
                <a:rPr lang="ja-JP" alt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ja-JP" altLang="ja-JP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flow</a:t>
              </a:r>
              <a:r>
                <a:rPr lang="ja-JP" alt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ja-JP" altLang="ja-JP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date</a:t>
              </a:r>
              <a:r>
                <a:rPr lang="ja-JP" alt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ja-JP" altLang="ja-JP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i</a:t>
              </a:r>
              <a:r>
                <a:rPr lang="en-US" altLang="ja-JP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pPr algn="ctr"/>
              <a:endParaRPr lang="en-US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:endParaRPr lang="ja-JP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x-IV_mathan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kumimoji="1" lang="ja-JP" altLang="en-US" sz="1100"/>
            </a:p>
          </xdr:txBody>
        </xdr:sp>
      </mc:Fallback>
    </mc:AlternateContent>
    <xdr:clientData/>
  </xdr:twoCellAnchor>
  <xdr:twoCellAnchor>
    <xdr:from>
      <xdr:col>11</xdr:col>
      <xdr:colOff>352985</xdr:colOff>
      <xdr:row>47</xdr:row>
      <xdr:rowOff>168087</xdr:rowOff>
    </xdr:from>
    <xdr:to>
      <xdr:col>15</xdr:col>
      <xdr:colOff>1188663</xdr:colOff>
      <xdr:row>70</xdr:row>
      <xdr:rowOff>112569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1000-000006000000}"/>
                </a:ext>
              </a:extLst>
            </xdr:cNvPr>
            <xdr:cNvSpPr txBox="1"/>
          </xdr:nvSpPr>
          <xdr:spPr>
            <a:xfrm>
              <a:off x="13011710" y="9883587"/>
              <a:ext cx="7160278" cy="4325982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" altLang="ja-JP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For a 2y swap with 4 payments @ 6m, 1y, 18m and 2y, the value of the swap can be expressed as such: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" altLang="ja-JP" sz="1100" i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" altLang="ja-JP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  <m:e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</m:t>
                        </m:r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⋅</m:t>
                        </m:r>
                        <m:sSub>
                          <m:sSubPr>
                            <m:ctrlPr>
                              <a:rPr lang="" altLang="ja-JP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" altLang="ja-JP" sz="110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" altLang="ja-JP" sz="110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𝑓𝑖𝑥𝑒𝑑</m:t>
                            </m:r>
                          </m:sub>
                        </m:sSub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⋅</m:t>
                        </m:r>
                        <m:sSub>
                          <m:sSubPr>
                            <m:ctrlPr>
                              <a:rPr lang="" altLang="ja-JP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" altLang="ja-JP" sz="110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𝜃</m:t>
                            </m:r>
                          </m:e>
                          <m:sub>
                            <m:r>
                              <a:rPr lang="" altLang="ja-JP" sz="110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" altLang="ja-JP" sz="110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−1,</m:t>
                            </m:r>
                            <m:r>
                              <a:rPr lang="" altLang="ja-JP" sz="110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⋅</m:t>
                        </m:r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  <m:sSub>
                          <m:sSubPr>
                            <m:ctrlPr>
                              <a:rPr lang="" altLang="ja-JP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" altLang="ja-JP" sz="110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b>
                            <m:r>
                              <a:rPr lang="" altLang="ja-JP" sz="110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nary>
                          <m:naryPr>
                            <m:chr m:val="∑"/>
                            <m:ctrlPr>
                              <a:rPr lang="" altLang="ja-JP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a:rPr lang="" altLang="ja-JP" sz="110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" altLang="ja-JP" sz="110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" altLang="ja-JP" sz="110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p>
                          <m:e>
                            <m:r>
                              <a:rPr lang="" altLang="ja-JP" sz="110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  <m:r>
                              <a:rPr lang="" altLang="ja-JP" sz="110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⋅</m:t>
                            </m:r>
                            <m:r>
                              <a:rPr lang="" altLang="ja-JP" sz="110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  <m:sSub>
                              <m:sSubPr>
                                <m:ctrlPr>
                                  <a:rPr lang="" altLang="ja-JP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" altLang="ja-JP" sz="1100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" altLang="ja-JP" sz="1100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" altLang="ja-JP" sz="1100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−1,</m:t>
                                </m:r>
                                <m:r>
                                  <a:rPr lang="" altLang="ja-JP" sz="1100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" altLang="ja-JP" sz="110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⋅</m:t>
                            </m:r>
                            <m:sSub>
                              <m:sSubPr>
                                <m:ctrlPr>
                                  <a:rPr lang="" altLang="ja-JP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" altLang="ja-JP" sz="1100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θ</m:t>
                                </m:r>
                              </m:e>
                              <m:sub>
                                <m:r>
                                  <a:rPr lang="" altLang="ja-JP" sz="1100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" altLang="ja-JP" sz="1100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−1,</m:t>
                                </m:r>
                                <m:r>
                                  <a:rPr lang="" altLang="ja-JP" sz="1100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" altLang="ja-JP" sz="110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⋅</m:t>
                            </m:r>
                            <m:r>
                              <a:rPr lang="" altLang="ja-JP" sz="110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  <m:sSub>
                              <m:sSubPr>
                                <m:ctrlPr>
                                  <a:rPr lang="" altLang="ja-JP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" altLang="ja-JP" sz="1100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" altLang="ja-JP" sz="1100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e>
                    </m:nary>
                  </m:oMath>
                </m:oMathPara>
              </a14:m>
              <a:endParaRPr lang="en-US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" altLang="ja-JP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This</a:t>
              </a:r>
              <a:r>
                <a:rPr lang="" altLang="ja-JP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can be expanded to the following:</a:t>
              </a:r>
              <a:endParaRPr lang="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" altLang="ja-JP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b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𝑓𝑖𝑥𝑒𝑑</m:t>
                        </m:r>
                      </m:sub>
                    </m:sSub>
                    <m: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⋅</m:t>
                    </m:r>
                    <m:sSub>
                      <m:sSubPr>
                        <m:ctrlPr>
                          <a:rPr lang="" altLang="ja-JP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𝜃</m:t>
                        </m:r>
                      </m:e>
                      <m:sub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𝑠𝑒𝑡𝑡𝑙𝑒</m:t>
                        </m:r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,6</m:t>
                        </m:r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sub>
                    </m:sSub>
                    <m: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⋅</m:t>
                    </m:r>
                    <m: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</m:t>
                    </m:r>
                    <m:sSub>
                      <m:sSubPr>
                        <m:ctrlPr>
                          <a:rPr lang="" altLang="ja-JP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sub>
                    </m:sSub>
                    <m: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" altLang="ja-JP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b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𝑓𝑖𝑥𝑒𝑑</m:t>
                        </m:r>
                      </m:sub>
                    </m:sSub>
                    <m: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⋅</m:t>
                    </m:r>
                    <m:sSub>
                      <m:sSubPr>
                        <m:ctrlPr>
                          <a:rPr lang="" altLang="ja-JP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𝜃</m:t>
                        </m:r>
                      </m:e>
                      <m:sub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,1</m:t>
                        </m:r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sub>
                    </m:sSub>
                    <m: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⋅</m:t>
                    </m:r>
                    <m: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</m:t>
                    </m:r>
                    <m:sSub>
                      <m:sSubPr>
                        <m:ctrlPr>
                          <a:rPr lang="" altLang="ja-JP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sub>
                    </m:sSub>
                    <m: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" altLang="ja-JP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b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𝑓𝑖𝑥𝑒𝑑</m:t>
                        </m:r>
                      </m:sub>
                    </m:sSub>
                    <m: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⋅</m:t>
                    </m:r>
                    <m:sSub>
                      <m:sSubPr>
                        <m:ctrlPr>
                          <a:rPr lang="" altLang="ja-JP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𝜃</m:t>
                        </m:r>
                      </m:e>
                      <m:sub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,18</m:t>
                        </m:r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sub>
                    </m:sSub>
                    <m: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⋅</m:t>
                    </m:r>
                    <m: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</m:t>
                    </m:r>
                    <m:sSub>
                      <m:sSubPr>
                        <m:ctrlPr>
                          <a:rPr lang="" altLang="ja-JP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18</m:t>
                        </m:r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sub>
                    </m:sSub>
                    <m: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" altLang="ja-JP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b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𝑓𝑖𝑥𝑒𝑑</m:t>
                        </m:r>
                      </m:sub>
                    </m:sSub>
                    <m: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⋅</m:t>
                    </m:r>
                    <m:sSub>
                      <m:sSubPr>
                        <m:ctrlPr>
                          <a:rPr lang="" altLang="ja-JP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𝜃</m:t>
                        </m:r>
                      </m:e>
                      <m:sub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18</m:t>
                        </m:r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,2</m:t>
                        </m:r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sub>
                    </m:sSub>
                    <m: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⋅</m:t>
                    </m:r>
                    <m: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</m:t>
                    </m:r>
                    <m:sSub>
                      <m:sSubPr>
                        <m:ctrlPr>
                          <a:rPr lang="" altLang="ja-JP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sub>
                    </m:sSub>
                    <m: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</m:t>
                    </m:r>
                    <m:sSub>
                      <m:sSubPr>
                        <m:ctrlPr>
                          <a:rPr lang="" altLang="ja-JP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b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𝑠𝑒𝑡𝑡𝑙𝑒</m:t>
                        </m:r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,6</m:t>
                        </m:r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sub>
                    </m:sSub>
                    <m: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⋅</m:t>
                    </m:r>
                    <m:sSub>
                      <m:sSubPr>
                        <m:ctrlPr>
                          <a:rPr lang="" altLang="ja-JP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θ</m:t>
                        </m:r>
                      </m:e>
                      <m:sub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𝑠𝑒𝑡𝑡𝑙𝑒</m:t>
                        </m:r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,6</m:t>
                        </m:r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sub>
                    </m:sSub>
                    <m: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⋅</m:t>
                    </m:r>
                    <m: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</m:t>
                    </m:r>
                    <m:sSub>
                      <m:sSubPr>
                        <m:ctrlPr>
                          <a:rPr lang="" altLang="ja-JP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sub>
                    </m:sSub>
                    <m: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</m:t>
                    </m:r>
                    <m:sSub>
                      <m:sSubPr>
                        <m:ctrlPr>
                          <a:rPr lang="" altLang="ja-JP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b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,1</m:t>
                        </m:r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sub>
                    </m:sSub>
                    <m: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⋅</m:t>
                    </m:r>
                    <m:sSub>
                      <m:sSubPr>
                        <m:ctrlPr>
                          <a:rPr lang="" altLang="ja-JP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θ</m:t>
                        </m:r>
                      </m:e>
                      <m:sub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,1</m:t>
                        </m:r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sub>
                    </m:sSub>
                    <m: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⋅</m:t>
                    </m:r>
                    <m: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</m:t>
                    </m:r>
                    <m:sSub>
                      <m:sSubPr>
                        <m:ctrlPr>
                          <a:rPr lang="" altLang="ja-JP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sub>
                    </m:sSub>
                    <m: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</m:t>
                    </m:r>
                    <m:sSub>
                      <m:sSubPr>
                        <m:ctrlPr>
                          <a:rPr lang="" altLang="ja-JP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b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,18</m:t>
                        </m:r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sub>
                    </m:sSub>
                    <m: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⋅</m:t>
                    </m:r>
                    <m:sSub>
                      <m:sSubPr>
                        <m:ctrlPr>
                          <a:rPr lang="" altLang="ja-JP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θ</m:t>
                        </m:r>
                      </m:e>
                      <m:sub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,18</m:t>
                        </m:r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sub>
                    </m:sSub>
                    <m: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⋅</m:t>
                    </m:r>
                    <m: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</m:t>
                    </m:r>
                    <m:sSub>
                      <m:sSubPr>
                        <m:ctrlPr>
                          <a:rPr lang="" altLang="ja-JP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18</m:t>
                        </m:r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sub>
                    </m:sSub>
                    <m: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</m:t>
                    </m:r>
                    <m:sSub>
                      <m:sSubPr>
                        <m:ctrlPr>
                          <a:rPr lang="" altLang="ja-JP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b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18</m:t>
                        </m:r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,2</m:t>
                        </m:r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sub>
                    </m:sSub>
                    <m: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⋅</m:t>
                    </m:r>
                    <m:sSub>
                      <m:sSubPr>
                        <m:ctrlPr>
                          <a:rPr lang="" altLang="ja-JP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θ</m:t>
                        </m:r>
                      </m:e>
                      <m:sub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18</m:t>
                        </m:r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,2</m:t>
                        </m:r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sub>
                    </m:sSub>
                    <m: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⋅</m:t>
                    </m:r>
                    <m: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</m:t>
                    </m:r>
                    <m:sSub>
                      <m:sSubPr>
                        <m:ctrlPr>
                          <a:rPr lang="" altLang="ja-JP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sub>
                    </m:sSub>
                  </m:oMath>
                </m:oMathPara>
              </a14:m>
              <a:endParaRPr lang="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" altLang="ja-JP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This gives us</a:t>
              </a:r>
              <a:r>
                <a:rPr lang="" altLang="ja-JP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  <a:endParaRPr lang="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" altLang="ja-JP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b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𝑓𝑖𝑥𝑒𝑑</m:t>
                        </m:r>
                      </m:sub>
                    </m:sSub>
                    <m: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⋅</m:t>
                    </m:r>
                    <m:sSub>
                      <m:sSubPr>
                        <m:ctrlPr>
                          <a:rPr lang="" altLang="ja-JP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𝜃</m:t>
                        </m:r>
                      </m:e>
                      <m:sub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𝑠𝑒𝑡𝑡𝑙𝑒</m:t>
                        </m:r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,6</m:t>
                        </m:r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sub>
                    </m:sSub>
                    <m: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⋅</m:t>
                    </m:r>
                    <m:r>
                      <a:rPr lang="" altLang="ja-JP" sz="1100">
                        <a:solidFill>
                          <a:srgbClr val="00B05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</m:t>
                    </m:r>
                    <m:sSub>
                      <m:sSubPr>
                        <m:ctrlPr>
                          <a:rPr lang="" altLang="ja-JP" sz="1100" i="1">
                            <a:solidFill>
                              <a:srgbClr val="00B05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" altLang="ja-JP" sz="1100">
                            <a:solidFill>
                              <a:srgbClr val="00B05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" altLang="ja-JP" sz="1100">
                            <a:solidFill>
                              <a:srgbClr val="00B05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  <m:r>
                          <a:rPr lang="" altLang="ja-JP" sz="1100">
                            <a:solidFill>
                              <a:srgbClr val="00B05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sub>
                    </m:sSub>
                    <m: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" altLang="ja-JP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b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𝑓𝑖𝑥𝑒𝑑</m:t>
                        </m:r>
                      </m:sub>
                    </m:sSub>
                    <m: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⋅</m:t>
                    </m:r>
                    <m:sSub>
                      <m:sSubPr>
                        <m:ctrlPr>
                          <a:rPr lang="" altLang="ja-JP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𝜃</m:t>
                        </m:r>
                      </m:e>
                      <m:sub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,1</m:t>
                        </m:r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sub>
                    </m:sSub>
                    <m: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⋅</m:t>
                    </m:r>
                    <m:r>
                      <a:rPr lang="" altLang="ja-JP" sz="1100">
                        <a:solidFill>
                          <a:srgbClr val="00B05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</m:t>
                    </m:r>
                    <m:sSub>
                      <m:sSubPr>
                        <m:ctrlPr>
                          <a:rPr lang="" altLang="ja-JP" sz="1100" i="1">
                            <a:solidFill>
                              <a:srgbClr val="00B05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" altLang="ja-JP" sz="1100">
                            <a:solidFill>
                              <a:srgbClr val="00B05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" altLang="ja-JP" sz="1100">
                            <a:solidFill>
                              <a:srgbClr val="00B05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  <m:r>
                          <a:rPr lang="" altLang="ja-JP" sz="1100">
                            <a:solidFill>
                              <a:srgbClr val="00B05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sub>
                    </m:sSub>
                    <m: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" altLang="ja-JP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b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𝑓𝑖𝑥𝑒𝑑</m:t>
                        </m:r>
                      </m:sub>
                    </m:sSub>
                    <m: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⋅</m:t>
                    </m:r>
                    <m:sSub>
                      <m:sSubPr>
                        <m:ctrlPr>
                          <a:rPr lang="" altLang="ja-JP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𝜃</m:t>
                        </m:r>
                      </m:e>
                      <m:sub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,18</m:t>
                        </m:r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sub>
                    </m:sSub>
                    <m: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⋅</m:t>
                    </m:r>
                    <m:r>
                      <a:rPr lang="" altLang="ja-JP" sz="1100">
                        <a:solidFill>
                          <a:srgbClr val="FF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</m:t>
                    </m:r>
                    <m:sSub>
                      <m:sSubPr>
                        <m:ctrlPr>
                          <a:rPr lang="" altLang="ja-JP" sz="1100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" altLang="ja-JP" sz="1100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" altLang="ja-JP" sz="1100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18</m:t>
                        </m:r>
                        <m:r>
                          <a:rPr lang="" altLang="ja-JP" sz="1100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sub>
                    </m:sSub>
                    <m: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" altLang="ja-JP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b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𝑓𝑖𝑥𝑒𝑑</m:t>
                        </m:r>
                      </m:sub>
                    </m:sSub>
                    <m: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⋅</m:t>
                    </m:r>
                    <m:sSub>
                      <m:sSubPr>
                        <m:ctrlPr>
                          <a:rPr lang="" altLang="ja-JP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𝜃</m:t>
                        </m:r>
                      </m:e>
                      <m:sub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18</m:t>
                        </m:r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,2</m:t>
                        </m:r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sub>
                    </m:sSub>
                    <m: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⋅</m:t>
                    </m:r>
                    <m:r>
                      <a:rPr lang="" altLang="ja-JP" sz="1100">
                        <a:solidFill>
                          <a:srgbClr val="FF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</m:t>
                    </m:r>
                    <m:sSub>
                      <m:sSubPr>
                        <m:ctrlPr>
                          <a:rPr lang="" altLang="ja-JP" sz="1100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" altLang="ja-JP" sz="1100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" altLang="ja-JP" sz="1100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" altLang="ja-JP" sz="1100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sub>
                    </m:sSub>
                    <m: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</m:t>
                    </m:r>
                    <m:sSub>
                      <m:sSubPr>
                        <m:ctrlPr>
                          <a:rPr lang="" altLang="ja-JP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𝑠𝑒𝑡𝑡𝑙𝑒</m:t>
                        </m:r>
                      </m:sub>
                    </m:sSub>
                    <m:r>
                      <a:rPr lang="" altLang="ja-JP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r>
                      <a:rPr lang="" altLang="ja-JP" sz="1100">
                        <a:solidFill>
                          <a:srgbClr val="FF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</m:t>
                    </m:r>
                    <m:sSub>
                      <m:sSubPr>
                        <m:ctrlPr>
                          <a:rPr lang="" altLang="ja-JP" sz="1100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" altLang="ja-JP" sz="1100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" altLang="ja-JP" sz="1100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" altLang="ja-JP" sz="1100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sub>
                    </m:sSub>
                  </m:oMath>
                </m:oMathPara>
              </a14:m>
              <a:endParaRPr lang="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" altLang="ja-JP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The 6m and 1y discount factors (highlighted in green) are known and calculated</a:t>
              </a:r>
              <a:r>
                <a:rPr lang="" altLang="ja-JP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based on the 6m and 1y  cash rates.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" altLang="ja-JP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The 18m and 2y discount factors (highlighted in red) are unknown. This is where the equation of the interpolation method is used.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" altLang="ja-JP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ja-JP" sz="1100" u="sng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Linear Interpolation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ja-JP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𝑦</m:t>
                    </m:r>
                    <m:r>
                      <a:rPr lang="en-US" altLang="ja-JP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ja-JP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ja-JP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US" altLang="ja-JP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US" altLang="ja-JP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ja-JP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US" altLang="ja-JP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altLang="ja-JP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ja-JP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US" altLang="ja-JP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US" altLang="ja-JP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US" altLang="ja-JP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ja-JP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US" altLang="ja-JP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altLang="ja-JP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⋅</m:t>
                    </m:r>
                    <m:d>
                      <m:dPr>
                        <m:ctrlPr>
                          <a:rPr lang="en-US" altLang="ja-JP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ja-JP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ja-JP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en-US" altLang="ja-JP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US" altLang="ja-JP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US" altLang="ja-JP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ja-JP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en-US" altLang="ja-JP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en-US" altLang="ja-JP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altLang="ja-JP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ja-JP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  <m:sub>
                        <m:r>
                          <a:rPr lang="en-US" altLang="ja-JP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altLang="ja-JP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altLang="ja-JP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" altLang="ja-JP" sz="1100" u="sng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Log-Linear Interpolation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ja-JP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𝑦</m:t>
                    </m:r>
                    <m:r>
                      <a:rPr lang="en-US" altLang="ja-JP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unc>
                      <m:funcPr>
                        <m:ctrlPr>
                          <a:rPr lang="en-US" altLang="ja-JP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altLang="ja-JP" sz="1100" b="0" i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exp</m:t>
                        </m:r>
                      </m:fName>
                      <m:e>
                        <m:d>
                          <m:dPr>
                            <m:begChr m:val="{"/>
                            <m:endChr m:val="}"/>
                            <m:ctrlPr>
                              <a:rPr lang="en-US" altLang="ja-JP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ja-JP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ja-JP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  <m:r>
                                  <a:rPr lang="en-US" altLang="ja-JP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ja-JP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ja-JP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ja-JP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US" altLang="ja-JP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ja-JP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ja-JP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  <m:r>
                                  <a:rPr lang="en-US" altLang="ja-JP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ja-JP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ja-JP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ja-JP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US" altLang="ja-JP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⋅</m:t>
                            </m:r>
                            <m:d>
                              <m:dPr>
                                <m:begChr m:val="["/>
                                <m:endChr m:val="]"/>
                                <m:ctrlPr>
                                  <a:rPr lang="en-US" altLang="ja-JP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unc>
                                  <m:funcPr>
                                    <m:ctrlPr>
                                      <a:rPr lang="en-US" altLang="ja-JP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uncPr>
                                  <m:fName>
                                    <m:r>
                                      <m:rPr>
                                        <m:sty m:val="p"/>
                                      </m:rPr>
                                      <a:rPr lang="en-US" altLang="ja-JP" sz="1100" b="0" i="0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ln</m:t>
                                    </m:r>
                                  </m:fName>
                                  <m:e>
                                    <m:d>
                                      <m:dPr>
                                        <m:ctrlPr>
                                          <a:rPr lang="en-US" altLang="ja-JP" sz="1100" b="0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altLang="ja-JP" sz="1100" b="0" i="1">
                                                <a:solidFill>
                                                  <a:schemeClr val="dk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ja-JP" sz="1100" b="0" i="1">
                                                <a:solidFill>
                                                  <a:schemeClr val="dk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𝑦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ja-JP" sz="1100" b="0" i="1">
                                                <a:solidFill>
                                                  <a:schemeClr val="dk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</m:sub>
                                        </m:sSub>
                                      </m:e>
                                    </m:d>
                                  </m:e>
                                </m:func>
                                <m:r>
                                  <a:rPr lang="en-US" altLang="ja-JP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func>
                                  <m:funcPr>
                                    <m:ctrlPr>
                                      <a:rPr lang="en-US" altLang="ja-JP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uncPr>
                                  <m:fName>
                                    <m:r>
                                      <m:rPr>
                                        <m:sty m:val="p"/>
                                      </m:rPr>
                                      <a:rPr lang="en-US" altLang="ja-JP" sz="1100" b="0" i="0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ln</m:t>
                                    </m:r>
                                  </m:fName>
                                  <m:e>
                                    <m:d>
                                      <m:dPr>
                                        <m:ctrlPr>
                                          <a:rPr lang="en-US" altLang="ja-JP" sz="1100" b="0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altLang="ja-JP" sz="1100" b="0" i="1">
                                                <a:solidFill>
                                                  <a:schemeClr val="dk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ja-JP" sz="1100" b="0" i="1">
                                                <a:solidFill>
                                                  <a:schemeClr val="dk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𝑦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ja-JP" sz="1100" b="0" i="1">
                                                <a:solidFill>
                                                  <a:schemeClr val="dk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1</m:t>
                                            </m:r>
                                          </m:sub>
                                        </m:sSub>
                                      </m:e>
                                    </m:d>
                                  </m:e>
                                </m:func>
                              </m:e>
                            </m:d>
                            <m:r>
                              <a:rPr lang="en-US" altLang="ja-JP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func>
                              <m:funcPr>
                                <m:ctrlPr>
                                  <a:rPr lang="en-US" altLang="ja-JP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US" altLang="ja-JP" sz="1100" b="0" i="0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ln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n-US" altLang="ja-JP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altLang="ja-JP" sz="1100" b="0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altLang="ja-JP" sz="1100" b="0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𝑦</m:t>
                                        </m:r>
                                      </m:e>
                                      <m:sub>
                                        <m:r>
                                          <a:rPr lang="en-US" altLang="ja-JP" sz="1100" b="0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</m:func>
                          </m:e>
                        </m:d>
                      </m:e>
                    </m:func>
                  </m:oMath>
                </m:oMathPara>
              </a14:m>
              <a:endParaRPr lang="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1" lang="en-US" altLang="ja-JP" sz="1100"/>
            </a:p>
            <a:p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13011710" y="9883587"/>
              <a:ext cx="7160278" cy="4325982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x-IV_mathan" altLang="ja-JP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For a 2y swap with 4 payments @ 6m, 1y, 18m and 2y, the value of the swap can be expressed as such: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x-IV_mathan" altLang="ja-JP" sz="1100" i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x-IV_mathan" altLang="ja-JP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∑_(𝑖=1)^4▒〖𝑁⋅𝑟_𝑓𝑖𝑥𝑒𝑑⋅𝜃_(𝑖−1,𝑖)⋅𝑑𝑓_𝑖=∑_(𝑖=1)^4▒〖𝑁⋅𝑓𝑟_(𝑖−1,𝑖)⋅θ_(𝑖−1,𝑖)⋅𝑑𝑓_𝑖 〗〗</a:t>
              </a:r>
              <a:endParaRPr lang="en-US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x-IV_mathan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x-IV_mathan" altLang="ja-JP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This</a:t>
              </a:r>
              <a:r>
                <a:rPr lang="x-IV_mathan" altLang="ja-JP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can be expanded to the following:</a:t>
              </a:r>
              <a:endParaRPr lang="x-IV_mathan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x-IV_mathan" altLang="ja-JP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𝑓𝑖𝑥𝑒𝑑⋅𝜃_(𝑠𝑒𝑡𝑡𝑙𝑒,6𝑚)⋅𝑑𝑓_6𝑚+𝑟_𝑓𝑖𝑥𝑒𝑑⋅𝜃_(6𝑚,1𝑦)⋅𝑑𝑓_1𝑦+𝑟_𝑓𝑖𝑥𝑒𝑑⋅𝜃_(1𝑦,18𝑚)⋅𝑑𝑓_18𝑚+𝑟_𝑓𝑖𝑥𝑒𝑑⋅𝜃_(18𝑚,2𝑦)⋅𝑑𝑓_2𝑦=𝑓𝑟_(𝑠𝑒𝑡𝑡𝑙𝑒,6𝑚)⋅θ_(𝑠𝑒𝑡𝑡𝑙𝑒,6𝑚)⋅𝑑𝑓_6𝑚+𝑓𝑟_(6𝑚,1𝑦)⋅θ_(6𝑚,1𝑦)⋅𝑑𝑓_1𝑦+𝑓𝑟_(1𝑦,18𝑚)⋅θ_(1𝑦,18𝑚)⋅𝑑𝑓_18𝑚+𝑓𝑟_(18𝑚,2𝑦)⋅θ_(18𝑚,2𝑦)⋅𝑑𝑓_2𝑦</a:t>
              </a:r>
              <a:endParaRPr lang="x-IV_mathan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" altLang="ja-JP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This gives us</a:t>
              </a:r>
              <a:r>
                <a:rPr lang="" altLang="ja-JP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  <a:endParaRPr lang="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x-IV_mathan" altLang="ja-JP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𝑟_𝑓𝑖𝑥𝑒𝑑⋅𝜃_(𝑠𝑒𝑡𝑡𝑙𝑒,6𝑚)⋅</a:t>
              </a:r>
              <a:r>
                <a:rPr lang="x-IV_mathan" altLang="ja-JP" sz="1100" i="0">
                  <a:solidFill>
                    <a:srgbClr val="00B05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𝑑𝑓_6𝑚</a:t>
              </a:r>
              <a:r>
                <a:rPr lang="x-IV_mathan" altLang="ja-JP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+𝑟_𝑓𝑖𝑥𝑒𝑑⋅𝜃_(6𝑚,1𝑦)⋅</a:t>
              </a:r>
              <a:r>
                <a:rPr lang="x-IV_mathan" altLang="ja-JP" sz="1100" i="0">
                  <a:solidFill>
                    <a:srgbClr val="00B05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𝑑𝑓_1𝑦</a:t>
              </a:r>
              <a:r>
                <a:rPr lang="x-IV_mathan" altLang="ja-JP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+𝑟_𝑓𝑖𝑥𝑒𝑑⋅𝜃_(1𝑦,18𝑚)⋅</a:t>
              </a:r>
              <a:r>
                <a:rPr lang="x-IV_mathan" altLang="ja-JP" sz="110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𝑑𝑓_18𝑚</a:t>
              </a:r>
              <a:r>
                <a:rPr lang="x-IV_mathan" altLang="ja-JP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+𝑟_𝑓𝑖𝑥𝑒𝑑⋅𝜃_(18𝑚,2𝑦)⋅</a:t>
              </a:r>
              <a:r>
                <a:rPr lang="x-IV_mathan" altLang="ja-JP" sz="110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𝑑𝑓_2𝑦</a:t>
              </a:r>
              <a:r>
                <a:rPr lang="x-IV_mathan" altLang="ja-JP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=𝑑𝑓_𝑠𝑒𝑡𝑡𝑙𝑒−</a:t>
              </a:r>
              <a:r>
                <a:rPr lang="x-IV_mathan" altLang="ja-JP" sz="110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𝑑𝑓_2𝑦</a:t>
              </a:r>
              <a:endParaRPr lang="x-IV_mathan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x-IV_mathan" altLang="ja-JP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The 6m and 1y discount factors (highlighted in green) are known and calculated</a:t>
              </a:r>
              <a:r>
                <a:rPr lang="x-IV_mathan" altLang="ja-JP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based on the 6m and 1y  cash rates.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" altLang="ja-JP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The 18m and 2y discount factors (highlighted in red) are unknown. This is where the equation of the interpolation method is used.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" altLang="ja-JP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ja-JP" sz="1100" u="sng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Linear Interpolation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ja-JP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𝑦=(𝑥−𝑥_1)/(𝑥_2−𝑥_1 )⋅(𝑦_2−𝑦_1 )+𝑦_1</a:t>
              </a:r>
              <a:endParaRPr lang="en-US" altLang="ja-JP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altLang="ja-JP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x-IV_mathan" altLang="ja-JP" sz="1100" u="sng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Log-Linear Interpolation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ja-JP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𝑦=exp⁡{(𝑥−𝑥_1)/(𝑥_2−𝑥_1 )⋅[ln⁡(𝑦_2 )−ln⁡(𝑦_1 ) ]+ln⁡(𝑦_1 ) }</a:t>
              </a:r>
              <a:endParaRPr lang="x-IV_mathan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x-IV_mathan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1" lang="en-US" altLang="ja-JP" sz="1100"/>
            </a:p>
            <a:p>
              <a:endParaRPr kumimoji="1" lang="ja-JP" altLang="en-US" sz="1100"/>
            </a:p>
          </xdr:txBody>
        </xdr:sp>
      </mc:Fallback>
    </mc:AlternateContent>
    <xdr:clientData/>
  </xdr:twoCellAnchor>
  <xdr:twoCellAnchor>
    <xdr:from>
      <xdr:col>15</xdr:col>
      <xdr:colOff>1058633</xdr:colOff>
      <xdr:row>57</xdr:row>
      <xdr:rowOff>4603</xdr:rowOff>
    </xdr:from>
    <xdr:to>
      <xdr:col>16</xdr:col>
      <xdr:colOff>335854</xdr:colOff>
      <xdr:row>59</xdr:row>
      <xdr:rowOff>71839</xdr:rowOff>
    </xdr:to>
    <xdr:sp macro="" textlink="">
      <xdr:nvSpPr>
        <xdr:cNvPr id="7" name="Heptagon 6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SpPr/>
      </xdr:nvSpPr>
      <xdr:spPr>
        <a:xfrm>
          <a:off x="20041958" y="11625103"/>
          <a:ext cx="467846" cy="448236"/>
        </a:xfrm>
        <a:prstGeom prst="heptagon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twoCellAnchor>
  <xdr:twoCellAnchor>
    <xdr:from>
      <xdr:col>14</xdr:col>
      <xdr:colOff>439268</xdr:colOff>
      <xdr:row>67</xdr:row>
      <xdr:rowOff>63873</xdr:rowOff>
    </xdr:from>
    <xdr:to>
      <xdr:col>14</xdr:col>
      <xdr:colOff>909916</xdr:colOff>
      <xdr:row>69</xdr:row>
      <xdr:rowOff>131109</xdr:rowOff>
    </xdr:to>
    <xdr:sp macro="" textlink="">
      <xdr:nvSpPr>
        <xdr:cNvPr id="8" name="Heptagon 7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SpPr/>
      </xdr:nvSpPr>
      <xdr:spPr>
        <a:xfrm>
          <a:off x="18141481" y="13589373"/>
          <a:ext cx="470648" cy="448236"/>
        </a:xfrm>
        <a:prstGeom prst="heptagon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6</a:t>
          </a:r>
          <a:endParaRPr kumimoji="1" lang="ja-JP" altLang="en-US" sz="1100"/>
        </a:p>
      </xdr:txBody>
    </xdr:sp>
    <xdr:clientData/>
  </xdr:twoCellAnchor>
  <xdr:twoCellAnchor>
    <xdr:from>
      <xdr:col>11</xdr:col>
      <xdr:colOff>332203</xdr:colOff>
      <xdr:row>71</xdr:row>
      <xdr:rowOff>181940</xdr:rowOff>
    </xdr:from>
    <xdr:to>
      <xdr:col>15</xdr:col>
      <xdr:colOff>1167881</xdr:colOff>
      <xdr:row>83</xdr:row>
      <xdr:rowOff>156882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1000-000009000000}"/>
                </a:ext>
              </a:extLst>
            </xdr:cNvPr>
            <xdr:cNvSpPr txBox="1"/>
          </xdr:nvSpPr>
          <xdr:spPr>
            <a:xfrm>
              <a:off x="12990928" y="14469440"/>
              <a:ext cx="7160278" cy="2260942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" altLang="ja-JP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If linear</a:t>
              </a:r>
              <a:r>
                <a:rPr lang="" altLang="ja-JP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" altLang="ja-JP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interpolation is used (i.e. merge equations 1 and 2), we get a nice equation to determine 2y discount factor: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ja-JP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</m:t>
                    </m:r>
                    <m:sSub>
                      <m:sSubPr>
                        <m:ctrlPr>
                          <a:rPr lang="en-US" altLang="ja-JP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ja-JP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en-US" altLang="ja-JP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en-US" altLang="ja-JP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sub>
                    </m:sSub>
                    <m:r>
                      <a:rPr lang="en-US" altLang="ja-JP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ja-JP" altLang="ja-JP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ja-JP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1−</m:t>
                        </m:r>
                        <m:sSub>
                          <m:sSubPr>
                            <m:ctrlPr>
                              <a:rPr lang="ja-JP" altLang="ja-JP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ja-JP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𝜃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ja-JP" sz="1100" b="0" i="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settle</m:t>
                            </m:r>
                            <m:r>
                              <a:rPr lang="en-US" altLang="ja-JP" sz="1100" b="0" i="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,6</m:t>
                            </m:r>
                            <m:r>
                              <m:rPr>
                                <m:sty m:val="p"/>
                              </m:rPr>
                              <a:rPr lang="ja-JP" altLang="ja-JP" sz="110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m</m:t>
                            </m:r>
                          </m:sub>
                        </m:sSub>
                        <m:r>
                          <a:rPr lang="ja-JP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⋅</m:t>
                        </m:r>
                        <m:sSub>
                          <m:sSubPr>
                            <m:ctrlPr>
                              <a:rPr lang="ja-JP" altLang="ja-JP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ja-JP" altLang="ja-JP" sz="110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df</m:t>
                            </m:r>
                          </m:e>
                          <m:sub>
                            <m:r>
                              <a:rPr lang="en-US" altLang="ja-JP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𝑠𝑒𝑡𝑡𝑙𝑒</m:t>
                            </m:r>
                            <m:r>
                              <a:rPr lang="en-US" altLang="ja-JP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ja-JP" altLang="ja-JP" sz="110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6</m:t>
                            </m:r>
                            <m:r>
                              <m:rPr>
                                <m:sty m:val="p"/>
                              </m:rPr>
                              <a:rPr lang="ja-JP" altLang="ja-JP" sz="110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m</m:t>
                            </m:r>
                          </m:sub>
                        </m:sSub>
                        <m:r>
                          <a:rPr lang="ja-JP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⋅</m:t>
                        </m:r>
                        <m:sSub>
                          <m:sSubPr>
                            <m:ctrlPr>
                              <a:rPr lang="ja-JP" altLang="ja-JP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ja-JP" altLang="ja-JP" sz="110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ja-JP" sz="1100" b="0" i="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fixed</m:t>
                            </m:r>
                          </m:sub>
                        </m:sSub>
                        <m:r>
                          <a:rPr lang="ja-JP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ja-JP" altLang="ja-JP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ja-JP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𝜃</m:t>
                            </m:r>
                          </m:e>
                          <m:sub>
                            <m:r>
                              <a:rPr lang="en-US" altLang="ja-JP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𝑠𝑒𝑡𝑡𝑙𝑒</m:t>
                            </m:r>
                            <m:r>
                              <a:rPr lang="en-US" altLang="ja-JP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ja-JP" altLang="ja-JP" sz="110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  <m:r>
                              <m:rPr>
                                <m:sty m:val="p"/>
                              </m:rPr>
                              <a:rPr lang="ja-JP" altLang="ja-JP" sz="110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y</m:t>
                            </m:r>
                          </m:sub>
                        </m:sSub>
                        <m:r>
                          <a:rPr lang="ja-JP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⋅</m:t>
                        </m:r>
                        <m:sSub>
                          <m:sSubPr>
                            <m:ctrlPr>
                              <a:rPr lang="ja-JP" altLang="ja-JP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ja-JP" altLang="ja-JP" sz="110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df</m:t>
                            </m:r>
                          </m:e>
                          <m:sub>
                            <m:r>
                              <a:rPr lang="en-US" altLang="ja-JP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𝑠𝑒𝑡𝑡𝑙𝑒</m:t>
                            </m:r>
                            <m:r>
                              <a:rPr lang="en-US" altLang="ja-JP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ja-JP" altLang="ja-JP" sz="110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  <m:r>
                              <m:rPr>
                                <m:sty m:val="p"/>
                              </m:rPr>
                              <a:rPr lang="ja-JP" altLang="ja-JP" sz="110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y</m:t>
                            </m:r>
                          </m:sub>
                        </m:sSub>
                        <m:r>
                          <a:rPr lang="ja-JP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⋅</m:t>
                        </m:r>
                        <m:sSub>
                          <m:sSubPr>
                            <m:ctrlPr>
                              <a:rPr lang="ja-JP" altLang="ja-JP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ja-JP" altLang="ja-JP" sz="110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ja-JP" sz="1100" b="0" i="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fixed</m:t>
                            </m:r>
                          </m:sub>
                        </m:sSub>
                        <m:r>
                          <a:rPr lang="ja-JP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ja-JP" altLang="ja-JP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sSub>
                              <m:sSubPr>
                                <m:ctrlPr>
                                  <a:rPr lang="ja-JP" altLang="ja-JP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ja-JP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𝜃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US" altLang="ja-JP" sz="1100" b="0" i="0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settle</m:t>
                                </m:r>
                                <m:r>
                                  <a:rPr lang="en-US" altLang="ja-JP" sz="1100" b="0" i="0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,18</m:t>
                                </m:r>
                                <m:r>
                                  <m:rPr>
                                    <m:sty m:val="p"/>
                                  </m:rPr>
                                  <a:rPr lang="ja-JP" altLang="ja-JP" sz="1100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m</m:t>
                                </m:r>
                              </m:sub>
                            </m:sSub>
                            <m:r>
                              <a:rPr lang="ja-JP" altLang="ja-JP" sz="110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⋅</m:t>
                            </m:r>
                            <m:sSub>
                              <m:sSubPr>
                                <m:ctrlPr>
                                  <a:rPr lang="ja-JP" altLang="ja-JP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ja-JP" altLang="ja-JP" sz="1100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US" altLang="ja-JP" sz="1100" b="0" i="0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fixed</m:t>
                                </m:r>
                              </m:sub>
                            </m:sSub>
                            <m:r>
                              <a:rPr lang="ja-JP" altLang="ja-JP" sz="110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⋅</m:t>
                            </m:r>
                            <m:f>
                              <m:fPr>
                                <m:ctrlPr>
                                  <a:rPr lang="ja-JP" altLang="ja-JP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ja-JP" altLang="ja-JP" sz="1100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lang="ja-JP" altLang="ja-JP" sz="1100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ja-JP" altLang="ja-JP" sz="110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ja-JP" altLang="ja-JP" sz="1100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𝑓</m:t>
                                    </m:r>
                                  </m:e>
                                  <m:sub>
                                    <m:r>
                                      <a:rPr lang="ja-JP" altLang="ja-JP" sz="1100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𝑠𝑒𝑡𝑡𝑙𝑒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ja-JP" altLang="ja-JP" sz="110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⋅</m:t>
                            </m:r>
                            <m:r>
                              <m:rPr>
                                <m:sty m:val="p"/>
                              </m:rPr>
                              <a:rPr lang="ja-JP" altLang="ja-JP" sz="110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df</m:t>
                            </m:r>
                          </m:e>
                          <m:sub>
                            <m:r>
                              <a:rPr lang="ja-JP" altLang="ja-JP" sz="110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  <m:r>
                              <m:rPr>
                                <m:sty m:val="p"/>
                              </m:rPr>
                              <a:rPr lang="ja-JP" altLang="ja-JP" sz="110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y</m:t>
                            </m:r>
                          </m:sub>
                        </m:sSub>
                        <m:d>
                          <m:dPr>
                            <m:ctrlPr>
                              <a:rPr lang="ja-JP" altLang="ja-JP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ja-JP" altLang="ja-JP" sz="110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f>
                              <m:fPr>
                                <m:ctrlPr>
                                  <a:rPr lang="ja-JP" altLang="ja-JP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ja-JP" altLang="ja-JP" sz="110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ja-JP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𝜃</m:t>
                                    </m:r>
                                  </m:e>
                                  <m:sub>
                                    <m:r>
                                      <a:rPr lang="en-US" altLang="ja-JP" sz="1100" b="0" i="0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  <m:r>
                                      <m:rPr>
                                        <m:sty m:val="p"/>
                                      </m:rPr>
                                      <a:rPr lang="en-US" altLang="ja-JP" sz="1100" b="0" i="0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y</m:t>
                                    </m:r>
                                    <m:r>
                                      <a:rPr lang="en-US" altLang="ja-JP" sz="1100" b="0" i="0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,18</m:t>
                                    </m:r>
                                    <m:r>
                                      <m:rPr>
                                        <m:sty m:val="p"/>
                                      </m:rPr>
                                      <a:rPr lang="ja-JP" altLang="ja-JP" sz="1100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m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ja-JP" altLang="ja-JP" sz="110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ja-JP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𝜃</m:t>
                                    </m:r>
                                  </m:e>
                                  <m:sub>
                                    <m:r>
                                      <a:rPr lang="en-US" altLang="ja-JP" sz="1100" b="0" i="0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  <m:r>
                                      <m:rPr>
                                        <m:sty m:val="p"/>
                                      </m:rPr>
                                      <a:rPr lang="en-US" altLang="ja-JP" sz="1100" b="0" i="0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y</m:t>
                                    </m:r>
                                    <m:r>
                                      <a:rPr lang="en-US" altLang="ja-JP" sz="1100" b="0" i="0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,2</m:t>
                                    </m:r>
                                    <m:r>
                                      <m:rPr>
                                        <m:sty m:val="p"/>
                                      </m:rPr>
                                      <a:rPr lang="ja-JP" altLang="ja-JP" sz="1100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y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</m:num>
                      <m:den>
                        <m:sSub>
                          <m:sSubPr>
                            <m:ctrlPr>
                              <a:rPr lang="ja-JP" altLang="ja-JP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ja-JP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𝜃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ja-JP" sz="1100" b="0" i="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settle</m:t>
                            </m:r>
                            <m:r>
                              <a:rPr lang="en-US" altLang="ja-JP" sz="1100" b="0" i="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,18</m:t>
                            </m:r>
                            <m:r>
                              <m:rPr>
                                <m:sty m:val="p"/>
                              </m:rPr>
                              <a:rPr lang="ja-JP" altLang="ja-JP" sz="110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m</m:t>
                            </m:r>
                          </m:sub>
                        </m:sSub>
                        <m:r>
                          <a:rPr lang="ja-JP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⋅</m:t>
                        </m:r>
                        <m:sSub>
                          <m:sSubPr>
                            <m:ctrlPr>
                              <a:rPr lang="ja-JP" altLang="ja-JP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ja-JP" altLang="ja-JP" sz="110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ja-JP" sz="1100" b="0" i="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fi</m:t>
                            </m:r>
                            <m:r>
                              <a:rPr lang="en-US" altLang="ja-JP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𝑥𝑒𝑑</m:t>
                            </m:r>
                          </m:sub>
                        </m:sSub>
                        <m:r>
                          <a:rPr lang="ja-JP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⋅</m:t>
                        </m:r>
                        <m:f>
                          <m:fPr>
                            <m:ctrlPr>
                              <a:rPr lang="ja-JP" altLang="ja-JP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ja-JP" altLang="ja-JP" sz="110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ja-JP" altLang="ja-JP" sz="110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  <m:sSub>
                              <m:sSubPr>
                                <m:ctrlPr>
                                  <a:rPr lang="ja-JP" altLang="ja-JP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ja-JP" altLang="ja-JP" sz="1100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ja-JP" altLang="ja-JP" sz="1100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𝑠𝑒𝑡𝑡𝑙𝑒</m:t>
                                </m:r>
                              </m:sub>
                            </m:sSub>
                          </m:den>
                        </m:f>
                        <m:r>
                          <a:rPr lang="ja-JP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⋅</m:t>
                        </m:r>
                        <m:f>
                          <m:fPr>
                            <m:ctrlPr>
                              <a:rPr lang="ja-JP" altLang="ja-JP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ja-JP" altLang="ja-JP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ja-JP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𝜃</m:t>
                                </m:r>
                              </m:e>
                              <m:sub>
                                <m:r>
                                  <a:rPr lang="en-US" altLang="ja-JP" sz="1100" b="0" i="0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  <m:r>
                                  <m:rPr>
                                    <m:sty m:val="p"/>
                                  </m:rPr>
                                  <a:rPr lang="en-US" altLang="ja-JP" sz="1100" b="0" i="0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y</m:t>
                                </m:r>
                                <m:r>
                                  <a:rPr lang="en-US" altLang="ja-JP" sz="1100" b="0" i="0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,18</m:t>
                                </m:r>
                                <m:r>
                                  <m:rPr>
                                    <m:sty m:val="p"/>
                                  </m:rPr>
                                  <a:rPr lang="ja-JP" altLang="ja-JP" sz="1100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m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ja-JP" altLang="ja-JP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ja-JP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𝜃</m:t>
                                </m:r>
                              </m:e>
                              <m:sub>
                                <m:r>
                                  <a:rPr lang="en-US" altLang="ja-JP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  <m:r>
                                  <a:rPr lang="en-US" altLang="ja-JP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  <m:r>
                                  <a:rPr lang="en-US" altLang="ja-JP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r>
                                  <a:rPr lang="ja-JP" altLang="ja-JP" sz="1100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  <m:r>
                                  <m:rPr>
                                    <m:sty m:val="p"/>
                                  </m:rPr>
                                  <a:rPr lang="ja-JP" altLang="ja-JP" sz="1100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y</m:t>
                                </m:r>
                              </m:sub>
                            </m:sSub>
                          </m:den>
                        </m:f>
                        <m:r>
                          <a:rPr lang="ja-JP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d>
                          <m:dPr>
                            <m:ctrlPr>
                              <a:rPr lang="ja-JP" altLang="ja-JP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ja-JP" altLang="ja-JP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ja-JP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𝜃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US" altLang="ja-JP" sz="1100" b="0" i="0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settle</m:t>
                                </m:r>
                                <m:r>
                                  <a:rPr lang="en-US" altLang="ja-JP" sz="1100" b="0" i="0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,2</m:t>
                                </m:r>
                                <m:r>
                                  <m:rPr>
                                    <m:sty m:val="p"/>
                                  </m:rPr>
                                  <a:rPr lang="ja-JP" altLang="ja-JP" sz="1100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y</m:t>
                                </m:r>
                              </m:sub>
                            </m:sSub>
                            <m:r>
                              <a:rPr lang="ja-JP" altLang="ja-JP" sz="110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⋅</m:t>
                            </m:r>
                            <m:sSub>
                              <m:sSubPr>
                                <m:ctrlPr>
                                  <a:rPr lang="ja-JP" altLang="ja-JP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ja-JP" altLang="ja-JP" sz="1100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US" altLang="ja-JP" sz="1100" b="0" i="0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fixed</m:t>
                                </m:r>
                              </m:sub>
                            </m:sSub>
                            <m:r>
                              <a:rPr lang="ja-JP" altLang="ja-JP" sz="110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ja-JP" altLang="ja-JP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ja-JP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𝜃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US" altLang="ja-JP" sz="1100" b="0" i="0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settle</m:t>
                                </m:r>
                                <m:r>
                                  <a:rPr lang="en-US" altLang="ja-JP" sz="1100" b="0" i="0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,2</m:t>
                                </m:r>
                                <m:r>
                                  <m:rPr>
                                    <m:sty m:val="p"/>
                                  </m:rPr>
                                  <a:rPr lang="ja-JP" altLang="ja-JP" sz="1100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y</m:t>
                                </m:r>
                              </m:sub>
                            </m:sSub>
                          </m:e>
                        </m:d>
                        <m:r>
                          <a:rPr lang="ja-JP" altLang="ja-JP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⋅</m:t>
                        </m:r>
                        <m:f>
                          <m:fPr>
                            <m:ctrlPr>
                              <a:rPr lang="ja-JP" altLang="ja-JP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ja-JP" altLang="ja-JP" sz="110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ja-JP" altLang="ja-JP" sz="110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  <m:sSub>
                              <m:sSubPr>
                                <m:ctrlPr>
                                  <a:rPr lang="ja-JP" altLang="ja-JP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ja-JP" altLang="ja-JP" sz="1100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ja-JP" altLang="ja-JP" sz="1100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𝑠𝑒𝑡𝑡𝑙𝑒</m:t>
                                </m:r>
                              </m:sub>
                            </m:sSub>
                          </m:den>
                        </m:f>
                      </m:den>
                    </m:f>
                  </m:oMath>
                </m:oMathPara>
              </a14:m>
              <a:endParaRPr kumimoji="1" lang="en-US" altLang="ja-JP" sz="1100"/>
            </a:p>
            <a:p>
              <a:endParaRPr kumimoji="1" lang="en-US" altLang="ja-JP" sz="1100"/>
            </a:p>
            <a:p>
              <a:endParaRPr kumimoji="1" lang="en-US" altLang="ja-JP" sz="1100"/>
            </a:p>
            <a:p>
              <a:r>
                <a:rPr kumimoji="1" lang="en-US" altLang="ja-JP" sz="1100"/>
                <a:t>The</a:t>
              </a:r>
              <a:r>
                <a:rPr kumimoji="1" lang="en-US" altLang="ja-JP" sz="1100" baseline="0"/>
                <a:t> discount factor determined by the linear interpolation is close to the discount factor calculated by log-linear ... but not exact.</a:t>
              </a:r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12990928" y="14469440"/>
              <a:ext cx="7160278" cy="2260942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" altLang="ja-JP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If linear</a:t>
              </a:r>
              <a:r>
                <a:rPr lang="" altLang="ja-JP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" altLang="ja-JP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interpolation is used (i.e. merge equations 1 and 2), we get a nice equation to determine 2y discount factor: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x-IV_mathan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US" altLang="ja-JP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𝑑𝑓_2𝑦=</a:t>
              </a:r>
              <a:r>
                <a:rPr lang="ja-JP" altLang="ja-JP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(1−</a:t>
              </a:r>
              <a:r>
                <a:rPr lang="en-US" altLang="ja-JP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𝜃</a:t>
              </a:r>
              <a:r>
                <a:rPr lang="ja-JP" altLang="ja-JP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US" altLang="ja-JP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settle,6</a:t>
              </a:r>
              <a:r>
                <a:rPr lang="ja-JP" altLang="ja-JP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m)⋅df_(</a:t>
              </a:r>
              <a:r>
                <a:rPr lang="en-US" altLang="ja-JP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𝑠𝑒𝑡𝑡𝑙𝑒,</a:t>
              </a:r>
              <a:r>
                <a:rPr lang="ja-JP" altLang="ja-JP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6m)⋅𝑟_</a:t>
              </a:r>
              <a:r>
                <a:rPr lang="en-US" altLang="ja-JP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fixed</a:t>
              </a:r>
              <a:r>
                <a:rPr lang="ja-JP" altLang="ja-JP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altLang="ja-JP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𝜃</a:t>
              </a:r>
              <a:r>
                <a:rPr lang="ja-JP" altLang="ja-JP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US" altLang="ja-JP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𝑠𝑒𝑡𝑡𝑙𝑒,</a:t>
              </a:r>
              <a:r>
                <a:rPr lang="ja-JP" altLang="ja-JP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1y)⋅df_(</a:t>
              </a:r>
              <a:r>
                <a:rPr lang="en-US" altLang="ja-JP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𝑠𝑒𝑡𝑡𝑙𝑒,</a:t>
              </a:r>
              <a:r>
                <a:rPr lang="ja-JP" altLang="ja-JP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1y)⋅𝑟_</a:t>
              </a:r>
              <a:r>
                <a:rPr lang="en-US" altLang="ja-JP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fixed</a:t>
              </a:r>
              <a:r>
                <a:rPr lang="ja-JP" altLang="ja-JP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−〖</a:t>
              </a:r>
              <a:r>
                <a:rPr lang="en-US" altLang="ja-JP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𝜃</a:t>
              </a:r>
              <a:r>
                <a:rPr lang="ja-JP" altLang="ja-JP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US" altLang="ja-JP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settle,18</a:t>
              </a:r>
              <a:r>
                <a:rPr lang="ja-JP" altLang="ja-JP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m)⋅𝑟_</a:t>
              </a:r>
              <a:r>
                <a:rPr lang="en-US" altLang="ja-JP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fixed</a:t>
              </a:r>
              <a:r>
                <a:rPr lang="ja-JP" altLang="ja-JP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⋅1/(𝑑𝑓_𝑠𝑒𝑡𝑡𝑙𝑒 )⋅df〗_1y (1−</a:t>
              </a:r>
              <a:r>
                <a:rPr lang="en-US" altLang="ja-JP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𝜃</a:t>
              </a:r>
              <a:r>
                <a:rPr lang="ja-JP" altLang="ja-JP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US" altLang="ja-JP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1y,18</a:t>
              </a:r>
              <a:r>
                <a:rPr lang="ja-JP" altLang="ja-JP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m)/</a:t>
              </a:r>
              <a:r>
                <a:rPr lang="en-US" altLang="ja-JP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𝜃</a:t>
              </a:r>
              <a:r>
                <a:rPr lang="ja-JP" altLang="ja-JP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US" altLang="ja-JP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1y,2</a:t>
              </a:r>
              <a:r>
                <a:rPr lang="ja-JP" altLang="ja-JP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y) ))/(</a:t>
              </a:r>
              <a:r>
                <a:rPr lang="en-US" altLang="ja-JP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𝜃</a:t>
              </a:r>
              <a:r>
                <a:rPr lang="ja-JP" altLang="ja-JP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US" altLang="ja-JP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settle,18</a:t>
              </a:r>
              <a:r>
                <a:rPr lang="ja-JP" altLang="ja-JP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m)⋅𝑟_</a:t>
              </a:r>
              <a:r>
                <a:rPr lang="en-US" altLang="ja-JP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fi𝑥𝑒𝑑</a:t>
              </a:r>
              <a:r>
                <a:rPr lang="ja-JP" altLang="ja-JP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⋅1/(𝑑𝑓_𝑠𝑒𝑡𝑡𝑙𝑒 )⋅</a:t>
              </a:r>
              <a:r>
                <a:rPr lang="en-US" altLang="ja-JP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𝜃</a:t>
              </a:r>
              <a:r>
                <a:rPr lang="ja-JP" altLang="ja-JP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US" altLang="ja-JP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1y,18</a:t>
              </a:r>
              <a:r>
                <a:rPr lang="ja-JP" altLang="ja-JP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m)/</a:t>
              </a:r>
              <a:r>
                <a:rPr lang="en-US" altLang="ja-JP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𝜃</a:t>
              </a:r>
              <a:r>
                <a:rPr lang="ja-JP" altLang="ja-JP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US" altLang="ja-JP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1𝑦,</a:t>
              </a:r>
              <a:r>
                <a:rPr lang="ja-JP" altLang="ja-JP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2y) +(</a:t>
              </a:r>
              <a:r>
                <a:rPr lang="en-US" altLang="ja-JP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𝜃</a:t>
              </a:r>
              <a:r>
                <a:rPr lang="ja-JP" altLang="ja-JP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US" altLang="ja-JP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settle,2</a:t>
              </a:r>
              <a:r>
                <a:rPr lang="ja-JP" altLang="ja-JP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y)⋅𝑟_</a:t>
              </a:r>
              <a:r>
                <a:rPr lang="en-US" altLang="ja-JP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fixed</a:t>
              </a:r>
              <a:r>
                <a:rPr lang="ja-JP" altLang="ja-JP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altLang="ja-JP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𝜃</a:t>
              </a:r>
              <a:r>
                <a:rPr lang="ja-JP" altLang="ja-JP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US" altLang="ja-JP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settle,2</a:t>
              </a:r>
              <a:r>
                <a:rPr lang="ja-JP" altLang="ja-JP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y) )⋅1/(𝑑𝑓_𝑠𝑒𝑡𝑡𝑙𝑒 ))</a:t>
              </a:r>
              <a:endParaRPr kumimoji="1" lang="en-US" altLang="ja-JP" sz="1100"/>
            </a:p>
            <a:p>
              <a:endParaRPr kumimoji="1" lang="en-US" altLang="ja-JP" sz="1100"/>
            </a:p>
            <a:p>
              <a:endParaRPr kumimoji="1" lang="en-US" altLang="ja-JP" sz="1100"/>
            </a:p>
            <a:p>
              <a:r>
                <a:rPr kumimoji="1" lang="en-US" altLang="ja-JP" sz="1100"/>
                <a:t>The</a:t>
              </a:r>
              <a:r>
                <a:rPr kumimoji="1" lang="en-US" altLang="ja-JP" sz="1100" baseline="0"/>
                <a:t> discount factor determined by the linear interpolation is close to the discount factor calculated by log-linear ... but not exact.</a:t>
              </a:r>
              <a:endParaRPr kumimoji="1" lang="ja-JP" altLang="en-US" sz="1100"/>
            </a:p>
          </xdr:txBody>
        </xdr:sp>
      </mc:Fallback>
    </mc:AlternateContent>
    <xdr:clientData/>
  </xdr:twoCellAnchor>
  <xdr:twoCellAnchor>
    <xdr:from>
      <xdr:col>11</xdr:col>
      <xdr:colOff>332305</xdr:colOff>
      <xdr:row>84</xdr:row>
      <xdr:rowOff>84754</xdr:rowOff>
    </xdr:from>
    <xdr:to>
      <xdr:col>16</xdr:col>
      <xdr:colOff>768804</xdr:colOff>
      <xdr:row>93</xdr:row>
      <xdr:rowOff>102054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1000-00000A000000}"/>
                </a:ext>
              </a:extLst>
            </xdr:cNvPr>
            <xdr:cNvSpPr txBox="1"/>
          </xdr:nvSpPr>
          <xdr:spPr>
            <a:xfrm>
              <a:off x="12991030" y="16848754"/>
              <a:ext cx="7951724" cy="1731800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kumimoji="1" lang="en-US" altLang="ja-JP" sz="1100"/>
                <a:t>If log-linear interpolation is used (i.e. merge equations 4 and 6), </a:t>
              </a:r>
            </a:p>
            <a:p>
              <a:endParaRPr kumimoji="1" lang="en-US" altLang="ja-JP" sz="11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𝑑</m:t>
                    </m:r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𝑠𝑒𝑡𝑡𝑙𝑒</m:t>
                        </m:r>
                      </m:sub>
                    </m:sSub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𝑓𝑖𝑥𝑒𝑑</m:t>
                        </m:r>
                      </m:sub>
                    </m:sSub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⋅</m:t>
                    </m:r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𝑠𝑒𝑡𝑡𝑙𝑒</m:t>
                        </m:r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,6</m:t>
                        </m:r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sub>
                    </m:sSub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𝑓𝑖𝑥𝑒𝑑</m:t>
                        </m:r>
                      </m:sub>
                    </m:sSub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⋅</m:t>
                    </m:r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6</m:t>
                        </m:r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,1</m:t>
                        </m:r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⋅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𝑑</m:t>
                    </m:r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1</m:t>
                        </m:r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𝑑</m:t>
                    </m:r>
                    <m:sSubSup>
                      <m:sSubSup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  <m:sup>
                        <m:f>
                          <m:f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  <m:t>𝜃</m:t>
                                </m:r>
                              </m:e>
                              <m:sub>
                                <m: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  <m: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  <m: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  <m:t>,18</m:t>
                                </m:r>
                                <m: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  <m:t>𝑚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  <m:t>𝜃</m:t>
                                </m:r>
                              </m:e>
                              <m:sub>
                                <m: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  <m: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  <m: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  <m:t>,2</m:t>
                                </m:r>
                                <m: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sub>
                            </m:sSub>
                          </m:den>
                        </m:f>
                      </m:sup>
                    </m:sSubSup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⋅</m:t>
                    </m:r>
                    <m:d>
                      <m:d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𝑓𝑖𝑥𝑒𝑑</m:t>
                            </m:r>
                          </m:sub>
                        </m:s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⋅</m:t>
                        </m:r>
                        <m:sSub>
                          <m:sSub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𝜃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,18</m:t>
                            </m:r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sub>
                        </m:s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⋅</m:t>
                        </m:r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𝑑</m:t>
                        </m:r>
                        <m:sSubSup>
                          <m:sSubSup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  <m:sup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f>
                              <m:fPr>
                                <m:ctrlPr>
                                  <a:rPr kumimoji="1" lang="en-US" altLang="ja-JP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kumimoji="1" lang="en-US" altLang="ja-JP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𝜃</m:t>
                                    </m:r>
                                  </m:e>
                                  <m:sub>
                                    <m:r>
                                      <a:rPr kumimoji="1" lang="en-US" altLang="ja-JP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  <m:r>
                                      <a:rPr kumimoji="1" lang="en-US" altLang="ja-JP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𝑦</m:t>
                                    </m:r>
                                    <m:r>
                                      <a:rPr kumimoji="1" lang="en-US" altLang="ja-JP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,18</m:t>
                                    </m:r>
                                    <m:r>
                                      <a:rPr kumimoji="1" lang="en-US" altLang="ja-JP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kumimoji="1" lang="en-US" altLang="ja-JP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𝜃</m:t>
                                    </m:r>
                                  </m:e>
                                  <m:sub>
                                    <m:r>
                                      <a:rPr kumimoji="1" lang="en-US" altLang="ja-JP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  <m:r>
                                      <a:rPr kumimoji="1" lang="en-US" altLang="ja-JP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𝑦</m:t>
                                    </m:r>
                                    <m:r>
                                      <a:rPr kumimoji="1" lang="en-US" altLang="ja-JP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,2</m:t>
                                    </m:r>
                                    <m:r>
                                      <a:rPr kumimoji="1" lang="en-US" altLang="ja-JP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𝑦</m:t>
                                    </m:r>
                                  </m:sub>
                                </m:sSub>
                              </m:den>
                            </m:f>
                          </m:sup>
                        </m:sSubSup>
                      </m:e>
                    </m:d>
                    <m:r>
                      <a:rPr kumimoji="1" lang="en-US" altLang="ja-JP" sz="1100" b="0" i="0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 panose="02040503050406030204" pitchFamily="18" charset="0"/>
                          </a:rPr>
                          <m:t>df</m:t>
                        </m:r>
                      </m:e>
                      <m:sub>
                        <m:r>
                          <a:rPr kumimoji="1" lang="en-US" altLang="ja-JP" sz="1100" b="0" i="0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 panose="02040503050406030204" pitchFamily="18" charset="0"/>
                          </a:rPr>
                          <m:t>y</m:t>
                        </m:r>
                      </m:sub>
                    </m:sSub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⋅</m:t>
                    </m:r>
                    <m:d>
                      <m:d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𝑓𝑖𝑥𝑒𝑑</m:t>
                            </m:r>
                          </m:sub>
                        </m:s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⋅</m:t>
                        </m:r>
                        <m:sSub>
                          <m:sSub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𝜃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18</m:t>
                            </m:r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,2</m:t>
                            </m:r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+1</m:t>
                        </m:r>
                      </m:e>
                    </m:d>
                  </m:oMath>
                </m:oMathPara>
              </a14:m>
              <a:endParaRPr kumimoji="1" lang="en-US" altLang="ja-JP" sz="1100"/>
            </a:p>
            <a:p>
              <a:endParaRPr kumimoji="1" lang="en-US" altLang="ja-JP" sz="1100"/>
            </a:p>
            <a:p>
              <a:r>
                <a:rPr kumimoji="1" lang="en-US" altLang="ja-JP" sz="1100"/>
                <a:t>Solving</a:t>
              </a:r>
              <a:r>
                <a:rPr kumimoji="1" lang="en-US" altLang="ja-JP" sz="1100" baseline="0"/>
                <a:t> the root for this equation becomes very tedious by hand, but there is an easier way to solve this. This is the Newton-Raphson method (detailed in the worksheet "Newton-Raphson").</a:t>
              </a:r>
              <a:endParaRPr kumimoji="1" lang="en-US" altLang="ja-JP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12991030" y="16848754"/>
              <a:ext cx="7951724" cy="1731800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kumimoji="1" lang="en-US" altLang="ja-JP" sz="1100"/>
                <a:t>If log-linear interpolation is used (i.e. merge equations 4 and 6), </a:t>
              </a:r>
            </a:p>
            <a:p>
              <a:endParaRPr kumimoji="1" lang="en-US" altLang="ja-JP" sz="1100"/>
            </a:p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𝑑𝑓_𝑠𝑒𝑡𝑡𝑙𝑒−𝑟_𝑓𝑖𝑥𝑒𝑑⋅𝜃_(𝑠𝑒𝑡𝑡𝑙𝑒,6𝑚)−𝑟_𝑓𝑖𝑥𝑒𝑑⋅𝜃_(6𝑚,1𝑦)⋅𝑑𝑓_1𝑦=𝑑𝑓_2𝑦^(𝜃_(1𝑦,18𝑚)/𝜃_(1𝑦,2𝑦) )⋅(𝑟_𝑓𝑖𝑥𝑒𝑑⋅𝜃_(1𝑦,18𝑚)⋅𝑑𝑓_1𝑦^(1−</a:t>
              </a:r>
              <a:r>
                <a:rPr kumimoji="1" lang="en-US" altLang="ja-JP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𝜃_(1𝑦,18𝑚)/𝜃_(1𝑦,2𝑦) ) )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+df_2y⋅(𝑟_𝑓𝑖𝑥𝑒𝑑⋅𝜃_(18𝑚,2𝑦)+1)</a:t>
              </a:r>
              <a:endParaRPr kumimoji="1" lang="en-US" altLang="ja-JP" sz="1100"/>
            </a:p>
            <a:p>
              <a:endParaRPr kumimoji="1" lang="en-US" altLang="ja-JP" sz="1100"/>
            </a:p>
            <a:p>
              <a:r>
                <a:rPr kumimoji="1" lang="en-US" altLang="ja-JP" sz="1100"/>
                <a:t>Solving</a:t>
              </a:r>
              <a:r>
                <a:rPr kumimoji="1" lang="en-US" altLang="ja-JP" sz="1100" baseline="0"/>
                <a:t> the root for this equation becomes very tedious by hand, but there is an easier way to solve this. This is the Newton-Raphson method (detailed in the worksheet "Newton-Raphson").</a:t>
              </a:r>
              <a:endParaRPr kumimoji="1" lang="en-US" altLang="ja-JP" sz="1100"/>
            </a:p>
          </xdr:txBody>
        </xdr:sp>
      </mc:Fallback>
    </mc:AlternateContent>
    <xdr:clientData/>
  </xdr:twoCellAnchor>
  <xdr:twoCellAnchor>
    <xdr:from>
      <xdr:col>15</xdr:col>
      <xdr:colOff>1083505</xdr:colOff>
      <xdr:row>76</xdr:row>
      <xdr:rowOff>134012</xdr:rowOff>
    </xdr:from>
    <xdr:to>
      <xdr:col>16</xdr:col>
      <xdr:colOff>359198</xdr:colOff>
      <xdr:row>79</xdr:row>
      <xdr:rowOff>10748</xdr:rowOff>
    </xdr:to>
    <xdr:sp macro="" textlink="">
      <xdr:nvSpPr>
        <xdr:cNvPr id="11" name="Heptagon 10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SpPr/>
      </xdr:nvSpPr>
      <xdr:spPr>
        <a:xfrm>
          <a:off x="20066830" y="15374012"/>
          <a:ext cx="466318" cy="448236"/>
        </a:xfrm>
        <a:prstGeom prst="heptagon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7</a:t>
          </a:r>
          <a:endParaRPr kumimoji="1" lang="ja-JP" altLang="en-US" sz="1100"/>
        </a:p>
      </xdr:txBody>
    </xdr:sp>
    <xdr:clientData/>
  </xdr:twoCellAnchor>
  <xdr:twoCellAnchor>
    <xdr:from>
      <xdr:col>5</xdr:col>
      <xdr:colOff>156479</xdr:colOff>
      <xdr:row>49</xdr:row>
      <xdr:rowOff>7325</xdr:rowOff>
    </xdr:from>
    <xdr:to>
      <xdr:col>5</xdr:col>
      <xdr:colOff>624326</xdr:colOff>
      <xdr:row>51</xdr:row>
      <xdr:rowOff>74561</xdr:rowOff>
    </xdr:to>
    <xdr:sp macro="" textlink="">
      <xdr:nvSpPr>
        <xdr:cNvPr id="12" name="Heptagon 11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SpPr/>
      </xdr:nvSpPr>
      <xdr:spPr>
        <a:xfrm>
          <a:off x="3033029" y="10103825"/>
          <a:ext cx="467847" cy="448236"/>
        </a:xfrm>
        <a:prstGeom prst="heptagon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5</xdr:col>
      <xdr:colOff>159200</xdr:colOff>
      <xdr:row>54</xdr:row>
      <xdr:rowOff>159724</xdr:rowOff>
    </xdr:from>
    <xdr:to>
      <xdr:col>5</xdr:col>
      <xdr:colOff>639535</xdr:colOff>
      <xdr:row>57</xdr:row>
      <xdr:rowOff>27214</xdr:rowOff>
    </xdr:to>
    <xdr:sp macro="" textlink="">
      <xdr:nvSpPr>
        <xdr:cNvPr id="13" name="Heptagon 12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SpPr/>
      </xdr:nvSpPr>
      <xdr:spPr>
        <a:xfrm>
          <a:off x="3035750" y="11208724"/>
          <a:ext cx="480335" cy="438990"/>
        </a:xfrm>
        <a:prstGeom prst="heptagon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5</xdr:col>
      <xdr:colOff>148314</xdr:colOff>
      <xdr:row>60</xdr:row>
      <xdr:rowOff>169248</xdr:rowOff>
    </xdr:from>
    <xdr:to>
      <xdr:col>5</xdr:col>
      <xdr:colOff>646339</xdr:colOff>
      <xdr:row>63</xdr:row>
      <xdr:rowOff>68035</xdr:rowOff>
    </xdr:to>
    <xdr:sp macro="" textlink="">
      <xdr:nvSpPr>
        <xdr:cNvPr id="14" name="Heptagon 13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SpPr/>
      </xdr:nvSpPr>
      <xdr:spPr>
        <a:xfrm>
          <a:off x="3024864" y="12361248"/>
          <a:ext cx="498025" cy="470287"/>
        </a:xfrm>
        <a:prstGeom prst="heptagon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14</xdr:col>
      <xdr:colOff>20409</xdr:colOff>
      <xdr:row>63</xdr:row>
      <xdr:rowOff>122985</xdr:rowOff>
    </xdr:from>
    <xdr:to>
      <xdr:col>14</xdr:col>
      <xdr:colOff>488254</xdr:colOff>
      <xdr:row>65</xdr:row>
      <xdr:rowOff>190221</xdr:rowOff>
    </xdr:to>
    <xdr:sp macro="" textlink="">
      <xdr:nvSpPr>
        <xdr:cNvPr id="15" name="Heptagon 14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SpPr/>
      </xdr:nvSpPr>
      <xdr:spPr>
        <a:xfrm>
          <a:off x="17722622" y="12886485"/>
          <a:ext cx="467845" cy="448236"/>
        </a:xfrm>
        <a:prstGeom prst="heptagon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5</a:t>
          </a:r>
          <a:endParaRPr kumimoji="1" lang="ja-JP" altLang="en-US" sz="1100"/>
        </a:p>
      </xdr:txBody>
    </xdr:sp>
    <xdr:clientData/>
  </xdr:twoCellAnchor>
  <xdr:twoCellAnchor editAs="oneCell">
    <xdr:from>
      <xdr:col>2</xdr:col>
      <xdr:colOff>0</xdr:colOff>
      <xdr:row>90</xdr:row>
      <xdr:rowOff>0</xdr:rowOff>
    </xdr:from>
    <xdr:to>
      <xdr:col>7</xdr:col>
      <xdr:colOff>379757</xdr:colOff>
      <xdr:row>104</xdr:row>
      <xdr:rowOff>138133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17907000"/>
          <a:ext cx="5528021" cy="280513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8</xdr:col>
      <xdr:colOff>1563219</xdr:colOff>
      <xdr:row>22</xdr:row>
      <xdr:rowOff>95250</xdr:rowOff>
    </xdr:from>
    <xdr:to>
      <xdr:col>8</xdr:col>
      <xdr:colOff>1731308</xdr:colOff>
      <xdr:row>26</xdr:row>
      <xdr:rowOff>72838</xdr:rowOff>
    </xdr:to>
    <xdr:sp macro="" textlink="">
      <xdr:nvSpPr>
        <xdr:cNvPr id="23" name="Right Brace 22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SpPr/>
      </xdr:nvSpPr>
      <xdr:spPr>
        <a:xfrm>
          <a:off x="9268944" y="4286250"/>
          <a:ext cx="168089" cy="739588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600933</xdr:colOff>
      <xdr:row>20</xdr:row>
      <xdr:rowOff>100853</xdr:rowOff>
    </xdr:from>
    <xdr:ext cx="8029125" cy="28687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1100-000002000000}"/>
                </a:ext>
              </a:extLst>
            </xdr:cNvPr>
            <xdr:cNvSpPr txBox="1"/>
          </xdr:nvSpPr>
          <xdr:spPr>
            <a:xfrm>
              <a:off x="6620733" y="3539378"/>
              <a:ext cx="8029125" cy="2868706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" altLang="ja-JP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There is a difference in the day count convention between the fixed and float leg of the swap. To simplify</a:t>
              </a:r>
              <a:r>
                <a:rPr lang="" altLang="ja-JP" sz="110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the calculation, we will assume both legs are using 30/360 convention.</a:t>
              </a:r>
              <a:endParaRPr kumimoji="1" lang="en-US" altLang="ja-JP" sz="1100" b="0" i="1">
                <a:latin typeface="Cambria Math" panose="02040503050406030204" pitchFamily="18" charset="0"/>
              </a:endParaRPr>
            </a:p>
            <a:p>
              <a:endParaRPr lang="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altLang="ja-JP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From</a:t>
              </a:r>
              <a:r>
                <a:rPr lang="en-US" altLang="ja-JP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equation 4:</a:t>
              </a:r>
              <a:endParaRPr lang="ja-JP" altLang="ja-JP">
                <a:effectLst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" altLang="ja-JP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b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𝑓𝑖𝑥𝑒𝑑</m:t>
                        </m:r>
                      </m:sub>
                    </m:sSub>
                    <m:r>
                      <a:rPr lang="" altLang="ja-JP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⋅</m:t>
                    </m:r>
                    <m:sSub>
                      <m:sSubPr>
                        <m:ctrlPr>
                          <a:rPr lang="" altLang="ja-JP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𝜃</m:t>
                        </m:r>
                      </m:e>
                      <m:sub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𝑠𝑒𝑡𝑡𝑙𝑒</m:t>
                        </m:r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,6</m:t>
                        </m:r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sub>
                    </m:sSub>
                    <m:r>
                      <a:rPr lang="" altLang="ja-JP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⋅</m:t>
                    </m:r>
                    <m:r>
                      <a:rPr lang="" altLang="ja-JP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</m:t>
                    </m:r>
                    <m:sSub>
                      <m:sSubPr>
                        <m:ctrlPr>
                          <a:rPr lang="" altLang="ja-JP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sub>
                    </m:sSub>
                    <m:r>
                      <a:rPr lang="" altLang="ja-JP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" altLang="ja-JP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b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𝑓𝑖𝑥𝑒𝑑</m:t>
                        </m:r>
                      </m:sub>
                    </m:sSub>
                    <m:r>
                      <a:rPr lang="" altLang="ja-JP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⋅</m:t>
                    </m:r>
                    <m:sSub>
                      <m:sSubPr>
                        <m:ctrlPr>
                          <a:rPr lang="" altLang="ja-JP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𝜃</m:t>
                        </m:r>
                      </m:e>
                      <m:sub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,1</m:t>
                        </m:r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sub>
                    </m:sSub>
                    <m:r>
                      <a:rPr lang="" altLang="ja-JP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⋅</m:t>
                    </m:r>
                    <m:r>
                      <a:rPr lang="" altLang="ja-JP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</m:t>
                    </m:r>
                    <m:sSub>
                      <m:sSubPr>
                        <m:ctrlPr>
                          <a:rPr lang="" altLang="ja-JP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sub>
                    </m:sSub>
                    <m:r>
                      <a:rPr lang="" altLang="ja-JP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" altLang="ja-JP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b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𝑓𝑖𝑥𝑒𝑑</m:t>
                        </m:r>
                      </m:sub>
                    </m:sSub>
                    <m:r>
                      <a:rPr lang="" altLang="ja-JP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⋅</m:t>
                    </m:r>
                    <m:sSub>
                      <m:sSubPr>
                        <m:ctrlPr>
                          <a:rPr lang="" altLang="ja-JP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𝜃</m:t>
                        </m:r>
                      </m:e>
                      <m:sub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,18</m:t>
                        </m:r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sub>
                    </m:sSub>
                    <m:r>
                      <a:rPr lang="" altLang="ja-JP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⋅</m:t>
                    </m:r>
                    <m:r>
                      <a:rPr lang="" altLang="ja-JP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</m:t>
                    </m:r>
                    <m:sSub>
                      <m:sSubPr>
                        <m:ctrlPr>
                          <a:rPr lang="" altLang="ja-JP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18</m:t>
                        </m:r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sub>
                    </m:sSub>
                    <m:r>
                      <a:rPr lang="" altLang="ja-JP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" altLang="ja-JP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b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𝑓𝑖𝑥𝑒𝑑</m:t>
                        </m:r>
                      </m:sub>
                    </m:sSub>
                    <m:r>
                      <a:rPr lang="" altLang="ja-JP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⋅</m:t>
                    </m:r>
                    <m:sSub>
                      <m:sSubPr>
                        <m:ctrlPr>
                          <a:rPr lang="" altLang="ja-JP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𝜃</m:t>
                        </m:r>
                      </m:e>
                      <m:sub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18</m:t>
                        </m:r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,2</m:t>
                        </m:r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sub>
                    </m:sSub>
                    <m:r>
                      <a:rPr lang="" altLang="ja-JP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⋅</m:t>
                    </m:r>
                    <m:r>
                      <a:rPr lang="" altLang="ja-JP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</m:t>
                    </m:r>
                    <m:sSub>
                      <m:sSubPr>
                        <m:ctrlPr>
                          <a:rPr lang="" altLang="ja-JP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sub>
                    </m:sSub>
                    <m:r>
                      <a:rPr lang="" altLang="ja-JP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" altLang="ja-JP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</m:t>
                    </m:r>
                    <m:sSub>
                      <m:sSubPr>
                        <m:ctrlPr>
                          <a:rPr lang="" altLang="ja-JP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𝑠𝑒𝑡𝑡𝑙𝑒</m:t>
                        </m:r>
                      </m:sub>
                    </m:sSub>
                    <m:r>
                      <a:rPr lang="" altLang="ja-JP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r>
                      <a:rPr lang="" altLang="ja-JP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</m:t>
                    </m:r>
                    <m:sSub>
                      <m:sSubPr>
                        <m:ctrlPr>
                          <a:rPr lang="" altLang="ja-JP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sub>
                    </m:sSub>
                  </m:oMath>
                </m:oMathPara>
              </a14:m>
              <a:endParaRPr lang="ja-JP" altLang="ja-JP">
                <a:effectLst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" altLang="ja-JP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b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𝑓𝑖𝑥𝑒𝑑</m:t>
                        </m:r>
                      </m:sub>
                    </m:sSub>
                    <m:r>
                      <a:rPr lang="" altLang="ja-JP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⋅</m:t>
                    </m:r>
                    <m:sSub>
                      <m:sSubPr>
                        <m:ctrlPr>
                          <a:rPr lang="" altLang="ja-JP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𝜃</m:t>
                        </m:r>
                      </m:e>
                      <m:sub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𝑠𝑒𝑡𝑡𝑙𝑒</m:t>
                        </m:r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,6</m:t>
                        </m:r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sub>
                    </m:sSub>
                    <m:r>
                      <a:rPr lang="" altLang="ja-JP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⋅</m:t>
                    </m:r>
                    <m:r>
                      <a:rPr lang="" altLang="ja-JP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</m:t>
                    </m:r>
                    <m:sSub>
                      <m:sSubPr>
                        <m:ctrlPr>
                          <a:rPr lang="" altLang="ja-JP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sub>
                    </m:sSub>
                    <m:r>
                      <a:rPr lang="" altLang="ja-JP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" altLang="ja-JP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b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𝑓𝑖𝑥𝑒𝑑</m:t>
                        </m:r>
                      </m:sub>
                    </m:sSub>
                    <m:r>
                      <a:rPr lang="" altLang="ja-JP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⋅</m:t>
                    </m:r>
                    <m:sSub>
                      <m:sSubPr>
                        <m:ctrlPr>
                          <a:rPr lang="" altLang="ja-JP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𝜃</m:t>
                        </m:r>
                      </m:e>
                      <m:sub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,1</m:t>
                        </m:r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sub>
                    </m:sSub>
                    <m:r>
                      <a:rPr lang="" altLang="ja-JP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⋅</m:t>
                    </m:r>
                    <m:r>
                      <a:rPr lang="" altLang="ja-JP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</m:t>
                    </m:r>
                    <m:sSub>
                      <m:sSubPr>
                        <m:ctrlPr>
                          <a:rPr lang="" altLang="ja-JP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sub>
                    </m:sSub>
                    <m:r>
                      <a:rPr lang="" altLang="ja-JP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" altLang="ja-JP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b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𝑓𝑖𝑥𝑒𝑑</m:t>
                        </m:r>
                      </m:sub>
                    </m:sSub>
                    <m:r>
                      <a:rPr lang="" altLang="ja-JP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⋅</m:t>
                    </m:r>
                    <m:sSub>
                      <m:sSubPr>
                        <m:ctrlPr>
                          <a:rPr lang="" altLang="ja-JP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𝜃</m:t>
                        </m:r>
                      </m:e>
                      <m:sub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,18</m:t>
                        </m:r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sub>
                    </m:sSub>
                    <m:r>
                      <a:rPr lang="" altLang="ja-JP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⋅</m:t>
                    </m:r>
                    <m:r>
                      <a:rPr lang="" altLang="ja-JP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</m:t>
                    </m:r>
                    <m:sSub>
                      <m:sSubPr>
                        <m:ctrlPr>
                          <a:rPr lang="" altLang="ja-JP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18</m:t>
                        </m:r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sub>
                    </m:sSub>
                    <m:r>
                      <a:rPr lang="" altLang="ja-JP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" altLang="ja-JP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b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𝑓𝑖𝑥𝑒𝑑</m:t>
                        </m:r>
                      </m:sub>
                    </m:sSub>
                    <m:r>
                      <a:rPr lang="" altLang="ja-JP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⋅</m:t>
                    </m:r>
                    <m:sSub>
                      <m:sSubPr>
                        <m:ctrlPr>
                          <a:rPr lang="" altLang="ja-JP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𝜃</m:t>
                        </m:r>
                      </m:e>
                      <m:sub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18</m:t>
                        </m:r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,2</m:t>
                        </m:r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sub>
                    </m:sSub>
                    <m:r>
                      <a:rPr lang="" altLang="ja-JP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⋅</m:t>
                    </m:r>
                    <m:r>
                      <a:rPr lang="" altLang="ja-JP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</m:t>
                    </m:r>
                    <m:sSub>
                      <m:sSubPr>
                        <m:ctrlPr>
                          <a:rPr lang="" altLang="ja-JP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sub>
                    </m:sSub>
                    <m:r>
                      <a:rPr lang="en-US" altLang="ja-JP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r>
                      <a:rPr lang="" altLang="ja-JP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</m:t>
                    </m:r>
                    <m:sSub>
                      <m:sSubPr>
                        <m:ctrlPr>
                          <a:rPr lang="" altLang="ja-JP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𝑠𝑒𝑡𝑡𝑙𝑒</m:t>
                        </m:r>
                      </m:sub>
                    </m:sSub>
                    <m:r>
                      <a:rPr lang="en-US" altLang="ja-JP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" altLang="ja-JP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</m:t>
                    </m:r>
                    <m:sSub>
                      <m:sSubPr>
                        <m:ctrlPr>
                          <a:rPr lang="" altLang="ja-JP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sub>
                    </m:sSub>
                    <m:r>
                      <a:rPr lang="" altLang="ja-JP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</m:t>
                    </m:r>
                  </m:oMath>
                </m:oMathPara>
              </a14:m>
              <a:endParaRPr lang="ja-JP" altLang="ja-JP">
                <a:effectLst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</m:t>
                    </m:r>
                    <m:d>
                      <m:d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" altLang="ja-JP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b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𝑓𝑖𝑥𝑒𝑑</m:t>
                        </m:r>
                      </m:sub>
                    </m:sSub>
                    <m:r>
                      <a:rPr lang="" altLang="ja-JP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⋅</m:t>
                    </m:r>
                    <m:sSub>
                      <m:sSubPr>
                        <m:ctrlPr>
                          <a:rPr lang="" altLang="ja-JP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𝜃</m:t>
                        </m:r>
                      </m:e>
                      <m:sub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𝑠𝑒𝑡𝑡𝑙𝑒</m:t>
                        </m:r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,6</m:t>
                        </m:r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sub>
                    </m:sSub>
                    <m:r>
                      <a:rPr lang="" altLang="ja-JP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⋅</m:t>
                    </m:r>
                    <m:r>
                      <a:rPr lang="" altLang="ja-JP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</m:t>
                    </m:r>
                    <m:sSub>
                      <m:sSubPr>
                        <m:ctrlPr>
                          <a:rPr lang="" altLang="ja-JP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sub>
                    </m:sSub>
                    <m:r>
                      <a:rPr lang="" altLang="ja-JP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" altLang="ja-JP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b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𝑓𝑖𝑥𝑒𝑑</m:t>
                        </m:r>
                      </m:sub>
                    </m:sSub>
                    <m:r>
                      <a:rPr lang="" altLang="ja-JP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⋅</m:t>
                    </m:r>
                    <m:sSub>
                      <m:sSubPr>
                        <m:ctrlPr>
                          <a:rPr lang="" altLang="ja-JP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𝜃</m:t>
                        </m:r>
                      </m:e>
                      <m:sub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,1</m:t>
                        </m:r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sub>
                    </m:sSub>
                    <m:r>
                      <a:rPr lang="" altLang="ja-JP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⋅</m:t>
                    </m:r>
                    <m:r>
                      <a:rPr lang="" altLang="ja-JP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</m:t>
                    </m:r>
                    <m:sSub>
                      <m:sSubPr>
                        <m:ctrlPr>
                          <a:rPr lang="" altLang="ja-JP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sub>
                    </m:sSub>
                    <m:r>
                      <a:rPr lang="" altLang="ja-JP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" altLang="ja-JP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b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𝑓𝑖𝑥𝑒𝑑</m:t>
                        </m:r>
                      </m:sub>
                    </m:sSub>
                    <m:r>
                      <a:rPr lang="" altLang="ja-JP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⋅</m:t>
                    </m:r>
                    <m:sSub>
                      <m:sSubPr>
                        <m:ctrlPr>
                          <a:rPr lang="" altLang="ja-JP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𝜃</m:t>
                        </m:r>
                      </m:e>
                      <m:sub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,18</m:t>
                        </m:r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sub>
                    </m:sSub>
                    <m:r>
                      <a:rPr lang="" altLang="ja-JP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⋅</m:t>
                    </m:r>
                    <m:r>
                      <a:rPr lang="" altLang="ja-JP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</m:t>
                    </m:r>
                    <m:sSub>
                      <m:sSubPr>
                        <m:ctrlPr>
                          <a:rPr lang="" altLang="ja-JP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18</m:t>
                        </m:r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sub>
                    </m:sSub>
                    <m:r>
                      <a:rPr lang="" altLang="ja-JP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" altLang="ja-JP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b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𝑓𝑖𝑥𝑒𝑑</m:t>
                        </m:r>
                      </m:sub>
                    </m:sSub>
                    <m:r>
                      <a:rPr lang="" altLang="ja-JP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⋅</m:t>
                    </m:r>
                    <m:sSub>
                      <m:sSubPr>
                        <m:ctrlPr>
                          <a:rPr lang="" altLang="ja-JP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𝜃</m:t>
                        </m:r>
                      </m:e>
                      <m:sub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18</m:t>
                        </m:r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,2</m:t>
                        </m:r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sub>
                    </m:sSub>
                    <m:r>
                      <a:rPr lang="" altLang="ja-JP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⋅</m:t>
                    </m:r>
                    <m:r>
                      <a:rPr lang="" altLang="ja-JP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</m:t>
                    </m:r>
                    <m:sSub>
                      <m:sSubPr>
                        <m:ctrlPr>
                          <a:rPr lang="" altLang="ja-JP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sub>
                    </m:sSub>
                    <m:r>
                      <a:rPr lang="en-US" altLang="ja-JP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r>
                      <a:rPr lang="" altLang="ja-JP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</m:t>
                    </m:r>
                    <m:sSub>
                      <m:sSubPr>
                        <m:ctrlPr>
                          <a:rPr lang="" altLang="ja-JP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𝑠𝑒𝑡𝑡𝑙𝑒</m:t>
                        </m:r>
                      </m:sub>
                    </m:sSub>
                    <m:r>
                      <a:rPr lang="en-US" altLang="ja-JP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" altLang="ja-JP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</m:t>
                    </m:r>
                    <m:sSub>
                      <m:sSubPr>
                        <m:ctrlPr>
                          <a:rPr lang="" altLang="ja-JP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sub>
                    </m:sSub>
                  </m:oMath>
                </m:oMathPara>
              </a14:m>
              <a:endParaRPr kumimoji="1" lang="en-US" altLang="ja-JP" sz="1100" b="0" i="1">
                <a:latin typeface="Cambria Math" panose="02040503050406030204" pitchFamily="18" charset="0"/>
              </a:endParaRPr>
            </a:p>
            <a:p>
              <a:endParaRPr kumimoji="1" lang="en-US" altLang="ja-JP" sz="1100" b="0" i="0">
                <a:latin typeface="Cambria Math" panose="02040503050406030204" pitchFamily="18" charset="0"/>
              </a:endParaRPr>
            </a:p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Combining the</a:t>
              </a:r>
              <a:r>
                <a:rPr kumimoji="1" lang="en-US" altLang="ja-JP" sz="1100" b="0" i="0" baseline="0">
                  <a:latin typeface="Cambria Math" panose="02040503050406030204" pitchFamily="18" charset="0"/>
                </a:rPr>
                <a:t> above equation with the formula derived from the interpolation equation above gives us the following equation:</a:t>
              </a:r>
              <a:endParaRPr kumimoji="1" lang="en-US" altLang="ja-JP" sz="1100" b="0" i="0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" altLang="ja-JP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b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𝑓𝑖𝑥𝑒𝑑</m:t>
                        </m:r>
                      </m:sub>
                    </m:sSub>
                    <m:r>
                      <a:rPr lang="" altLang="ja-JP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⋅</m:t>
                    </m:r>
                    <m:sSub>
                      <m:sSubPr>
                        <m:ctrlPr>
                          <a:rPr lang="" altLang="ja-JP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𝜃</m:t>
                        </m:r>
                      </m:e>
                      <m:sub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𝑠𝑒𝑡𝑡𝑙𝑒</m:t>
                        </m:r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,6</m:t>
                        </m:r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sub>
                    </m:sSub>
                    <m:r>
                      <a:rPr lang="" altLang="ja-JP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⋅</m:t>
                    </m:r>
                    <m:r>
                      <a:rPr lang="" altLang="ja-JP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</m:t>
                    </m:r>
                    <m:sSub>
                      <m:sSubPr>
                        <m:ctrlPr>
                          <a:rPr lang="" altLang="ja-JP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sub>
                    </m:sSub>
                    <m:r>
                      <a:rPr lang="" altLang="ja-JP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" altLang="ja-JP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b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𝑓𝑖𝑥𝑒𝑑</m:t>
                        </m:r>
                      </m:sub>
                    </m:sSub>
                    <m:r>
                      <a:rPr lang="" altLang="ja-JP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⋅</m:t>
                    </m:r>
                    <m:sSub>
                      <m:sSubPr>
                        <m:ctrlPr>
                          <a:rPr lang="" altLang="ja-JP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𝜃</m:t>
                        </m:r>
                      </m:e>
                      <m:sub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,1</m:t>
                        </m:r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sub>
                    </m:sSub>
                    <m:r>
                      <a:rPr lang="" altLang="ja-JP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⋅</m:t>
                    </m:r>
                    <m:r>
                      <a:rPr lang="" altLang="ja-JP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</m:t>
                    </m:r>
                    <m:sSub>
                      <m:sSubPr>
                        <m:ctrlPr>
                          <a:rPr lang="" altLang="ja-JP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sub>
                    </m:sSub>
                    <m:r>
                      <a:rPr lang="" altLang="ja-JP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" altLang="ja-JP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b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𝑓𝑖𝑥𝑒𝑑</m:t>
                        </m:r>
                      </m:sub>
                    </m:sSub>
                    <m:r>
                      <a:rPr lang="" altLang="ja-JP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⋅</m:t>
                    </m:r>
                    <m:sSub>
                      <m:sSubPr>
                        <m:ctrlPr>
                          <a:rPr lang="" altLang="ja-JP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𝜃</m:t>
                        </m:r>
                      </m:e>
                      <m:sub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,18</m:t>
                        </m:r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sub>
                    </m:sSub>
                    <m:r>
                      <a:rPr lang="" altLang="ja-JP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⋅</m:t>
                    </m:r>
                    <m:r>
                      <a:rPr kumimoji="1" lang="en-US" altLang="ja-JP" sz="1100" b="0" i="1">
                        <a:solidFill>
                          <a:srgbClr val="FF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</m:t>
                    </m:r>
                    <m:sSubSup>
                      <m:sSubSup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sub>
                      <m:sup>
                        <m:f>
                          <m:fPr>
                            <m:ctrlP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kumimoji="1" lang="en-US" altLang="ja-JP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𝜃</m:t>
                                </m:r>
                              </m:e>
                              <m:sub>
                                <m:r>
                                  <a:rPr kumimoji="1" lang="en-US" altLang="ja-JP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  <m:r>
                                  <a:rPr kumimoji="1" lang="en-US" altLang="ja-JP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  <m:r>
                                  <a:rPr kumimoji="1" lang="en-US" altLang="ja-JP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,18</m:t>
                                </m:r>
                                <m:r>
                                  <a:rPr kumimoji="1" lang="en-US" altLang="ja-JP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kumimoji="1" lang="en-US" altLang="ja-JP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𝜃</m:t>
                                </m:r>
                              </m:e>
                              <m:sub>
                                <m:r>
                                  <a:rPr kumimoji="1" lang="en-US" altLang="ja-JP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  <m:r>
                                  <a:rPr kumimoji="1" lang="en-US" altLang="ja-JP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  <m:r>
                                  <a:rPr kumimoji="1" lang="en-US" altLang="ja-JP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,2</m:t>
                                </m:r>
                                <m:r>
                                  <a:rPr kumimoji="1" lang="en-US" altLang="ja-JP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sub>
                            </m:sSub>
                          </m:den>
                        </m:f>
                      </m:sup>
                    </m:sSubSup>
                    <m:r>
                      <a:rPr kumimoji="1" lang="en-US" altLang="ja-JP" sz="1100" b="0" i="1">
                        <a:solidFill>
                          <a:srgbClr val="FF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⋅</m:t>
                    </m:r>
                    <m:r>
                      <a:rPr kumimoji="1" lang="en-US" altLang="ja-JP" sz="1100" b="0" i="1">
                        <a:solidFill>
                          <a:srgbClr val="FF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</m:t>
                    </m:r>
                    <m:sSubSup>
                      <m:sSubSup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sub>
                      <m:sup>
                        <m:r>
                          <a:rPr kumimoji="1" lang="en-US" altLang="ja-JP" sz="1100" b="0" i="0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1−</m:t>
                        </m:r>
                        <m:f>
                          <m:fPr>
                            <m:ctrlP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kumimoji="1" lang="en-US" altLang="ja-JP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𝜃</m:t>
                                </m:r>
                              </m:e>
                              <m:sub>
                                <m:r>
                                  <a:rPr kumimoji="1" lang="en-US" altLang="ja-JP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  <m:r>
                                  <a:rPr kumimoji="1" lang="en-US" altLang="ja-JP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  <m:r>
                                  <a:rPr kumimoji="1" lang="en-US" altLang="ja-JP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,18</m:t>
                                </m:r>
                                <m:r>
                                  <a:rPr kumimoji="1" lang="en-US" altLang="ja-JP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kumimoji="1" lang="en-US" altLang="ja-JP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𝜃</m:t>
                                </m:r>
                              </m:e>
                              <m:sub>
                                <m:r>
                                  <a:rPr kumimoji="1" lang="en-US" altLang="ja-JP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  <m:r>
                                  <a:rPr kumimoji="1" lang="en-US" altLang="ja-JP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  <m:r>
                                  <a:rPr kumimoji="1" lang="en-US" altLang="ja-JP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,2</m:t>
                                </m:r>
                                <m:r>
                                  <a:rPr kumimoji="1" lang="en-US" altLang="ja-JP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sub>
                            </m:sSub>
                          </m:den>
                        </m:f>
                      </m:sup>
                    </m:sSubSup>
                    <m:r>
                      <a:rPr lang="" altLang="ja-JP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" altLang="ja-JP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b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𝑓𝑖𝑥𝑒𝑑</m:t>
                        </m:r>
                      </m:sub>
                    </m:sSub>
                    <m:r>
                      <a:rPr lang="" altLang="ja-JP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⋅</m:t>
                    </m:r>
                    <m:sSub>
                      <m:sSubPr>
                        <m:ctrlPr>
                          <a:rPr lang="" altLang="ja-JP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𝜃</m:t>
                        </m:r>
                      </m:e>
                      <m:sub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18</m:t>
                        </m:r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,2</m:t>
                        </m:r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sub>
                    </m:sSub>
                    <m:r>
                      <a:rPr lang="" altLang="ja-JP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⋅</m:t>
                    </m:r>
                    <m:r>
                      <a:rPr lang="" altLang="ja-JP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</m:t>
                    </m:r>
                    <m:sSub>
                      <m:sSubPr>
                        <m:ctrlPr>
                          <a:rPr lang="" altLang="ja-JP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sub>
                    </m:sSub>
                    <m:r>
                      <a:rPr lang="en-US" altLang="ja-JP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r>
                      <a:rPr lang="" altLang="ja-JP" sz="1100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</m:t>
                    </m:r>
                    <m:sSub>
                      <m:sSubPr>
                        <m:ctrlPr>
                          <a:rPr lang="" altLang="ja-JP" sz="110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" altLang="ja-JP" sz="1100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" altLang="ja-JP" sz="1100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𝑠𝑒𝑡𝑡𝑙𝑒</m:t>
                        </m:r>
                      </m:sub>
                    </m:sSub>
                    <m:r>
                      <a:rPr lang="en-US" altLang="ja-JP" sz="1100" b="0" i="0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" altLang="ja-JP" sz="1100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</m:t>
                    </m:r>
                    <m:sSub>
                      <m:sSubPr>
                        <m:ctrlPr>
                          <a:rPr lang="" altLang="ja-JP" sz="110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" altLang="ja-JP" sz="1100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" altLang="ja-JP" sz="1100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" altLang="ja-JP" sz="1100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sub>
                    </m:sSub>
                  </m:oMath>
                </m:oMathPara>
              </a14:m>
              <a:endParaRPr kumimoji="1" lang="en-US" altLang="ja-JP" sz="1100" b="0"/>
            </a:p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</m:t>
                    </m:r>
                    <m:d>
                      <m:d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" altLang="ja-JP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b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𝑓𝑖𝑥𝑒𝑑</m:t>
                        </m:r>
                      </m:sub>
                    </m:sSub>
                    <m:d>
                      <m:dPr>
                        <m:ctrlPr>
                          <a:rPr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" altLang="ja-JP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" altLang="ja-JP" sz="11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𝜃</m:t>
                            </m:r>
                          </m:e>
                          <m:sub>
                            <m:r>
                              <a:rPr lang="" altLang="ja-JP" sz="11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𝑠𝑒𝑡𝑡𝑙𝑒</m:t>
                            </m:r>
                            <m:r>
                              <a:rPr lang="" altLang="ja-JP" sz="11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,6</m:t>
                            </m:r>
                            <m:r>
                              <a:rPr lang="" altLang="ja-JP" sz="11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sub>
                        </m:sSub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⋅</m:t>
                        </m:r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  <m:sSub>
                          <m:sSubPr>
                            <m:ctrlPr>
                              <a:rPr lang="" altLang="ja-JP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" altLang="ja-JP" sz="11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b>
                            <m:r>
                              <a:rPr lang="" altLang="ja-JP" sz="11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6</m:t>
                            </m:r>
                            <m:r>
                              <a:rPr lang="" altLang="ja-JP" sz="11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sub>
                        </m:sSub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" altLang="ja-JP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" altLang="ja-JP" sz="11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𝜃</m:t>
                            </m:r>
                          </m:e>
                          <m:sub>
                            <m:r>
                              <a:rPr lang="" altLang="ja-JP" sz="11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6</m:t>
                            </m:r>
                            <m:r>
                              <a:rPr lang="" altLang="ja-JP" sz="11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  <m:r>
                              <a:rPr lang="" altLang="ja-JP" sz="11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,1</m:t>
                            </m:r>
                            <m:r>
                              <a:rPr lang="" altLang="ja-JP" sz="11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sub>
                        </m:sSub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⋅</m:t>
                        </m:r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  <m:sSub>
                          <m:sSubPr>
                            <m:ctrlPr>
                              <a:rPr lang="" altLang="ja-JP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" altLang="ja-JP" sz="11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b>
                            <m:r>
                              <a:rPr lang="" altLang="ja-JP" sz="11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  <m:r>
                              <a:rPr lang="" altLang="ja-JP" sz="11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sub>
                        </m:sSub>
                      </m:e>
                    </m:d>
                    <m:r>
                      <a:rPr lang="" altLang="ja-JP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d>
                      <m:dPr>
                        <m:ctrlPr>
                          <a:rPr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" altLang="ja-JP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" altLang="ja-JP" sz="11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" altLang="ja-JP" sz="11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𝑓𝑖𝑥𝑒𝑑</m:t>
                            </m:r>
                          </m:sub>
                        </m:sSub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⋅</m:t>
                        </m:r>
                        <m:sSub>
                          <m:sSubPr>
                            <m:ctrlPr>
                              <a:rPr lang="" altLang="ja-JP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" altLang="ja-JP" sz="11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𝜃</m:t>
                            </m:r>
                          </m:e>
                          <m:sub>
                            <m:r>
                              <a:rPr lang="" altLang="ja-JP" sz="11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  <m:r>
                              <a:rPr lang="" altLang="ja-JP" sz="11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  <m:r>
                              <a:rPr lang="" altLang="ja-JP" sz="11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,18</m:t>
                            </m:r>
                            <m:r>
                              <a:rPr lang="" altLang="ja-JP" sz="11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sub>
                        </m:sSub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⋅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  <m:sSubSup>
                          <m:sSubSupPr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sub>
                          <m:sup>
                            <m:r>
                              <a:rPr kumimoji="1" lang="en-US" altLang="ja-JP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f>
                              <m:fPr>
                                <m:ctrlP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kumimoji="1" lang="en-US" altLang="ja-JP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𝜃</m:t>
                                    </m:r>
                                  </m:e>
                                  <m:sub>
                                    <m:r>
                                      <a:rPr kumimoji="1" lang="en-US" altLang="ja-JP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  <m:r>
                                      <a:rPr kumimoji="1" lang="en-US" altLang="ja-JP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𝑦</m:t>
                                    </m:r>
                                    <m:r>
                                      <a:rPr kumimoji="1" lang="en-US" altLang="ja-JP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,18</m:t>
                                    </m:r>
                                    <m:r>
                                      <a:rPr kumimoji="1" lang="en-US" altLang="ja-JP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kumimoji="1" lang="en-US" altLang="ja-JP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𝜃</m:t>
                                    </m:r>
                                  </m:e>
                                  <m:sub>
                                    <m:r>
                                      <a:rPr kumimoji="1" lang="en-US" altLang="ja-JP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  <m:r>
                                      <a:rPr kumimoji="1" lang="en-US" altLang="ja-JP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𝑦</m:t>
                                    </m:r>
                                    <m:r>
                                      <a:rPr kumimoji="1" lang="en-US" altLang="ja-JP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,2</m:t>
                                    </m:r>
                                    <m:r>
                                      <a:rPr kumimoji="1" lang="en-US" altLang="ja-JP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𝑦</m:t>
                                    </m:r>
                                  </m:sub>
                                </m:sSub>
                              </m:den>
                            </m:f>
                          </m:sup>
                        </m:sSubSup>
                      </m:e>
                    </m:d>
                    <m:r>
                      <a:rPr lang="" altLang="ja-JP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⋅</m:t>
                    </m:r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</m:t>
                    </m:r>
                    <m:sSubSup>
                      <m:sSubSup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sub>
                      <m:sup>
                        <m:f>
                          <m:fPr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𝜃</m:t>
                                </m:r>
                              </m:e>
                              <m:sub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,18</m:t>
                                </m:r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𝜃</m:t>
                                </m:r>
                              </m:e>
                              <m:sub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,2</m:t>
                                </m:r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sub>
                            </m:sSub>
                          </m:den>
                        </m:f>
                      </m:sup>
                    </m:sSubSup>
                    <m:r>
                      <a:rPr lang="" altLang="ja-JP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d>
                      <m:d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" altLang="ja-JP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" altLang="ja-JP" sz="11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" altLang="ja-JP" sz="11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𝑓𝑖𝑥𝑒𝑑</m:t>
                            </m:r>
                          </m:sub>
                        </m:sSub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⋅</m:t>
                        </m:r>
                        <m:sSub>
                          <m:sSubPr>
                            <m:ctrlPr>
                              <a:rPr lang="" altLang="ja-JP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" altLang="ja-JP" sz="11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𝜃</m:t>
                            </m:r>
                          </m:e>
                          <m:sub>
                            <m:r>
                              <a:rPr lang="" altLang="ja-JP" sz="11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18</m:t>
                            </m:r>
                            <m:r>
                              <a:rPr lang="" altLang="ja-JP" sz="11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  <m:r>
                              <a:rPr lang="" altLang="ja-JP" sz="11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,2</m:t>
                            </m:r>
                            <m:r>
                              <a:rPr lang="" altLang="ja-JP" sz="11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sub>
                        </m:sSub>
                        <m:r>
                          <a:rPr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+1</m:t>
                        </m:r>
                      </m:e>
                    </m:d>
                    <m:r>
                      <a:rPr lang="" altLang="ja-JP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⋅</m:t>
                    </m:r>
                    <m:r>
                      <a:rPr lang="" altLang="ja-JP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</m:t>
                    </m:r>
                    <m:sSub>
                      <m:sSubPr>
                        <m:ctrlPr>
                          <a:rPr lang="" altLang="ja-JP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sub>
                    </m:sSub>
                    <m:r>
                      <a:rPr lang="en-US" altLang="ja-JP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r>
                      <a:rPr lang="" altLang="ja-JP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</m:t>
                    </m:r>
                    <m:sSub>
                      <m:sSubPr>
                        <m:ctrlPr>
                          <a:rPr lang="" altLang="ja-JP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𝑠𝑒𝑡𝑡𝑙𝑒</m:t>
                        </m:r>
                      </m:sub>
                    </m:sSub>
                  </m:oMath>
                </m:oMathPara>
              </a14:m>
              <a:endParaRPr kumimoji="1" lang="en-US" altLang="ja-JP" sz="1100" b="0"/>
            </a:p>
            <a:p>
              <a:endParaRPr kumimoji="1" lang="en-US" altLang="ja-JP" sz="1100" b="0"/>
            </a:p>
            <a:p>
              <a:pPr algn="ctr"/>
              <a:endParaRPr kumimoji="1" lang="en-US" altLang="ja-JP" sz="1100" b="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6620733" y="3539378"/>
              <a:ext cx="8029125" cy="2868706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x-IV_mathan" altLang="ja-JP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There is a difference in the day count convention between the fixed and float leg of the swap. To simplify</a:t>
              </a:r>
              <a:r>
                <a:rPr lang="x-IV_mathan" altLang="ja-JP" sz="110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the calculation, we will assume both legs are using 30/360 convention.</a:t>
              </a:r>
              <a:endParaRPr kumimoji="1" lang="en-US" altLang="ja-JP" sz="1100" b="0" i="1">
                <a:latin typeface="Cambria Math" panose="02040503050406030204" pitchFamily="18" charset="0"/>
              </a:endParaRPr>
            </a:p>
            <a:p>
              <a:endParaRPr lang="x-IV_mathan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altLang="ja-JP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From</a:t>
              </a:r>
              <a:r>
                <a:rPr lang="en-US" altLang="ja-JP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equation 4:</a:t>
              </a:r>
              <a:endParaRPr lang="ja-JP" altLang="ja-JP">
                <a:effectLst/>
              </a:endParaRPr>
            </a:p>
            <a:p>
              <a:pPr/>
              <a:r>
                <a:rPr lang="x-IV_mathan" altLang="ja-JP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𝑓𝑖𝑥𝑒𝑑⋅𝜃_(𝑠𝑒𝑡𝑡𝑙𝑒,6𝑚)⋅𝑑𝑓_6𝑚+𝑟_𝑓𝑖𝑥𝑒𝑑⋅𝜃_(6𝑚,1𝑦)⋅𝑑𝑓_1𝑦+𝑟_𝑓𝑖𝑥𝑒𝑑⋅𝜃_(1𝑦,18𝑚)⋅𝑑𝑓_18𝑚+𝑟_𝑓𝑖𝑥𝑒𝑑⋅𝜃_(18𝑚,2𝑦)⋅𝑑𝑓_2𝑦=𝑑𝑓_𝑠𝑒𝑡𝑡𝑙𝑒−𝑑𝑓_2𝑦</a:t>
              </a:r>
              <a:endParaRPr lang="ja-JP" altLang="ja-JP">
                <a:effectLst/>
              </a:endParaRPr>
            </a:p>
            <a:p>
              <a:pPr/>
              <a:r>
                <a:rPr lang="x-IV_mathan" altLang="ja-JP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𝑟_𝑓𝑖𝑥𝑒𝑑⋅𝜃_(𝑠𝑒𝑡𝑡𝑙𝑒,6𝑚)⋅𝑑𝑓_6𝑚+𝑟_𝑓𝑖𝑥𝑒𝑑⋅𝜃_(6𝑚,1𝑦)⋅𝑑𝑓_1𝑦+𝑟_𝑓𝑖𝑥𝑒𝑑⋅𝜃_(1𝑦,18𝑚)⋅𝑑𝑓_18𝑚+𝑟_𝑓𝑖𝑥𝑒𝑑⋅𝜃_(18𝑚,2𝑦)⋅𝑑𝑓_2𝑦</a:t>
              </a:r>
              <a:r>
                <a:rPr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x-IV_mathan" altLang="ja-JP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𝑑𝑓_𝑠𝑒𝑡𝑡𝑙𝑒</a:t>
              </a:r>
              <a:r>
                <a:rPr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x-IV_mathan" altLang="ja-JP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𝑑𝑓_2𝑦=</a:t>
              </a:r>
              <a:r>
                <a:rPr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endParaRPr lang="ja-JP" altLang="ja-JP">
                <a:effectLst/>
              </a:endParaRPr>
            </a:p>
            <a:p>
              <a:pPr/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𝑓(𝑥)=</a:t>
              </a:r>
              <a:r>
                <a:rPr lang="x-IV_mathan" altLang="ja-JP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𝑟_𝑓𝑖𝑥𝑒𝑑⋅𝜃_(𝑠𝑒𝑡𝑡𝑙𝑒,6𝑚)⋅𝑑𝑓_6𝑚+𝑟_𝑓𝑖𝑥𝑒𝑑⋅𝜃_(6𝑚,1𝑦)⋅𝑑𝑓_1𝑦+𝑟_𝑓𝑖𝑥𝑒𝑑⋅𝜃_(1𝑦,18𝑚)⋅𝑑𝑓_18𝑚+𝑟_𝑓𝑖𝑥𝑒𝑑⋅𝜃_(18𝑚,2𝑦)⋅𝑑𝑓_2𝑦</a:t>
              </a:r>
              <a:r>
                <a:rPr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x-IV_mathan" altLang="ja-JP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𝑑𝑓_𝑠𝑒𝑡𝑡𝑙𝑒</a:t>
              </a:r>
              <a:r>
                <a:rPr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x-IV_mathan" altLang="ja-JP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𝑑𝑓_2𝑦</a:t>
              </a:r>
              <a:endParaRPr kumimoji="1" lang="en-US" altLang="ja-JP" sz="1100" b="0" i="1">
                <a:latin typeface="Cambria Math" panose="02040503050406030204" pitchFamily="18" charset="0"/>
              </a:endParaRPr>
            </a:p>
            <a:p>
              <a:endParaRPr kumimoji="1" lang="en-US" altLang="ja-JP" sz="1100" b="0" i="0">
                <a:latin typeface="Cambria Math" panose="02040503050406030204" pitchFamily="18" charset="0"/>
              </a:endParaRPr>
            </a:p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Combining the</a:t>
              </a:r>
              <a:r>
                <a:rPr kumimoji="1" lang="en-US" altLang="ja-JP" sz="1100" b="0" i="0" baseline="0">
                  <a:latin typeface="Cambria Math" panose="02040503050406030204" pitchFamily="18" charset="0"/>
                </a:rPr>
                <a:t> above equation with the formula derived from the interpolation equation above gives us the following equation:</a:t>
              </a:r>
              <a:endParaRPr kumimoji="1" lang="en-US" altLang="ja-JP" sz="1100" b="0" i="0">
                <a:latin typeface="Cambria Math" panose="02040503050406030204" pitchFamily="18" charset="0"/>
              </a:endParaRPr>
            </a:p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𝑓(𝑥)=</a:t>
              </a:r>
              <a:r>
                <a:rPr lang="x-IV_mathan" altLang="ja-JP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𝑟_𝑓𝑖𝑥𝑒𝑑⋅𝜃_(𝑠𝑒𝑡𝑡𝑙𝑒,6𝑚)⋅𝑑𝑓_6𝑚+𝑟_𝑓𝑖𝑥𝑒𝑑⋅𝜃_(6𝑚,1𝑦)⋅𝑑𝑓_1𝑦+𝑟_𝑓𝑖𝑥𝑒𝑑⋅𝜃_(1𝑦,18𝑚)⋅</a:t>
              </a:r>
              <a:r>
                <a:rPr kumimoji="1" lang="en-US" altLang="ja-JP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𝑑𝑓_2𝑦^(𝜃_(1𝑦,18𝑚)/𝜃_(1𝑦,2𝑦) )⋅𝑑𝑓_1𝑦^(1−𝜃_(1𝑦,18𝑚)/𝜃_(1𝑦,2𝑦) )</a:t>
              </a:r>
              <a:r>
                <a:rPr lang="x-IV_mathan" altLang="ja-JP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+𝑟_𝑓𝑖𝑥𝑒𝑑⋅𝜃_(18𝑚,2𝑦)⋅𝑑𝑓_2𝑦</a:t>
              </a:r>
              <a:r>
                <a:rPr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x-IV_mathan" altLang="ja-JP" sz="110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𝑑𝑓_𝑠𝑒𝑡𝑡𝑙𝑒</a:t>
              </a:r>
              <a:r>
                <a:rPr lang="en-US" altLang="ja-JP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x-IV_mathan" altLang="ja-JP" sz="110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𝑑𝑓_2𝑦</a:t>
              </a:r>
              <a:endParaRPr kumimoji="1" lang="en-US" altLang="ja-JP" sz="1100" b="0"/>
            </a:p>
            <a:p>
              <a:pPr/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𝑓(𝑥)=</a:t>
              </a:r>
              <a:r>
                <a:rPr lang="x-IV_mathan" altLang="ja-JP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𝑟_𝑓𝑖𝑥𝑒𝑑</a:t>
              </a:r>
              <a:r>
                <a:rPr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x-IV_mathan" altLang="ja-JP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𝜃_(𝑠𝑒𝑡𝑡𝑙𝑒,6𝑚)⋅𝑑𝑓_6𝑚+𝜃_(6𝑚,1𝑦)⋅𝑑𝑓_1𝑦 )+</a:t>
              </a:r>
              <a:r>
                <a:rPr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x-IV_mathan" altLang="ja-JP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𝑟_𝑓𝑖𝑥𝑒𝑑⋅𝜃_(1𝑦,18𝑚)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⋅𝑑𝑓_1𝑦^(1−𝜃_(1𝑦,18𝑚)/𝜃_(1𝑦,2𝑦) ) )</a:t>
              </a:r>
              <a:r>
                <a:rPr lang="x-IV_mathan" altLang="ja-JP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⋅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𝑑𝑓_2𝑦^(𝜃_(1𝑦,18𝑚)/𝜃_(1𝑦,2𝑦) )</a:t>
              </a:r>
              <a:r>
                <a:rPr lang="x-IV_mathan" altLang="ja-JP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x-IV_mathan" altLang="ja-JP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𝑟_𝑓𝑖𝑥𝑒𝑑⋅𝜃_(18𝑚,2𝑦)</a:t>
              </a:r>
              <a:r>
                <a:rPr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+1)</a:t>
              </a:r>
              <a:r>
                <a:rPr lang="x-IV_mathan" altLang="ja-JP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⋅𝑑𝑓_2𝑦</a:t>
              </a:r>
              <a:r>
                <a:rPr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x-IV_mathan" altLang="ja-JP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𝑑𝑓_𝑠𝑒𝑡𝑡𝑙𝑒</a:t>
              </a:r>
              <a:endParaRPr kumimoji="1" lang="en-US" altLang="ja-JP" sz="1100" b="0"/>
            </a:p>
            <a:p>
              <a:endParaRPr kumimoji="1" lang="en-US" altLang="ja-JP" sz="1100" b="0"/>
            </a:p>
            <a:p>
              <a:pPr algn="ctr"/>
              <a:endParaRPr kumimoji="1" lang="en-US" altLang="ja-JP" sz="1100" b="0"/>
            </a:p>
          </xdr:txBody>
        </xdr:sp>
      </mc:Fallback>
    </mc:AlternateContent>
    <xdr:clientData/>
  </xdr:oneCellAnchor>
  <xdr:oneCellAnchor>
    <xdr:from>
      <xdr:col>5</xdr:col>
      <xdr:colOff>596451</xdr:colOff>
      <xdr:row>37</xdr:row>
      <xdr:rowOff>28015</xdr:rowOff>
    </xdr:from>
    <xdr:ext cx="5337064" cy="10925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1100-000003000000}"/>
                </a:ext>
              </a:extLst>
            </xdr:cNvPr>
            <xdr:cNvSpPr txBox="1"/>
          </xdr:nvSpPr>
          <xdr:spPr>
            <a:xfrm>
              <a:off x="6616251" y="6485965"/>
              <a:ext cx="5337064" cy="1092573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endParaRPr kumimoji="1" lang="en-US" altLang="ja-JP" sz="1100" b="0"/>
            </a:p>
            <a:p>
              <a:r>
                <a:rPr kumimoji="1" lang="en-US" altLang="ja-JP" sz="1100" b="0"/>
                <a:t>Differentiate the above equation gives us:</a:t>
              </a:r>
            </a:p>
            <a:p>
              <a:endParaRPr kumimoji="1" lang="en-US" altLang="ja-JP" sz="1100" b="0"/>
            </a:p>
            <a:p>
              <a:pPr algn="ctr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p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d>
                      <m:d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" altLang="ja-JP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" altLang="ja-JP" sz="11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" altLang="ja-JP" sz="11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𝑓𝑖𝑥𝑒𝑑</m:t>
                            </m:r>
                          </m:sub>
                        </m:sSub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⋅</m:t>
                        </m:r>
                        <m:sSub>
                          <m:sSubPr>
                            <m:ctrlPr>
                              <a:rPr lang="" altLang="ja-JP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" altLang="ja-JP" sz="11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𝜃</m:t>
                            </m:r>
                          </m:e>
                          <m:sub>
                            <m:r>
                              <a:rPr lang="" altLang="ja-JP" sz="11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  <m:r>
                              <a:rPr lang="" altLang="ja-JP" sz="11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  <m:r>
                              <a:rPr lang="" altLang="ja-JP" sz="11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,18</m:t>
                            </m:r>
                            <m:r>
                              <a:rPr lang="" altLang="ja-JP" sz="11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sub>
                        </m:sSub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⋅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  <m:sSubSup>
                          <m:sSubSupPr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sub>
                          <m:sup>
                            <m:r>
                              <a:rPr kumimoji="1" lang="en-US" altLang="ja-JP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f>
                              <m:fPr>
                                <m:ctrlP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kumimoji="1" lang="en-US" altLang="ja-JP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𝜃</m:t>
                                    </m:r>
                                  </m:e>
                                  <m:sub>
                                    <m:r>
                                      <a:rPr kumimoji="1" lang="en-US" altLang="ja-JP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  <m:r>
                                      <a:rPr kumimoji="1" lang="en-US" altLang="ja-JP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𝑦</m:t>
                                    </m:r>
                                    <m:r>
                                      <a:rPr kumimoji="1" lang="en-US" altLang="ja-JP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,18</m:t>
                                    </m:r>
                                    <m:r>
                                      <a:rPr kumimoji="1" lang="en-US" altLang="ja-JP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kumimoji="1" lang="en-US" altLang="ja-JP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𝜃</m:t>
                                    </m:r>
                                  </m:e>
                                  <m:sub>
                                    <m:r>
                                      <a:rPr kumimoji="1" lang="en-US" altLang="ja-JP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  <m:r>
                                      <a:rPr kumimoji="1" lang="en-US" altLang="ja-JP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𝑦</m:t>
                                    </m:r>
                                    <m:r>
                                      <a:rPr kumimoji="1" lang="en-US" altLang="ja-JP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,2</m:t>
                                    </m:r>
                                    <m:r>
                                      <a:rPr kumimoji="1" lang="en-US" altLang="ja-JP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𝑦</m:t>
                                    </m:r>
                                  </m:sub>
                                </m:sSub>
                              </m:den>
                            </m:f>
                          </m:sup>
                        </m:sSubSup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⋅</m:t>
                        </m:r>
                        <m:f>
                          <m:fPr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𝜃</m:t>
                                </m:r>
                              </m:e>
                              <m:sub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,18</m:t>
                                </m:r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𝜃</m:t>
                                </m:r>
                              </m:e>
                              <m:sub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,2</m:t>
                                </m:r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" altLang="ja-JP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⋅</m:t>
                    </m:r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</m:t>
                    </m:r>
                    <m:sSubSup>
                      <m:sSubSup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sub>
                      <m:sup>
                        <m:f>
                          <m:fPr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𝜃</m:t>
                                </m:r>
                              </m:e>
                              <m:sub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,18</m:t>
                                </m:r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𝜃</m:t>
                                </m:r>
                              </m:e>
                              <m:sub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,2</m:t>
                                </m:r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sub>
                            </m:sSub>
                          </m:den>
                        </m:f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</m:sSubSup>
                    <m:r>
                      <a:rPr lang="" altLang="ja-JP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" altLang="ja-JP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b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𝑓𝑖𝑥𝑒𝑑</m:t>
                        </m:r>
                      </m:sub>
                    </m:sSub>
                    <m:r>
                      <a:rPr lang="" altLang="ja-JP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⋅</m:t>
                    </m:r>
                    <m:sSub>
                      <m:sSubPr>
                        <m:ctrlPr>
                          <a:rPr lang="" altLang="ja-JP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𝜃</m:t>
                        </m:r>
                      </m:e>
                      <m:sub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18</m:t>
                        </m:r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,2</m:t>
                        </m:r>
                        <m:r>
                          <a:rPr lang="" altLang="ja-JP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sub>
                    </m:sSub>
                    <m:r>
                      <a:rPr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+1</m:t>
                    </m:r>
                  </m:oMath>
                </m:oMathPara>
              </a14:m>
              <a:endParaRPr kumimoji="1" lang="en-US" altLang="ja-JP" sz="1100" b="0"/>
            </a:p>
            <a:p>
              <a:pPr algn="ctr"/>
              <a:endParaRPr kumimoji="1" lang="en-US" altLang="ja-JP" sz="1100" b="0"/>
            </a:p>
            <a:p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6616251" y="6485965"/>
              <a:ext cx="5337064" cy="1092573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endParaRPr kumimoji="1" lang="en-US" altLang="ja-JP" sz="1100" b="0"/>
            </a:p>
            <a:p>
              <a:r>
                <a:rPr kumimoji="1" lang="en-US" altLang="ja-JP" sz="1100" b="0"/>
                <a:t>Differentiate the above equation gives us:</a:t>
              </a:r>
            </a:p>
            <a:p>
              <a:endParaRPr kumimoji="1" lang="en-US" altLang="ja-JP" sz="1100" b="0"/>
            </a:p>
            <a:p>
              <a:pPr algn="ctr"/>
              <a:r>
                <a:rPr kumimoji="1" lang="en-US" altLang="ja-JP" sz="1100" b="0" i="0">
                  <a:latin typeface="Cambria Math" panose="02040503050406030204" pitchFamily="18" charset="0"/>
                </a:rPr>
                <a:t>𝑓^′ (𝑥)=</a:t>
              </a:r>
              <a:r>
                <a:rPr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x-IV_mathan" altLang="ja-JP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𝑟_𝑓𝑖𝑥𝑒𝑑⋅𝜃_(1𝑦,18𝑚)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⋅𝑑𝑓_1𝑦^(1−𝜃_(1𝑦,18𝑚)/𝜃_(1𝑦,2𝑦) )⋅𝜃_(1𝑦,18𝑚)/𝜃_(1𝑦,2𝑦) )</a:t>
              </a:r>
              <a:r>
                <a:rPr lang="x-IV_mathan" altLang="ja-JP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⋅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𝑑𝑓_2𝑦^(𝜃_(1𝑦,18𝑚)/𝜃_(1𝑦,2𝑦) −1)</a:t>
              </a:r>
              <a:r>
                <a:rPr lang="x-IV_mathan" altLang="ja-JP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+𝑟_𝑓𝑖𝑥𝑒𝑑⋅𝜃_(18𝑚,2𝑦)</a:t>
              </a:r>
              <a:r>
                <a:rPr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+1</a:t>
              </a:r>
              <a:endParaRPr kumimoji="1" lang="en-US" altLang="ja-JP" sz="1100" b="0"/>
            </a:p>
            <a:p>
              <a:pPr algn="ctr"/>
              <a:endParaRPr kumimoji="1" lang="en-US" altLang="ja-JP" sz="1100" b="0"/>
            </a:p>
            <a:p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5</xdr:col>
      <xdr:colOff>586364</xdr:colOff>
      <xdr:row>44</xdr:row>
      <xdr:rowOff>84043</xdr:rowOff>
    </xdr:from>
    <xdr:ext cx="2708166" cy="9356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1100-000004000000}"/>
                </a:ext>
              </a:extLst>
            </xdr:cNvPr>
            <xdr:cNvSpPr txBox="1"/>
          </xdr:nvSpPr>
          <xdr:spPr>
            <a:xfrm>
              <a:off x="6606164" y="7675468"/>
              <a:ext cx="2708166" cy="935691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endParaRPr kumimoji="1" lang="en-US" altLang="ja-JP" sz="1100" b="0"/>
            </a:p>
            <a:p>
              <a:r>
                <a:rPr kumimoji="1" lang="en-US" altLang="ja-JP" sz="1100" b="0"/>
                <a:t>Newton-Raphson Method:</a:t>
              </a:r>
            </a:p>
            <a:p>
              <a:pPr algn="ctr"/>
              <a:endParaRPr kumimoji="1" lang="en-US" altLang="ja-JP" sz="1100" b="0"/>
            </a:p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𝑓</m:t>
                        </m:r>
                        <m:d>
                          <m:d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b>
                            </m:sSub>
                          </m:e>
                        </m:d>
                      </m:num>
                      <m:den>
                        <m:sSup>
                          <m:sSup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p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  <m:d>
                          <m:d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b>
                            </m:sSub>
                          </m:e>
                        </m:d>
                      </m:den>
                    </m:f>
                  </m:oMath>
                </m:oMathPara>
              </a14:m>
              <a:endParaRPr kumimoji="1" lang="en-US" altLang="ja-JP" sz="1100" b="0"/>
            </a:p>
            <a:p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6606164" y="7675468"/>
              <a:ext cx="2708166" cy="935691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endParaRPr kumimoji="1" lang="en-US" altLang="ja-JP" sz="1100" b="0"/>
            </a:p>
            <a:p>
              <a:r>
                <a:rPr kumimoji="1" lang="en-US" altLang="ja-JP" sz="1100" b="0"/>
                <a:t>Newton-Raphson Method:</a:t>
              </a:r>
            </a:p>
            <a:p>
              <a:pPr algn="ctr"/>
              <a:endParaRPr kumimoji="1" lang="en-US" altLang="ja-JP" sz="1100" b="0"/>
            </a:p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𝑥_(𝑛+1)=𝑥_𝑛−𝑓(𝑥_𝑛 )/(𝑓^′ (𝑥_𝑛 ) )</a:t>
              </a:r>
              <a:endParaRPr kumimoji="1" lang="en-US" altLang="ja-JP" sz="1100" b="0"/>
            </a:p>
            <a:p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5</xdr:col>
      <xdr:colOff>596450</xdr:colOff>
      <xdr:row>11</xdr:row>
      <xdr:rowOff>89646</xdr:rowOff>
    </xdr:from>
    <xdr:ext cx="3992359" cy="13839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1100-000005000000}"/>
                </a:ext>
              </a:extLst>
            </xdr:cNvPr>
            <xdr:cNvSpPr txBox="1"/>
          </xdr:nvSpPr>
          <xdr:spPr>
            <a:xfrm>
              <a:off x="6616250" y="2070846"/>
              <a:ext cx="3992359" cy="1383927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ja-JP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</a:t>
              </a:r>
              <a:r>
                <a:rPr lang="en-US" altLang="ja-JP" sz="110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discount factor for 18m is given by the following log-linear interpolation equation (from 6):</a:t>
              </a:r>
              <a:endParaRPr kumimoji="1" lang="en-US" altLang="ja-JP" sz="1100" b="0" i="1">
                <a:latin typeface="Cambria Math" panose="02040503050406030204" pitchFamily="18" charset="0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𝑑</m:t>
                    </m:r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18</m:t>
                        </m:r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sub>
                    </m:sSub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kumimoji="1" lang="en-US" altLang="ja-JP" sz="1100" b="0" i="0">
                        <a:latin typeface="Cambria Math" panose="02040503050406030204" pitchFamily="18" charset="0"/>
                      </a:rPr>
                      <m:t>exp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⁡{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𝜃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,18</m:t>
                            </m:r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𝜃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,2</m:t>
                            </m:r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</m:den>
                    </m:f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⋅</m:t>
                    </m:r>
                    <m:d>
                      <m:dPr>
                        <m:begChr m:val="["/>
                        <m:endChr m:val="}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unc>
                          <m:func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kumimoji="1" lang="en-US" altLang="ja-JP" sz="1100" b="0" i="0">
                                <a:latin typeface="Cambria Math" panose="02040503050406030204" pitchFamily="18" charset="0"/>
                              </a:rPr>
                              <m:t>ln</m:t>
                            </m:r>
                          </m:fName>
                          <m:e>
                            <m:d>
                              <m:d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kumimoji="1" lang="en-US" altLang="ja-JP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100" b="0" i="1">
                                        <a:latin typeface="Cambria Math" panose="02040503050406030204" pitchFamily="18" charset="0"/>
                                      </a:rPr>
                                      <m:t>𝑓</m:t>
                                    </m:r>
                                  </m:e>
                                  <m:sub>
                                    <m:r>
                                      <a:rPr kumimoji="1" lang="en-US" altLang="ja-JP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  <m:r>
                                      <a:rPr kumimoji="1" lang="en-US" altLang="ja-JP" sz="1100" b="0" i="1"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sub>
                                </m:sSub>
                              </m:e>
                            </m:d>
                          </m:e>
                        </m:func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func>
                          <m:func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kumimoji="1" lang="en-US" altLang="ja-JP" sz="1100" b="0" i="0">
                                <a:latin typeface="Cambria Math" panose="02040503050406030204" pitchFamily="18" charset="0"/>
                              </a:rPr>
                              <m:t>ln</m:t>
                            </m:r>
                          </m:fName>
                          <m:e>
                            <m:d>
                              <m:dPr>
                                <m:endChr m:val="]"/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kumimoji="1" lang="en-US" altLang="ja-JP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100" b="0" i="1">
                                        <a:latin typeface="Cambria Math" panose="02040503050406030204" pitchFamily="18" charset="0"/>
                                      </a:rPr>
                                      <m:t>𝑓</m:t>
                                    </m:r>
                                  </m:e>
                                  <m:sub>
                                    <m:r>
                                      <a:rPr kumimoji="1" lang="en-US" altLang="ja-JP" sz="1100" b="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  <m:r>
                                      <a:rPr kumimoji="1" lang="en-US" altLang="ja-JP" sz="1100" b="0" i="1"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sub>
                                </m:sSub>
                                <m: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</m:d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func>
                              <m:func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kumimoji="1" lang="en-US" altLang="ja-JP" sz="1100" b="0" i="0">
                                    <a:latin typeface="Cambria Math" panose="02040503050406030204" pitchFamily="18" charset="0"/>
                                  </a:rPr>
                                  <m:t>ln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kumimoji="1" lang="en-US" altLang="ja-JP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kumimoji="1" lang="en-US" altLang="ja-JP" sz="1100" b="0" i="1">
                                        <a:latin typeface="Cambria Math" panose="02040503050406030204" pitchFamily="18" charset="0"/>
                                      </a:rPr>
                                      <m:t>𝑑</m:t>
                                    </m:r>
                                    <m:sSub>
                                      <m:sSubPr>
                                        <m:ctrlPr>
                                          <a:rPr kumimoji="1" lang="en-US" altLang="ja-JP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kumimoji="1" lang="en-US" altLang="ja-JP" sz="1100" b="0" i="1">
                                            <a:latin typeface="Cambria Math" panose="02040503050406030204" pitchFamily="18" charset="0"/>
                                          </a:rPr>
                                          <m:t>𝑓</m:t>
                                        </m:r>
                                      </m:e>
                                      <m:sub>
                                        <m:r>
                                          <a:rPr kumimoji="1" lang="en-US" altLang="ja-JP" sz="1100" b="0" i="1">
                                            <a:latin typeface="Cambria Math" panose="02040503050406030204" pitchFamily="18" charset="0"/>
                                          </a:rPr>
                                          <m:t>1</m:t>
                                        </m:r>
                                        <m:r>
                                          <a:rPr kumimoji="1" lang="en-US" altLang="ja-JP" sz="1100" b="0" i="1">
                                            <a:latin typeface="Cambria Math" panose="02040503050406030204" pitchFamily="18" charset="0"/>
                                          </a:rPr>
                                          <m:t>𝑦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</m:func>
                          </m:e>
                        </m:func>
                      </m:e>
                    </m:d>
                  </m:oMath>
                </m:oMathPara>
              </a14:m>
              <a:endParaRPr kumimoji="1" lang="en-US" altLang="ja-JP" sz="11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</m:t>
                    </m:r>
                    <m:sSub>
                      <m:sSub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18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sub>
                    </m:sSub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</m:t>
                    </m:r>
                    <m:sSubSup>
                      <m:sSubSup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sub>
                      <m:sup>
                        <m:f>
                          <m:fPr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𝜃</m:t>
                                </m:r>
                              </m:e>
                              <m:sub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,18</m:t>
                                </m:r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𝜃</m:t>
                                </m:r>
                              </m:e>
                              <m:sub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,2</m:t>
                                </m:r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sub>
                            </m:sSub>
                          </m:den>
                        </m:f>
                      </m:sup>
                    </m:sSubSup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⋅</m:t>
                    </m:r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</m:t>
                    </m:r>
                    <m:sSubSup>
                      <m:sSubSup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sub>
                      <m:sup>
                        <m:r>
                          <a:rPr kumimoji="1" lang="en-US" altLang="ja-JP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1−</m:t>
                        </m:r>
                        <m:f>
                          <m:fPr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𝜃</m:t>
                                </m:r>
                              </m:e>
                              <m:sub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,18</m:t>
                                </m:r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𝜃</m:t>
                                </m:r>
                              </m:e>
                              <m:sub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,2</m:t>
                                </m:r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sub>
                            </m:sSub>
                          </m:den>
                        </m:f>
                      </m:sup>
                    </m:sSubSup>
                  </m:oMath>
                </m:oMathPara>
              </a14:m>
              <a:endParaRPr kumimoji="1" lang="en-US" altLang="ja-JP" sz="1100" b="0" i="1">
                <a:latin typeface="Cambria Math" panose="02040503050406030204" pitchFamily="18" charset="0"/>
              </a:endParaRPr>
            </a:p>
            <a:p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6616250" y="2070846"/>
              <a:ext cx="3992359" cy="1383927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ja-JP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</a:t>
              </a:r>
              <a:r>
                <a:rPr lang="en-US" altLang="ja-JP" sz="110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discount factor for 18m is given by the following log-linear interpolation equation (from 6):</a:t>
              </a:r>
              <a:endParaRPr kumimoji="1" lang="en-US" altLang="ja-JP" sz="1100" b="0" i="1">
                <a:latin typeface="Cambria Math" panose="02040503050406030204" pitchFamily="18" charset="0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100" b="0" i="0">
                  <a:latin typeface="Cambria Math" panose="02040503050406030204" pitchFamily="18" charset="0"/>
                </a:rPr>
                <a:t>𝑑𝑓_18𝑚=exp⁡{𝜃_(1𝑦,18𝑚)/𝜃_(1𝑦,2𝑦) ⋅[ln⁡(𝑑𝑓_2𝑦 )−ln⁡〖(𝑑𝑓_1𝑦)]+ln⁡(𝑑𝑓_1𝑦 ) 〗 }</a:t>
              </a:r>
              <a:endParaRPr kumimoji="1" lang="en-US" altLang="ja-JP" sz="1100" b="0" i="1">
                <a:latin typeface="Cambria Math" panose="02040503050406030204" pitchFamily="18" charset="0"/>
              </a:endParaRPr>
            </a:p>
            <a:p>
              <a:pPr/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𝑑𝑓_18𝑚=𝑑𝑓_2𝑦^(𝜃_(1𝑦,18𝑚)/𝜃_(1𝑦,2𝑦) )⋅𝑑𝑓_1𝑦^(1−𝜃_(1𝑦,18𝑚)/𝜃_(1𝑦,2𝑦) )</a:t>
              </a:r>
              <a:endParaRPr kumimoji="1" lang="en-US" altLang="ja-JP" sz="1100" b="0" i="1">
                <a:latin typeface="Cambria Math" panose="02040503050406030204" pitchFamily="18" charset="0"/>
              </a:endParaRPr>
            </a:p>
            <a:p>
              <a:endParaRPr kumimoji="1" lang="ja-JP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FF00"/>
    <pageSetUpPr fitToPage="1"/>
  </sheetPr>
  <dimension ref="A1:DB139"/>
  <sheetViews>
    <sheetView view="pageBreakPreview" zoomScale="70" zoomScaleNormal="85" zoomScaleSheetLayoutView="70" workbookViewId="0">
      <pane ySplit="6" topLeftCell="A8" activePane="bottomLeft" state="frozen"/>
      <selection activeCell="D61" sqref="D61"/>
      <selection pane="bottomLeft" activeCell="AH26" sqref="AH26"/>
    </sheetView>
  </sheetViews>
  <sheetFormatPr defaultColWidth="3.125" defaultRowHeight="15.75"/>
  <cols>
    <col min="1" max="1" width="3.375" style="7" customWidth="1"/>
    <col min="2" max="2" width="3.875" style="7" customWidth="1"/>
    <col min="3" max="7" width="3.25" style="5" customWidth="1"/>
    <col min="8" max="9" width="3.125" style="5" customWidth="1"/>
    <col min="10" max="100" width="3.125" style="7" customWidth="1"/>
    <col min="101" max="102" width="20.375" style="7" customWidth="1"/>
    <col min="103" max="103" width="67.5" style="7" customWidth="1"/>
    <col min="104" max="105" width="7.875" style="7" customWidth="1"/>
    <col min="106" max="106" width="96.375" style="7" customWidth="1"/>
    <col min="107" max="107" width="3.125" style="7" customWidth="1"/>
    <col min="108" max="16384" width="3.125" style="7"/>
  </cols>
  <sheetData>
    <row r="1" spans="1:106" ht="16.5" thickBot="1">
      <c r="A1" s="9"/>
      <c r="B1" s="10"/>
      <c r="J1" s="11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</row>
    <row r="2" spans="1:106" s="12" customFormat="1" ht="20.25" thickBot="1">
      <c r="A2" s="13"/>
      <c r="B2" s="112" t="s">
        <v>23</v>
      </c>
      <c r="C2" s="113"/>
      <c r="D2" s="113"/>
      <c r="E2" s="113"/>
      <c r="F2" s="113"/>
      <c r="G2" s="113"/>
      <c r="H2" s="114" t="s">
        <v>25</v>
      </c>
      <c r="I2" s="114"/>
      <c r="J2" s="114"/>
      <c r="K2" s="114"/>
      <c r="L2" s="115"/>
      <c r="M2" s="112" t="s">
        <v>24</v>
      </c>
      <c r="N2" s="113"/>
      <c r="O2" s="113"/>
      <c r="P2" s="113"/>
      <c r="Q2" s="113"/>
      <c r="R2" s="113"/>
      <c r="S2" s="113"/>
      <c r="T2" s="118" t="s">
        <v>26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4"/>
      <c r="BA2" s="114"/>
      <c r="BB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N2" s="114"/>
      <c r="BO2" s="114"/>
      <c r="BP2" s="114"/>
      <c r="BQ2" s="114"/>
      <c r="BR2" s="114"/>
      <c r="BS2" s="114"/>
      <c r="BT2" s="114"/>
      <c r="BU2" s="114"/>
      <c r="BV2" s="114"/>
      <c r="BW2" s="114"/>
      <c r="BX2" s="114"/>
      <c r="BY2" s="114"/>
      <c r="BZ2" s="114"/>
      <c r="CA2" s="114"/>
      <c r="CB2" s="114"/>
      <c r="CC2" s="114"/>
      <c r="CD2" s="114"/>
      <c r="CE2" s="114"/>
      <c r="CF2" s="114"/>
      <c r="CG2" s="114"/>
      <c r="CH2" s="114"/>
      <c r="CI2" s="114"/>
      <c r="CJ2" s="114"/>
      <c r="CK2" s="114"/>
      <c r="CL2" s="114"/>
      <c r="CM2" s="114"/>
      <c r="CN2" s="115"/>
      <c r="CP2" s="14"/>
      <c r="CQ2" s="14"/>
      <c r="CR2" s="7"/>
      <c r="CS2" s="14"/>
      <c r="CT2" s="14"/>
      <c r="CU2" s="14"/>
      <c r="CV2" s="7"/>
      <c r="CW2" s="23" t="s">
        <v>13</v>
      </c>
      <c r="CX2" s="23"/>
      <c r="CY2" s="24"/>
      <c r="CZ2" s="24"/>
      <c r="DA2" s="24"/>
      <c r="DB2" s="25"/>
    </row>
    <row r="3" spans="1:106">
      <c r="CP3" s="8"/>
      <c r="CQ3" s="8"/>
      <c r="CR3" s="8"/>
      <c r="CS3" s="8"/>
      <c r="CT3" s="8"/>
      <c r="CU3" s="8"/>
      <c r="CV3" s="8"/>
    </row>
    <row r="4" spans="1:106" ht="16.5" thickBot="1">
      <c r="CP4" s="8"/>
      <c r="CQ4" s="8"/>
      <c r="CR4" s="8"/>
      <c r="CS4" s="8"/>
      <c r="CT4" s="8"/>
      <c r="CU4" s="8"/>
      <c r="CV4" s="8"/>
    </row>
    <row r="5" spans="1:106" ht="21.6" customHeight="1">
      <c r="B5" s="28"/>
      <c r="C5" s="28"/>
      <c r="D5" s="28"/>
      <c r="E5" s="28"/>
      <c r="F5" s="28"/>
      <c r="G5" s="28"/>
      <c r="H5" s="28"/>
      <c r="I5" s="28"/>
      <c r="J5" s="28"/>
      <c r="CP5" s="121" t="s">
        <v>14</v>
      </c>
      <c r="CQ5" s="121"/>
      <c r="CR5" s="121"/>
      <c r="CS5" s="121" t="s">
        <v>15</v>
      </c>
      <c r="CT5" s="121"/>
      <c r="CU5" s="121"/>
      <c r="CV5" s="121"/>
      <c r="CW5" s="119" t="s">
        <v>16</v>
      </c>
      <c r="CX5" s="119" t="s">
        <v>17</v>
      </c>
      <c r="CY5" s="119" t="s">
        <v>18</v>
      </c>
      <c r="CZ5" s="119" t="s">
        <v>19</v>
      </c>
      <c r="DA5" s="119" t="s">
        <v>20</v>
      </c>
      <c r="DB5" s="119" t="s">
        <v>21</v>
      </c>
    </row>
    <row r="6" spans="1:106" ht="17.100000000000001" customHeight="1" thickBot="1">
      <c r="B6" s="28"/>
      <c r="C6" s="28"/>
      <c r="D6" s="28"/>
      <c r="E6" s="28"/>
      <c r="F6" s="28"/>
      <c r="G6" s="28"/>
      <c r="H6" s="28"/>
      <c r="I6" s="28"/>
      <c r="J6" s="28"/>
      <c r="CP6" s="122"/>
      <c r="CQ6" s="122"/>
      <c r="CR6" s="122"/>
      <c r="CS6" s="122"/>
      <c r="CT6" s="122"/>
      <c r="CU6" s="122"/>
      <c r="CV6" s="122"/>
      <c r="CW6" s="120"/>
      <c r="CX6" s="120"/>
      <c r="CY6" s="120"/>
      <c r="CZ6" s="120"/>
      <c r="DA6" s="120"/>
      <c r="DB6" s="120"/>
    </row>
    <row r="7" spans="1:106" ht="19.350000000000001" customHeight="1">
      <c r="A7" s="28"/>
      <c r="B7" s="28" t="s">
        <v>30</v>
      </c>
      <c r="C7" s="28"/>
      <c r="D7" s="28"/>
      <c r="E7" s="28"/>
      <c r="F7" s="28"/>
      <c r="G7" s="28"/>
      <c r="H7" s="28"/>
      <c r="I7" s="28"/>
      <c r="J7" s="28"/>
      <c r="CP7" s="17"/>
      <c r="CQ7" s="18"/>
      <c r="CR7" s="18"/>
      <c r="CS7" s="17"/>
      <c r="CT7" s="18"/>
      <c r="CU7" s="18"/>
      <c r="CV7" s="19"/>
      <c r="CW7" s="17"/>
      <c r="CX7" s="17"/>
      <c r="CY7" s="17"/>
      <c r="CZ7" s="17"/>
      <c r="DA7" s="17"/>
      <c r="DB7" s="29"/>
    </row>
    <row r="8" spans="1:106" ht="19.350000000000001" customHeight="1">
      <c r="A8" s="28"/>
      <c r="B8" s="28" t="s">
        <v>34</v>
      </c>
      <c r="C8" s="28"/>
      <c r="D8" s="28"/>
      <c r="E8" s="28"/>
      <c r="F8" s="28"/>
      <c r="G8" s="28"/>
      <c r="H8" s="28"/>
      <c r="I8" s="28"/>
      <c r="J8" s="28"/>
      <c r="CP8" s="15"/>
      <c r="CQ8" s="11"/>
      <c r="CR8" s="11"/>
      <c r="CS8" s="15"/>
      <c r="CT8" s="11"/>
      <c r="CU8" s="11"/>
      <c r="CV8" s="16"/>
      <c r="CW8" s="15"/>
      <c r="CX8" s="15"/>
      <c r="CY8" s="15"/>
      <c r="CZ8" s="15"/>
      <c r="DA8" s="15"/>
      <c r="DB8" s="30"/>
    </row>
    <row r="9" spans="1:106" ht="19.350000000000001" customHeight="1">
      <c r="A9" s="28"/>
      <c r="B9" s="117" t="s">
        <v>1</v>
      </c>
      <c r="C9" s="117"/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7"/>
      <c r="AG9" s="117"/>
      <c r="AH9" s="117"/>
      <c r="AI9" s="117"/>
      <c r="AJ9" s="117"/>
      <c r="AK9" s="117"/>
      <c r="AL9" s="117"/>
      <c r="AM9" s="117"/>
      <c r="AN9" s="117"/>
      <c r="AO9" s="117"/>
      <c r="AP9" s="117"/>
      <c r="AQ9" s="117"/>
      <c r="AR9" s="117"/>
      <c r="AS9" s="117"/>
      <c r="AT9" s="117"/>
      <c r="AU9" s="117"/>
      <c r="AV9" s="117"/>
      <c r="AW9" s="117"/>
      <c r="AX9" s="117"/>
      <c r="AY9" s="117"/>
      <c r="AZ9" s="117"/>
      <c r="BA9" s="117"/>
      <c r="BB9" s="117"/>
      <c r="BC9" s="117"/>
      <c r="BD9" s="117"/>
      <c r="BE9" s="117"/>
      <c r="BF9" s="117"/>
      <c r="BG9" s="117"/>
      <c r="BH9" s="117"/>
      <c r="BI9" s="117"/>
      <c r="BJ9" s="117"/>
      <c r="BK9" s="117"/>
      <c r="BL9" s="117"/>
      <c r="BM9" s="117"/>
      <c r="BN9" s="117"/>
      <c r="BO9" s="117"/>
      <c r="BP9" s="117"/>
      <c r="BQ9" s="117"/>
      <c r="BR9" s="117"/>
      <c r="BS9" s="117"/>
      <c r="BT9" s="117"/>
      <c r="BU9" s="117"/>
      <c r="BV9" s="117"/>
      <c r="BW9" s="117"/>
      <c r="BX9" s="117"/>
      <c r="BY9" s="117"/>
      <c r="BZ9" s="117"/>
      <c r="CA9" s="117"/>
      <c r="CB9" s="117"/>
      <c r="CC9" s="117"/>
      <c r="CD9" s="117"/>
      <c r="CE9" s="117"/>
      <c r="CF9" s="117"/>
      <c r="CG9" s="117"/>
      <c r="CH9" s="117"/>
      <c r="CI9" s="117"/>
      <c r="CJ9" s="117"/>
      <c r="CK9" s="117"/>
      <c r="CL9" s="117"/>
      <c r="CM9" s="117"/>
      <c r="CN9" s="117"/>
      <c r="CP9" s="15" t="s">
        <v>0</v>
      </c>
      <c r="CQ9" s="11"/>
      <c r="CR9" s="11"/>
      <c r="CS9" s="15" t="s">
        <v>2</v>
      </c>
      <c r="CT9" s="11"/>
      <c r="CU9" s="11"/>
      <c r="CV9" s="16"/>
      <c r="CW9" s="26" t="s">
        <v>3</v>
      </c>
      <c r="CX9" s="26" t="s">
        <v>4</v>
      </c>
      <c r="CY9" s="116" t="s">
        <v>27</v>
      </c>
      <c r="CZ9" s="26" t="s">
        <v>28</v>
      </c>
      <c r="DA9" s="26" t="s">
        <v>29</v>
      </c>
      <c r="DB9" s="30"/>
    </row>
    <row r="10" spans="1:106" ht="19.350000000000001" customHeight="1">
      <c r="A10" s="28"/>
      <c r="B10" s="33" t="s">
        <v>22</v>
      </c>
      <c r="C10" s="35" t="s">
        <v>5</v>
      </c>
      <c r="D10" s="36"/>
      <c r="E10" s="36"/>
      <c r="F10" s="36"/>
      <c r="G10" s="36"/>
      <c r="H10" s="35" t="s">
        <v>35</v>
      </c>
      <c r="I10" s="36"/>
      <c r="J10" s="36"/>
      <c r="K10" s="35" t="s">
        <v>39</v>
      </c>
      <c r="L10" s="36"/>
      <c r="M10" s="36"/>
      <c r="N10" s="35" t="s">
        <v>40</v>
      </c>
      <c r="O10" s="36"/>
      <c r="P10" s="36"/>
      <c r="Q10" s="36"/>
      <c r="R10" s="35" t="s">
        <v>36</v>
      </c>
      <c r="S10" s="36"/>
      <c r="T10" s="36"/>
      <c r="U10" s="36"/>
      <c r="V10" s="36"/>
      <c r="W10" s="35" t="s">
        <v>37</v>
      </c>
      <c r="X10" s="36"/>
      <c r="Y10" s="36"/>
      <c r="Z10" s="36"/>
      <c r="AA10" s="35" t="s">
        <v>6</v>
      </c>
      <c r="AB10" s="36"/>
      <c r="AC10" s="36"/>
      <c r="AD10" s="36"/>
      <c r="AE10" s="36"/>
      <c r="AF10" s="36"/>
      <c r="AG10" s="35" t="s">
        <v>7</v>
      </c>
      <c r="AH10" s="36"/>
      <c r="AI10" s="36"/>
      <c r="AJ10" s="36"/>
      <c r="AK10" s="36"/>
      <c r="AL10" s="36"/>
      <c r="AM10" s="35" t="s">
        <v>8</v>
      </c>
      <c r="AN10" s="36"/>
      <c r="AO10" s="36"/>
      <c r="AP10" s="36"/>
      <c r="AQ10" s="36"/>
      <c r="AR10" s="36"/>
      <c r="AS10" s="35" t="s">
        <v>9</v>
      </c>
      <c r="AT10" s="36"/>
      <c r="AU10" s="36"/>
      <c r="AV10" s="36"/>
      <c r="AW10" s="36"/>
      <c r="AX10" s="36"/>
      <c r="AY10" s="36"/>
      <c r="AZ10" s="35" t="s">
        <v>41</v>
      </c>
      <c r="BA10" s="36"/>
      <c r="BB10" s="36"/>
      <c r="BC10" s="36"/>
      <c r="BD10" s="36"/>
      <c r="BE10" s="36"/>
      <c r="BF10" s="36"/>
      <c r="BG10" s="35" t="s">
        <v>10</v>
      </c>
      <c r="BH10" s="36"/>
      <c r="BI10" s="36"/>
      <c r="BJ10" s="36"/>
      <c r="BK10" s="36"/>
      <c r="BL10" s="36"/>
      <c r="BM10" s="36"/>
      <c r="BN10" s="35" t="s">
        <v>11</v>
      </c>
      <c r="BO10" s="36"/>
      <c r="BP10" s="36"/>
      <c r="BQ10" s="36"/>
      <c r="BR10" s="36"/>
      <c r="BS10" s="35" t="s">
        <v>12</v>
      </c>
      <c r="BT10" s="36"/>
      <c r="BU10" s="36"/>
      <c r="BV10" s="36"/>
      <c r="BW10" s="36"/>
      <c r="BX10" s="36"/>
      <c r="BY10" s="35" t="s">
        <v>42</v>
      </c>
      <c r="BZ10" s="36"/>
      <c r="CA10" s="36"/>
      <c r="CB10" s="36"/>
      <c r="CC10" s="36"/>
      <c r="CD10" s="36"/>
      <c r="CE10" s="36"/>
      <c r="CF10" s="36"/>
      <c r="CG10" s="35" t="s">
        <v>38</v>
      </c>
      <c r="CH10" s="36"/>
      <c r="CI10" s="36"/>
      <c r="CJ10" s="36"/>
      <c r="CK10" s="36"/>
      <c r="CL10" s="36"/>
      <c r="CM10" s="36"/>
      <c r="CN10" s="37"/>
      <c r="CP10" s="15"/>
      <c r="CQ10" s="11"/>
      <c r="CR10" s="11"/>
      <c r="CS10" s="15"/>
      <c r="CT10" s="11"/>
      <c r="CU10" s="11"/>
      <c r="CV10" s="16"/>
      <c r="CW10" s="27"/>
      <c r="CX10" s="27"/>
      <c r="CY10" s="116"/>
      <c r="CZ10" s="15"/>
      <c r="DA10" s="15"/>
      <c r="DB10" s="30"/>
    </row>
    <row r="11" spans="1:106" ht="19.350000000000001" customHeight="1">
      <c r="A11" s="28"/>
      <c r="B11" s="34">
        <v>1</v>
      </c>
      <c r="C11" s="2"/>
      <c r="D11" s="1"/>
      <c r="E11" s="1"/>
      <c r="F11" s="1"/>
      <c r="G11" s="1"/>
      <c r="H11" s="4"/>
      <c r="I11" s="2"/>
      <c r="J11" s="2"/>
      <c r="K11" s="4"/>
      <c r="L11" s="2"/>
      <c r="M11" s="2"/>
      <c r="N11" s="4"/>
      <c r="O11" s="2"/>
      <c r="P11" s="2"/>
      <c r="Q11" s="2"/>
      <c r="R11" s="4"/>
      <c r="S11" s="2"/>
      <c r="T11" s="2"/>
      <c r="U11" s="2"/>
      <c r="V11" s="2"/>
      <c r="W11" s="4"/>
      <c r="X11" s="2"/>
      <c r="Y11" s="2"/>
      <c r="Z11" s="2"/>
      <c r="AA11" s="4"/>
      <c r="AB11" s="2"/>
      <c r="AC11" s="2"/>
      <c r="AD11" s="2"/>
      <c r="AE11" s="2"/>
      <c r="AF11" s="2"/>
      <c r="AG11" s="4"/>
      <c r="AH11" s="2"/>
      <c r="AI11" s="2"/>
      <c r="AJ11" s="2"/>
      <c r="AK11" s="2"/>
      <c r="AL11" s="2"/>
      <c r="AM11" s="4"/>
      <c r="AN11" s="2"/>
      <c r="AO11" s="2"/>
      <c r="AP11" s="2"/>
      <c r="AQ11" s="2"/>
      <c r="AR11" s="2"/>
      <c r="AS11" s="4"/>
      <c r="AT11" s="2"/>
      <c r="AU11" s="2"/>
      <c r="AV11" s="2"/>
      <c r="AW11" s="2"/>
      <c r="AX11" s="2"/>
      <c r="AY11" s="2"/>
      <c r="AZ11" s="4"/>
      <c r="BA11" s="2"/>
      <c r="BB11" s="2"/>
      <c r="BC11" s="2"/>
      <c r="BD11" s="2"/>
      <c r="BE11" s="2"/>
      <c r="BF11" s="2"/>
      <c r="BG11" s="4"/>
      <c r="BH11" s="2"/>
      <c r="BI11" s="2"/>
      <c r="BJ11" s="2"/>
      <c r="BK11" s="2"/>
      <c r="BL11" s="2"/>
      <c r="BM11" s="2"/>
      <c r="BN11" s="4"/>
      <c r="BO11" s="2"/>
      <c r="BP11" s="2"/>
      <c r="BQ11" s="2"/>
      <c r="BR11" s="2"/>
      <c r="BS11" s="4"/>
      <c r="BT11" s="2"/>
      <c r="BU11" s="2"/>
      <c r="BV11" s="2"/>
      <c r="BW11" s="2"/>
      <c r="BX11" s="2"/>
      <c r="BY11" s="4"/>
      <c r="BZ11" s="2"/>
      <c r="CA11" s="2"/>
      <c r="CB11" s="2"/>
      <c r="CC11" s="2"/>
      <c r="CD11" s="2"/>
      <c r="CE11" s="2"/>
      <c r="CF11" s="2"/>
      <c r="CG11" s="4"/>
      <c r="CH11" s="2"/>
      <c r="CI11" s="2"/>
      <c r="CJ11" s="2"/>
      <c r="CK11" s="2"/>
      <c r="CL11" s="2"/>
      <c r="CM11" s="2"/>
      <c r="CN11" s="3"/>
      <c r="CP11" s="15"/>
      <c r="CQ11" s="11"/>
      <c r="CR11" s="11"/>
      <c r="CS11" s="15"/>
      <c r="CT11" s="11"/>
      <c r="CU11" s="11"/>
      <c r="CV11" s="16"/>
      <c r="CW11" s="27"/>
      <c r="CX11" s="27"/>
      <c r="CY11" s="116"/>
      <c r="CZ11" s="15"/>
      <c r="DA11" s="15"/>
      <c r="DB11" s="30"/>
    </row>
    <row r="12" spans="1:106" ht="19.350000000000001" customHeight="1">
      <c r="A12" s="28"/>
      <c r="B12" s="34">
        <v>2</v>
      </c>
      <c r="C12" s="2"/>
      <c r="D12" s="1"/>
      <c r="E12" s="1"/>
      <c r="F12" s="1"/>
      <c r="G12" s="1"/>
      <c r="H12" s="4"/>
      <c r="I12" s="2"/>
      <c r="J12" s="2"/>
      <c r="K12" s="4"/>
      <c r="L12" s="2"/>
      <c r="M12" s="2"/>
      <c r="N12" s="4"/>
      <c r="O12" s="2"/>
      <c r="P12" s="2"/>
      <c r="Q12" s="2"/>
      <c r="R12" s="4"/>
      <c r="S12" s="2"/>
      <c r="T12" s="2"/>
      <c r="U12" s="2"/>
      <c r="V12" s="2"/>
      <c r="W12" s="4"/>
      <c r="X12" s="2"/>
      <c r="Y12" s="2"/>
      <c r="Z12" s="2"/>
      <c r="AA12" s="4"/>
      <c r="AB12" s="2"/>
      <c r="AC12" s="2"/>
      <c r="AD12" s="2"/>
      <c r="AE12" s="2"/>
      <c r="AF12" s="2"/>
      <c r="AG12" s="4"/>
      <c r="AH12" s="2"/>
      <c r="AI12" s="2"/>
      <c r="AJ12" s="2"/>
      <c r="AK12" s="2"/>
      <c r="AL12" s="2"/>
      <c r="AM12" s="4"/>
      <c r="AN12" s="2"/>
      <c r="AO12" s="2"/>
      <c r="AP12" s="2"/>
      <c r="AQ12" s="2"/>
      <c r="AR12" s="2"/>
      <c r="AS12" s="4"/>
      <c r="AT12" s="2"/>
      <c r="AU12" s="2"/>
      <c r="AV12" s="2"/>
      <c r="AW12" s="2"/>
      <c r="AX12" s="2"/>
      <c r="AY12" s="2"/>
      <c r="AZ12" s="4"/>
      <c r="BA12" s="2"/>
      <c r="BB12" s="2"/>
      <c r="BC12" s="2"/>
      <c r="BD12" s="2"/>
      <c r="BE12" s="2"/>
      <c r="BF12" s="2"/>
      <c r="BG12" s="4"/>
      <c r="BH12" s="2"/>
      <c r="BI12" s="2"/>
      <c r="BJ12" s="2"/>
      <c r="BK12" s="2"/>
      <c r="BL12" s="2"/>
      <c r="BM12" s="2"/>
      <c r="BN12" s="4"/>
      <c r="BO12" s="2"/>
      <c r="BP12" s="2"/>
      <c r="BQ12" s="2"/>
      <c r="BR12" s="2"/>
      <c r="BS12" s="4"/>
      <c r="BT12" s="2"/>
      <c r="BU12" s="2"/>
      <c r="BV12" s="2"/>
      <c r="BW12" s="2"/>
      <c r="BX12" s="2"/>
      <c r="BY12" s="4"/>
      <c r="BZ12" s="2"/>
      <c r="CA12" s="2"/>
      <c r="CB12" s="2"/>
      <c r="CC12" s="2"/>
      <c r="CD12" s="2"/>
      <c r="CE12" s="2"/>
      <c r="CF12" s="2"/>
      <c r="CG12" s="4"/>
      <c r="CH12" s="2"/>
      <c r="CI12" s="2"/>
      <c r="CJ12" s="2"/>
      <c r="CK12" s="2"/>
      <c r="CL12" s="2"/>
      <c r="CM12" s="2"/>
      <c r="CN12" s="3"/>
      <c r="CP12" s="15"/>
      <c r="CQ12" s="11"/>
      <c r="CR12" s="11"/>
      <c r="CS12" s="15"/>
      <c r="CT12" s="11"/>
      <c r="CU12" s="11"/>
      <c r="CV12" s="16"/>
      <c r="CW12" s="27"/>
      <c r="CX12" s="27"/>
      <c r="CY12" s="116"/>
      <c r="CZ12" s="15"/>
      <c r="DA12" s="15"/>
      <c r="DB12" s="30"/>
    </row>
    <row r="13" spans="1:106" ht="19.350000000000001" customHeight="1">
      <c r="A13" s="28"/>
      <c r="B13" s="34">
        <v>3</v>
      </c>
      <c r="C13" s="2"/>
      <c r="D13" s="1"/>
      <c r="E13" s="1"/>
      <c r="F13" s="1"/>
      <c r="G13" s="1"/>
      <c r="H13" s="4"/>
      <c r="I13" s="2"/>
      <c r="J13" s="2"/>
      <c r="K13" s="4"/>
      <c r="L13" s="2"/>
      <c r="M13" s="2"/>
      <c r="N13" s="4"/>
      <c r="O13" s="2"/>
      <c r="P13" s="2"/>
      <c r="Q13" s="2"/>
      <c r="R13" s="4"/>
      <c r="S13" s="2"/>
      <c r="T13" s="2"/>
      <c r="U13" s="2"/>
      <c r="V13" s="2"/>
      <c r="W13" s="4"/>
      <c r="X13" s="2"/>
      <c r="Y13" s="2"/>
      <c r="Z13" s="2"/>
      <c r="AA13" s="4"/>
      <c r="AB13" s="2"/>
      <c r="AC13" s="2"/>
      <c r="AD13" s="2"/>
      <c r="AE13" s="2"/>
      <c r="AF13" s="2"/>
      <c r="AG13" s="4"/>
      <c r="AH13" s="2"/>
      <c r="AI13" s="2"/>
      <c r="AJ13" s="2"/>
      <c r="AK13" s="2"/>
      <c r="AL13" s="2"/>
      <c r="AM13" s="4"/>
      <c r="AN13" s="2"/>
      <c r="AO13" s="2"/>
      <c r="AP13" s="2"/>
      <c r="AQ13" s="2"/>
      <c r="AR13" s="2"/>
      <c r="AS13" s="4"/>
      <c r="AT13" s="2"/>
      <c r="AU13" s="2"/>
      <c r="AV13" s="2"/>
      <c r="AW13" s="2"/>
      <c r="AX13" s="2"/>
      <c r="AY13" s="2"/>
      <c r="AZ13" s="4"/>
      <c r="BA13" s="2"/>
      <c r="BB13" s="2"/>
      <c r="BC13" s="2"/>
      <c r="BD13" s="2"/>
      <c r="BE13" s="2"/>
      <c r="BF13" s="2"/>
      <c r="BG13" s="4"/>
      <c r="BH13" s="2"/>
      <c r="BI13" s="2"/>
      <c r="BJ13" s="2"/>
      <c r="BK13" s="2"/>
      <c r="BL13" s="2"/>
      <c r="BM13" s="2"/>
      <c r="BN13" s="4"/>
      <c r="BO13" s="2"/>
      <c r="BP13" s="2"/>
      <c r="BQ13" s="2"/>
      <c r="BR13" s="2"/>
      <c r="BS13" s="4"/>
      <c r="BT13" s="2"/>
      <c r="BU13" s="2"/>
      <c r="BV13" s="2"/>
      <c r="BW13" s="2"/>
      <c r="BX13" s="2"/>
      <c r="BY13" s="4"/>
      <c r="BZ13" s="2"/>
      <c r="CA13" s="2"/>
      <c r="CB13" s="2"/>
      <c r="CC13" s="2"/>
      <c r="CD13" s="2"/>
      <c r="CE13" s="2"/>
      <c r="CF13" s="2"/>
      <c r="CG13" s="4"/>
      <c r="CH13" s="2"/>
      <c r="CI13" s="2"/>
      <c r="CJ13" s="2"/>
      <c r="CK13" s="2"/>
      <c r="CL13" s="2"/>
      <c r="CM13" s="2"/>
      <c r="CN13" s="3"/>
      <c r="CP13" s="15"/>
      <c r="CQ13" s="11"/>
      <c r="CR13" s="11"/>
      <c r="CS13" s="15"/>
      <c r="CT13" s="11"/>
      <c r="CU13" s="11"/>
      <c r="CV13" s="16"/>
      <c r="CW13" s="27"/>
      <c r="CX13" s="27"/>
      <c r="CY13" s="116"/>
      <c r="CZ13" s="15"/>
      <c r="DA13" s="15"/>
      <c r="DB13" s="30"/>
    </row>
    <row r="14" spans="1:106" ht="19.350000000000001" customHeight="1">
      <c r="A14" s="28"/>
      <c r="B14" s="34">
        <v>4</v>
      </c>
      <c r="C14" s="2"/>
      <c r="D14" s="1"/>
      <c r="E14" s="1"/>
      <c r="F14" s="1"/>
      <c r="G14" s="1"/>
      <c r="H14" s="4"/>
      <c r="I14" s="2"/>
      <c r="J14" s="2"/>
      <c r="K14" s="4"/>
      <c r="L14" s="2"/>
      <c r="M14" s="2"/>
      <c r="N14" s="4"/>
      <c r="O14" s="2"/>
      <c r="P14" s="2"/>
      <c r="Q14" s="2"/>
      <c r="R14" s="4"/>
      <c r="S14" s="2"/>
      <c r="T14" s="2"/>
      <c r="U14" s="2"/>
      <c r="V14" s="2"/>
      <c r="W14" s="4"/>
      <c r="X14" s="2"/>
      <c r="Y14" s="2"/>
      <c r="Z14" s="2"/>
      <c r="AA14" s="4"/>
      <c r="AB14" s="2"/>
      <c r="AC14" s="2"/>
      <c r="AD14" s="2"/>
      <c r="AE14" s="2"/>
      <c r="AF14" s="2"/>
      <c r="AG14" s="4"/>
      <c r="AH14" s="2"/>
      <c r="AI14" s="2"/>
      <c r="AJ14" s="2"/>
      <c r="AK14" s="2"/>
      <c r="AL14" s="2"/>
      <c r="AM14" s="4"/>
      <c r="AN14" s="2"/>
      <c r="AO14" s="2"/>
      <c r="AP14" s="2"/>
      <c r="AQ14" s="2"/>
      <c r="AR14" s="2"/>
      <c r="AS14" s="4"/>
      <c r="AT14" s="2"/>
      <c r="AU14" s="2"/>
      <c r="AV14" s="2"/>
      <c r="AW14" s="2"/>
      <c r="AX14" s="2"/>
      <c r="AY14" s="2"/>
      <c r="AZ14" s="4"/>
      <c r="BA14" s="2"/>
      <c r="BB14" s="2"/>
      <c r="BC14" s="2"/>
      <c r="BD14" s="2"/>
      <c r="BE14" s="2"/>
      <c r="BF14" s="2"/>
      <c r="BG14" s="4"/>
      <c r="BH14" s="2"/>
      <c r="BI14" s="2"/>
      <c r="BJ14" s="2"/>
      <c r="BK14" s="2"/>
      <c r="BL14" s="2"/>
      <c r="BM14" s="2"/>
      <c r="BN14" s="4"/>
      <c r="BO14" s="2"/>
      <c r="BP14" s="2"/>
      <c r="BQ14" s="2"/>
      <c r="BR14" s="2"/>
      <c r="BS14" s="4"/>
      <c r="BT14" s="2"/>
      <c r="BU14" s="2"/>
      <c r="BV14" s="2"/>
      <c r="BW14" s="2"/>
      <c r="BX14" s="2"/>
      <c r="BY14" s="4"/>
      <c r="BZ14" s="2"/>
      <c r="CA14" s="2"/>
      <c r="CB14" s="2"/>
      <c r="CC14" s="2"/>
      <c r="CD14" s="2"/>
      <c r="CE14" s="2"/>
      <c r="CF14" s="2"/>
      <c r="CG14" s="4"/>
      <c r="CH14" s="2"/>
      <c r="CI14" s="2"/>
      <c r="CJ14" s="2"/>
      <c r="CK14" s="2"/>
      <c r="CL14" s="2"/>
      <c r="CM14" s="2"/>
      <c r="CN14" s="3"/>
      <c r="CP14" s="15"/>
      <c r="CQ14" s="11"/>
      <c r="CR14" s="11"/>
      <c r="CS14" s="15"/>
      <c r="CT14" s="11"/>
      <c r="CU14" s="11"/>
      <c r="CV14" s="16"/>
      <c r="CW14" s="27"/>
      <c r="CX14" s="27"/>
      <c r="CY14" s="116"/>
      <c r="CZ14" s="15"/>
      <c r="DA14" s="15"/>
      <c r="DB14" s="30"/>
    </row>
    <row r="15" spans="1:106" ht="19.350000000000001" customHeight="1">
      <c r="A15" s="28"/>
      <c r="B15" s="34">
        <v>5</v>
      </c>
      <c r="C15" s="2"/>
      <c r="D15" s="1"/>
      <c r="E15" s="1"/>
      <c r="F15" s="1"/>
      <c r="G15" s="1"/>
      <c r="H15" s="4"/>
      <c r="I15" s="2"/>
      <c r="J15" s="2"/>
      <c r="K15" s="4"/>
      <c r="L15" s="2"/>
      <c r="M15" s="2"/>
      <c r="N15" s="4"/>
      <c r="O15" s="2"/>
      <c r="P15" s="2"/>
      <c r="Q15" s="2"/>
      <c r="R15" s="4"/>
      <c r="S15" s="2"/>
      <c r="T15" s="2"/>
      <c r="U15" s="2"/>
      <c r="V15" s="2"/>
      <c r="W15" s="4"/>
      <c r="X15" s="2"/>
      <c r="Y15" s="2"/>
      <c r="Z15" s="2"/>
      <c r="AA15" s="4"/>
      <c r="AB15" s="2"/>
      <c r="AC15" s="2"/>
      <c r="AD15" s="2"/>
      <c r="AE15" s="2"/>
      <c r="AF15" s="2"/>
      <c r="AG15" s="4"/>
      <c r="AH15" s="2"/>
      <c r="AI15" s="2"/>
      <c r="AJ15" s="2"/>
      <c r="AK15" s="2"/>
      <c r="AL15" s="2"/>
      <c r="AM15" s="4"/>
      <c r="AN15" s="2"/>
      <c r="AO15" s="2"/>
      <c r="AP15" s="2"/>
      <c r="AQ15" s="2"/>
      <c r="AR15" s="2"/>
      <c r="AS15" s="4"/>
      <c r="AT15" s="2"/>
      <c r="AU15" s="2"/>
      <c r="AV15" s="2"/>
      <c r="AW15" s="2"/>
      <c r="AX15" s="2"/>
      <c r="AY15" s="2"/>
      <c r="AZ15" s="4"/>
      <c r="BA15" s="2"/>
      <c r="BB15" s="2"/>
      <c r="BC15" s="2"/>
      <c r="BD15" s="2"/>
      <c r="BE15" s="2"/>
      <c r="BF15" s="2"/>
      <c r="BG15" s="4"/>
      <c r="BH15" s="2"/>
      <c r="BI15" s="2"/>
      <c r="BJ15" s="2"/>
      <c r="BK15" s="2"/>
      <c r="BL15" s="2"/>
      <c r="BM15" s="2"/>
      <c r="BN15" s="4"/>
      <c r="BO15" s="2"/>
      <c r="BP15" s="2"/>
      <c r="BQ15" s="2"/>
      <c r="BR15" s="2"/>
      <c r="BS15" s="4"/>
      <c r="BT15" s="2"/>
      <c r="BU15" s="2"/>
      <c r="BV15" s="2"/>
      <c r="BW15" s="2"/>
      <c r="BX15" s="2"/>
      <c r="BY15" s="4"/>
      <c r="BZ15" s="2"/>
      <c r="CA15" s="2"/>
      <c r="CB15" s="2"/>
      <c r="CC15" s="2"/>
      <c r="CD15" s="2"/>
      <c r="CE15" s="2"/>
      <c r="CF15" s="2"/>
      <c r="CG15" s="4"/>
      <c r="CH15" s="2"/>
      <c r="CI15" s="2"/>
      <c r="CJ15" s="2"/>
      <c r="CK15" s="2"/>
      <c r="CL15" s="2"/>
      <c r="CM15" s="2"/>
      <c r="CN15" s="3"/>
      <c r="CP15" s="15"/>
      <c r="CQ15" s="11"/>
      <c r="CR15" s="11"/>
      <c r="CS15" s="15"/>
      <c r="CT15" s="11"/>
      <c r="CU15" s="11"/>
      <c r="CV15" s="16"/>
      <c r="CW15" s="27"/>
      <c r="CX15" s="27"/>
      <c r="CY15" s="116"/>
      <c r="CZ15" s="15"/>
      <c r="DA15" s="15"/>
      <c r="DB15" s="30"/>
    </row>
    <row r="16" spans="1:106" ht="19.350000000000001" customHeight="1">
      <c r="A16" s="28"/>
      <c r="B16" s="34">
        <v>6</v>
      </c>
      <c r="C16" s="2"/>
      <c r="D16" s="1"/>
      <c r="E16" s="1"/>
      <c r="F16" s="1"/>
      <c r="G16" s="1"/>
      <c r="H16" s="4"/>
      <c r="I16" s="2"/>
      <c r="J16" s="2"/>
      <c r="K16" s="4"/>
      <c r="L16" s="2"/>
      <c r="M16" s="2"/>
      <c r="N16" s="4"/>
      <c r="O16" s="2"/>
      <c r="P16" s="2"/>
      <c r="Q16" s="2"/>
      <c r="R16" s="4"/>
      <c r="S16" s="2"/>
      <c r="T16" s="2"/>
      <c r="U16" s="2"/>
      <c r="V16" s="2"/>
      <c r="W16" s="4"/>
      <c r="X16" s="2"/>
      <c r="Y16" s="2"/>
      <c r="Z16" s="2"/>
      <c r="AA16" s="4"/>
      <c r="AB16" s="2"/>
      <c r="AC16" s="2"/>
      <c r="AD16" s="2"/>
      <c r="AE16" s="2"/>
      <c r="AF16" s="2"/>
      <c r="AG16" s="4"/>
      <c r="AH16" s="2"/>
      <c r="AI16" s="2"/>
      <c r="AJ16" s="2"/>
      <c r="AK16" s="2"/>
      <c r="AL16" s="2"/>
      <c r="AM16" s="4"/>
      <c r="AN16" s="2"/>
      <c r="AO16" s="2"/>
      <c r="AP16" s="2"/>
      <c r="AQ16" s="2"/>
      <c r="AR16" s="2"/>
      <c r="AS16" s="4"/>
      <c r="AT16" s="2"/>
      <c r="AU16" s="2"/>
      <c r="AV16" s="2"/>
      <c r="AW16" s="2"/>
      <c r="AX16" s="2"/>
      <c r="AY16" s="2"/>
      <c r="AZ16" s="4"/>
      <c r="BA16" s="2"/>
      <c r="BB16" s="2"/>
      <c r="BC16" s="2"/>
      <c r="BD16" s="2"/>
      <c r="BE16" s="2"/>
      <c r="BF16" s="2"/>
      <c r="BG16" s="4"/>
      <c r="BH16" s="2"/>
      <c r="BI16" s="2"/>
      <c r="BJ16" s="2"/>
      <c r="BK16" s="2"/>
      <c r="BL16" s="2"/>
      <c r="BM16" s="2"/>
      <c r="BN16" s="4"/>
      <c r="BO16" s="2"/>
      <c r="BP16" s="2"/>
      <c r="BQ16" s="2"/>
      <c r="BR16" s="2"/>
      <c r="BS16" s="4"/>
      <c r="BT16" s="2"/>
      <c r="BU16" s="2"/>
      <c r="BV16" s="2"/>
      <c r="BW16" s="2"/>
      <c r="BX16" s="2"/>
      <c r="BY16" s="4"/>
      <c r="BZ16" s="2"/>
      <c r="CA16" s="2"/>
      <c r="CB16" s="2"/>
      <c r="CC16" s="2"/>
      <c r="CD16" s="2"/>
      <c r="CE16" s="2"/>
      <c r="CF16" s="2"/>
      <c r="CG16" s="4"/>
      <c r="CH16" s="2"/>
      <c r="CI16" s="2"/>
      <c r="CJ16" s="2"/>
      <c r="CK16" s="2"/>
      <c r="CL16" s="2"/>
      <c r="CM16" s="2"/>
      <c r="CN16" s="3"/>
      <c r="CP16" s="15"/>
      <c r="CQ16" s="11"/>
      <c r="CR16" s="11"/>
      <c r="CS16" s="15"/>
      <c r="CT16" s="11"/>
      <c r="CU16" s="11"/>
      <c r="CV16" s="16"/>
      <c r="CW16" s="27"/>
      <c r="CX16" s="27"/>
      <c r="CY16" s="116"/>
      <c r="CZ16" s="15"/>
      <c r="DA16" s="15"/>
      <c r="DB16" s="30"/>
    </row>
    <row r="17" spans="1:106" ht="19.350000000000001" customHeight="1">
      <c r="A17" s="28"/>
      <c r="B17" s="34">
        <v>7</v>
      </c>
      <c r="C17" s="2"/>
      <c r="D17" s="2"/>
      <c r="E17" s="2"/>
      <c r="F17" s="1"/>
      <c r="G17" s="1"/>
      <c r="H17" s="4"/>
      <c r="I17" s="2"/>
      <c r="J17" s="2"/>
      <c r="K17" s="4"/>
      <c r="L17" s="2"/>
      <c r="M17" s="2"/>
      <c r="N17" s="4"/>
      <c r="O17" s="2"/>
      <c r="P17" s="2"/>
      <c r="Q17" s="2"/>
      <c r="R17" s="4"/>
      <c r="S17" s="2"/>
      <c r="T17" s="2"/>
      <c r="U17" s="2"/>
      <c r="V17" s="2"/>
      <c r="W17" s="4"/>
      <c r="X17" s="2"/>
      <c r="Y17" s="2"/>
      <c r="Z17" s="2"/>
      <c r="AA17" s="4"/>
      <c r="AB17" s="2"/>
      <c r="AC17" s="2"/>
      <c r="AD17" s="2"/>
      <c r="AE17" s="2"/>
      <c r="AF17" s="2"/>
      <c r="AG17" s="4"/>
      <c r="AH17" s="2"/>
      <c r="AI17" s="2"/>
      <c r="AJ17" s="2"/>
      <c r="AK17" s="2"/>
      <c r="AL17" s="2"/>
      <c r="AM17" s="4"/>
      <c r="AN17" s="2"/>
      <c r="AO17" s="2"/>
      <c r="AP17" s="2"/>
      <c r="AQ17" s="2"/>
      <c r="AR17" s="2"/>
      <c r="AS17" s="4"/>
      <c r="AT17" s="2"/>
      <c r="AU17" s="2"/>
      <c r="AV17" s="2"/>
      <c r="AW17" s="2"/>
      <c r="AX17" s="2"/>
      <c r="AY17" s="2"/>
      <c r="AZ17" s="4"/>
      <c r="BA17" s="2"/>
      <c r="BB17" s="2"/>
      <c r="BC17" s="2"/>
      <c r="BD17" s="2"/>
      <c r="BE17" s="2"/>
      <c r="BF17" s="2"/>
      <c r="BG17" s="4"/>
      <c r="BH17" s="2"/>
      <c r="BI17" s="2"/>
      <c r="BJ17" s="2"/>
      <c r="BK17" s="2"/>
      <c r="BL17" s="2"/>
      <c r="BM17" s="2"/>
      <c r="BN17" s="4"/>
      <c r="BO17" s="2"/>
      <c r="BP17" s="2"/>
      <c r="BQ17" s="2"/>
      <c r="BR17" s="2"/>
      <c r="BS17" s="4"/>
      <c r="BT17" s="2"/>
      <c r="BU17" s="2"/>
      <c r="BV17" s="2"/>
      <c r="BW17" s="2"/>
      <c r="BX17" s="2"/>
      <c r="BY17" s="4"/>
      <c r="BZ17" s="2"/>
      <c r="CA17" s="2"/>
      <c r="CB17" s="2"/>
      <c r="CC17" s="2"/>
      <c r="CD17" s="2"/>
      <c r="CE17" s="2"/>
      <c r="CF17" s="2"/>
      <c r="CG17" s="4"/>
      <c r="CH17" s="2"/>
      <c r="CI17" s="2"/>
      <c r="CJ17" s="2"/>
      <c r="CK17" s="2"/>
      <c r="CL17" s="2"/>
      <c r="CM17" s="2"/>
      <c r="CN17" s="3"/>
      <c r="CP17" s="15"/>
      <c r="CQ17" s="11"/>
      <c r="CR17" s="11"/>
      <c r="CS17" s="15"/>
      <c r="CT17" s="11"/>
      <c r="CU17" s="11"/>
      <c r="CV17" s="16"/>
      <c r="CW17" s="27"/>
      <c r="CX17" s="27"/>
      <c r="CY17" s="116"/>
      <c r="CZ17" s="15"/>
      <c r="DA17" s="15"/>
      <c r="DB17" s="30"/>
    </row>
    <row r="18" spans="1:106" ht="19.350000000000001" customHeight="1">
      <c r="A18" s="28"/>
      <c r="B18" s="34">
        <v>8</v>
      </c>
      <c r="C18" s="2"/>
      <c r="D18" s="1"/>
      <c r="E18" s="1"/>
      <c r="F18" s="1"/>
      <c r="G18" s="1"/>
      <c r="H18" s="4"/>
      <c r="I18" s="2"/>
      <c r="J18" s="2"/>
      <c r="K18" s="4"/>
      <c r="L18" s="2"/>
      <c r="M18" s="2"/>
      <c r="N18" s="4"/>
      <c r="O18" s="2"/>
      <c r="P18" s="2"/>
      <c r="Q18" s="2"/>
      <c r="R18" s="4"/>
      <c r="S18" s="2"/>
      <c r="T18" s="2"/>
      <c r="U18" s="2"/>
      <c r="V18" s="2"/>
      <c r="W18" s="4"/>
      <c r="X18" s="2"/>
      <c r="Y18" s="2"/>
      <c r="Z18" s="2"/>
      <c r="AA18" s="4"/>
      <c r="AB18" s="2"/>
      <c r="AC18" s="2"/>
      <c r="AD18" s="2"/>
      <c r="AE18" s="2"/>
      <c r="AF18" s="2"/>
      <c r="AG18" s="4"/>
      <c r="AH18" s="2"/>
      <c r="AI18" s="2"/>
      <c r="AJ18" s="2"/>
      <c r="AK18" s="2"/>
      <c r="AL18" s="2"/>
      <c r="AM18" s="4"/>
      <c r="AN18" s="2"/>
      <c r="AO18" s="2"/>
      <c r="AP18" s="2"/>
      <c r="AQ18" s="2"/>
      <c r="AR18" s="2"/>
      <c r="AS18" s="4"/>
      <c r="AT18" s="2"/>
      <c r="AU18" s="2"/>
      <c r="AV18" s="2"/>
      <c r="AW18" s="2"/>
      <c r="AX18" s="2"/>
      <c r="AY18" s="2"/>
      <c r="AZ18" s="4"/>
      <c r="BA18" s="2"/>
      <c r="BB18" s="2"/>
      <c r="BC18" s="2"/>
      <c r="BD18" s="2"/>
      <c r="BE18" s="2"/>
      <c r="BF18" s="2"/>
      <c r="BG18" s="4"/>
      <c r="BH18" s="2"/>
      <c r="BI18" s="2"/>
      <c r="BJ18" s="2"/>
      <c r="BK18" s="2"/>
      <c r="BL18" s="2"/>
      <c r="BM18" s="2"/>
      <c r="BN18" s="4"/>
      <c r="BO18" s="2"/>
      <c r="BP18" s="2"/>
      <c r="BQ18" s="2"/>
      <c r="BR18" s="2"/>
      <c r="BS18" s="4"/>
      <c r="BT18" s="2"/>
      <c r="BU18" s="2"/>
      <c r="BV18" s="2"/>
      <c r="BW18" s="2"/>
      <c r="BX18" s="2"/>
      <c r="BY18" s="4"/>
      <c r="BZ18" s="2"/>
      <c r="CA18" s="2"/>
      <c r="CB18" s="2"/>
      <c r="CC18" s="2"/>
      <c r="CD18" s="2"/>
      <c r="CE18" s="2"/>
      <c r="CF18" s="2"/>
      <c r="CG18" s="4"/>
      <c r="CH18" s="2"/>
      <c r="CI18" s="2"/>
      <c r="CJ18" s="2"/>
      <c r="CK18" s="2"/>
      <c r="CL18" s="2"/>
      <c r="CM18" s="2"/>
      <c r="CN18" s="3"/>
      <c r="CP18" s="15"/>
      <c r="CQ18" s="11"/>
      <c r="CR18" s="11"/>
      <c r="CS18" s="15"/>
      <c r="CT18" s="11"/>
      <c r="CU18" s="11"/>
      <c r="CV18" s="16"/>
      <c r="CW18" s="27"/>
      <c r="CX18" s="27"/>
      <c r="CY18" s="116"/>
      <c r="CZ18" s="15"/>
      <c r="DA18" s="15"/>
      <c r="DB18" s="30"/>
    </row>
    <row r="19" spans="1:106" ht="19.350000000000001" customHeight="1">
      <c r="A19" s="28"/>
      <c r="B19" s="34">
        <v>9</v>
      </c>
      <c r="C19" s="2"/>
      <c r="D19" s="1"/>
      <c r="E19" s="1"/>
      <c r="F19" s="1"/>
      <c r="G19" s="1"/>
      <c r="H19" s="4"/>
      <c r="I19" s="2"/>
      <c r="J19" s="2"/>
      <c r="K19" s="4"/>
      <c r="L19" s="2"/>
      <c r="M19" s="2"/>
      <c r="N19" s="4"/>
      <c r="O19" s="2"/>
      <c r="P19" s="2"/>
      <c r="Q19" s="2"/>
      <c r="R19" s="4"/>
      <c r="S19" s="2"/>
      <c r="T19" s="2"/>
      <c r="U19" s="2"/>
      <c r="V19" s="2"/>
      <c r="W19" s="4"/>
      <c r="X19" s="2"/>
      <c r="Y19" s="2"/>
      <c r="Z19" s="2"/>
      <c r="AA19" s="4"/>
      <c r="AB19" s="2"/>
      <c r="AC19" s="2"/>
      <c r="AD19" s="2"/>
      <c r="AE19" s="2"/>
      <c r="AF19" s="2"/>
      <c r="AG19" s="4"/>
      <c r="AH19" s="2"/>
      <c r="AI19" s="2"/>
      <c r="AJ19" s="2"/>
      <c r="AK19" s="2"/>
      <c r="AL19" s="2"/>
      <c r="AM19" s="4"/>
      <c r="AN19" s="2"/>
      <c r="AO19" s="2"/>
      <c r="AP19" s="2"/>
      <c r="AQ19" s="2"/>
      <c r="AR19" s="2"/>
      <c r="AS19" s="4"/>
      <c r="AT19" s="2"/>
      <c r="AU19" s="2"/>
      <c r="AV19" s="2"/>
      <c r="AW19" s="2"/>
      <c r="AX19" s="2"/>
      <c r="AY19" s="2"/>
      <c r="AZ19" s="4"/>
      <c r="BA19" s="2"/>
      <c r="BB19" s="2"/>
      <c r="BC19" s="2"/>
      <c r="BD19" s="2"/>
      <c r="BE19" s="2"/>
      <c r="BF19" s="2"/>
      <c r="BG19" s="4"/>
      <c r="BH19" s="2"/>
      <c r="BI19" s="2"/>
      <c r="BJ19" s="2"/>
      <c r="BK19" s="2"/>
      <c r="BL19" s="2"/>
      <c r="BM19" s="2"/>
      <c r="BN19" s="4"/>
      <c r="BO19" s="2"/>
      <c r="BP19" s="2"/>
      <c r="BQ19" s="2"/>
      <c r="BR19" s="2"/>
      <c r="BS19" s="4"/>
      <c r="BT19" s="2"/>
      <c r="BU19" s="2"/>
      <c r="BV19" s="2"/>
      <c r="BW19" s="2"/>
      <c r="BX19" s="2"/>
      <c r="BY19" s="4"/>
      <c r="BZ19" s="2"/>
      <c r="CA19" s="2"/>
      <c r="CB19" s="2"/>
      <c r="CC19" s="2"/>
      <c r="CD19" s="2"/>
      <c r="CE19" s="2"/>
      <c r="CF19" s="2"/>
      <c r="CG19" s="4"/>
      <c r="CH19" s="2"/>
      <c r="CI19" s="2"/>
      <c r="CJ19" s="2"/>
      <c r="CK19" s="2"/>
      <c r="CL19" s="2"/>
      <c r="CM19" s="2"/>
      <c r="CN19" s="3"/>
      <c r="CP19" s="15"/>
      <c r="CQ19" s="11"/>
      <c r="CR19" s="11"/>
      <c r="CS19" s="15"/>
      <c r="CT19" s="11"/>
      <c r="CU19" s="11"/>
      <c r="CV19" s="16"/>
      <c r="CW19" s="27"/>
      <c r="CX19" s="27"/>
      <c r="CY19" s="116"/>
      <c r="CZ19" s="15"/>
      <c r="DA19" s="15"/>
      <c r="DB19" s="30"/>
    </row>
    <row r="20" spans="1:106" ht="19.350000000000001" customHeight="1">
      <c r="A20" s="28"/>
      <c r="B20" s="34">
        <v>10</v>
      </c>
      <c r="C20" s="2"/>
      <c r="D20" s="1"/>
      <c r="E20" s="1"/>
      <c r="F20" s="1"/>
      <c r="G20" s="1"/>
      <c r="H20" s="4"/>
      <c r="I20" s="2"/>
      <c r="J20" s="2"/>
      <c r="K20" s="4"/>
      <c r="L20" s="2"/>
      <c r="M20" s="2"/>
      <c r="N20" s="4"/>
      <c r="O20" s="2"/>
      <c r="P20" s="2"/>
      <c r="Q20" s="2"/>
      <c r="R20" s="4"/>
      <c r="S20" s="2"/>
      <c r="T20" s="2"/>
      <c r="U20" s="2"/>
      <c r="V20" s="2"/>
      <c r="W20" s="4"/>
      <c r="X20" s="2"/>
      <c r="Y20" s="2"/>
      <c r="Z20" s="2"/>
      <c r="AA20" s="4"/>
      <c r="AB20" s="2"/>
      <c r="AC20" s="2"/>
      <c r="AD20" s="2"/>
      <c r="AE20" s="2"/>
      <c r="AF20" s="2"/>
      <c r="AG20" s="4"/>
      <c r="AH20" s="2"/>
      <c r="AI20" s="2"/>
      <c r="AJ20" s="2"/>
      <c r="AK20" s="2"/>
      <c r="AL20" s="2"/>
      <c r="AM20" s="4"/>
      <c r="AN20" s="2"/>
      <c r="AO20" s="2"/>
      <c r="AP20" s="2"/>
      <c r="AQ20" s="2"/>
      <c r="AR20" s="2"/>
      <c r="AS20" s="4"/>
      <c r="AT20" s="2"/>
      <c r="AU20" s="2"/>
      <c r="AV20" s="2"/>
      <c r="AW20" s="2"/>
      <c r="AX20" s="2"/>
      <c r="AY20" s="2"/>
      <c r="AZ20" s="4"/>
      <c r="BA20" s="2"/>
      <c r="BB20" s="2"/>
      <c r="BC20" s="2"/>
      <c r="BD20" s="2"/>
      <c r="BE20" s="2"/>
      <c r="BF20" s="2"/>
      <c r="BG20" s="4"/>
      <c r="BH20" s="2"/>
      <c r="BI20" s="2"/>
      <c r="BJ20" s="2"/>
      <c r="BK20" s="2"/>
      <c r="BL20" s="2"/>
      <c r="BM20" s="2"/>
      <c r="BN20" s="4"/>
      <c r="BO20" s="2"/>
      <c r="BP20" s="2"/>
      <c r="BQ20" s="2"/>
      <c r="BR20" s="2"/>
      <c r="BS20" s="4"/>
      <c r="BT20" s="2"/>
      <c r="BU20" s="2"/>
      <c r="BV20" s="2"/>
      <c r="BW20" s="2"/>
      <c r="BX20" s="2"/>
      <c r="BY20" s="4"/>
      <c r="BZ20" s="2"/>
      <c r="CA20" s="2"/>
      <c r="CB20" s="2"/>
      <c r="CC20" s="2"/>
      <c r="CD20" s="2"/>
      <c r="CE20" s="2"/>
      <c r="CF20" s="2"/>
      <c r="CG20" s="4"/>
      <c r="CH20" s="2"/>
      <c r="CI20" s="2"/>
      <c r="CJ20" s="2"/>
      <c r="CK20" s="2"/>
      <c r="CL20" s="2"/>
      <c r="CM20" s="2"/>
      <c r="CN20" s="3"/>
      <c r="CP20" s="15"/>
      <c r="CQ20" s="11"/>
      <c r="CR20" s="11"/>
      <c r="CS20" s="15"/>
      <c r="CT20" s="11"/>
      <c r="CU20" s="11"/>
      <c r="CV20" s="16"/>
      <c r="CW20" s="27"/>
      <c r="CX20" s="27"/>
      <c r="CY20" s="116"/>
      <c r="CZ20" s="15"/>
      <c r="DA20" s="15"/>
      <c r="DB20" s="30"/>
    </row>
    <row r="21" spans="1:106" ht="19.350000000000001" customHeight="1">
      <c r="A21" s="28"/>
      <c r="B21" s="34">
        <v>11</v>
      </c>
      <c r="C21" s="2"/>
      <c r="D21" s="1"/>
      <c r="E21" s="1"/>
      <c r="F21" s="1"/>
      <c r="G21" s="1"/>
      <c r="H21" s="4"/>
      <c r="I21" s="2"/>
      <c r="J21" s="2"/>
      <c r="K21" s="4"/>
      <c r="L21" s="2"/>
      <c r="M21" s="2"/>
      <c r="N21" s="4"/>
      <c r="O21" s="2"/>
      <c r="P21" s="2"/>
      <c r="Q21" s="2"/>
      <c r="R21" s="4"/>
      <c r="S21" s="2"/>
      <c r="T21" s="2"/>
      <c r="U21" s="2"/>
      <c r="V21" s="2"/>
      <c r="W21" s="4"/>
      <c r="X21" s="2"/>
      <c r="Y21" s="2"/>
      <c r="Z21" s="2"/>
      <c r="AA21" s="4"/>
      <c r="AB21" s="2"/>
      <c r="AC21" s="2"/>
      <c r="AD21" s="2"/>
      <c r="AE21" s="2"/>
      <c r="AF21" s="2"/>
      <c r="AG21" s="4"/>
      <c r="AH21" s="2"/>
      <c r="AI21" s="2"/>
      <c r="AJ21" s="2"/>
      <c r="AK21" s="2"/>
      <c r="AL21" s="2"/>
      <c r="AM21" s="4"/>
      <c r="AN21" s="2"/>
      <c r="AO21" s="2"/>
      <c r="AP21" s="2"/>
      <c r="AQ21" s="2"/>
      <c r="AR21" s="2"/>
      <c r="AS21" s="4"/>
      <c r="AT21" s="2"/>
      <c r="AU21" s="2"/>
      <c r="AV21" s="2"/>
      <c r="AW21" s="2"/>
      <c r="AX21" s="2"/>
      <c r="AY21" s="2"/>
      <c r="AZ21" s="4"/>
      <c r="BA21" s="2"/>
      <c r="BB21" s="2"/>
      <c r="BC21" s="2"/>
      <c r="BD21" s="2"/>
      <c r="BE21" s="2"/>
      <c r="BF21" s="2"/>
      <c r="BG21" s="4"/>
      <c r="BH21" s="2"/>
      <c r="BI21" s="2"/>
      <c r="BJ21" s="2"/>
      <c r="BK21" s="2"/>
      <c r="BL21" s="2"/>
      <c r="BM21" s="2"/>
      <c r="BN21" s="4"/>
      <c r="BO21" s="2"/>
      <c r="BP21" s="2"/>
      <c r="BQ21" s="2"/>
      <c r="BR21" s="2"/>
      <c r="BS21" s="4"/>
      <c r="BT21" s="2"/>
      <c r="BU21" s="2"/>
      <c r="BV21" s="2"/>
      <c r="BW21" s="2"/>
      <c r="BX21" s="2"/>
      <c r="BY21" s="4"/>
      <c r="BZ21" s="2"/>
      <c r="CA21" s="2"/>
      <c r="CB21" s="2"/>
      <c r="CC21" s="2"/>
      <c r="CD21" s="2"/>
      <c r="CE21" s="2"/>
      <c r="CF21" s="2"/>
      <c r="CG21" s="4"/>
      <c r="CH21" s="2"/>
      <c r="CI21" s="2"/>
      <c r="CJ21" s="2"/>
      <c r="CK21" s="2"/>
      <c r="CL21" s="2"/>
      <c r="CM21" s="2"/>
      <c r="CN21" s="3"/>
      <c r="CP21" s="15"/>
      <c r="CQ21" s="11"/>
      <c r="CR21" s="11"/>
      <c r="CS21" s="15"/>
      <c r="CT21" s="11"/>
      <c r="CU21" s="11"/>
      <c r="CV21" s="16"/>
      <c r="CW21" s="27"/>
      <c r="CX21" s="27"/>
      <c r="CY21" s="31"/>
      <c r="CZ21" s="15"/>
      <c r="DA21" s="15"/>
      <c r="DB21" s="30"/>
    </row>
    <row r="22" spans="1:106" ht="19.350000000000001" customHeight="1">
      <c r="A22" s="28"/>
      <c r="B22" s="34">
        <v>12</v>
      </c>
      <c r="C22" s="2"/>
      <c r="D22" s="1"/>
      <c r="E22" s="1"/>
      <c r="F22" s="1"/>
      <c r="G22" s="1"/>
      <c r="H22" s="4"/>
      <c r="I22" s="2"/>
      <c r="J22" s="2"/>
      <c r="K22" s="4"/>
      <c r="L22" s="2"/>
      <c r="M22" s="2"/>
      <c r="N22" s="4"/>
      <c r="O22" s="2"/>
      <c r="P22" s="2"/>
      <c r="Q22" s="2"/>
      <c r="R22" s="4"/>
      <c r="S22" s="2"/>
      <c r="T22" s="2"/>
      <c r="U22" s="2"/>
      <c r="V22" s="2"/>
      <c r="W22" s="4"/>
      <c r="X22" s="2"/>
      <c r="Y22" s="2"/>
      <c r="Z22" s="2"/>
      <c r="AA22" s="4"/>
      <c r="AB22" s="2"/>
      <c r="AC22" s="2"/>
      <c r="AD22" s="2"/>
      <c r="AE22" s="2"/>
      <c r="AF22" s="2"/>
      <c r="AG22" s="4"/>
      <c r="AH22" s="2"/>
      <c r="AI22" s="2"/>
      <c r="AJ22" s="2"/>
      <c r="AK22" s="2"/>
      <c r="AL22" s="2"/>
      <c r="AM22" s="4"/>
      <c r="AN22" s="2"/>
      <c r="AO22" s="2"/>
      <c r="AP22" s="2"/>
      <c r="AQ22" s="2"/>
      <c r="AR22" s="2"/>
      <c r="AS22" s="4"/>
      <c r="AT22" s="2"/>
      <c r="AU22" s="2"/>
      <c r="AV22" s="2"/>
      <c r="AW22" s="2"/>
      <c r="AX22" s="2"/>
      <c r="AY22" s="2"/>
      <c r="AZ22" s="4"/>
      <c r="BA22" s="2"/>
      <c r="BB22" s="2"/>
      <c r="BC22" s="2"/>
      <c r="BD22" s="2"/>
      <c r="BE22" s="2"/>
      <c r="BF22" s="2"/>
      <c r="BG22" s="4"/>
      <c r="BH22" s="2"/>
      <c r="BI22" s="2"/>
      <c r="BJ22" s="2"/>
      <c r="BK22" s="2"/>
      <c r="BL22" s="2"/>
      <c r="BM22" s="2"/>
      <c r="BN22" s="4"/>
      <c r="BO22" s="2"/>
      <c r="BP22" s="2"/>
      <c r="BQ22" s="2"/>
      <c r="BR22" s="2"/>
      <c r="BS22" s="4"/>
      <c r="BT22" s="2"/>
      <c r="BU22" s="2"/>
      <c r="BV22" s="2"/>
      <c r="BW22" s="2"/>
      <c r="BX22" s="2"/>
      <c r="BY22" s="4"/>
      <c r="BZ22" s="2"/>
      <c r="CA22" s="2"/>
      <c r="CB22" s="2"/>
      <c r="CC22" s="2"/>
      <c r="CD22" s="2"/>
      <c r="CE22" s="2"/>
      <c r="CF22" s="2"/>
      <c r="CG22" s="4"/>
      <c r="CH22" s="2"/>
      <c r="CI22" s="2"/>
      <c r="CJ22" s="2"/>
      <c r="CK22" s="2"/>
      <c r="CL22" s="2"/>
      <c r="CM22" s="2"/>
      <c r="CN22" s="3"/>
      <c r="CP22" s="15"/>
      <c r="CQ22" s="11"/>
      <c r="CR22" s="11"/>
      <c r="CS22" s="15"/>
      <c r="CT22" s="11"/>
      <c r="CU22" s="11"/>
      <c r="CV22" s="16"/>
      <c r="CW22" s="27"/>
      <c r="CX22" s="27"/>
      <c r="CY22" s="31"/>
      <c r="CZ22" s="15"/>
      <c r="DA22" s="15"/>
      <c r="DB22" s="30"/>
    </row>
    <row r="23" spans="1:106" ht="19.350000000000001" customHeight="1">
      <c r="A23" s="28"/>
      <c r="B23" s="34">
        <v>13</v>
      </c>
      <c r="C23" s="2"/>
      <c r="D23" s="1"/>
      <c r="E23" s="1"/>
      <c r="F23" s="1"/>
      <c r="G23" s="1"/>
      <c r="H23" s="4"/>
      <c r="I23" s="2"/>
      <c r="J23" s="2"/>
      <c r="K23" s="4"/>
      <c r="L23" s="2"/>
      <c r="M23" s="2"/>
      <c r="N23" s="4"/>
      <c r="O23" s="2"/>
      <c r="P23" s="2"/>
      <c r="Q23" s="2"/>
      <c r="R23" s="4"/>
      <c r="S23" s="2"/>
      <c r="T23" s="2"/>
      <c r="U23" s="2"/>
      <c r="V23" s="2"/>
      <c r="W23" s="4"/>
      <c r="X23" s="2"/>
      <c r="Y23" s="2"/>
      <c r="Z23" s="2"/>
      <c r="AA23" s="4"/>
      <c r="AB23" s="2"/>
      <c r="AC23" s="2"/>
      <c r="AD23" s="2"/>
      <c r="AE23" s="2"/>
      <c r="AF23" s="2"/>
      <c r="AG23" s="4"/>
      <c r="AH23" s="2"/>
      <c r="AI23" s="2"/>
      <c r="AJ23" s="2"/>
      <c r="AK23" s="2"/>
      <c r="AL23" s="2"/>
      <c r="AM23" s="4"/>
      <c r="AN23" s="2"/>
      <c r="AO23" s="2"/>
      <c r="AP23" s="2"/>
      <c r="AQ23" s="2"/>
      <c r="AR23" s="2"/>
      <c r="AS23" s="4"/>
      <c r="AT23" s="2"/>
      <c r="AU23" s="2"/>
      <c r="AV23" s="2"/>
      <c r="AW23" s="2"/>
      <c r="AX23" s="2"/>
      <c r="AY23" s="2"/>
      <c r="AZ23" s="4"/>
      <c r="BA23" s="2"/>
      <c r="BB23" s="2"/>
      <c r="BC23" s="2"/>
      <c r="BD23" s="2"/>
      <c r="BE23" s="2"/>
      <c r="BF23" s="2"/>
      <c r="BG23" s="4"/>
      <c r="BH23" s="2"/>
      <c r="BI23" s="2"/>
      <c r="BJ23" s="2"/>
      <c r="BK23" s="2"/>
      <c r="BL23" s="2"/>
      <c r="BM23" s="2"/>
      <c r="BN23" s="4"/>
      <c r="BO23" s="2"/>
      <c r="BP23" s="2"/>
      <c r="BQ23" s="2"/>
      <c r="BR23" s="2"/>
      <c r="BS23" s="4"/>
      <c r="BT23" s="2"/>
      <c r="BU23" s="2"/>
      <c r="BV23" s="2"/>
      <c r="BW23" s="2"/>
      <c r="BX23" s="2"/>
      <c r="BY23" s="4"/>
      <c r="BZ23" s="2"/>
      <c r="CA23" s="2"/>
      <c r="CB23" s="2"/>
      <c r="CC23" s="2"/>
      <c r="CD23" s="2"/>
      <c r="CE23" s="2"/>
      <c r="CF23" s="2"/>
      <c r="CG23" s="4"/>
      <c r="CH23" s="2"/>
      <c r="CI23" s="2"/>
      <c r="CJ23" s="2"/>
      <c r="CK23" s="2"/>
      <c r="CL23" s="2"/>
      <c r="CM23" s="2"/>
      <c r="CN23" s="3"/>
      <c r="CP23" s="15"/>
      <c r="CQ23" s="11"/>
      <c r="CR23" s="11"/>
      <c r="CS23" s="15"/>
      <c r="CT23" s="11"/>
      <c r="CU23" s="11"/>
      <c r="CV23" s="16"/>
      <c r="CW23" s="27"/>
      <c r="CX23" s="27"/>
      <c r="CY23" s="31"/>
      <c r="CZ23" s="15"/>
      <c r="DA23" s="15"/>
      <c r="DB23" s="30"/>
    </row>
    <row r="24" spans="1:106" ht="19.350000000000001" customHeight="1">
      <c r="A24" s="28"/>
      <c r="B24" s="34">
        <v>14</v>
      </c>
      <c r="C24" s="2"/>
      <c r="D24" s="1"/>
      <c r="E24" s="1"/>
      <c r="F24" s="1"/>
      <c r="G24" s="1"/>
      <c r="H24" s="4"/>
      <c r="I24" s="2"/>
      <c r="J24" s="2"/>
      <c r="K24" s="4"/>
      <c r="L24" s="2"/>
      <c r="M24" s="2"/>
      <c r="N24" s="4"/>
      <c r="O24" s="2"/>
      <c r="P24" s="2"/>
      <c r="Q24" s="2"/>
      <c r="R24" s="4"/>
      <c r="S24" s="2"/>
      <c r="T24" s="2"/>
      <c r="U24" s="2"/>
      <c r="V24" s="2"/>
      <c r="W24" s="4"/>
      <c r="X24" s="2"/>
      <c r="Y24" s="2"/>
      <c r="Z24" s="2"/>
      <c r="AA24" s="4"/>
      <c r="AB24" s="2"/>
      <c r="AC24" s="2"/>
      <c r="AD24" s="2"/>
      <c r="AE24" s="2"/>
      <c r="AF24" s="2"/>
      <c r="AG24" s="4"/>
      <c r="AH24" s="2"/>
      <c r="AI24" s="2"/>
      <c r="AJ24" s="2"/>
      <c r="AK24" s="2"/>
      <c r="AL24" s="2"/>
      <c r="AM24" s="4"/>
      <c r="AN24" s="2"/>
      <c r="AO24" s="2"/>
      <c r="AP24" s="2"/>
      <c r="AQ24" s="2"/>
      <c r="AR24" s="2"/>
      <c r="AS24" s="4"/>
      <c r="AT24" s="2"/>
      <c r="AU24" s="2"/>
      <c r="AV24" s="2"/>
      <c r="AW24" s="2"/>
      <c r="AX24" s="2"/>
      <c r="AY24" s="2"/>
      <c r="AZ24" s="4"/>
      <c r="BA24" s="2"/>
      <c r="BB24" s="2"/>
      <c r="BC24" s="2"/>
      <c r="BD24" s="2"/>
      <c r="BE24" s="2"/>
      <c r="BF24" s="2"/>
      <c r="BG24" s="4"/>
      <c r="BH24" s="2"/>
      <c r="BI24" s="2"/>
      <c r="BJ24" s="2"/>
      <c r="BK24" s="2"/>
      <c r="BL24" s="2"/>
      <c r="BM24" s="2"/>
      <c r="BN24" s="4"/>
      <c r="BO24" s="2"/>
      <c r="BP24" s="2"/>
      <c r="BQ24" s="2"/>
      <c r="BR24" s="2"/>
      <c r="BS24" s="4"/>
      <c r="BT24" s="2"/>
      <c r="BU24" s="2"/>
      <c r="BV24" s="2"/>
      <c r="BW24" s="2"/>
      <c r="BX24" s="2"/>
      <c r="BY24" s="4"/>
      <c r="BZ24" s="2"/>
      <c r="CA24" s="2"/>
      <c r="CB24" s="2"/>
      <c r="CC24" s="2"/>
      <c r="CD24" s="2"/>
      <c r="CE24" s="2"/>
      <c r="CF24" s="2"/>
      <c r="CG24" s="4"/>
      <c r="CH24" s="2"/>
      <c r="CI24" s="2"/>
      <c r="CJ24" s="2"/>
      <c r="CK24" s="2"/>
      <c r="CL24" s="2"/>
      <c r="CM24" s="2"/>
      <c r="CN24" s="3"/>
      <c r="CP24" s="15"/>
      <c r="CQ24" s="11"/>
      <c r="CR24" s="11"/>
      <c r="CS24" s="15"/>
      <c r="CT24" s="11"/>
      <c r="CU24" s="11"/>
      <c r="CV24" s="16"/>
      <c r="CW24" s="27"/>
      <c r="CX24" s="27"/>
      <c r="CY24" s="31"/>
      <c r="CZ24" s="15"/>
      <c r="DA24" s="15"/>
      <c r="DB24" s="30"/>
    </row>
    <row r="25" spans="1:106" ht="19.350000000000001" customHeight="1">
      <c r="A25" s="28"/>
      <c r="B25" s="34">
        <v>15</v>
      </c>
      <c r="C25" s="2"/>
      <c r="D25" s="1"/>
      <c r="E25" s="1"/>
      <c r="F25" s="1"/>
      <c r="G25" s="1"/>
      <c r="H25" s="4"/>
      <c r="I25" s="2"/>
      <c r="J25" s="2"/>
      <c r="K25" s="4"/>
      <c r="L25" s="2"/>
      <c r="M25" s="2"/>
      <c r="N25" s="4"/>
      <c r="O25" s="2"/>
      <c r="P25" s="2"/>
      <c r="Q25" s="2"/>
      <c r="R25" s="4"/>
      <c r="S25" s="2"/>
      <c r="T25" s="2"/>
      <c r="U25" s="2"/>
      <c r="V25" s="2"/>
      <c r="W25" s="4"/>
      <c r="X25" s="2"/>
      <c r="Y25" s="2"/>
      <c r="Z25" s="2"/>
      <c r="AA25" s="4"/>
      <c r="AB25" s="2"/>
      <c r="AC25" s="2"/>
      <c r="AD25" s="2"/>
      <c r="AE25" s="2"/>
      <c r="AF25" s="2"/>
      <c r="AG25" s="4"/>
      <c r="AH25" s="2"/>
      <c r="AI25" s="2"/>
      <c r="AJ25" s="2"/>
      <c r="AK25" s="2"/>
      <c r="AL25" s="2"/>
      <c r="AM25" s="4"/>
      <c r="AN25" s="2"/>
      <c r="AO25" s="2"/>
      <c r="AP25" s="2"/>
      <c r="AQ25" s="2"/>
      <c r="AR25" s="2"/>
      <c r="AS25" s="4"/>
      <c r="AT25" s="2"/>
      <c r="AU25" s="2"/>
      <c r="AV25" s="2"/>
      <c r="AW25" s="2"/>
      <c r="AX25" s="2"/>
      <c r="AY25" s="2"/>
      <c r="AZ25" s="4"/>
      <c r="BA25" s="2"/>
      <c r="BB25" s="2"/>
      <c r="BC25" s="2"/>
      <c r="BD25" s="2"/>
      <c r="BE25" s="2"/>
      <c r="BF25" s="2"/>
      <c r="BG25" s="4"/>
      <c r="BH25" s="2"/>
      <c r="BI25" s="2"/>
      <c r="BJ25" s="2"/>
      <c r="BK25" s="2"/>
      <c r="BL25" s="2"/>
      <c r="BM25" s="2"/>
      <c r="BN25" s="4"/>
      <c r="BO25" s="2"/>
      <c r="BP25" s="2"/>
      <c r="BQ25" s="2"/>
      <c r="BR25" s="2"/>
      <c r="BS25" s="4"/>
      <c r="BT25" s="2"/>
      <c r="BU25" s="2"/>
      <c r="BV25" s="2"/>
      <c r="BW25" s="2"/>
      <c r="BX25" s="2"/>
      <c r="BY25" s="4"/>
      <c r="BZ25" s="2"/>
      <c r="CA25" s="2"/>
      <c r="CB25" s="2"/>
      <c r="CC25" s="2"/>
      <c r="CD25" s="2"/>
      <c r="CE25" s="2"/>
      <c r="CF25" s="2"/>
      <c r="CG25" s="4"/>
      <c r="CH25" s="2"/>
      <c r="CI25" s="2"/>
      <c r="CJ25" s="2"/>
      <c r="CK25" s="2"/>
      <c r="CL25" s="2"/>
      <c r="CM25" s="2"/>
      <c r="CN25" s="3"/>
      <c r="CP25" s="15"/>
      <c r="CQ25" s="11"/>
      <c r="CR25" s="11"/>
      <c r="CS25" s="15"/>
      <c r="CT25" s="11"/>
      <c r="CU25" s="11"/>
      <c r="CV25" s="16"/>
      <c r="CW25" s="27"/>
      <c r="CX25" s="27"/>
      <c r="CY25" s="31"/>
      <c r="CZ25" s="15"/>
      <c r="DA25" s="15"/>
      <c r="DB25" s="30"/>
    </row>
    <row r="26" spans="1:106" ht="19.5" customHeight="1" thickBot="1">
      <c r="B26" s="34">
        <v>16</v>
      </c>
      <c r="C26" s="2"/>
      <c r="D26" s="1"/>
      <c r="E26" s="1"/>
      <c r="F26" s="1"/>
      <c r="G26" s="1"/>
      <c r="H26" s="4"/>
      <c r="I26" s="2"/>
      <c r="J26" s="2"/>
      <c r="K26" s="4"/>
      <c r="L26" s="2"/>
      <c r="M26" s="2"/>
      <c r="N26" s="4"/>
      <c r="O26" s="2"/>
      <c r="P26" s="2"/>
      <c r="Q26" s="2"/>
      <c r="R26" s="4"/>
      <c r="S26" s="2"/>
      <c r="T26" s="2"/>
      <c r="U26" s="2"/>
      <c r="V26" s="2"/>
      <c r="W26" s="4"/>
      <c r="X26" s="2"/>
      <c r="Y26" s="2"/>
      <c r="Z26" s="2"/>
      <c r="AA26" s="4"/>
      <c r="AB26" s="2"/>
      <c r="AC26" s="2"/>
      <c r="AD26" s="2"/>
      <c r="AE26" s="2"/>
      <c r="AF26" s="2"/>
      <c r="AG26" s="4"/>
      <c r="AH26" s="2"/>
      <c r="AI26" s="2"/>
      <c r="AJ26" s="2"/>
      <c r="AK26" s="2"/>
      <c r="AL26" s="2"/>
      <c r="AM26" s="4"/>
      <c r="AN26" s="2"/>
      <c r="AO26" s="2"/>
      <c r="AP26" s="2"/>
      <c r="AQ26" s="2"/>
      <c r="AR26" s="2"/>
      <c r="AS26" s="4"/>
      <c r="AT26" s="2"/>
      <c r="AU26" s="2"/>
      <c r="AV26" s="2"/>
      <c r="AW26" s="2"/>
      <c r="AX26" s="2"/>
      <c r="AY26" s="2"/>
      <c r="AZ26" s="4"/>
      <c r="BA26" s="2"/>
      <c r="BB26" s="2"/>
      <c r="BC26" s="2"/>
      <c r="BD26" s="2"/>
      <c r="BE26" s="2"/>
      <c r="BF26" s="2"/>
      <c r="BG26" s="4"/>
      <c r="BH26" s="2"/>
      <c r="BI26" s="2"/>
      <c r="BJ26" s="2"/>
      <c r="BK26" s="2"/>
      <c r="BL26" s="2"/>
      <c r="BM26" s="2"/>
      <c r="BN26" s="4"/>
      <c r="BO26" s="2"/>
      <c r="BP26" s="2"/>
      <c r="BQ26" s="2"/>
      <c r="BR26" s="2"/>
      <c r="BS26" s="4"/>
      <c r="BT26" s="2"/>
      <c r="BU26" s="2"/>
      <c r="BV26" s="2"/>
      <c r="BW26" s="2"/>
      <c r="BX26" s="2"/>
      <c r="BY26" s="4"/>
      <c r="BZ26" s="2"/>
      <c r="CA26" s="2"/>
      <c r="CB26" s="2"/>
      <c r="CC26" s="2"/>
      <c r="CD26" s="2"/>
      <c r="CE26" s="2"/>
      <c r="CF26" s="2"/>
      <c r="CG26" s="4"/>
      <c r="CH26" s="2"/>
      <c r="CI26" s="2"/>
      <c r="CJ26" s="2"/>
      <c r="CK26" s="2"/>
      <c r="CL26" s="2"/>
      <c r="CM26" s="2"/>
      <c r="CN26" s="3"/>
      <c r="CP26" s="20"/>
      <c r="CQ26" s="21"/>
      <c r="CR26" s="21"/>
      <c r="CS26" s="20"/>
      <c r="CT26" s="21"/>
      <c r="CU26" s="21"/>
      <c r="CV26" s="22"/>
      <c r="CW26" s="20"/>
      <c r="CX26" s="20"/>
      <c r="CY26" s="20"/>
      <c r="CZ26" s="20"/>
      <c r="DA26" s="20"/>
      <c r="DB26" s="32"/>
    </row>
    <row r="27" spans="1:106" ht="19.5" customHeight="1"/>
    <row r="28" spans="1:106" ht="19.5" customHeight="1"/>
    <row r="29" spans="1:106" ht="19.5" customHeight="1"/>
    <row r="30" spans="1:106" ht="19.5" customHeight="1"/>
    <row r="31" spans="1:106" ht="19.5" customHeight="1"/>
    <row r="32" spans="1:106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350000000000001" customHeight="1"/>
    <row r="118" ht="19.350000000000001" customHeight="1"/>
    <row r="119" ht="19.350000000000001" customHeight="1"/>
    <row r="120" ht="19.350000000000001" customHeight="1"/>
    <row r="121" ht="19.350000000000001" customHeight="1"/>
    <row r="122" ht="19.350000000000001" customHeight="1"/>
    <row r="123" ht="19.350000000000001" customHeight="1"/>
    <row r="124" ht="19.350000000000001" customHeight="1"/>
    <row r="125" ht="19.350000000000001" customHeight="1"/>
    <row r="126" ht="19.350000000000001" customHeight="1"/>
    <row r="127" ht="19.350000000000001" customHeight="1"/>
    <row r="128" ht="19.350000000000001" customHeight="1"/>
    <row r="129" ht="19.350000000000001" customHeight="1"/>
    <row r="130" ht="19.350000000000001" customHeight="1"/>
    <row r="131" ht="19.350000000000001" customHeight="1"/>
    <row r="132" ht="19.350000000000001" customHeight="1"/>
    <row r="133" ht="19.350000000000001" customHeight="1"/>
    <row r="134" ht="19.350000000000001" customHeight="1"/>
    <row r="135" ht="19.350000000000001" customHeight="1"/>
    <row r="136" ht="19.350000000000001" customHeight="1"/>
    <row r="137" ht="19.350000000000001" customHeight="1"/>
    <row r="138" ht="19.350000000000001" customHeight="1"/>
    <row r="139" ht="19.350000000000001" customHeight="1"/>
  </sheetData>
  <customSheetViews>
    <customSheetView guid="{573624EF-7C0E-4F9A-B1B8-643B95B36790}" scale="70" showPageBreaks="1" printArea="1" view="pageBreakPreview">
      <pane ySplit="6" topLeftCell="A7" activePane="bottomLeft" state="frozen"/>
      <selection pane="bottomLeft"/>
      <pageMargins left="0.23622047244094491" right="0.23622047244094491" top="0.74803149606299213" bottom="0.74803149606299213" header="0.31496062992125984" footer="0.31496062992125984"/>
      <pageSetup paperSize="9" scale="46" fitToHeight="0" orientation="landscape" r:id="rId1"/>
      <headerFooter alignWithMargins="0">
        <oddHeader>&amp;L&amp;F : &amp;A&amp;R&amp;D</oddHeader>
        <oddFooter>&amp;LCopyright©MITSUI&amp;&amp;CO.,LTD All rights are reserved.&amp;C&amp;P/&amp;N</oddFooter>
      </headerFooter>
    </customSheetView>
    <customSheetView guid="{1EA77E19-6E2E-42C6-9510-04D39C9B3D42}" scale="70" showPageBreaks="1" printArea="1" view="pageBreakPreview">
      <pane ySplit="6" topLeftCell="A7" activePane="bottomLeft" state="frozen"/>
      <selection pane="bottomLeft"/>
      <pageMargins left="0.23622047244094491" right="0.23622047244094491" top="0.74803149606299213" bottom="0.74803149606299213" header="0.31496062992125984" footer="0.31496062992125984"/>
      <pageSetup paperSize="9" scale="46" fitToHeight="0" orientation="landscape" r:id="rId2"/>
      <headerFooter alignWithMargins="0">
        <oddHeader>&amp;L&amp;F : &amp;A&amp;R&amp;D</oddHeader>
        <oddFooter>&amp;LCopyright©MITSUI&amp;&amp;CO.,LTD All rights are reserved.&amp;C&amp;P/&amp;N</oddFooter>
      </headerFooter>
    </customSheetView>
    <customSheetView guid="{2CFFE0AD-0423-4D96-A3D7-47E6A9B53146}" scale="70" showPageBreaks="1" printArea="1" view="pageBreakPreview">
      <pane ySplit="6" topLeftCell="A7" activePane="bottomLeft" state="frozen"/>
      <selection pane="bottomLeft"/>
      <pageMargins left="0.23622047244094491" right="0.23622047244094491" top="0.74803149606299213" bottom="0.74803149606299213" header="0.31496062992125984" footer="0.31496062992125984"/>
      <pageSetup paperSize="9" scale="46" fitToHeight="0" orientation="landscape" r:id="rId3"/>
      <headerFooter alignWithMargins="0">
        <oddHeader>&amp;L&amp;F : &amp;A&amp;R&amp;D</oddHeader>
        <oddFooter>&amp;LCopyright©MITSUI&amp;&amp;CO.,LTD All rights are reserved.&amp;C&amp;P/&amp;N</oddFooter>
      </headerFooter>
    </customSheetView>
  </customSheetViews>
  <mergeCells count="14">
    <mergeCell ref="CZ5:CZ6"/>
    <mergeCell ref="DA5:DA6"/>
    <mergeCell ref="DB5:DB6"/>
    <mergeCell ref="B2:G2"/>
    <mergeCell ref="H2:L2"/>
    <mergeCell ref="M2:S2"/>
    <mergeCell ref="T2:CN2"/>
    <mergeCell ref="CP5:CR6"/>
    <mergeCell ref="CS5:CV6"/>
    <mergeCell ref="CY9:CY20"/>
    <mergeCell ref="CW5:CW6"/>
    <mergeCell ref="CX5:CX6"/>
    <mergeCell ref="CY5:CY6"/>
    <mergeCell ref="B9:CN9"/>
  </mergeCells>
  <phoneticPr fontId="7"/>
  <pageMargins left="0.7" right="0.7" top="0.75" bottom="0.75" header="0.3" footer="0.3"/>
  <pageSetup paperSize="9" scale="42" fitToHeight="0" orientation="landscape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FF00"/>
    <pageSetUpPr fitToPage="1"/>
  </sheetPr>
  <dimension ref="A1:DB139"/>
  <sheetViews>
    <sheetView view="pageBreakPreview" zoomScale="70" zoomScaleNormal="85" zoomScaleSheetLayoutView="70" workbookViewId="0">
      <pane ySplit="6" topLeftCell="A16" activePane="bottomLeft" state="frozen"/>
      <selection activeCell="D61" sqref="D61"/>
      <selection pane="bottomLeft" activeCell="B28" sqref="B28"/>
    </sheetView>
  </sheetViews>
  <sheetFormatPr defaultColWidth="3.125" defaultRowHeight="15.75"/>
  <cols>
    <col min="1" max="1" width="3.375" style="7" customWidth="1"/>
    <col min="2" max="2" width="3.875" style="7" customWidth="1"/>
    <col min="3" max="7" width="3.25" style="5" customWidth="1"/>
    <col min="8" max="9" width="3.125" style="5" customWidth="1"/>
    <col min="10" max="100" width="3.125" style="7" customWidth="1"/>
    <col min="101" max="102" width="20.375" style="7" customWidth="1"/>
    <col min="103" max="103" width="67.5" style="7" customWidth="1"/>
    <col min="104" max="105" width="7.875" style="7" customWidth="1"/>
    <col min="106" max="106" width="96.375" style="7" customWidth="1"/>
    <col min="107" max="107" width="3.125" style="7" customWidth="1"/>
    <col min="108" max="16384" width="3.125" style="7"/>
  </cols>
  <sheetData>
    <row r="1" spans="1:106" ht="16.5" thickBot="1">
      <c r="A1" s="9"/>
      <c r="B1" s="10"/>
      <c r="J1" s="11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</row>
    <row r="2" spans="1:106" s="12" customFormat="1" ht="20.25" thickBot="1">
      <c r="A2" s="13"/>
      <c r="B2" s="112" t="s">
        <v>23</v>
      </c>
      <c r="C2" s="113"/>
      <c r="D2" s="113"/>
      <c r="E2" s="113"/>
      <c r="F2" s="113"/>
      <c r="G2" s="113"/>
      <c r="H2" s="114" t="s">
        <v>25</v>
      </c>
      <c r="I2" s="114"/>
      <c r="J2" s="114"/>
      <c r="K2" s="114"/>
      <c r="L2" s="115"/>
      <c r="M2" s="112" t="s">
        <v>24</v>
      </c>
      <c r="N2" s="113"/>
      <c r="O2" s="113"/>
      <c r="P2" s="113"/>
      <c r="Q2" s="113"/>
      <c r="R2" s="113"/>
      <c r="S2" s="113"/>
      <c r="T2" s="118" t="s">
        <v>26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4"/>
      <c r="BA2" s="114"/>
      <c r="BB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N2" s="114"/>
      <c r="BO2" s="114"/>
      <c r="BP2" s="114"/>
      <c r="BQ2" s="114"/>
      <c r="BR2" s="114"/>
      <c r="BS2" s="114"/>
      <c r="BT2" s="114"/>
      <c r="BU2" s="114"/>
      <c r="BV2" s="114"/>
      <c r="BW2" s="114"/>
      <c r="BX2" s="114"/>
      <c r="BY2" s="114"/>
      <c r="BZ2" s="114"/>
      <c r="CA2" s="114"/>
      <c r="CB2" s="114"/>
      <c r="CC2" s="114"/>
      <c r="CD2" s="114"/>
      <c r="CE2" s="114"/>
      <c r="CF2" s="114"/>
      <c r="CG2" s="114"/>
      <c r="CH2" s="114"/>
      <c r="CI2" s="114"/>
      <c r="CJ2" s="114"/>
      <c r="CK2" s="114"/>
      <c r="CL2" s="114"/>
      <c r="CM2" s="114"/>
      <c r="CN2" s="115"/>
      <c r="CP2" s="14"/>
      <c r="CQ2" s="14"/>
      <c r="CR2" s="7"/>
      <c r="CS2" s="14"/>
      <c r="CT2" s="14"/>
      <c r="CU2" s="14"/>
      <c r="CV2" s="7"/>
      <c r="CW2" s="23" t="s">
        <v>13</v>
      </c>
      <c r="CX2" s="23"/>
      <c r="CY2" s="24"/>
      <c r="CZ2" s="24"/>
      <c r="DA2" s="24"/>
      <c r="DB2" s="25"/>
    </row>
    <row r="3" spans="1:106">
      <c r="CP3" s="8"/>
      <c r="CQ3" s="8"/>
      <c r="CR3" s="8"/>
      <c r="CS3" s="8"/>
      <c r="CT3" s="8"/>
      <c r="CU3" s="8"/>
      <c r="CV3" s="8"/>
    </row>
    <row r="4" spans="1:106" ht="16.5" thickBot="1">
      <c r="CP4" s="8"/>
      <c r="CQ4" s="8"/>
      <c r="CR4" s="8"/>
      <c r="CS4" s="8"/>
      <c r="CT4" s="8"/>
      <c r="CU4" s="8"/>
      <c r="CV4" s="8"/>
    </row>
    <row r="5" spans="1:106" ht="21.6" customHeight="1">
      <c r="B5" s="28"/>
      <c r="C5" s="28"/>
      <c r="D5" s="28"/>
      <c r="E5" s="28"/>
      <c r="F5" s="28"/>
      <c r="G5" s="28"/>
      <c r="H5" s="28"/>
      <c r="I5" s="28"/>
      <c r="J5" s="28"/>
      <c r="CP5" s="121" t="s">
        <v>14</v>
      </c>
      <c r="CQ5" s="121"/>
      <c r="CR5" s="121"/>
      <c r="CS5" s="121" t="s">
        <v>15</v>
      </c>
      <c r="CT5" s="121"/>
      <c r="CU5" s="121"/>
      <c r="CV5" s="121"/>
      <c r="CW5" s="119" t="s">
        <v>16</v>
      </c>
      <c r="CX5" s="119" t="s">
        <v>17</v>
      </c>
      <c r="CY5" s="119" t="s">
        <v>18</v>
      </c>
      <c r="CZ5" s="119" t="s">
        <v>19</v>
      </c>
      <c r="DA5" s="119" t="s">
        <v>20</v>
      </c>
      <c r="DB5" s="119" t="s">
        <v>21</v>
      </c>
    </row>
    <row r="6" spans="1:106" ht="17.100000000000001" customHeight="1" thickBot="1">
      <c r="B6" s="28"/>
      <c r="C6" s="28"/>
      <c r="D6" s="28"/>
      <c r="E6" s="28"/>
      <c r="F6" s="28"/>
      <c r="G6" s="28"/>
      <c r="H6" s="28"/>
      <c r="I6" s="28"/>
      <c r="J6" s="28"/>
      <c r="CP6" s="122"/>
      <c r="CQ6" s="122"/>
      <c r="CR6" s="122"/>
      <c r="CS6" s="122"/>
      <c r="CT6" s="122"/>
      <c r="CU6" s="122"/>
      <c r="CV6" s="122"/>
      <c r="CW6" s="120"/>
      <c r="CX6" s="120"/>
      <c r="CY6" s="120"/>
      <c r="CZ6" s="120"/>
      <c r="DA6" s="120"/>
      <c r="DB6" s="120"/>
    </row>
    <row r="7" spans="1:106" ht="19.350000000000001" customHeight="1">
      <c r="A7" s="28"/>
      <c r="B7" s="28" t="s">
        <v>31</v>
      </c>
      <c r="C7" s="28"/>
      <c r="D7" s="28"/>
      <c r="E7" s="28"/>
      <c r="F7" s="28"/>
      <c r="G7" s="28"/>
      <c r="H7" s="28"/>
      <c r="I7" s="28"/>
      <c r="J7" s="28"/>
      <c r="CP7" s="17"/>
      <c r="CQ7" s="18"/>
      <c r="CR7" s="18"/>
      <c r="CS7" s="17"/>
      <c r="CT7" s="18"/>
      <c r="CU7" s="18"/>
      <c r="CV7" s="19"/>
      <c r="CW7" s="17"/>
      <c r="CX7" s="17"/>
      <c r="CY7" s="17"/>
      <c r="CZ7" s="17"/>
      <c r="DA7" s="17"/>
      <c r="DB7" s="29"/>
    </row>
    <row r="8" spans="1:106" ht="19.350000000000001" customHeight="1">
      <c r="A8" s="28"/>
      <c r="B8" s="28" t="s">
        <v>34</v>
      </c>
      <c r="C8" s="28"/>
      <c r="D8" s="28"/>
      <c r="E8" s="28"/>
      <c r="F8" s="28"/>
      <c r="G8" s="28"/>
      <c r="H8" s="28"/>
      <c r="I8" s="28"/>
      <c r="J8" s="28"/>
      <c r="CP8" s="15"/>
      <c r="CQ8" s="11"/>
      <c r="CR8" s="11"/>
      <c r="CS8" s="15"/>
      <c r="CT8" s="11"/>
      <c r="CU8" s="11"/>
      <c r="CV8" s="16"/>
      <c r="CW8" s="15"/>
      <c r="CX8" s="15"/>
      <c r="CY8" s="15"/>
      <c r="CZ8" s="15"/>
      <c r="DA8" s="15"/>
      <c r="DB8" s="30"/>
    </row>
    <row r="9" spans="1:106" ht="19.350000000000001" customHeight="1">
      <c r="A9" s="28"/>
      <c r="B9" s="117" t="s">
        <v>1</v>
      </c>
      <c r="C9" s="117"/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7"/>
      <c r="AG9" s="117"/>
      <c r="AH9" s="117"/>
      <c r="AI9" s="117"/>
      <c r="AJ9" s="117"/>
      <c r="AK9" s="117"/>
      <c r="AL9" s="117"/>
      <c r="AM9" s="117"/>
      <c r="AN9" s="117"/>
      <c r="AO9" s="117"/>
      <c r="AP9" s="117"/>
      <c r="AQ9" s="117"/>
      <c r="AR9" s="117"/>
      <c r="AS9" s="117"/>
      <c r="AT9" s="117"/>
      <c r="AU9" s="117"/>
      <c r="AV9" s="117"/>
      <c r="AW9" s="117"/>
      <c r="AX9" s="117"/>
      <c r="AY9" s="117"/>
      <c r="AZ9" s="117"/>
      <c r="BA9" s="117"/>
      <c r="BB9" s="117"/>
      <c r="BC9" s="117"/>
      <c r="BD9" s="117"/>
      <c r="BE9" s="117"/>
      <c r="BF9" s="117"/>
      <c r="BG9" s="117"/>
      <c r="BH9" s="117"/>
      <c r="BI9" s="117"/>
      <c r="BJ9" s="117"/>
      <c r="BK9" s="117"/>
      <c r="BL9" s="117"/>
      <c r="BM9" s="117"/>
      <c r="BN9" s="117"/>
      <c r="BO9" s="117"/>
      <c r="BP9" s="117"/>
      <c r="BQ9" s="117"/>
      <c r="BR9" s="117"/>
      <c r="BS9" s="117"/>
      <c r="BT9" s="117"/>
      <c r="BU9" s="117"/>
      <c r="BV9" s="117"/>
      <c r="BW9" s="117"/>
      <c r="BX9" s="117"/>
      <c r="BY9" s="117"/>
      <c r="BZ9" s="117"/>
      <c r="CA9" s="117"/>
      <c r="CB9" s="117"/>
      <c r="CC9" s="117"/>
      <c r="CD9" s="117"/>
      <c r="CE9" s="117"/>
      <c r="CF9" s="117"/>
      <c r="CG9" s="117"/>
      <c r="CH9" s="117"/>
      <c r="CI9" s="117"/>
      <c r="CJ9" s="117"/>
      <c r="CK9" s="117"/>
      <c r="CL9" s="117"/>
      <c r="CM9" s="117"/>
      <c r="CN9" s="117"/>
      <c r="CP9" s="15" t="s">
        <v>0</v>
      </c>
      <c r="CQ9" s="11"/>
      <c r="CR9" s="11"/>
      <c r="CS9" s="15" t="s">
        <v>2</v>
      </c>
      <c r="CT9" s="11"/>
      <c r="CU9" s="11"/>
      <c r="CV9" s="16"/>
      <c r="CW9" s="26" t="s">
        <v>3</v>
      </c>
      <c r="CX9" s="26" t="s">
        <v>4</v>
      </c>
      <c r="CY9" s="116" t="s">
        <v>27</v>
      </c>
      <c r="CZ9" s="26" t="s">
        <v>28</v>
      </c>
      <c r="DA9" s="26" t="s">
        <v>29</v>
      </c>
      <c r="DB9" s="30"/>
    </row>
    <row r="10" spans="1:106" ht="19.350000000000001" customHeight="1">
      <c r="A10" s="28"/>
      <c r="B10" s="33" t="s">
        <v>22</v>
      </c>
      <c r="C10" s="35" t="s">
        <v>5</v>
      </c>
      <c r="D10" s="36"/>
      <c r="E10" s="36"/>
      <c r="F10" s="36"/>
      <c r="G10" s="36"/>
      <c r="H10" s="35" t="s">
        <v>35</v>
      </c>
      <c r="I10" s="36"/>
      <c r="J10" s="36"/>
      <c r="K10" s="35" t="s">
        <v>39</v>
      </c>
      <c r="L10" s="36"/>
      <c r="M10" s="36"/>
      <c r="N10" s="35" t="s">
        <v>40</v>
      </c>
      <c r="O10" s="36"/>
      <c r="P10" s="36"/>
      <c r="Q10" s="36"/>
      <c r="R10" s="35" t="s">
        <v>36</v>
      </c>
      <c r="S10" s="36"/>
      <c r="T10" s="36"/>
      <c r="U10" s="36"/>
      <c r="V10" s="36"/>
      <c r="W10" s="35" t="s">
        <v>37</v>
      </c>
      <c r="X10" s="36"/>
      <c r="Y10" s="36"/>
      <c r="Z10" s="36"/>
      <c r="AA10" s="35" t="s">
        <v>6</v>
      </c>
      <c r="AB10" s="36"/>
      <c r="AC10" s="36"/>
      <c r="AD10" s="36"/>
      <c r="AE10" s="36"/>
      <c r="AF10" s="36"/>
      <c r="AG10" s="35" t="s">
        <v>7</v>
      </c>
      <c r="AH10" s="36"/>
      <c r="AI10" s="36"/>
      <c r="AJ10" s="36"/>
      <c r="AK10" s="36"/>
      <c r="AL10" s="36"/>
      <c r="AM10" s="35" t="s">
        <v>8</v>
      </c>
      <c r="AN10" s="36"/>
      <c r="AO10" s="36"/>
      <c r="AP10" s="36"/>
      <c r="AQ10" s="36"/>
      <c r="AR10" s="36"/>
      <c r="AS10" s="35" t="s">
        <v>9</v>
      </c>
      <c r="AT10" s="36"/>
      <c r="AU10" s="36"/>
      <c r="AV10" s="36"/>
      <c r="AW10" s="36"/>
      <c r="AX10" s="36"/>
      <c r="AY10" s="36"/>
      <c r="AZ10" s="35" t="s">
        <v>41</v>
      </c>
      <c r="BA10" s="36"/>
      <c r="BB10" s="36"/>
      <c r="BC10" s="36"/>
      <c r="BD10" s="36"/>
      <c r="BE10" s="36"/>
      <c r="BF10" s="36"/>
      <c r="BG10" s="35" t="s">
        <v>10</v>
      </c>
      <c r="BH10" s="36"/>
      <c r="BI10" s="36"/>
      <c r="BJ10" s="36"/>
      <c r="BK10" s="36"/>
      <c r="BL10" s="36"/>
      <c r="BM10" s="36"/>
      <c r="BN10" s="35" t="s">
        <v>11</v>
      </c>
      <c r="BO10" s="36"/>
      <c r="BP10" s="36"/>
      <c r="BQ10" s="36"/>
      <c r="BR10" s="36"/>
      <c r="BS10" s="35" t="s">
        <v>12</v>
      </c>
      <c r="BT10" s="36"/>
      <c r="BU10" s="36"/>
      <c r="BV10" s="36"/>
      <c r="BW10" s="36"/>
      <c r="BX10" s="36"/>
      <c r="BY10" s="35" t="s">
        <v>42</v>
      </c>
      <c r="BZ10" s="36"/>
      <c r="CA10" s="36"/>
      <c r="CB10" s="36"/>
      <c r="CC10" s="36"/>
      <c r="CD10" s="36"/>
      <c r="CE10" s="36"/>
      <c r="CF10" s="36"/>
      <c r="CG10" s="35" t="s">
        <v>38</v>
      </c>
      <c r="CH10" s="36"/>
      <c r="CI10" s="36"/>
      <c r="CJ10" s="36"/>
      <c r="CK10" s="36"/>
      <c r="CL10" s="36"/>
      <c r="CM10" s="36"/>
      <c r="CN10" s="37"/>
      <c r="CP10" s="15"/>
      <c r="CQ10" s="11"/>
      <c r="CR10" s="11"/>
      <c r="CS10" s="15"/>
      <c r="CT10" s="11"/>
      <c r="CU10" s="11"/>
      <c r="CV10" s="16"/>
      <c r="CW10" s="27"/>
      <c r="CX10" s="27"/>
      <c r="CY10" s="116"/>
      <c r="CZ10" s="15"/>
      <c r="DA10" s="15"/>
      <c r="DB10" s="30"/>
    </row>
    <row r="11" spans="1:106" ht="19.350000000000001" customHeight="1">
      <c r="A11" s="28"/>
      <c r="B11" s="34">
        <v>1</v>
      </c>
      <c r="C11" s="2"/>
      <c r="D11" s="1"/>
      <c r="E11" s="1"/>
      <c r="F11" s="1"/>
      <c r="G11" s="1"/>
      <c r="H11" s="4"/>
      <c r="I11" s="2"/>
      <c r="J11" s="2"/>
      <c r="K11" s="4"/>
      <c r="L11" s="2"/>
      <c r="M11" s="2"/>
      <c r="N11" s="4"/>
      <c r="O11" s="2"/>
      <c r="P11" s="2"/>
      <c r="Q11" s="2"/>
      <c r="R11" s="4"/>
      <c r="S11" s="2"/>
      <c r="T11" s="2"/>
      <c r="U11" s="2"/>
      <c r="V11" s="2"/>
      <c r="W11" s="4"/>
      <c r="X11" s="2"/>
      <c r="Y11" s="2"/>
      <c r="Z11" s="2"/>
      <c r="AA11" s="4"/>
      <c r="AB11" s="2"/>
      <c r="AC11" s="2"/>
      <c r="AD11" s="2"/>
      <c r="AE11" s="2"/>
      <c r="AF11" s="2"/>
      <c r="AG11" s="4"/>
      <c r="AH11" s="2"/>
      <c r="AI11" s="2"/>
      <c r="AJ11" s="2"/>
      <c r="AK11" s="2"/>
      <c r="AL11" s="2"/>
      <c r="AM11" s="4"/>
      <c r="AN11" s="2"/>
      <c r="AO11" s="2"/>
      <c r="AP11" s="2"/>
      <c r="AQ11" s="2"/>
      <c r="AR11" s="2"/>
      <c r="AS11" s="4"/>
      <c r="AT11" s="2"/>
      <c r="AU11" s="2"/>
      <c r="AV11" s="2"/>
      <c r="AW11" s="2"/>
      <c r="AX11" s="2"/>
      <c r="AY11" s="2"/>
      <c r="AZ11" s="4"/>
      <c r="BA11" s="2"/>
      <c r="BB11" s="2"/>
      <c r="BC11" s="2"/>
      <c r="BD11" s="2"/>
      <c r="BE11" s="2"/>
      <c r="BF11" s="2"/>
      <c r="BG11" s="4"/>
      <c r="BH11" s="2"/>
      <c r="BI11" s="2"/>
      <c r="BJ11" s="2"/>
      <c r="BK11" s="2"/>
      <c r="BL11" s="2"/>
      <c r="BM11" s="2"/>
      <c r="BN11" s="4"/>
      <c r="BO11" s="2"/>
      <c r="BP11" s="2"/>
      <c r="BQ11" s="2"/>
      <c r="BR11" s="2"/>
      <c r="BS11" s="4"/>
      <c r="BT11" s="2"/>
      <c r="BU11" s="2"/>
      <c r="BV11" s="2"/>
      <c r="BW11" s="2"/>
      <c r="BX11" s="2"/>
      <c r="BY11" s="4"/>
      <c r="BZ11" s="2"/>
      <c r="CA11" s="2"/>
      <c r="CB11" s="2"/>
      <c r="CC11" s="2"/>
      <c r="CD11" s="2"/>
      <c r="CE11" s="2"/>
      <c r="CF11" s="2"/>
      <c r="CG11" s="4"/>
      <c r="CH11" s="2"/>
      <c r="CI11" s="2"/>
      <c r="CJ11" s="2"/>
      <c r="CK11" s="2"/>
      <c r="CL11" s="2"/>
      <c r="CM11" s="2"/>
      <c r="CN11" s="3"/>
      <c r="CP11" s="15"/>
      <c r="CQ11" s="11"/>
      <c r="CR11" s="11"/>
      <c r="CS11" s="15"/>
      <c r="CT11" s="11"/>
      <c r="CU11" s="11"/>
      <c r="CV11" s="16"/>
      <c r="CW11" s="27"/>
      <c r="CX11" s="27"/>
      <c r="CY11" s="116"/>
      <c r="CZ11" s="15"/>
      <c r="DA11" s="15"/>
      <c r="DB11" s="30"/>
    </row>
    <row r="12" spans="1:106" ht="19.350000000000001" customHeight="1">
      <c r="A12" s="28"/>
      <c r="B12" s="34">
        <v>2</v>
      </c>
      <c r="C12" s="2"/>
      <c r="D12" s="1"/>
      <c r="E12" s="1"/>
      <c r="F12" s="1"/>
      <c r="G12" s="1"/>
      <c r="H12" s="4"/>
      <c r="I12" s="2"/>
      <c r="J12" s="2"/>
      <c r="K12" s="4"/>
      <c r="L12" s="2"/>
      <c r="M12" s="2"/>
      <c r="N12" s="4"/>
      <c r="O12" s="2"/>
      <c r="P12" s="2"/>
      <c r="Q12" s="2"/>
      <c r="R12" s="4"/>
      <c r="S12" s="2"/>
      <c r="T12" s="2"/>
      <c r="U12" s="2"/>
      <c r="V12" s="2"/>
      <c r="W12" s="4"/>
      <c r="X12" s="2"/>
      <c r="Y12" s="2"/>
      <c r="Z12" s="2"/>
      <c r="AA12" s="4"/>
      <c r="AB12" s="2"/>
      <c r="AC12" s="2"/>
      <c r="AD12" s="2"/>
      <c r="AE12" s="2"/>
      <c r="AF12" s="2"/>
      <c r="AG12" s="4"/>
      <c r="AH12" s="2"/>
      <c r="AI12" s="2"/>
      <c r="AJ12" s="2"/>
      <c r="AK12" s="2"/>
      <c r="AL12" s="2"/>
      <c r="AM12" s="4"/>
      <c r="AN12" s="2"/>
      <c r="AO12" s="2"/>
      <c r="AP12" s="2"/>
      <c r="AQ12" s="2"/>
      <c r="AR12" s="2"/>
      <c r="AS12" s="4"/>
      <c r="AT12" s="2"/>
      <c r="AU12" s="2"/>
      <c r="AV12" s="2"/>
      <c r="AW12" s="2"/>
      <c r="AX12" s="2"/>
      <c r="AY12" s="2"/>
      <c r="AZ12" s="4"/>
      <c r="BA12" s="2"/>
      <c r="BB12" s="2"/>
      <c r="BC12" s="2"/>
      <c r="BD12" s="2"/>
      <c r="BE12" s="2"/>
      <c r="BF12" s="2"/>
      <c r="BG12" s="4"/>
      <c r="BH12" s="2"/>
      <c r="BI12" s="2"/>
      <c r="BJ12" s="2"/>
      <c r="BK12" s="2"/>
      <c r="BL12" s="2"/>
      <c r="BM12" s="2"/>
      <c r="BN12" s="4"/>
      <c r="BO12" s="2"/>
      <c r="BP12" s="2"/>
      <c r="BQ12" s="2"/>
      <c r="BR12" s="2"/>
      <c r="BS12" s="4"/>
      <c r="BT12" s="2"/>
      <c r="BU12" s="2"/>
      <c r="BV12" s="2"/>
      <c r="BW12" s="2"/>
      <c r="BX12" s="2"/>
      <c r="BY12" s="4"/>
      <c r="BZ12" s="2"/>
      <c r="CA12" s="2"/>
      <c r="CB12" s="2"/>
      <c r="CC12" s="2"/>
      <c r="CD12" s="2"/>
      <c r="CE12" s="2"/>
      <c r="CF12" s="2"/>
      <c r="CG12" s="4"/>
      <c r="CH12" s="2"/>
      <c r="CI12" s="2"/>
      <c r="CJ12" s="2"/>
      <c r="CK12" s="2"/>
      <c r="CL12" s="2"/>
      <c r="CM12" s="2"/>
      <c r="CN12" s="3"/>
      <c r="CP12" s="15"/>
      <c r="CQ12" s="11"/>
      <c r="CR12" s="11"/>
      <c r="CS12" s="15"/>
      <c r="CT12" s="11"/>
      <c r="CU12" s="11"/>
      <c r="CV12" s="16"/>
      <c r="CW12" s="27"/>
      <c r="CX12" s="27"/>
      <c r="CY12" s="116"/>
      <c r="CZ12" s="15"/>
      <c r="DA12" s="15"/>
      <c r="DB12" s="30"/>
    </row>
    <row r="13" spans="1:106" ht="19.350000000000001" customHeight="1">
      <c r="A13" s="28"/>
      <c r="B13" s="34">
        <v>3</v>
      </c>
      <c r="C13" s="2"/>
      <c r="D13" s="1"/>
      <c r="E13" s="1"/>
      <c r="F13" s="1"/>
      <c r="G13" s="1"/>
      <c r="H13" s="4"/>
      <c r="I13" s="2"/>
      <c r="J13" s="2"/>
      <c r="K13" s="4"/>
      <c r="L13" s="2"/>
      <c r="M13" s="2"/>
      <c r="N13" s="4"/>
      <c r="O13" s="2"/>
      <c r="P13" s="2"/>
      <c r="Q13" s="2"/>
      <c r="R13" s="4"/>
      <c r="S13" s="2"/>
      <c r="T13" s="2"/>
      <c r="U13" s="2"/>
      <c r="V13" s="2"/>
      <c r="W13" s="4"/>
      <c r="X13" s="2"/>
      <c r="Y13" s="2"/>
      <c r="Z13" s="2"/>
      <c r="AA13" s="4"/>
      <c r="AB13" s="2"/>
      <c r="AC13" s="2"/>
      <c r="AD13" s="2"/>
      <c r="AE13" s="2"/>
      <c r="AF13" s="2"/>
      <c r="AG13" s="4"/>
      <c r="AH13" s="2"/>
      <c r="AI13" s="2"/>
      <c r="AJ13" s="2"/>
      <c r="AK13" s="2"/>
      <c r="AL13" s="2"/>
      <c r="AM13" s="4"/>
      <c r="AN13" s="2"/>
      <c r="AO13" s="2"/>
      <c r="AP13" s="2"/>
      <c r="AQ13" s="2"/>
      <c r="AR13" s="2"/>
      <c r="AS13" s="4"/>
      <c r="AT13" s="2"/>
      <c r="AU13" s="2"/>
      <c r="AV13" s="2"/>
      <c r="AW13" s="2"/>
      <c r="AX13" s="2"/>
      <c r="AY13" s="2"/>
      <c r="AZ13" s="4"/>
      <c r="BA13" s="2"/>
      <c r="BB13" s="2"/>
      <c r="BC13" s="2"/>
      <c r="BD13" s="2"/>
      <c r="BE13" s="2"/>
      <c r="BF13" s="2"/>
      <c r="BG13" s="4"/>
      <c r="BH13" s="2"/>
      <c r="BI13" s="2"/>
      <c r="BJ13" s="2"/>
      <c r="BK13" s="2"/>
      <c r="BL13" s="2"/>
      <c r="BM13" s="2"/>
      <c r="BN13" s="4"/>
      <c r="BO13" s="2"/>
      <c r="BP13" s="2"/>
      <c r="BQ13" s="2"/>
      <c r="BR13" s="2"/>
      <c r="BS13" s="4"/>
      <c r="BT13" s="2"/>
      <c r="BU13" s="2"/>
      <c r="BV13" s="2"/>
      <c r="BW13" s="2"/>
      <c r="BX13" s="2"/>
      <c r="BY13" s="4"/>
      <c r="BZ13" s="2"/>
      <c r="CA13" s="2"/>
      <c r="CB13" s="2"/>
      <c r="CC13" s="2"/>
      <c r="CD13" s="2"/>
      <c r="CE13" s="2"/>
      <c r="CF13" s="2"/>
      <c r="CG13" s="4"/>
      <c r="CH13" s="2"/>
      <c r="CI13" s="2"/>
      <c r="CJ13" s="2"/>
      <c r="CK13" s="2"/>
      <c r="CL13" s="2"/>
      <c r="CM13" s="2"/>
      <c r="CN13" s="3"/>
      <c r="CP13" s="15"/>
      <c r="CQ13" s="11"/>
      <c r="CR13" s="11"/>
      <c r="CS13" s="15"/>
      <c r="CT13" s="11"/>
      <c r="CU13" s="11"/>
      <c r="CV13" s="16"/>
      <c r="CW13" s="27"/>
      <c r="CX13" s="27"/>
      <c r="CY13" s="116"/>
      <c r="CZ13" s="15"/>
      <c r="DA13" s="15"/>
      <c r="DB13" s="30"/>
    </row>
    <row r="14" spans="1:106" ht="19.350000000000001" customHeight="1">
      <c r="A14" s="28"/>
      <c r="B14" s="34">
        <v>4</v>
      </c>
      <c r="C14" s="2"/>
      <c r="D14" s="1"/>
      <c r="E14" s="1"/>
      <c r="F14" s="1"/>
      <c r="G14" s="1"/>
      <c r="H14" s="4"/>
      <c r="I14" s="2"/>
      <c r="J14" s="2"/>
      <c r="K14" s="4"/>
      <c r="L14" s="2"/>
      <c r="M14" s="2"/>
      <c r="N14" s="4"/>
      <c r="O14" s="2"/>
      <c r="P14" s="2"/>
      <c r="Q14" s="2"/>
      <c r="R14" s="4"/>
      <c r="S14" s="2"/>
      <c r="T14" s="2"/>
      <c r="U14" s="2"/>
      <c r="V14" s="2"/>
      <c r="W14" s="4"/>
      <c r="X14" s="2"/>
      <c r="Y14" s="2"/>
      <c r="Z14" s="2"/>
      <c r="AA14" s="4"/>
      <c r="AB14" s="2"/>
      <c r="AC14" s="2"/>
      <c r="AD14" s="2"/>
      <c r="AE14" s="2"/>
      <c r="AF14" s="2"/>
      <c r="AG14" s="4"/>
      <c r="AH14" s="2"/>
      <c r="AI14" s="2"/>
      <c r="AJ14" s="2"/>
      <c r="AK14" s="2"/>
      <c r="AL14" s="2"/>
      <c r="AM14" s="4"/>
      <c r="AN14" s="2"/>
      <c r="AO14" s="2"/>
      <c r="AP14" s="2"/>
      <c r="AQ14" s="2"/>
      <c r="AR14" s="2"/>
      <c r="AS14" s="4"/>
      <c r="AT14" s="2"/>
      <c r="AU14" s="2"/>
      <c r="AV14" s="2"/>
      <c r="AW14" s="2"/>
      <c r="AX14" s="2"/>
      <c r="AY14" s="2"/>
      <c r="AZ14" s="4"/>
      <c r="BA14" s="2"/>
      <c r="BB14" s="2"/>
      <c r="BC14" s="2"/>
      <c r="BD14" s="2"/>
      <c r="BE14" s="2"/>
      <c r="BF14" s="2"/>
      <c r="BG14" s="4"/>
      <c r="BH14" s="2"/>
      <c r="BI14" s="2"/>
      <c r="BJ14" s="2"/>
      <c r="BK14" s="2"/>
      <c r="BL14" s="2"/>
      <c r="BM14" s="2"/>
      <c r="BN14" s="4"/>
      <c r="BO14" s="2"/>
      <c r="BP14" s="2"/>
      <c r="BQ14" s="2"/>
      <c r="BR14" s="2"/>
      <c r="BS14" s="4"/>
      <c r="BT14" s="2"/>
      <c r="BU14" s="2"/>
      <c r="BV14" s="2"/>
      <c r="BW14" s="2"/>
      <c r="BX14" s="2"/>
      <c r="BY14" s="4"/>
      <c r="BZ14" s="2"/>
      <c r="CA14" s="2"/>
      <c r="CB14" s="2"/>
      <c r="CC14" s="2"/>
      <c r="CD14" s="2"/>
      <c r="CE14" s="2"/>
      <c r="CF14" s="2"/>
      <c r="CG14" s="4"/>
      <c r="CH14" s="2"/>
      <c r="CI14" s="2"/>
      <c r="CJ14" s="2"/>
      <c r="CK14" s="2"/>
      <c r="CL14" s="2"/>
      <c r="CM14" s="2"/>
      <c r="CN14" s="3"/>
      <c r="CP14" s="15"/>
      <c r="CQ14" s="11"/>
      <c r="CR14" s="11"/>
      <c r="CS14" s="15"/>
      <c r="CT14" s="11"/>
      <c r="CU14" s="11"/>
      <c r="CV14" s="16"/>
      <c r="CW14" s="27"/>
      <c r="CX14" s="27"/>
      <c r="CY14" s="116"/>
      <c r="CZ14" s="15"/>
      <c r="DA14" s="15"/>
      <c r="DB14" s="30"/>
    </row>
    <row r="15" spans="1:106" ht="19.350000000000001" customHeight="1">
      <c r="A15" s="28"/>
      <c r="B15" s="34">
        <v>5</v>
      </c>
      <c r="C15" s="2"/>
      <c r="D15" s="1"/>
      <c r="E15" s="1"/>
      <c r="F15" s="1"/>
      <c r="G15" s="1"/>
      <c r="H15" s="4"/>
      <c r="I15" s="2"/>
      <c r="J15" s="2"/>
      <c r="K15" s="4"/>
      <c r="L15" s="2"/>
      <c r="M15" s="2"/>
      <c r="N15" s="4"/>
      <c r="O15" s="2"/>
      <c r="P15" s="2"/>
      <c r="Q15" s="2"/>
      <c r="R15" s="4"/>
      <c r="S15" s="2"/>
      <c r="T15" s="2"/>
      <c r="U15" s="2"/>
      <c r="V15" s="2"/>
      <c r="W15" s="4"/>
      <c r="X15" s="2"/>
      <c r="Y15" s="2"/>
      <c r="Z15" s="2"/>
      <c r="AA15" s="4"/>
      <c r="AB15" s="2"/>
      <c r="AC15" s="2"/>
      <c r="AD15" s="2"/>
      <c r="AE15" s="2"/>
      <c r="AF15" s="2"/>
      <c r="AG15" s="4"/>
      <c r="AH15" s="2"/>
      <c r="AI15" s="2"/>
      <c r="AJ15" s="2"/>
      <c r="AK15" s="2"/>
      <c r="AL15" s="2"/>
      <c r="AM15" s="4"/>
      <c r="AN15" s="2"/>
      <c r="AO15" s="2"/>
      <c r="AP15" s="2"/>
      <c r="AQ15" s="2"/>
      <c r="AR15" s="2"/>
      <c r="AS15" s="4"/>
      <c r="AT15" s="2"/>
      <c r="AU15" s="2"/>
      <c r="AV15" s="2"/>
      <c r="AW15" s="2"/>
      <c r="AX15" s="2"/>
      <c r="AY15" s="2"/>
      <c r="AZ15" s="4"/>
      <c r="BA15" s="2"/>
      <c r="BB15" s="2"/>
      <c r="BC15" s="2"/>
      <c r="BD15" s="2"/>
      <c r="BE15" s="2"/>
      <c r="BF15" s="2"/>
      <c r="BG15" s="4"/>
      <c r="BH15" s="2"/>
      <c r="BI15" s="2"/>
      <c r="BJ15" s="2"/>
      <c r="BK15" s="2"/>
      <c r="BL15" s="2"/>
      <c r="BM15" s="2"/>
      <c r="BN15" s="4"/>
      <c r="BO15" s="2"/>
      <c r="BP15" s="2"/>
      <c r="BQ15" s="2"/>
      <c r="BR15" s="2"/>
      <c r="BS15" s="4"/>
      <c r="BT15" s="2"/>
      <c r="BU15" s="2"/>
      <c r="BV15" s="2"/>
      <c r="BW15" s="2"/>
      <c r="BX15" s="2"/>
      <c r="BY15" s="4"/>
      <c r="BZ15" s="2"/>
      <c r="CA15" s="2"/>
      <c r="CB15" s="2"/>
      <c r="CC15" s="2"/>
      <c r="CD15" s="2"/>
      <c r="CE15" s="2"/>
      <c r="CF15" s="2"/>
      <c r="CG15" s="4"/>
      <c r="CH15" s="2"/>
      <c r="CI15" s="2"/>
      <c r="CJ15" s="2"/>
      <c r="CK15" s="2"/>
      <c r="CL15" s="2"/>
      <c r="CM15" s="2"/>
      <c r="CN15" s="3"/>
      <c r="CP15" s="15"/>
      <c r="CQ15" s="11"/>
      <c r="CR15" s="11"/>
      <c r="CS15" s="15"/>
      <c r="CT15" s="11"/>
      <c r="CU15" s="11"/>
      <c r="CV15" s="16"/>
      <c r="CW15" s="27"/>
      <c r="CX15" s="27"/>
      <c r="CY15" s="116"/>
      <c r="CZ15" s="15"/>
      <c r="DA15" s="15"/>
      <c r="DB15" s="30"/>
    </row>
    <row r="16" spans="1:106" ht="19.350000000000001" customHeight="1">
      <c r="A16" s="28"/>
      <c r="B16" s="34">
        <v>6</v>
      </c>
      <c r="C16" s="2"/>
      <c r="D16" s="1"/>
      <c r="E16" s="1"/>
      <c r="F16" s="1"/>
      <c r="G16" s="1"/>
      <c r="H16" s="4"/>
      <c r="I16" s="2"/>
      <c r="J16" s="2"/>
      <c r="K16" s="4"/>
      <c r="L16" s="2"/>
      <c r="M16" s="2"/>
      <c r="N16" s="4"/>
      <c r="O16" s="2"/>
      <c r="P16" s="2"/>
      <c r="Q16" s="2"/>
      <c r="R16" s="4"/>
      <c r="S16" s="2"/>
      <c r="T16" s="2"/>
      <c r="U16" s="2"/>
      <c r="V16" s="2"/>
      <c r="W16" s="4"/>
      <c r="X16" s="2"/>
      <c r="Y16" s="2"/>
      <c r="Z16" s="2"/>
      <c r="AA16" s="4"/>
      <c r="AB16" s="2"/>
      <c r="AC16" s="2"/>
      <c r="AD16" s="2"/>
      <c r="AE16" s="2"/>
      <c r="AF16" s="2"/>
      <c r="AG16" s="4"/>
      <c r="AH16" s="2"/>
      <c r="AI16" s="2"/>
      <c r="AJ16" s="2"/>
      <c r="AK16" s="2"/>
      <c r="AL16" s="2"/>
      <c r="AM16" s="4"/>
      <c r="AN16" s="2"/>
      <c r="AO16" s="2"/>
      <c r="AP16" s="2"/>
      <c r="AQ16" s="2"/>
      <c r="AR16" s="2"/>
      <c r="AS16" s="4"/>
      <c r="AT16" s="2"/>
      <c r="AU16" s="2"/>
      <c r="AV16" s="2"/>
      <c r="AW16" s="2"/>
      <c r="AX16" s="2"/>
      <c r="AY16" s="2"/>
      <c r="AZ16" s="4"/>
      <c r="BA16" s="2"/>
      <c r="BB16" s="2"/>
      <c r="BC16" s="2"/>
      <c r="BD16" s="2"/>
      <c r="BE16" s="2"/>
      <c r="BF16" s="2"/>
      <c r="BG16" s="4"/>
      <c r="BH16" s="2"/>
      <c r="BI16" s="2"/>
      <c r="BJ16" s="2"/>
      <c r="BK16" s="2"/>
      <c r="BL16" s="2"/>
      <c r="BM16" s="2"/>
      <c r="BN16" s="4"/>
      <c r="BO16" s="2"/>
      <c r="BP16" s="2"/>
      <c r="BQ16" s="2"/>
      <c r="BR16" s="2"/>
      <c r="BS16" s="4"/>
      <c r="BT16" s="2"/>
      <c r="BU16" s="2"/>
      <c r="BV16" s="2"/>
      <c r="BW16" s="2"/>
      <c r="BX16" s="2"/>
      <c r="BY16" s="4"/>
      <c r="BZ16" s="2"/>
      <c r="CA16" s="2"/>
      <c r="CB16" s="2"/>
      <c r="CC16" s="2"/>
      <c r="CD16" s="2"/>
      <c r="CE16" s="2"/>
      <c r="CF16" s="2"/>
      <c r="CG16" s="4"/>
      <c r="CH16" s="2"/>
      <c r="CI16" s="2"/>
      <c r="CJ16" s="2"/>
      <c r="CK16" s="2"/>
      <c r="CL16" s="2"/>
      <c r="CM16" s="2"/>
      <c r="CN16" s="3"/>
      <c r="CP16" s="15"/>
      <c r="CQ16" s="11"/>
      <c r="CR16" s="11"/>
      <c r="CS16" s="15"/>
      <c r="CT16" s="11"/>
      <c r="CU16" s="11"/>
      <c r="CV16" s="16"/>
      <c r="CW16" s="27"/>
      <c r="CX16" s="27"/>
      <c r="CY16" s="116"/>
      <c r="CZ16" s="15"/>
      <c r="DA16" s="15"/>
      <c r="DB16" s="30"/>
    </row>
    <row r="17" spans="1:106" ht="19.350000000000001" customHeight="1">
      <c r="A17" s="28"/>
      <c r="B17" s="34">
        <v>7</v>
      </c>
      <c r="C17" s="2"/>
      <c r="D17" s="2"/>
      <c r="E17" s="2"/>
      <c r="F17" s="1"/>
      <c r="G17" s="1"/>
      <c r="H17" s="4"/>
      <c r="I17" s="2"/>
      <c r="J17" s="2"/>
      <c r="K17" s="4"/>
      <c r="L17" s="2"/>
      <c r="M17" s="2"/>
      <c r="N17" s="4"/>
      <c r="O17" s="2"/>
      <c r="P17" s="2"/>
      <c r="Q17" s="2"/>
      <c r="R17" s="4"/>
      <c r="S17" s="2"/>
      <c r="T17" s="2"/>
      <c r="U17" s="2"/>
      <c r="V17" s="2"/>
      <c r="W17" s="4"/>
      <c r="X17" s="2"/>
      <c r="Y17" s="2"/>
      <c r="Z17" s="2"/>
      <c r="AA17" s="4"/>
      <c r="AB17" s="2"/>
      <c r="AC17" s="2"/>
      <c r="AD17" s="2"/>
      <c r="AE17" s="2"/>
      <c r="AF17" s="2"/>
      <c r="AG17" s="4"/>
      <c r="AH17" s="2"/>
      <c r="AI17" s="2"/>
      <c r="AJ17" s="2"/>
      <c r="AK17" s="2"/>
      <c r="AL17" s="2"/>
      <c r="AM17" s="4"/>
      <c r="AN17" s="2"/>
      <c r="AO17" s="2"/>
      <c r="AP17" s="2"/>
      <c r="AQ17" s="2"/>
      <c r="AR17" s="2"/>
      <c r="AS17" s="4"/>
      <c r="AT17" s="2"/>
      <c r="AU17" s="2"/>
      <c r="AV17" s="2"/>
      <c r="AW17" s="2"/>
      <c r="AX17" s="2"/>
      <c r="AY17" s="2"/>
      <c r="AZ17" s="4"/>
      <c r="BA17" s="2"/>
      <c r="BB17" s="2"/>
      <c r="BC17" s="2"/>
      <c r="BD17" s="2"/>
      <c r="BE17" s="2"/>
      <c r="BF17" s="2"/>
      <c r="BG17" s="4"/>
      <c r="BH17" s="2"/>
      <c r="BI17" s="2"/>
      <c r="BJ17" s="2"/>
      <c r="BK17" s="2"/>
      <c r="BL17" s="2"/>
      <c r="BM17" s="2"/>
      <c r="BN17" s="4"/>
      <c r="BO17" s="2"/>
      <c r="BP17" s="2"/>
      <c r="BQ17" s="2"/>
      <c r="BR17" s="2"/>
      <c r="BS17" s="4"/>
      <c r="BT17" s="2"/>
      <c r="BU17" s="2"/>
      <c r="BV17" s="2"/>
      <c r="BW17" s="2"/>
      <c r="BX17" s="2"/>
      <c r="BY17" s="4"/>
      <c r="BZ17" s="2"/>
      <c r="CA17" s="2"/>
      <c r="CB17" s="2"/>
      <c r="CC17" s="2"/>
      <c r="CD17" s="2"/>
      <c r="CE17" s="2"/>
      <c r="CF17" s="2"/>
      <c r="CG17" s="4"/>
      <c r="CH17" s="2"/>
      <c r="CI17" s="2"/>
      <c r="CJ17" s="2"/>
      <c r="CK17" s="2"/>
      <c r="CL17" s="2"/>
      <c r="CM17" s="2"/>
      <c r="CN17" s="3"/>
      <c r="CP17" s="15"/>
      <c r="CQ17" s="11"/>
      <c r="CR17" s="11"/>
      <c r="CS17" s="15"/>
      <c r="CT17" s="11"/>
      <c r="CU17" s="11"/>
      <c r="CV17" s="16"/>
      <c r="CW17" s="27"/>
      <c r="CX17" s="27"/>
      <c r="CY17" s="116"/>
      <c r="CZ17" s="15"/>
      <c r="DA17" s="15"/>
      <c r="DB17" s="30"/>
    </row>
    <row r="18" spans="1:106" ht="19.350000000000001" customHeight="1">
      <c r="A18" s="28"/>
      <c r="B18" s="34">
        <v>8</v>
      </c>
      <c r="C18" s="2"/>
      <c r="D18" s="1"/>
      <c r="E18" s="1"/>
      <c r="F18" s="1"/>
      <c r="G18" s="1"/>
      <c r="H18" s="4"/>
      <c r="I18" s="2"/>
      <c r="J18" s="2"/>
      <c r="K18" s="4"/>
      <c r="L18" s="2"/>
      <c r="M18" s="2"/>
      <c r="N18" s="4"/>
      <c r="O18" s="2"/>
      <c r="P18" s="2"/>
      <c r="Q18" s="2"/>
      <c r="R18" s="4"/>
      <c r="S18" s="2"/>
      <c r="T18" s="2"/>
      <c r="U18" s="2"/>
      <c r="V18" s="2"/>
      <c r="W18" s="4"/>
      <c r="X18" s="2"/>
      <c r="Y18" s="2"/>
      <c r="Z18" s="2"/>
      <c r="AA18" s="4"/>
      <c r="AB18" s="2"/>
      <c r="AC18" s="2"/>
      <c r="AD18" s="2"/>
      <c r="AE18" s="2"/>
      <c r="AF18" s="2"/>
      <c r="AG18" s="4"/>
      <c r="AH18" s="2"/>
      <c r="AI18" s="2"/>
      <c r="AJ18" s="2"/>
      <c r="AK18" s="2"/>
      <c r="AL18" s="2"/>
      <c r="AM18" s="4"/>
      <c r="AN18" s="2"/>
      <c r="AO18" s="2"/>
      <c r="AP18" s="2"/>
      <c r="AQ18" s="2"/>
      <c r="AR18" s="2"/>
      <c r="AS18" s="4"/>
      <c r="AT18" s="2"/>
      <c r="AU18" s="2"/>
      <c r="AV18" s="2"/>
      <c r="AW18" s="2"/>
      <c r="AX18" s="2"/>
      <c r="AY18" s="2"/>
      <c r="AZ18" s="4"/>
      <c r="BA18" s="2"/>
      <c r="BB18" s="2"/>
      <c r="BC18" s="2"/>
      <c r="BD18" s="2"/>
      <c r="BE18" s="2"/>
      <c r="BF18" s="2"/>
      <c r="BG18" s="4"/>
      <c r="BH18" s="2"/>
      <c r="BI18" s="2"/>
      <c r="BJ18" s="2"/>
      <c r="BK18" s="2"/>
      <c r="BL18" s="2"/>
      <c r="BM18" s="2"/>
      <c r="BN18" s="4"/>
      <c r="BO18" s="2"/>
      <c r="BP18" s="2"/>
      <c r="BQ18" s="2"/>
      <c r="BR18" s="2"/>
      <c r="BS18" s="4"/>
      <c r="BT18" s="2"/>
      <c r="BU18" s="2"/>
      <c r="BV18" s="2"/>
      <c r="BW18" s="2"/>
      <c r="BX18" s="2"/>
      <c r="BY18" s="4"/>
      <c r="BZ18" s="2"/>
      <c r="CA18" s="2"/>
      <c r="CB18" s="2"/>
      <c r="CC18" s="2"/>
      <c r="CD18" s="2"/>
      <c r="CE18" s="2"/>
      <c r="CF18" s="2"/>
      <c r="CG18" s="4"/>
      <c r="CH18" s="2"/>
      <c r="CI18" s="2"/>
      <c r="CJ18" s="2"/>
      <c r="CK18" s="2"/>
      <c r="CL18" s="2"/>
      <c r="CM18" s="2"/>
      <c r="CN18" s="3"/>
      <c r="CP18" s="15"/>
      <c r="CQ18" s="11"/>
      <c r="CR18" s="11"/>
      <c r="CS18" s="15"/>
      <c r="CT18" s="11"/>
      <c r="CU18" s="11"/>
      <c r="CV18" s="16"/>
      <c r="CW18" s="27"/>
      <c r="CX18" s="27"/>
      <c r="CY18" s="116"/>
      <c r="CZ18" s="15"/>
      <c r="DA18" s="15"/>
      <c r="DB18" s="30"/>
    </row>
    <row r="19" spans="1:106" ht="19.350000000000001" customHeight="1">
      <c r="A19" s="28"/>
      <c r="B19" s="34">
        <v>9</v>
      </c>
      <c r="C19" s="2"/>
      <c r="D19" s="1"/>
      <c r="E19" s="1"/>
      <c r="F19" s="1"/>
      <c r="G19" s="1"/>
      <c r="H19" s="4"/>
      <c r="I19" s="2"/>
      <c r="J19" s="2"/>
      <c r="K19" s="4"/>
      <c r="L19" s="2"/>
      <c r="M19" s="2"/>
      <c r="N19" s="4"/>
      <c r="O19" s="2"/>
      <c r="P19" s="2"/>
      <c r="Q19" s="2"/>
      <c r="R19" s="4"/>
      <c r="S19" s="2"/>
      <c r="T19" s="2"/>
      <c r="U19" s="2"/>
      <c r="V19" s="2"/>
      <c r="W19" s="4"/>
      <c r="X19" s="2"/>
      <c r="Y19" s="2"/>
      <c r="Z19" s="2"/>
      <c r="AA19" s="4"/>
      <c r="AB19" s="2"/>
      <c r="AC19" s="2"/>
      <c r="AD19" s="2"/>
      <c r="AE19" s="2"/>
      <c r="AF19" s="2"/>
      <c r="AG19" s="4"/>
      <c r="AH19" s="2"/>
      <c r="AI19" s="2"/>
      <c r="AJ19" s="2"/>
      <c r="AK19" s="2"/>
      <c r="AL19" s="2"/>
      <c r="AM19" s="4"/>
      <c r="AN19" s="2"/>
      <c r="AO19" s="2"/>
      <c r="AP19" s="2"/>
      <c r="AQ19" s="2"/>
      <c r="AR19" s="2"/>
      <c r="AS19" s="4"/>
      <c r="AT19" s="2"/>
      <c r="AU19" s="2"/>
      <c r="AV19" s="2"/>
      <c r="AW19" s="2"/>
      <c r="AX19" s="2"/>
      <c r="AY19" s="2"/>
      <c r="AZ19" s="4"/>
      <c r="BA19" s="2"/>
      <c r="BB19" s="2"/>
      <c r="BC19" s="2"/>
      <c r="BD19" s="2"/>
      <c r="BE19" s="2"/>
      <c r="BF19" s="2"/>
      <c r="BG19" s="4"/>
      <c r="BH19" s="2"/>
      <c r="BI19" s="2"/>
      <c r="BJ19" s="2"/>
      <c r="BK19" s="2"/>
      <c r="BL19" s="2"/>
      <c r="BM19" s="2"/>
      <c r="BN19" s="4"/>
      <c r="BO19" s="2"/>
      <c r="BP19" s="2"/>
      <c r="BQ19" s="2"/>
      <c r="BR19" s="2"/>
      <c r="BS19" s="4"/>
      <c r="BT19" s="2"/>
      <c r="BU19" s="2"/>
      <c r="BV19" s="2"/>
      <c r="BW19" s="2"/>
      <c r="BX19" s="2"/>
      <c r="BY19" s="4"/>
      <c r="BZ19" s="2"/>
      <c r="CA19" s="2"/>
      <c r="CB19" s="2"/>
      <c r="CC19" s="2"/>
      <c r="CD19" s="2"/>
      <c r="CE19" s="2"/>
      <c r="CF19" s="2"/>
      <c r="CG19" s="4"/>
      <c r="CH19" s="2"/>
      <c r="CI19" s="2"/>
      <c r="CJ19" s="2"/>
      <c r="CK19" s="2"/>
      <c r="CL19" s="2"/>
      <c r="CM19" s="2"/>
      <c r="CN19" s="3"/>
      <c r="CP19" s="15"/>
      <c r="CQ19" s="11"/>
      <c r="CR19" s="11"/>
      <c r="CS19" s="15"/>
      <c r="CT19" s="11"/>
      <c r="CU19" s="11"/>
      <c r="CV19" s="16"/>
      <c r="CW19" s="27"/>
      <c r="CX19" s="27"/>
      <c r="CY19" s="116"/>
      <c r="CZ19" s="15"/>
      <c r="DA19" s="15"/>
      <c r="DB19" s="30"/>
    </row>
    <row r="20" spans="1:106" ht="19.350000000000001" customHeight="1">
      <c r="A20" s="28"/>
      <c r="B20" s="34">
        <v>10</v>
      </c>
      <c r="C20" s="2"/>
      <c r="D20" s="1"/>
      <c r="E20" s="1"/>
      <c r="F20" s="1"/>
      <c r="G20" s="1"/>
      <c r="H20" s="4"/>
      <c r="I20" s="2"/>
      <c r="J20" s="2"/>
      <c r="K20" s="4"/>
      <c r="L20" s="2"/>
      <c r="M20" s="2"/>
      <c r="N20" s="4"/>
      <c r="O20" s="2"/>
      <c r="P20" s="2"/>
      <c r="Q20" s="2"/>
      <c r="R20" s="4"/>
      <c r="S20" s="2"/>
      <c r="T20" s="2"/>
      <c r="U20" s="2"/>
      <c r="V20" s="2"/>
      <c r="W20" s="4"/>
      <c r="X20" s="2"/>
      <c r="Y20" s="2"/>
      <c r="Z20" s="2"/>
      <c r="AA20" s="4"/>
      <c r="AB20" s="2"/>
      <c r="AC20" s="2"/>
      <c r="AD20" s="2"/>
      <c r="AE20" s="2"/>
      <c r="AF20" s="2"/>
      <c r="AG20" s="4"/>
      <c r="AH20" s="2"/>
      <c r="AI20" s="2"/>
      <c r="AJ20" s="2"/>
      <c r="AK20" s="2"/>
      <c r="AL20" s="2"/>
      <c r="AM20" s="4"/>
      <c r="AN20" s="2"/>
      <c r="AO20" s="2"/>
      <c r="AP20" s="2"/>
      <c r="AQ20" s="2"/>
      <c r="AR20" s="2"/>
      <c r="AS20" s="4"/>
      <c r="AT20" s="2"/>
      <c r="AU20" s="2"/>
      <c r="AV20" s="2"/>
      <c r="AW20" s="2"/>
      <c r="AX20" s="2"/>
      <c r="AY20" s="2"/>
      <c r="AZ20" s="4"/>
      <c r="BA20" s="2"/>
      <c r="BB20" s="2"/>
      <c r="BC20" s="2"/>
      <c r="BD20" s="2"/>
      <c r="BE20" s="2"/>
      <c r="BF20" s="2"/>
      <c r="BG20" s="4"/>
      <c r="BH20" s="2"/>
      <c r="BI20" s="2"/>
      <c r="BJ20" s="2"/>
      <c r="BK20" s="2"/>
      <c r="BL20" s="2"/>
      <c r="BM20" s="2"/>
      <c r="BN20" s="4"/>
      <c r="BO20" s="2"/>
      <c r="BP20" s="2"/>
      <c r="BQ20" s="2"/>
      <c r="BR20" s="2"/>
      <c r="BS20" s="4"/>
      <c r="BT20" s="2"/>
      <c r="BU20" s="2"/>
      <c r="BV20" s="2"/>
      <c r="BW20" s="2"/>
      <c r="BX20" s="2"/>
      <c r="BY20" s="4"/>
      <c r="BZ20" s="2"/>
      <c r="CA20" s="2"/>
      <c r="CB20" s="2"/>
      <c r="CC20" s="2"/>
      <c r="CD20" s="2"/>
      <c r="CE20" s="2"/>
      <c r="CF20" s="2"/>
      <c r="CG20" s="4"/>
      <c r="CH20" s="2"/>
      <c r="CI20" s="2"/>
      <c r="CJ20" s="2"/>
      <c r="CK20" s="2"/>
      <c r="CL20" s="2"/>
      <c r="CM20" s="2"/>
      <c r="CN20" s="3"/>
      <c r="CP20" s="15"/>
      <c r="CQ20" s="11"/>
      <c r="CR20" s="11"/>
      <c r="CS20" s="15"/>
      <c r="CT20" s="11"/>
      <c r="CU20" s="11"/>
      <c r="CV20" s="16"/>
      <c r="CW20" s="27"/>
      <c r="CX20" s="27"/>
      <c r="CY20" s="116"/>
      <c r="CZ20" s="15"/>
      <c r="DA20" s="15"/>
      <c r="DB20" s="30"/>
    </row>
    <row r="21" spans="1:106" ht="19.350000000000001" customHeight="1">
      <c r="A21" s="28"/>
      <c r="B21" s="34">
        <v>11</v>
      </c>
      <c r="C21" s="2"/>
      <c r="D21" s="1"/>
      <c r="E21" s="1"/>
      <c r="F21" s="1"/>
      <c r="G21" s="1"/>
      <c r="H21" s="4"/>
      <c r="I21" s="2"/>
      <c r="J21" s="2"/>
      <c r="K21" s="4"/>
      <c r="L21" s="2"/>
      <c r="M21" s="2"/>
      <c r="N21" s="4"/>
      <c r="O21" s="2"/>
      <c r="P21" s="2"/>
      <c r="Q21" s="2"/>
      <c r="R21" s="4"/>
      <c r="S21" s="2"/>
      <c r="T21" s="2"/>
      <c r="U21" s="2"/>
      <c r="V21" s="2"/>
      <c r="W21" s="4"/>
      <c r="X21" s="2"/>
      <c r="Y21" s="2"/>
      <c r="Z21" s="2"/>
      <c r="AA21" s="4"/>
      <c r="AB21" s="2"/>
      <c r="AC21" s="2"/>
      <c r="AD21" s="2"/>
      <c r="AE21" s="2"/>
      <c r="AF21" s="2"/>
      <c r="AG21" s="4"/>
      <c r="AH21" s="2"/>
      <c r="AI21" s="2"/>
      <c r="AJ21" s="2"/>
      <c r="AK21" s="2"/>
      <c r="AL21" s="2"/>
      <c r="AM21" s="4"/>
      <c r="AN21" s="2"/>
      <c r="AO21" s="2"/>
      <c r="AP21" s="2"/>
      <c r="AQ21" s="2"/>
      <c r="AR21" s="2"/>
      <c r="AS21" s="4"/>
      <c r="AT21" s="2"/>
      <c r="AU21" s="2"/>
      <c r="AV21" s="2"/>
      <c r="AW21" s="2"/>
      <c r="AX21" s="2"/>
      <c r="AY21" s="2"/>
      <c r="AZ21" s="4"/>
      <c r="BA21" s="2"/>
      <c r="BB21" s="2"/>
      <c r="BC21" s="2"/>
      <c r="BD21" s="2"/>
      <c r="BE21" s="2"/>
      <c r="BF21" s="2"/>
      <c r="BG21" s="4"/>
      <c r="BH21" s="2"/>
      <c r="BI21" s="2"/>
      <c r="BJ21" s="2"/>
      <c r="BK21" s="2"/>
      <c r="BL21" s="2"/>
      <c r="BM21" s="2"/>
      <c r="BN21" s="4"/>
      <c r="BO21" s="2"/>
      <c r="BP21" s="2"/>
      <c r="BQ21" s="2"/>
      <c r="BR21" s="2"/>
      <c r="BS21" s="4"/>
      <c r="BT21" s="2"/>
      <c r="BU21" s="2"/>
      <c r="BV21" s="2"/>
      <c r="BW21" s="2"/>
      <c r="BX21" s="2"/>
      <c r="BY21" s="4"/>
      <c r="BZ21" s="2"/>
      <c r="CA21" s="2"/>
      <c r="CB21" s="2"/>
      <c r="CC21" s="2"/>
      <c r="CD21" s="2"/>
      <c r="CE21" s="2"/>
      <c r="CF21" s="2"/>
      <c r="CG21" s="4"/>
      <c r="CH21" s="2"/>
      <c r="CI21" s="2"/>
      <c r="CJ21" s="2"/>
      <c r="CK21" s="2"/>
      <c r="CL21" s="2"/>
      <c r="CM21" s="2"/>
      <c r="CN21" s="3"/>
      <c r="CP21" s="15"/>
      <c r="CQ21" s="11"/>
      <c r="CR21" s="11"/>
      <c r="CS21" s="15"/>
      <c r="CT21" s="11"/>
      <c r="CU21" s="11"/>
      <c r="CV21" s="16"/>
      <c r="CW21" s="27"/>
      <c r="CX21" s="27"/>
      <c r="CY21" s="31"/>
      <c r="CZ21" s="15"/>
      <c r="DA21" s="15"/>
      <c r="DB21" s="30"/>
    </row>
    <row r="22" spans="1:106" ht="19.350000000000001" customHeight="1">
      <c r="A22" s="28"/>
      <c r="B22" s="34">
        <v>12</v>
      </c>
      <c r="C22" s="2"/>
      <c r="D22" s="1"/>
      <c r="E22" s="1"/>
      <c r="F22" s="1"/>
      <c r="G22" s="1"/>
      <c r="H22" s="4"/>
      <c r="I22" s="2"/>
      <c r="J22" s="2"/>
      <c r="K22" s="4"/>
      <c r="L22" s="2"/>
      <c r="M22" s="2"/>
      <c r="N22" s="4"/>
      <c r="O22" s="2"/>
      <c r="P22" s="2"/>
      <c r="Q22" s="2"/>
      <c r="R22" s="4"/>
      <c r="S22" s="2"/>
      <c r="T22" s="2"/>
      <c r="U22" s="2"/>
      <c r="V22" s="2"/>
      <c r="W22" s="4"/>
      <c r="X22" s="2"/>
      <c r="Y22" s="2"/>
      <c r="Z22" s="2"/>
      <c r="AA22" s="4"/>
      <c r="AB22" s="2"/>
      <c r="AC22" s="2"/>
      <c r="AD22" s="2"/>
      <c r="AE22" s="2"/>
      <c r="AF22" s="2"/>
      <c r="AG22" s="4"/>
      <c r="AH22" s="2"/>
      <c r="AI22" s="2"/>
      <c r="AJ22" s="2"/>
      <c r="AK22" s="2"/>
      <c r="AL22" s="2"/>
      <c r="AM22" s="4"/>
      <c r="AN22" s="2"/>
      <c r="AO22" s="2"/>
      <c r="AP22" s="2"/>
      <c r="AQ22" s="2"/>
      <c r="AR22" s="2"/>
      <c r="AS22" s="4"/>
      <c r="AT22" s="2"/>
      <c r="AU22" s="2"/>
      <c r="AV22" s="2"/>
      <c r="AW22" s="2"/>
      <c r="AX22" s="2"/>
      <c r="AY22" s="2"/>
      <c r="AZ22" s="4"/>
      <c r="BA22" s="2"/>
      <c r="BB22" s="2"/>
      <c r="BC22" s="2"/>
      <c r="BD22" s="2"/>
      <c r="BE22" s="2"/>
      <c r="BF22" s="2"/>
      <c r="BG22" s="4"/>
      <c r="BH22" s="2"/>
      <c r="BI22" s="2"/>
      <c r="BJ22" s="2"/>
      <c r="BK22" s="2"/>
      <c r="BL22" s="2"/>
      <c r="BM22" s="2"/>
      <c r="BN22" s="4"/>
      <c r="BO22" s="2"/>
      <c r="BP22" s="2"/>
      <c r="BQ22" s="2"/>
      <c r="BR22" s="2"/>
      <c r="BS22" s="4"/>
      <c r="BT22" s="2"/>
      <c r="BU22" s="2"/>
      <c r="BV22" s="2"/>
      <c r="BW22" s="2"/>
      <c r="BX22" s="2"/>
      <c r="BY22" s="4"/>
      <c r="BZ22" s="2"/>
      <c r="CA22" s="2"/>
      <c r="CB22" s="2"/>
      <c r="CC22" s="2"/>
      <c r="CD22" s="2"/>
      <c r="CE22" s="2"/>
      <c r="CF22" s="2"/>
      <c r="CG22" s="4"/>
      <c r="CH22" s="2"/>
      <c r="CI22" s="2"/>
      <c r="CJ22" s="2"/>
      <c r="CK22" s="2"/>
      <c r="CL22" s="2"/>
      <c r="CM22" s="2"/>
      <c r="CN22" s="3"/>
      <c r="CP22" s="15"/>
      <c r="CQ22" s="11"/>
      <c r="CR22" s="11"/>
      <c r="CS22" s="15"/>
      <c r="CT22" s="11"/>
      <c r="CU22" s="11"/>
      <c r="CV22" s="16"/>
      <c r="CW22" s="27"/>
      <c r="CX22" s="27"/>
      <c r="CY22" s="31"/>
      <c r="CZ22" s="15"/>
      <c r="DA22" s="15"/>
      <c r="DB22" s="30"/>
    </row>
    <row r="23" spans="1:106" ht="19.350000000000001" customHeight="1">
      <c r="A23" s="28"/>
      <c r="B23" s="34">
        <v>13</v>
      </c>
      <c r="C23" s="2"/>
      <c r="D23" s="1"/>
      <c r="E23" s="1"/>
      <c r="F23" s="1"/>
      <c r="G23" s="1"/>
      <c r="H23" s="4"/>
      <c r="I23" s="2"/>
      <c r="J23" s="2"/>
      <c r="K23" s="4"/>
      <c r="L23" s="2"/>
      <c r="M23" s="2"/>
      <c r="N23" s="4"/>
      <c r="O23" s="2"/>
      <c r="P23" s="2"/>
      <c r="Q23" s="2"/>
      <c r="R23" s="4"/>
      <c r="S23" s="2"/>
      <c r="T23" s="2"/>
      <c r="U23" s="2"/>
      <c r="V23" s="2"/>
      <c r="W23" s="4"/>
      <c r="X23" s="2"/>
      <c r="Y23" s="2"/>
      <c r="Z23" s="2"/>
      <c r="AA23" s="4"/>
      <c r="AB23" s="2"/>
      <c r="AC23" s="2"/>
      <c r="AD23" s="2"/>
      <c r="AE23" s="2"/>
      <c r="AF23" s="2"/>
      <c r="AG23" s="4"/>
      <c r="AH23" s="2"/>
      <c r="AI23" s="2"/>
      <c r="AJ23" s="2"/>
      <c r="AK23" s="2"/>
      <c r="AL23" s="2"/>
      <c r="AM23" s="4"/>
      <c r="AN23" s="2"/>
      <c r="AO23" s="2"/>
      <c r="AP23" s="2"/>
      <c r="AQ23" s="2"/>
      <c r="AR23" s="2"/>
      <c r="AS23" s="4"/>
      <c r="AT23" s="2"/>
      <c r="AU23" s="2"/>
      <c r="AV23" s="2"/>
      <c r="AW23" s="2"/>
      <c r="AX23" s="2"/>
      <c r="AY23" s="2"/>
      <c r="AZ23" s="4"/>
      <c r="BA23" s="2"/>
      <c r="BB23" s="2"/>
      <c r="BC23" s="2"/>
      <c r="BD23" s="2"/>
      <c r="BE23" s="2"/>
      <c r="BF23" s="2"/>
      <c r="BG23" s="4"/>
      <c r="BH23" s="2"/>
      <c r="BI23" s="2"/>
      <c r="BJ23" s="2"/>
      <c r="BK23" s="2"/>
      <c r="BL23" s="2"/>
      <c r="BM23" s="2"/>
      <c r="BN23" s="4"/>
      <c r="BO23" s="2"/>
      <c r="BP23" s="2"/>
      <c r="BQ23" s="2"/>
      <c r="BR23" s="2"/>
      <c r="BS23" s="4"/>
      <c r="BT23" s="2"/>
      <c r="BU23" s="2"/>
      <c r="BV23" s="2"/>
      <c r="BW23" s="2"/>
      <c r="BX23" s="2"/>
      <c r="BY23" s="4"/>
      <c r="BZ23" s="2"/>
      <c r="CA23" s="2"/>
      <c r="CB23" s="2"/>
      <c r="CC23" s="2"/>
      <c r="CD23" s="2"/>
      <c r="CE23" s="2"/>
      <c r="CF23" s="2"/>
      <c r="CG23" s="4"/>
      <c r="CH23" s="2"/>
      <c r="CI23" s="2"/>
      <c r="CJ23" s="2"/>
      <c r="CK23" s="2"/>
      <c r="CL23" s="2"/>
      <c r="CM23" s="2"/>
      <c r="CN23" s="3"/>
      <c r="CP23" s="15"/>
      <c r="CQ23" s="11"/>
      <c r="CR23" s="11"/>
      <c r="CS23" s="15"/>
      <c r="CT23" s="11"/>
      <c r="CU23" s="11"/>
      <c r="CV23" s="16"/>
      <c r="CW23" s="27"/>
      <c r="CX23" s="27"/>
      <c r="CY23" s="31"/>
      <c r="CZ23" s="15"/>
      <c r="DA23" s="15"/>
      <c r="DB23" s="30"/>
    </row>
    <row r="24" spans="1:106" ht="19.350000000000001" customHeight="1">
      <c r="A24" s="28"/>
      <c r="B24" s="34">
        <v>14</v>
      </c>
      <c r="C24" s="2"/>
      <c r="D24" s="1"/>
      <c r="E24" s="1"/>
      <c r="F24" s="1"/>
      <c r="G24" s="1"/>
      <c r="H24" s="4"/>
      <c r="I24" s="2"/>
      <c r="J24" s="2"/>
      <c r="K24" s="4"/>
      <c r="L24" s="2"/>
      <c r="M24" s="2"/>
      <c r="N24" s="4"/>
      <c r="O24" s="2"/>
      <c r="P24" s="2"/>
      <c r="Q24" s="2"/>
      <c r="R24" s="4"/>
      <c r="S24" s="2"/>
      <c r="T24" s="2"/>
      <c r="U24" s="2"/>
      <c r="V24" s="2"/>
      <c r="W24" s="4"/>
      <c r="X24" s="2"/>
      <c r="Y24" s="2"/>
      <c r="Z24" s="2"/>
      <c r="AA24" s="4"/>
      <c r="AB24" s="2"/>
      <c r="AC24" s="2"/>
      <c r="AD24" s="2"/>
      <c r="AE24" s="2"/>
      <c r="AF24" s="2"/>
      <c r="AG24" s="4"/>
      <c r="AH24" s="2"/>
      <c r="AI24" s="2"/>
      <c r="AJ24" s="2"/>
      <c r="AK24" s="2"/>
      <c r="AL24" s="2"/>
      <c r="AM24" s="4"/>
      <c r="AN24" s="2"/>
      <c r="AO24" s="2"/>
      <c r="AP24" s="2"/>
      <c r="AQ24" s="2"/>
      <c r="AR24" s="2"/>
      <c r="AS24" s="4"/>
      <c r="AT24" s="2"/>
      <c r="AU24" s="2"/>
      <c r="AV24" s="2"/>
      <c r="AW24" s="2"/>
      <c r="AX24" s="2"/>
      <c r="AY24" s="2"/>
      <c r="AZ24" s="4"/>
      <c r="BA24" s="2"/>
      <c r="BB24" s="2"/>
      <c r="BC24" s="2"/>
      <c r="BD24" s="2"/>
      <c r="BE24" s="2"/>
      <c r="BF24" s="2"/>
      <c r="BG24" s="4"/>
      <c r="BH24" s="2"/>
      <c r="BI24" s="2"/>
      <c r="BJ24" s="2"/>
      <c r="BK24" s="2"/>
      <c r="BL24" s="2"/>
      <c r="BM24" s="2"/>
      <c r="BN24" s="4"/>
      <c r="BO24" s="2"/>
      <c r="BP24" s="2"/>
      <c r="BQ24" s="2"/>
      <c r="BR24" s="2"/>
      <c r="BS24" s="4"/>
      <c r="BT24" s="2"/>
      <c r="BU24" s="2"/>
      <c r="BV24" s="2"/>
      <c r="BW24" s="2"/>
      <c r="BX24" s="2"/>
      <c r="BY24" s="4"/>
      <c r="BZ24" s="2"/>
      <c r="CA24" s="2"/>
      <c r="CB24" s="2"/>
      <c r="CC24" s="2"/>
      <c r="CD24" s="2"/>
      <c r="CE24" s="2"/>
      <c r="CF24" s="2"/>
      <c r="CG24" s="4"/>
      <c r="CH24" s="2"/>
      <c r="CI24" s="2"/>
      <c r="CJ24" s="2"/>
      <c r="CK24" s="2"/>
      <c r="CL24" s="2"/>
      <c r="CM24" s="2"/>
      <c r="CN24" s="3"/>
      <c r="CP24" s="15"/>
      <c r="CQ24" s="11"/>
      <c r="CR24" s="11"/>
      <c r="CS24" s="15"/>
      <c r="CT24" s="11"/>
      <c r="CU24" s="11"/>
      <c r="CV24" s="16"/>
      <c r="CW24" s="27"/>
      <c r="CX24" s="27"/>
      <c r="CY24" s="31"/>
      <c r="CZ24" s="15"/>
      <c r="DA24" s="15"/>
      <c r="DB24" s="30"/>
    </row>
    <row r="25" spans="1:106" ht="19.350000000000001" customHeight="1">
      <c r="A25" s="28"/>
      <c r="B25" s="34">
        <v>15</v>
      </c>
      <c r="C25" s="2"/>
      <c r="D25" s="1"/>
      <c r="E25" s="1"/>
      <c r="F25" s="1"/>
      <c r="G25" s="1"/>
      <c r="H25" s="4"/>
      <c r="I25" s="2"/>
      <c r="J25" s="2"/>
      <c r="K25" s="4"/>
      <c r="L25" s="2"/>
      <c r="M25" s="2"/>
      <c r="N25" s="4"/>
      <c r="O25" s="2"/>
      <c r="P25" s="2"/>
      <c r="Q25" s="2"/>
      <c r="R25" s="4"/>
      <c r="S25" s="2"/>
      <c r="T25" s="2"/>
      <c r="U25" s="2"/>
      <c r="V25" s="2"/>
      <c r="W25" s="4"/>
      <c r="X25" s="2"/>
      <c r="Y25" s="2"/>
      <c r="Z25" s="2"/>
      <c r="AA25" s="4"/>
      <c r="AB25" s="2"/>
      <c r="AC25" s="2"/>
      <c r="AD25" s="2"/>
      <c r="AE25" s="2"/>
      <c r="AF25" s="2"/>
      <c r="AG25" s="4"/>
      <c r="AH25" s="2"/>
      <c r="AI25" s="2"/>
      <c r="AJ25" s="2"/>
      <c r="AK25" s="2"/>
      <c r="AL25" s="2"/>
      <c r="AM25" s="4"/>
      <c r="AN25" s="2"/>
      <c r="AO25" s="2"/>
      <c r="AP25" s="2"/>
      <c r="AQ25" s="2"/>
      <c r="AR25" s="2"/>
      <c r="AS25" s="4"/>
      <c r="AT25" s="2"/>
      <c r="AU25" s="2"/>
      <c r="AV25" s="2"/>
      <c r="AW25" s="2"/>
      <c r="AX25" s="2"/>
      <c r="AY25" s="2"/>
      <c r="AZ25" s="4"/>
      <c r="BA25" s="2"/>
      <c r="BB25" s="2"/>
      <c r="BC25" s="2"/>
      <c r="BD25" s="2"/>
      <c r="BE25" s="2"/>
      <c r="BF25" s="2"/>
      <c r="BG25" s="4"/>
      <c r="BH25" s="2"/>
      <c r="BI25" s="2"/>
      <c r="BJ25" s="2"/>
      <c r="BK25" s="2"/>
      <c r="BL25" s="2"/>
      <c r="BM25" s="2"/>
      <c r="BN25" s="4"/>
      <c r="BO25" s="2"/>
      <c r="BP25" s="2"/>
      <c r="BQ25" s="2"/>
      <c r="BR25" s="2"/>
      <c r="BS25" s="4"/>
      <c r="BT25" s="2"/>
      <c r="BU25" s="2"/>
      <c r="BV25" s="2"/>
      <c r="BW25" s="2"/>
      <c r="BX25" s="2"/>
      <c r="BY25" s="4"/>
      <c r="BZ25" s="2"/>
      <c r="CA25" s="2"/>
      <c r="CB25" s="2"/>
      <c r="CC25" s="2"/>
      <c r="CD25" s="2"/>
      <c r="CE25" s="2"/>
      <c r="CF25" s="2"/>
      <c r="CG25" s="4"/>
      <c r="CH25" s="2"/>
      <c r="CI25" s="2"/>
      <c r="CJ25" s="2"/>
      <c r="CK25" s="2"/>
      <c r="CL25" s="2"/>
      <c r="CM25" s="2"/>
      <c r="CN25" s="3"/>
      <c r="CP25" s="15"/>
      <c r="CQ25" s="11"/>
      <c r="CR25" s="11"/>
      <c r="CS25" s="15"/>
      <c r="CT25" s="11"/>
      <c r="CU25" s="11"/>
      <c r="CV25" s="16"/>
      <c r="CW25" s="27"/>
      <c r="CX25" s="27"/>
      <c r="CY25" s="31"/>
      <c r="CZ25" s="15"/>
      <c r="DA25" s="15"/>
      <c r="DB25" s="30"/>
    </row>
    <row r="26" spans="1:106" ht="19.5" customHeight="1" thickBot="1">
      <c r="B26" s="34">
        <v>16</v>
      </c>
      <c r="C26" s="2"/>
      <c r="D26" s="1"/>
      <c r="E26" s="1"/>
      <c r="F26" s="1"/>
      <c r="G26" s="1"/>
      <c r="H26" s="4"/>
      <c r="I26" s="2"/>
      <c r="J26" s="2"/>
      <c r="K26" s="4"/>
      <c r="L26" s="2"/>
      <c r="M26" s="2"/>
      <c r="N26" s="4"/>
      <c r="O26" s="2"/>
      <c r="P26" s="2"/>
      <c r="Q26" s="2"/>
      <c r="R26" s="4"/>
      <c r="S26" s="2"/>
      <c r="T26" s="2"/>
      <c r="U26" s="2"/>
      <c r="V26" s="2"/>
      <c r="W26" s="4"/>
      <c r="X26" s="2"/>
      <c r="Y26" s="2"/>
      <c r="Z26" s="2"/>
      <c r="AA26" s="4"/>
      <c r="AB26" s="2"/>
      <c r="AC26" s="2"/>
      <c r="AD26" s="2"/>
      <c r="AE26" s="2"/>
      <c r="AF26" s="2"/>
      <c r="AG26" s="4"/>
      <c r="AH26" s="2"/>
      <c r="AI26" s="2"/>
      <c r="AJ26" s="2"/>
      <c r="AK26" s="2"/>
      <c r="AL26" s="2"/>
      <c r="AM26" s="4"/>
      <c r="AN26" s="2"/>
      <c r="AO26" s="2"/>
      <c r="AP26" s="2"/>
      <c r="AQ26" s="2"/>
      <c r="AR26" s="2"/>
      <c r="AS26" s="4"/>
      <c r="AT26" s="2"/>
      <c r="AU26" s="2"/>
      <c r="AV26" s="2"/>
      <c r="AW26" s="2"/>
      <c r="AX26" s="2"/>
      <c r="AY26" s="2"/>
      <c r="AZ26" s="4"/>
      <c r="BA26" s="2"/>
      <c r="BB26" s="2"/>
      <c r="BC26" s="2"/>
      <c r="BD26" s="2"/>
      <c r="BE26" s="2"/>
      <c r="BF26" s="2"/>
      <c r="BG26" s="4"/>
      <c r="BH26" s="2"/>
      <c r="BI26" s="2"/>
      <c r="BJ26" s="2"/>
      <c r="BK26" s="2"/>
      <c r="BL26" s="2"/>
      <c r="BM26" s="2"/>
      <c r="BN26" s="4"/>
      <c r="BO26" s="2"/>
      <c r="BP26" s="2"/>
      <c r="BQ26" s="2"/>
      <c r="BR26" s="2"/>
      <c r="BS26" s="4"/>
      <c r="BT26" s="2"/>
      <c r="BU26" s="2"/>
      <c r="BV26" s="2"/>
      <c r="BW26" s="2"/>
      <c r="BX26" s="2"/>
      <c r="BY26" s="4"/>
      <c r="BZ26" s="2"/>
      <c r="CA26" s="2"/>
      <c r="CB26" s="2"/>
      <c r="CC26" s="2"/>
      <c r="CD26" s="2"/>
      <c r="CE26" s="2"/>
      <c r="CF26" s="2"/>
      <c r="CG26" s="4"/>
      <c r="CH26" s="2"/>
      <c r="CI26" s="2"/>
      <c r="CJ26" s="2"/>
      <c r="CK26" s="2"/>
      <c r="CL26" s="2"/>
      <c r="CM26" s="2"/>
      <c r="CN26" s="3"/>
      <c r="CP26" s="20"/>
      <c r="CQ26" s="21"/>
      <c r="CR26" s="21"/>
      <c r="CS26" s="20"/>
      <c r="CT26" s="21"/>
      <c r="CU26" s="21"/>
      <c r="CV26" s="22"/>
      <c r="CW26" s="20"/>
      <c r="CX26" s="20"/>
      <c r="CY26" s="20"/>
      <c r="CZ26" s="20"/>
      <c r="DA26" s="20"/>
      <c r="DB26" s="32"/>
    </row>
    <row r="27" spans="1:106" ht="19.5" customHeight="1"/>
    <row r="28" spans="1:106" ht="19.5" customHeight="1"/>
    <row r="29" spans="1:106" ht="19.5" customHeight="1"/>
    <row r="30" spans="1:106" ht="19.5" customHeight="1"/>
    <row r="31" spans="1:106" ht="19.5" customHeight="1"/>
    <row r="32" spans="1:106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350000000000001" customHeight="1"/>
    <row r="118" ht="19.350000000000001" customHeight="1"/>
    <row r="119" ht="19.350000000000001" customHeight="1"/>
    <row r="120" ht="19.350000000000001" customHeight="1"/>
    <row r="121" ht="19.350000000000001" customHeight="1"/>
    <row r="122" ht="19.350000000000001" customHeight="1"/>
    <row r="123" ht="19.350000000000001" customHeight="1"/>
    <row r="124" ht="19.350000000000001" customHeight="1"/>
    <row r="125" ht="19.350000000000001" customHeight="1"/>
    <row r="126" ht="19.350000000000001" customHeight="1"/>
    <row r="127" ht="19.350000000000001" customHeight="1"/>
    <row r="128" ht="19.350000000000001" customHeight="1"/>
    <row r="129" ht="19.350000000000001" customHeight="1"/>
    <row r="130" ht="19.350000000000001" customHeight="1"/>
    <row r="131" ht="19.350000000000001" customHeight="1"/>
    <row r="132" ht="19.350000000000001" customHeight="1"/>
    <row r="133" ht="19.350000000000001" customHeight="1"/>
    <row r="134" ht="19.350000000000001" customHeight="1"/>
    <row r="135" ht="19.350000000000001" customHeight="1"/>
    <row r="136" ht="19.350000000000001" customHeight="1"/>
    <row r="137" ht="19.350000000000001" customHeight="1"/>
    <row r="138" ht="19.350000000000001" customHeight="1"/>
    <row r="139" ht="19.350000000000001" customHeight="1"/>
  </sheetData>
  <customSheetViews>
    <customSheetView guid="{573624EF-7C0E-4F9A-B1B8-643B95B36790}" scale="70" showPageBreaks="1" printArea="1" view="pageBreakPreview">
      <pane ySplit="6" topLeftCell="A7" activePane="bottomLeft" state="frozen"/>
      <selection pane="bottomLeft"/>
      <pageMargins left="0.23622047244094491" right="0.23622047244094491" top="0.74803149606299213" bottom="0.74803149606299213" header="0.31496062992125984" footer="0.31496062992125984"/>
      <pageSetup paperSize="9" scale="46" fitToHeight="0" orientation="landscape" r:id="rId1"/>
      <headerFooter alignWithMargins="0">
        <oddHeader>&amp;L&amp;F : &amp;A&amp;R&amp;D</oddHeader>
        <oddFooter>&amp;LCopyright©MITSUI&amp;&amp;CO.,LTD All rights are reserved.&amp;C&amp;P/&amp;N</oddFooter>
      </headerFooter>
    </customSheetView>
    <customSheetView guid="{1EA77E19-6E2E-42C6-9510-04D39C9B3D42}" scale="70" showPageBreaks="1" printArea="1" view="pageBreakPreview">
      <pane ySplit="6" topLeftCell="A7" activePane="bottomLeft" state="frozen"/>
      <selection pane="bottomLeft"/>
      <pageMargins left="0.23622047244094491" right="0.23622047244094491" top="0.74803149606299213" bottom="0.74803149606299213" header="0.31496062992125984" footer="0.31496062992125984"/>
      <pageSetup paperSize="9" scale="46" fitToHeight="0" orientation="landscape" r:id="rId2"/>
      <headerFooter alignWithMargins="0">
        <oddHeader>&amp;L&amp;F : &amp;A&amp;R&amp;D</oddHeader>
        <oddFooter>&amp;LCopyright©MITSUI&amp;&amp;CO.,LTD All rights are reserved.&amp;C&amp;P/&amp;N</oddFooter>
      </headerFooter>
    </customSheetView>
    <customSheetView guid="{2CFFE0AD-0423-4D96-A3D7-47E6A9B53146}" scale="70" showPageBreaks="1" printArea="1" view="pageBreakPreview">
      <pane ySplit="6" topLeftCell="A7" activePane="bottomLeft" state="frozen"/>
      <selection pane="bottomLeft"/>
      <pageMargins left="0.23622047244094491" right="0.23622047244094491" top="0.74803149606299213" bottom="0.74803149606299213" header="0.31496062992125984" footer="0.31496062992125984"/>
      <pageSetup paperSize="9" scale="46" fitToHeight="0" orientation="landscape" r:id="rId3"/>
      <headerFooter alignWithMargins="0">
        <oddHeader>&amp;L&amp;F : &amp;A&amp;R&amp;D</oddHeader>
        <oddFooter>&amp;LCopyright©MITSUI&amp;&amp;CO.,LTD All rights are reserved.&amp;C&amp;P/&amp;N</oddFooter>
      </headerFooter>
    </customSheetView>
  </customSheetViews>
  <mergeCells count="14">
    <mergeCell ref="CZ5:CZ6"/>
    <mergeCell ref="DA5:DA6"/>
    <mergeCell ref="DB5:DB6"/>
    <mergeCell ref="B2:G2"/>
    <mergeCell ref="H2:L2"/>
    <mergeCell ref="M2:S2"/>
    <mergeCell ref="T2:CN2"/>
    <mergeCell ref="CP5:CR6"/>
    <mergeCell ref="CS5:CV6"/>
    <mergeCell ref="CY9:CY20"/>
    <mergeCell ref="CW5:CW6"/>
    <mergeCell ref="CX5:CX6"/>
    <mergeCell ref="CY5:CY6"/>
    <mergeCell ref="B9:CN9"/>
  </mergeCells>
  <phoneticPr fontId="7"/>
  <pageMargins left="0.7" right="0.7" top="0.75" bottom="0.75" header="0.3" footer="0.3"/>
  <pageSetup paperSize="9" scale="42" fitToHeight="0" orientation="landscape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862"/>
  <sheetViews>
    <sheetView zoomScaleNormal="100" workbookViewId="0">
      <selection activeCell="D61" sqref="D61"/>
    </sheetView>
  </sheetViews>
  <sheetFormatPr defaultColWidth="9.125" defaultRowHeight="15"/>
  <cols>
    <col min="1" max="1" width="19" style="38" customWidth="1"/>
    <col min="2" max="2" width="15.875" style="38" customWidth="1"/>
    <col min="3" max="5" width="19" style="38" customWidth="1"/>
    <col min="6" max="16384" width="9.125" style="38"/>
  </cols>
  <sheetData>
    <row r="1" spans="1:5">
      <c r="A1" s="38" t="s">
        <v>44</v>
      </c>
      <c r="B1" s="38" t="s">
        <v>45</v>
      </c>
      <c r="C1" s="38" t="s">
        <v>45</v>
      </c>
      <c r="D1" s="38" t="s">
        <v>46</v>
      </c>
      <c r="E1" s="39" t="s">
        <v>46</v>
      </c>
    </row>
    <row r="2" spans="1:5">
      <c r="A2" s="38" t="s">
        <v>44</v>
      </c>
      <c r="B2" s="38" t="s">
        <v>47</v>
      </c>
      <c r="C2" s="38" t="s">
        <v>48</v>
      </c>
      <c r="D2" s="38" t="s">
        <v>47</v>
      </c>
      <c r="E2" s="39" t="s">
        <v>48</v>
      </c>
    </row>
    <row r="3" spans="1:5">
      <c r="A3" s="38" t="s">
        <v>44</v>
      </c>
      <c r="B3" s="38" t="s">
        <v>32</v>
      </c>
      <c r="C3" s="38" t="s">
        <v>49</v>
      </c>
      <c r="D3" s="38" t="s">
        <v>32</v>
      </c>
      <c r="E3" s="39" t="s">
        <v>49</v>
      </c>
    </row>
    <row r="4" spans="1:5">
      <c r="A4" s="40">
        <v>42529</v>
      </c>
      <c r="B4" s="41">
        <v>1664.375</v>
      </c>
      <c r="C4" s="41">
        <v>177792.57324205901</v>
      </c>
      <c r="D4" s="38">
        <v>1</v>
      </c>
      <c r="E4" s="38">
        <v>106.822424779307</v>
      </c>
    </row>
    <row r="5" spans="1:5">
      <c r="A5" s="40">
        <v>42530</v>
      </c>
      <c r="B5" s="41">
        <v>1664.375</v>
      </c>
      <c r="C5" s="41">
        <v>177790.57156616999</v>
      </c>
      <c r="D5" s="38">
        <v>1.00001076666667</v>
      </c>
      <c r="E5" s="38">
        <v>106.821222120117</v>
      </c>
    </row>
    <row r="6" spans="1:5">
      <c r="A6" s="40">
        <v>42531</v>
      </c>
      <c r="B6" s="41">
        <v>1664.375</v>
      </c>
      <c r="C6" s="41">
        <v>177788.53750000001</v>
      </c>
      <c r="D6" s="38">
        <v>1.00002164670671</v>
      </c>
      <c r="E6" s="38">
        <v>106.82</v>
      </c>
    </row>
    <row r="7" spans="1:5">
      <c r="A7" s="40">
        <v>42532</v>
      </c>
      <c r="B7" s="41">
        <v>1664.3932439388</v>
      </c>
      <c r="C7" s="41">
        <v>177788.41983955301</v>
      </c>
      <c r="D7" s="38">
        <v>1.00003264012384</v>
      </c>
      <c r="E7" s="38">
        <v>106.818758419624</v>
      </c>
    </row>
    <row r="8" spans="1:5">
      <c r="A8" s="40">
        <v>42533</v>
      </c>
      <c r="B8" s="41">
        <v>1664.41157091185</v>
      </c>
      <c r="C8" s="41">
        <v>177788.27861456599</v>
      </c>
      <c r="D8" s="38">
        <v>1.00004374692179</v>
      </c>
      <c r="E8" s="38">
        <v>106.817497379668</v>
      </c>
    </row>
    <row r="9" spans="1:5">
      <c r="A9" s="40">
        <v>42534</v>
      </c>
      <c r="B9" s="41">
        <v>1664.4299809219201</v>
      </c>
      <c r="C9" s="41">
        <v>177788.11382509701</v>
      </c>
      <c r="D9" s="38">
        <v>1.00005496710433</v>
      </c>
      <c r="E9" s="38">
        <v>106.816216880821</v>
      </c>
    </row>
    <row r="10" spans="1:5">
      <c r="A10" s="40">
        <v>42535</v>
      </c>
      <c r="B10" s="41">
        <v>1664.44847397181</v>
      </c>
      <c r="C10" s="41">
        <v>177787.92547121801</v>
      </c>
      <c r="D10" s="38">
        <v>1.0000663006752799</v>
      </c>
      <c r="E10" s="38">
        <v>106.814916923784</v>
      </c>
    </row>
    <row r="11" spans="1:5">
      <c r="A11" s="40">
        <v>42536</v>
      </c>
      <c r="B11" s="41">
        <v>1664.4670500643499</v>
      </c>
      <c r="C11" s="41">
        <v>177787.71355301101</v>
      </c>
      <c r="D11" s="38">
        <v>1.0000777476384899</v>
      </c>
      <c r="E11" s="38">
        <v>106.813597509267</v>
      </c>
    </row>
    <row r="12" spans="1:5">
      <c r="A12" s="40">
        <v>42537</v>
      </c>
      <c r="B12" s="41">
        <v>1664.4857092024099</v>
      </c>
      <c r="C12" s="41">
        <v>177787.47807056899</v>
      </c>
      <c r="D12" s="38">
        <v>1.0000893079978499</v>
      </c>
      <c r="E12" s="38">
        <v>106.812258637992</v>
      </c>
    </row>
    <row r="13" spans="1:5">
      <c r="A13" s="40">
        <v>42538</v>
      </c>
      <c r="B13" s="41">
        <v>1664.5044513888899</v>
      </c>
      <c r="C13" s="41">
        <v>177787.219023999</v>
      </c>
      <c r="D13" s="38">
        <v>1.0001009817572799</v>
      </c>
      <c r="E13" s="38">
        <v>106.810900310691</v>
      </c>
    </row>
    <row r="14" spans="1:5">
      <c r="A14" s="40">
        <v>42539</v>
      </c>
      <c r="B14" s="41">
        <v>1664.52291302506</v>
      </c>
      <c r="C14" s="41">
        <v>177786.89002923301</v>
      </c>
      <c r="D14" s="38">
        <v>1.0001126417474899</v>
      </c>
      <c r="E14" s="38">
        <v>106.809517993434</v>
      </c>
    </row>
    <row r="15" spans="1:5">
      <c r="A15" s="40">
        <v>42540</v>
      </c>
      <c r="B15" s="41">
        <v>1664.5413773892201</v>
      </c>
      <c r="C15" s="41">
        <v>177786.52738251499</v>
      </c>
      <c r="D15" s="38">
        <v>1.0001243897077901</v>
      </c>
      <c r="E15" s="38">
        <v>106.80811531484299</v>
      </c>
    </row>
    <row r="16" spans="1:5">
      <c r="A16" s="40">
        <v>42541</v>
      </c>
      <c r="B16" s="41">
        <v>1664.5598444817399</v>
      </c>
      <c r="C16" s="41">
        <v>177786.131084083</v>
      </c>
      <c r="D16" s="38">
        <v>1.00013622564127</v>
      </c>
      <c r="E16" s="38">
        <v>106.80669227572101</v>
      </c>
    </row>
    <row r="17" spans="1:5">
      <c r="A17" s="40">
        <v>42542</v>
      </c>
      <c r="B17" s="41">
        <v>1664.5783143030201</v>
      </c>
      <c r="C17" s="41">
        <v>177785.701134195</v>
      </c>
      <c r="D17" s="38">
        <v>1.00014814955107</v>
      </c>
      <c r="E17" s="38">
        <v>106.805248876882</v>
      </c>
    </row>
    <row r="18" spans="1:5">
      <c r="A18" s="40">
        <v>42543</v>
      </c>
      <c r="B18" s="41">
        <v>1664.5967868534999</v>
      </c>
      <c r="C18" s="41">
        <v>177785.23753313301</v>
      </c>
      <c r="D18" s="38">
        <v>1.0001601614403099</v>
      </c>
      <c r="E18" s="38">
        <v>106.803785119152</v>
      </c>
    </row>
    <row r="19" spans="1:5">
      <c r="A19" s="40">
        <v>42544</v>
      </c>
      <c r="B19" s="41">
        <v>1664.6152621336601</v>
      </c>
      <c r="C19" s="41">
        <v>177784.74028120199</v>
      </c>
      <c r="D19" s="38">
        <v>1.00017226131217</v>
      </c>
      <c r="E19" s="38">
        <v>106.802301003369</v>
      </c>
    </row>
    <row r="20" spans="1:5">
      <c r="A20" s="40">
        <v>42545</v>
      </c>
      <c r="B20" s="41">
        <v>1664.6337401440301</v>
      </c>
      <c r="C20" s="41">
        <v>177784.20937873199</v>
      </c>
      <c r="D20" s="38">
        <v>1.00018444916984</v>
      </c>
      <c r="E20" s="38">
        <v>106.800796530382</v>
      </c>
    </row>
    <row r="21" spans="1:5">
      <c r="A21" s="40">
        <v>42546</v>
      </c>
      <c r="B21" s="41">
        <v>1664.65222088515</v>
      </c>
      <c r="C21" s="41">
        <v>177783.64482607201</v>
      </c>
      <c r="D21" s="38">
        <v>1.00019672501653</v>
      </c>
      <c r="E21" s="38">
        <v>106.79927170105201</v>
      </c>
    </row>
    <row r="22" spans="1:5">
      <c r="A22" s="40">
        <v>42547</v>
      </c>
      <c r="B22" s="41">
        <v>1664.67070435762</v>
      </c>
      <c r="C22" s="41">
        <v>177783.04662359899</v>
      </c>
      <c r="D22" s="38">
        <v>1.00020908885547</v>
      </c>
      <c r="E22" s="38">
        <v>106.797726516251</v>
      </c>
    </row>
    <row r="23" spans="1:5">
      <c r="A23" s="40">
        <v>42548</v>
      </c>
      <c r="B23" s="41">
        <v>1664.68919056206</v>
      </c>
      <c r="C23" s="41">
        <v>177782.41477170901</v>
      </c>
      <c r="D23" s="38">
        <v>1.00022154068993</v>
      </c>
      <c r="E23" s="38">
        <v>106.79616097686301</v>
      </c>
    </row>
    <row r="24" spans="1:5">
      <c r="A24" s="40">
        <v>42549</v>
      </c>
      <c r="B24" s="41">
        <v>1664.7076794991401</v>
      </c>
      <c r="C24" s="41">
        <v>177781.74927082399</v>
      </c>
      <c r="D24" s="38">
        <v>1.00023408052319</v>
      </c>
      <c r="E24" s="38">
        <v>106.79457508378501</v>
      </c>
    </row>
    <row r="25" spans="1:5">
      <c r="A25" s="40">
        <v>42550</v>
      </c>
      <c r="B25" s="41">
        <v>1664.7261711695701</v>
      </c>
      <c r="C25" s="41">
        <v>177781.05012138601</v>
      </c>
      <c r="D25" s="38">
        <v>1.00024670835855</v>
      </c>
      <c r="E25" s="38">
        <v>106.792968837923</v>
      </c>
    </row>
    <row r="26" spans="1:5">
      <c r="A26" s="40">
        <v>42551</v>
      </c>
      <c r="B26" s="41">
        <v>1664.74466557408</v>
      </c>
      <c r="C26" s="41">
        <v>177780.31732386301</v>
      </c>
      <c r="D26" s="38">
        <v>1.0002594241993501</v>
      </c>
      <c r="E26" s="38">
        <v>106.791342240197</v>
      </c>
    </row>
    <row r="27" spans="1:5">
      <c r="A27" s="40">
        <v>42552</v>
      </c>
      <c r="B27" s="41">
        <v>1664.7631627134499</v>
      </c>
      <c r="C27" s="41">
        <v>177779.55087874399</v>
      </c>
      <c r="D27" s="38">
        <v>1.00027222804893</v>
      </c>
      <c r="E27" s="38">
        <v>106.789695291537</v>
      </c>
    </row>
    <row r="28" spans="1:5">
      <c r="A28" s="40">
        <v>42553</v>
      </c>
      <c r="B28" s="41">
        <v>1664.78166258849</v>
      </c>
      <c r="C28" s="41">
        <v>177778.750786544</v>
      </c>
      <c r="D28" s="38">
        <v>1.0002851199106699</v>
      </c>
      <c r="E28" s="38">
        <v>106.788027992886</v>
      </c>
    </row>
    <row r="29" spans="1:5">
      <c r="A29" s="40">
        <v>42554</v>
      </c>
      <c r="B29" s="41">
        <v>1664.8001652000701</v>
      </c>
      <c r="C29" s="41">
        <v>177777.91704779601</v>
      </c>
      <c r="D29" s="38">
        <v>1.00029809978797</v>
      </c>
      <c r="E29" s="38">
        <v>106.786340345198</v>
      </c>
    </row>
    <row r="30" spans="1:5">
      <c r="A30" s="40">
        <v>42555</v>
      </c>
      <c r="B30" s="41">
        <v>1664.81867054906</v>
      </c>
      <c r="C30" s="41">
        <v>177777.049663062</v>
      </c>
      <c r="D30" s="38">
        <v>1.00031116768425</v>
      </c>
      <c r="E30" s="38">
        <v>106.784632349438</v>
      </c>
    </row>
    <row r="31" spans="1:5">
      <c r="A31" s="40">
        <v>42556</v>
      </c>
      <c r="B31" s="41">
        <v>1664.8371786364</v>
      </c>
      <c r="C31" s="41">
        <v>177776.14863292201</v>
      </c>
      <c r="D31" s="38">
        <v>1.00032432360296</v>
      </c>
      <c r="E31" s="38">
        <v>106.782904006584</v>
      </c>
    </row>
    <row r="32" spans="1:5">
      <c r="A32" s="40">
        <v>42557</v>
      </c>
      <c r="B32" s="41">
        <v>1664.8556894630401</v>
      </c>
      <c r="C32" s="41">
        <v>177775.21395798301</v>
      </c>
      <c r="D32" s="38">
        <v>1.0003375675475601</v>
      </c>
      <c r="E32" s="38">
        <v>106.781155317624</v>
      </c>
    </row>
    <row r="33" spans="1:5">
      <c r="A33" s="40">
        <v>42558</v>
      </c>
      <c r="B33" s="41">
        <v>1664.87420303</v>
      </c>
      <c r="C33" s="41">
        <v>177774.245638872</v>
      </c>
      <c r="D33" s="38">
        <v>1.00035089952156</v>
      </c>
      <c r="E33" s="38">
        <v>106.77938628355901</v>
      </c>
    </row>
    <row r="34" spans="1:5">
      <c r="A34" s="40">
        <v>42559</v>
      </c>
      <c r="B34" s="41">
        <v>1664.8927193382999</v>
      </c>
      <c r="C34" s="41">
        <v>177773.24367624099</v>
      </c>
      <c r="D34" s="38">
        <v>1.00036431952845</v>
      </c>
      <c r="E34" s="38">
        <v>106.777596905401</v>
      </c>
    </row>
    <row r="35" spans="1:5">
      <c r="A35" s="40">
        <v>42560</v>
      </c>
      <c r="B35" s="41">
        <v>1664.9112383890199</v>
      </c>
      <c r="C35" s="41">
        <v>177772.208070764</v>
      </c>
      <c r="D35" s="38">
        <v>1.0003778275717801</v>
      </c>
      <c r="E35" s="38">
        <v>106.775787184173</v>
      </c>
    </row>
    <row r="36" spans="1:5">
      <c r="A36" s="40">
        <v>42561</v>
      </c>
      <c r="B36" s="41">
        <v>1664.92976018328</v>
      </c>
      <c r="C36" s="41">
        <v>177771.13882314001</v>
      </c>
      <c r="D36" s="38">
        <v>1.0003914236551199</v>
      </c>
      <c r="E36" s="38">
        <v>106.773957120912</v>
      </c>
    </row>
    <row r="37" spans="1:5">
      <c r="A37" s="40">
        <v>42562</v>
      </c>
      <c r="B37" s="41">
        <v>1664.94828472222</v>
      </c>
      <c r="C37" s="41">
        <v>177770.03593408799</v>
      </c>
      <c r="D37" s="38">
        <v>1.0004051077820399</v>
      </c>
      <c r="E37" s="38">
        <v>106.772106716664</v>
      </c>
    </row>
    <row r="38" spans="1:5">
      <c r="A38" s="40">
        <v>42563</v>
      </c>
      <c r="B38" s="41">
        <v>1664.96732897896</v>
      </c>
      <c r="C38" s="41">
        <v>177769.17567042899</v>
      </c>
      <c r="D38" s="38">
        <v>1.0004202375276201</v>
      </c>
      <c r="E38" s="38">
        <v>106.770368749185</v>
      </c>
    </row>
    <row r="39" spans="1:5">
      <c r="A39" s="40">
        <v>42564</v>
      </c>
      <c r="B39" s="41">
        <v>1664.9864000108</v>
      </c>
      <c r="C39" s="41">
        <v>177768.29733182999</v>
      </c>
      <c r="D39" s="38">
        <v>1.0004355352219001</v>
      </c>
      <c r="E39" s="38">
        <v>106.76861824858</v>
      </c>
    </row>
    <row r="40" spans="1:5">
      <c r="A40" s="40">
        <v>42565</v>
      </c>
      <c r="B40" s="41">
        <v>1665.0054978215501</v>
      </c>
      <c r="C40" s="41">
        <v>177767.40091886799</v>
      </c>
      <c r="D40" s="38">
        <v>1.00045100087259</v>
      </c>
      <c r="E40" s="38">
        <v>106.76685521546599</v>
      </c>
    </row>
    <row r="41" spans="1:5">
      <c r="A41" s="40">
        <v>42566</v>
      </c>
      <c r="B41" s="41">
        <v>1665.0246224151499</v>
      </c>
      <c r="C41" s="41">
        <v>177766.48643214101</v>
      </c>
      <c r="D41" s="38">
        <v>1.00046663448745</v>
      </c>
      <c r="E41" s="38">
        <v>106.76507965046601</v>
      </c>
    </row>
    <row r="42" spans="1:5">
      <c r="A42" s="40">
        <v>42567</v>
      </c>
      <c r="B42" s="41">
        <v>1665.0437737956699</v>
      </c>
      <c r="C42" s="41">
        <v>177765.55387226201</v>
      </c>
      <c r="D42" s="38">
        <v>1.00048243607436</v>
      </c>
      <c r="E42" s="38">
        <v>106.763291554205</v>
      </c>
    </row>
    <row r="43" spans="1:5">
      <c r="A43" s="40">
        <v>42568</v>
      </c>
      <c r="B43" s="41">
        <v>1665.06295196727</v>
      </c>
      <c r="C43" s="41">
        <v>177764.60323986199</v>
      </c>
      <c r="D43" s="38">
        <v>1.00049840564127</v>
      </c>
      <c r="E43" s="38">
        <v>106.76149092731499</v>
      </c>
    </row>
    <row r="44" spans="1:5">
      <c r="A44" s="40">
        <v>42569</v>
      </c>
      <c r="B44" s="41">
        <v>1665.08215693425</v>
      </c>
      <c r="C44" s="41">
        <v>177763.63453559199</v>
      </c>
      <c r="D44" s="38">
        <v>1.0005145431962099</v>
      </c>
      <c r="E44" s="38">
        <v>106.75967777043</v>
      </c>
    </row>
    <row r="45" spans="1:5">
      <c r="A45" s="40">
        <v>42570</v>
      </c>
      <c r="B45" s="41">
        <v>1665.1013887009899</v>
      </c>
      <c r="C45" s="41">
        <v>177762.64776011801</v>
      </c>
      <c r="D45" s="38">
        <v>1.0005308487473099</v>
      </c>
      <c r="E45" s="38">
        <v>106.757852084189</v>
      </c>
    </row>
    <row r="46" spans="1:5">
      <c r="A46" s="40">
        <v>42571</v>
      </c>
      <c r="B46" s="41">
        <v>1665.1206472720301</v>
      </c>
      <c r="C46" s="41">
        <v>177761.64291412599</v>
      </c>
      <c r="D46" s="38">
        <v>1.0005473223027701</v>
      </c>
      <c r="E46" s="38">
        <v>106.75601386923699</v>
      </c>
    </row>
    <row r="47" spans="1:5">
      <c r="A47" s="40">
        <v>42572</v>
      </c>
      <c r="B47" s="41">
        <v>1665.13993265201</v>
      </c>
      <c r="C47" s="41">
        <v>177760.619998318</v>
      </c>
      <c r="D47" s="38">
        <v>1.0005639638708801</v>
      </c>
      <c r="E47" s="38">
        <v>106.754163126221</v>
      </c>
    </row>
    <row r="48" spans="1:5">
      <c r="A48" s="40">
        <v>42573</v>
      </c>
      <c r="B48" s="41">
        <v>1665.1592448456699</v>
      </c>
      <c r="C48" s="41">
        <v>177759.579013415</v>
      </c>
      <c r="D48" s="38">
        <v>1.0005807734600101</v>
      </c>
      <c r="E48" s="38">
        <v>106.752299855795</v>
      </c>
    </row>
    <row r="49" spans="1:5">
      <c r="A49" s="40">
        <v>42574</v>
      </c>
      <c r="B49" s="41">
        <v>1665.1785838578801</v>
      </c>
      <c r="C49" s="41">
        <v>177758.51996015399</v>
      </c>
      <c r="D49" s="38">
        <v>1.0005977510786299</v>
      </c>
      <c r="E49" s="38">
        <v>106.75042405861601</v>
      </c>
    </row>
    <row r="50" spans="1:5">
      <c r="A50" s="40">
        <v>42575</v>
      </c>
      <c r="B50" s="41">
        <v>1665.1979496936401</v>
      </c>
      <c r="C50" s="41">
        <v>177757.44283929301</v>
      </c>
      <c r="D50" s="38">
        <v>1.0006148967352699</v>
      </c>
      <c r="E50" s="38">
        <v>106.74853573534401</v>
      </c>
    </row>
    <row r="51" spans="1:5">
      <c r="A51" s="40">
        <v>42576</v>
      </c>
      <c r="B51" s="41">
        <v>1665.21734235804</v>
      </c>
      <c r="C51" s="41">
        <v>177756.347651605</v>
      </c>
      <c r="D51" s="38">
        <v>1.0006322104385701</v>
      </c>
      <c r="E51" s="38">
        <v>106.74663488664601</v>
      </c>
    </row>
    <row r="52" spans="1:5">
      <c r="A52" s="40">
        <v>42577</v>
      </c>
      <c r="B52" s="41">
        <v>1665.2367618563101</v>
      </c>
      <c r="C52" s="41">
        <v>177755.23439788201</v>
      </c>
      <c r="D52" s="38">
        <v>1.0006496921972301</v>
      </c>
      <c r="E52" s="38">
        <v>106.744721513193</v>
      </c>
    </row>
    <row r="53" spans="1:5">
      <c r="A53" s="40">
        <v>42578</v>
      </c>
      <c r="B53" s="41">
        <v>1665.2562081937699</v>
      </c>
      <c r="C53" s="41">
        <v>177754.103078933</v>
      </c>
      <c r="D53" s="38">
        <v>1.00066734202007</v>
      </c>
      <c r="E53" s="38">
        <v>106.742795615658</v>
      </c>
    </row>
    <row r="54" spans="1:5">
      <c r="A54" s="40">
        <v>42579</v>
      </c>
      <c r="B54" s="41">
        <v>1665.2756813758799</v>
      </c>
      <c r="C54" s="41">
        <v>177752.95369558499</v>
      </c>
      <c r="D54" s="38">
        <v>1.0006851599159401</v>
      </c>
      <c r="E54" s="38">
        <v>106.740857194721</v>
      </c>
    </row>
    <row r="55" spans="1:5">
      <c r="A55" s="40">
        <v>42580</v>
      </c>
      <c r="B55" s="41">
        <v>1665.2951814082001</v>
      </c>
      <c r="C55" s="41">
        <v>177751.78624868201</v>
      </c>
      <c r="D55" s="38">
        <v>1.00070314589384</v>
      </c>
      <c r="E55" s="38">
        <v>106.738906251066</v>
      </c>
    </row>
    <row r="56" spans="1:5">
      <c r="A56" s="40">
        <v>42581</v>
      </c>
      <c r="B56" s="41">
        <v>1665.3147082964299</v>
      </c>
      <c r="C56" s="41">
        <v>177750.60073908899</v>
      </c>
      <c r="D56" s="38">
        <v>1.0007212999627999</v>
      </c>
      <c r="E56" s="38">
        <v>106.73694278537999</v>
      </c>
    </row>
    <row r="57" spans="1:5">
      <c r="A57" s="40">
        <v>42582</v>
      </c>
      <c r="B57" s="41">
        <v>1665.33426204636</v>
      </c>
      <c r="C57" s="41">
        <v>177749.39716768399</v>
      </c>
      <c r="D57" s="38">
        <v>1.00073962213196</v>
      </c>
      <c r="E57" s="38">
        <v>106.734966798356</v>
      </c>
    </row>
    <row r="58" spans="1:5">
      <c r="A58" s="40">
        <v>42583</v>
      </c>
      <c r="B58" s="41">
        <v>1665.35384266391</v>
      </c>
      <c r="C58" s="41">
        <v>177748.175535366</v>
      </c>
      <c r="D58" s="38">
        <v>1.00075811241054</v>
      </c>
      <c r="E58" s="38">
        <v>106.73297829069099</v>
      </c>
    </row>
    <row r="59" spans="1:5">
      <c r="A59" s="40">
        <v>42584</v>
      </c>
      <c r="B59" s="41">
        <v>1665.37345015511</v>
      </c>
      <c r="C59" s="41">
        <v>177746.935843051</v>
      </c>
      <c r="D59" s="38">
        <v>1.0007767708078601</v>
      </c>
      <c r="E59" s="38">
        <v>106.73097726308499</v>
      </c>
    </row>
    <row r="60" spans="1:5">
      <c r="A60" s="40">
        <v>42585</v>
      </c>
      <c r="B60" s="41">
        <v>1665.39308452612</v>
      </c>
      <c r="C60" s="41">
        <v>177745.67809167301</v>
      </c>
      <c r="D60" s="38">
        <v>1.0007955973333</v>
      </c>
      <c r="E60" s="38">
        <v>106.728963716245</v>
      </c>
    </row>
    <row r="61" spans="1:5">
      <c r="A61" s="40">
        <v>42586</v>
      </c>
      <c r="B61" s="41">
        <v>1665.4127457831901</v>
      </c>
      <c r="C61" s="41">
        <v>177744.402282183</v>
      </c>
      <c r="D61" s="38">
        <v>1.00081459199633</v>
      </c>
      <c r="E61" s="38">
        <v>106.72693765088</v>
      </c>
    </row>
    <row r="62" spans="1:5">
      <c r="A62" s="40">
        <v>42587</v>
      </c>
      <c r="B62" s="41">
        <v>1665.43243393271</v>
      </c>
      <c r="C62" s="41">
        <v>177743.10841555</v>
      </c>
      <c r="D62" s="38">
        <v>1.00083375480652</v>
      </c>
      <c r="E62" s="38">
        <v>106.724899067704</v>
      </c>
    </row>
    <row r="63" spans="1:5">
      <c r="A63" s="40">
        <v>42588</v>
      </c>
      <c r="B63" s="41">
        <v>1665.45214898118</v>
      </c>
      <c r="C63" s="41">
        <v>177741.796492761</v>
      </c>
      <c r="D63" s="38">
        <v>1.0008530857735001</v>
      </c>
      <c r="E63" s="38">
        <v>106.722847967437</v>
      </c>
    </row>
    <row r="64" spans="1:5">
      <c r="A64" s="40">
        <v>42589</v>
      </c>
      <c r="B64" s="41">
        <v>1665.47189093522</v>
      </c>
      <c r="C64" s="41">
        <v>177740.46651482</v>
      </c>
      <c r="D64" s="38">
        <v>1.0008725849070199</v>
      </c>
      <c r="E64" s="38">
        <v>106.72078435080201</v>
      </c>
    </row>
    <row r="65" spans="1:5">
      <c r="A65" s="40">
        <v>42590</v>
      </c>
      <c r="B65" s="41">
        <v>1665.49165980155</v>
      </c>
      <c r="C65" s="41">
        <v>177739.11848275</v>
      </c>
      <c r="D65" s="38">
        <v>1.0008922522168799</v>
      </c>
      <c r="E65" s="38">
        <v>106.718708218526</v>
      </c>
    </row>
    <row r="66" spans="1:5">
      <c r="A66" s="40">
        <v>42591</v>
      </c>
      <c r="B66" s="41">
        <v>1665.51145558703</v>
      </c>
      <c r="C66" s="41">
        <v>177737.75239759</v>
      </c>
      <c r="D66" s="38">
        <v>1.00091208771299</v>
      </c>
      <c r="E66" s="38">
        <v>106.716619571341</v>
      </c>
    </row>
    <row r="67" spans="1:5">
      <c r="A67" s="40">
        <v>42592</v>
      </c>
      <c r="B67" s="41">
        <v>1665.53127829861</v>
      </c>
      <c r="C67" s="41">
        <v>177736.36826039999</v>
      </c>
      <c r="D67" s="38">
        <v>1.0009320914053199</v>
      </c>
      <c r="E67" s="38">
        <v>106.714518409983</v>
      </c>
    </row>
    <row r="68" spans="1:5">
      <c r="A68" s="40">
        <v>42593</v>
      </c>
      <c r="B68" s="41">
        <v>1665.5537455204801</v>
      </c>
      <c r="C68" s="41">
        <v>177734.892297691</v>
      </c>
      <c r="D68" s="38">
        <v>1.00095333629288</v>
      </c>
      <c r="E68" s="38">
        <v>106.712192732123</v>
      </c>
    </row>
    <row r="69" spans="1:5">
      <c r="A69" s="40">
        <v>42594</v>
      </c>
      <c r="B69" s="41">
        <v>1665.57632237492</v>
      </c>
      <c r="C69" s="41">
        <v>177733.396068945</v>
      </c>
      <c r="D69" s="38">
        <v>1.00097478297329</v>
      </c>
      <c r="E69" s="38">
        <v>106.709847925502</v>
      </c>
    </row>
    <row r="70" spans="1:5">
      <c r="A70" s="40">
        <v>42595</v>
      </c>
      <c r="B70" s="41">
        <v>1665.5990088717001</v>
      </c>
      <c r="C70" s="41">
        <v>177731.87957524101</v>
      </c>
      <c r="D70" s="38">
        <v>1.0009964314594999</v>
      </c>
      <c r="E70" s="38">
        <v>106.707483991383</v>
      </c>
    </row>
    <row r="71" spans="1:5">
      <c r="A71" s="40">
        <v>42596</v>
      </c>
      <c r="B71" s="41">
        <v>1665.6218050207201</v>
      </c>
      <c r="C71" s="41">
        <v>177730.34281767701</v>
      </c>
      <c r="D71" s="38">
        <v>1.0010182817645801</v>
      </c>
      <c r="E71" s="38">
        <v>106.70510093103999</v>
      </c>
    </row>
    <row r="72" spans="1:5">
      <c r="A72" s="40">
        <v>42597</v>
      </c>
      <c r="B72" s="41">
        <v>1665.6447108319901</v>
      </c>
      <c r="C72" s="41">
        <v>177728.78579736699</v>
      </c>
      <c r="D72" s="38">
        <v>1.00104033390172</v>
      </c>
      <c r="E72" s="38">
        <v>106.702698745755</v>
      </c>
    </row>
    <row r="73" spans="1:5">
      <c r="A73" s="40">
        <v>42598</v>
      </c>
      <c r="B73" s="41">
        <v>1665.66772631563</v>
      </c>
      <c r="C73" s="41">
        <v>177727.20851544201</v>
      </c>
      <c r="D73" s="38">
        <v>1.0010625878842601</v>
      </c>
      <c r="E73" s="38">
        <v>106.700277436825</v>
      </c>
    </row>
    <row r="74" spans="1:5">
      <c r="A74" s="40">
        <v>42599</v>
      </c>
      <c r="B74" s="41">
        <v>1665.6908514818699</v>
      </c>
      <c r="C74" s="41">
        <v>177725.61097305</v>
      </c>
      <c r="D74" s="38">
        <v>1.00108504372562</v>
      </c>
      <c r="E74" s="38">
        <v>106.69783700555099</v>
      </c>
    </row>
    <row r="75" spans="1:5">
      <c r="A75" s="40">
        <v>42600</v>
      </c>
      <c r="B75" s="41">
        <v>1665.71408634106</v>
      </c>
      <c r="C75" s="41">
        <v>177723.99317135499</v>
      </c>
      <c r="D75" s="38">
        <v>1.0011077014393699</v>
      </c>
      <c r="E75" s="38">
        <v>106.69537745325</v>
      </c>
    </row>
    <row r="76" spans="1:5">
      <c r="A76" s="40">
        <v>42601</v>
      </c>
      <c r="B76" s="41">
        <v>1665.73743090366</v>
      </c>
      <c r="C76" s="41">
        <v>177722.355111538</v>
      </c>
      <c r="D76" s="38">
        <v>1.0011305610391901</v>
      </c>
      <c r="E76" s="38">
        <v>106.692898781246</v>
      </c>
    </row>
    <row r="77" spans="1:5">
      <c r="A77" s="40">
        <v>42602</v>
      </c>
      <c r="B77" s="41">
        <v>1665.7608851802499</v>
      </c>
      <c r="C77" s="41">
        <v>177720.69679479499</v>
      </c>
      <c r="D77" s="38">
        <v>1.00115362253889</v>
      </c>
      <c r="E77" s="38">
        <v>106.69040099087501</v>
      </c>
    </row>
    <row r="78" spans="1:5">
      <c r="A78" s="40">
        <v>42603</v>
      </c>
      <c r="B78" s="41">
        <v>1665.7844491815199</v>
      </c>
      <c r="C78" s="41">
        <v>177719.018222343</v>
      </c>
      <c r="D78" s="38">
        <v>1.00117688595239</v>
      </c>
      <c r="E78" s="38">
        <v>106.68788408348099</v>
      </c>
    </row>
    <row r="79" spans="1:5">
      <c r="A79" s="40">
        <v>42604</v>
      </c>
      <c r="B79" s="41">
        <v>1665.8081229182601</v>
      </c>
      <c r="C79" s="41">
        <v>177717.319395411</v>
      </c>
      <c r="D79" s="38">
        <v>1.00120035129375</v>
      </c>
      <c r="E79" s="38">
        <v>106.68534806042101</v>
      </c>
    </row>
    <row r="80" spans="1:5">
      <c r="A80" s="40">
        <v>42605</v>
      </c>
      <c r="B80" s="41">
        <v>1665.8319064014099</v>
      </c>
      <c r="C80" s="41">
        <v>177715.60031524699</v>
      </c>
      <c r="D80" s="38">
        <v>1.0012240185771499</v>
      </c>
      <c r="E80" s="38">
        <v>106.68279292306001</v>
      </c>
    </row>
    <row r="81" spans="1:5">
      <c r="A81" s="40">
        <v>42606</v>
      </c>
      <c r="B81" s="41">
        <v>1665.85579964198</v>
      </c>
      <c r="C81" s="41">
        <v>177713.860983116</v>
      </c>
      <c r="D81" s="38">
        <v>1.00124788781687</v>
      </c>
      <c r="E81" s="38">
        <v>106.680218672775</v>
      </c>
    </row>
    <row r="82" spans="1:5">
      <c r="A82" s="40">
        <v>42607</v>
      </c>
      <c r="B82" s="41">
        <v>1665.8798026511099</v>
      </c>
      <c r="C82" s="41">
        <v>177712.10140029801</v>
      </c>
      <c r="D82" s="38">
        <v>1.00127195902733</v>
      </c>
      <c r="E82" s="38">
        <v>106.677625310952</v>
      </c>
    </row>
    <row r="83" spans="1:5">
      <c r="A83" s="40">
        <v>42608</v>
      </c>
      <c r="B83" s="41">
        <v>1665.90391544008</v>
      </c>
      <c r="C83" s="41">
        <v>177710.32156809099</v>
      </c>
      <c r="D83" s="38">
        <v>1.0012962322230701</v>
      </c>
      <c r="E83" s="38">
        <v>106.675012838988</v>
      </c>
    </row>
    <row r="84" spans="1:5">
      <c r="A84" s="40">
        <v>42609</v>
      </c>
      <c r="B84" s="41">
        <v>1665.9281380202401</v>
      </c>
      <c r="C84" s="41">
        <v>177708.52148781001</v>
      </c>
      <c r="D84" s="38">
        <v>1.00132070741876</v>
      </c>
      <c r="E84" s="38">
        <v>106.672381258291</v>
      </c>
    </row>
    <row r="85" spans="1:5">
      <c r="A85" s="40">
        <v>42610</v>
      </c>
      <c r="B85" s="41">
        <v>1665.95247040309</v>
      </c>
      <c r="C85" s="41">
        <v>177706.70116078501</v>
      </c>
      <c r="D85" s="38">
        <v>1.00134538462917</v>
      </c>
      <c r="E85" s="38">
        <v>106.669730570277</v>
      </c>
    </row>
    <row r="86" spans="1:5">
      <c r="A86" s="40">
        <v>42611</v>
      </c>
      <c r="B86" s="41">
        <v>1665.97691260021</v>
      </c>
      <c r="C86" s="41">
        <v>177704.86058836401</v>
      </c>
      <c r="D86" s="38">
        <v>1.0013702638692099</v>
      </c>
      <c r="E86" s="38">
        <v>106.667060776374</v>
      </c>
    </row>
    <row r="87" spans="1:5">
      <c r="A87" s="40">
        <v>42612</v>
      </c>
      <c r="B87" s="41">
        <v>1666.0014646233301</v>
      </c>
      <c r="C87" s="41">
        <v>177702.99977190999</v>
      </c>
      <c r="D87" s="38">
        <v>1.0013953451539199</v>
      </c>
      <c r="E87" s="38">
        <v>106.664371878021</v>
      </c>
    </row>
    <row r="88" spans="1:5">
      <c r="A88" s="40">
        <v>42613</v>
      </c>
      <c r="B88" s="41">
        <v>1666.02612648427</v>
      </c>
      <c r="C88" s="41">
        <v>177701.118712806</v>
      </c>
      <c r="D88" s="38">
        <v>1.0014206284984399</v>
      </c>
      <c r="E88" s="38">
        <v>106.661663876665</v>
      </c>
    </row>
    <row r="89" spans="1:5">
      <c r="A89" s="40">
        <v>42614</v>
      </c>
      <c r="B89" s="41">
        <v>1666.0508981949599</v>
      </c>
      <c r="C89" s="41">
        <v>177699.21741244901</v>
      </c>
      <c r="D89" s="38">
        <v>1.0014461139180499</v>
      </c>
      <c r="E89" s="38">
        <v>106.658936773764</v>
      </c>
    </row>
    <row r="90" spans="1:5">
      <c r="A90" s="40">
        <v>42615</v>
      </c>
      <c r="B90" s="41">
        <v>1666.0757797674701</v>
      </c>
      <c r="C90" s="41">
        <v>177697.295872252</v>
      </c>
      <c r="D90" s="38">
        <v>1.0014718014281401</v>
      </c>
      <c r="E90" s="38">
        <v>106.656190570788</v>
      </c>
    </row>
    <row r="91" spans="1:5">
      <c r="A91" s="40">
        <v>42616</v>
      </c>
      <c r="B91" s="41">
        <v>1666.1007712139501</v>
      </c>
      <c r="C91" s="41">
        <v>177695.35409364701</v>
      </c>
      <c r="D91" s="38">
        <v>1.0014976910442199</v>
      </c>
      <c r="E91" s="38">
        <v>106.653425269214</v>
      </c>
    </row>
    <row r="92" spans="1:5">
      <c r="A92" s="40">
        <v>42617</v>
      </c>
      <c r="B92" s="41">
        <v>1666.1258725466901</v>
      </c>
      <c r="C92" s="41">
        <v>177693.39207808199</v>
      </c>
      <c r="D92" s="38">
        <v>1.0015237827819501</v>
      </c>
      <c r="E92" s="38">
        <v>106.650640870534</v>
      </c>
    </row>
    <row r="93" spans="1:5">
      <c r="A93" s="40">
        <v>42618</v>
      </c>
      <c r="B93" s="41">
        <v>1666.15108377807</v>
      </c>
      <c r="C93" s="41">
        <v>177691.409827019</v>
      </c>
      <c r="D93" s="38">
        <v>1.00155007665707</v>
      </c>
      <c r="E93" s="38">
        <v>106.64783737624499</v>
      </c>
    </row>
    <row r="94" spans="1:5">
      <c r="A94" s="40">
        <v>42619</v>
      </c>
      <c r="B94" s="41">
        <v>1666.1764049206199</v>
      </c>
      <c r="C94" s="41">
        <v>177689.40734194001</v>
      </c>
      <c r="D94" s="38">
        <v>1.0015765726854799</v>
      </c>
      <c r="E94" s="38">
        <v>106.645014787858</v>
      </c>
    </row>
    <row r="95" spans="1:5">
      <c r="A95" s="40">
        <v>42620</v>
      </c>
      <c r="B95" s="41">
        <v>1666.2018359869501</v>
      </c>
      <c r="C95" s="41">
        <v>177687.38462434299</v>
      </c>
      <c r="D95" s="38">
        <v>1.0016032708831899</v>
      </c>
      <c r="E95" s="38">
        <v>106.642173106893</v>
      </c>
    </row>
    <row r="96" spans="1:5">
      <c r="A96" s="40">
        <v>42621</v>
      </c>
      <c r="B96" s="41">
        <v>1666.2273769897899</v>
      </c>
      <c r="C96" s="41">
        <v>177685.34167574201</v>
      </c>
      <c r="D96" s="38">
        <v>1.00163017126632</v>
      </c>
      <c r="E96" s="38">
        <v>106.63931233488</v>
      </c>
    </row>
    <row r="97" spans="1:5">
      <c r="A97" s="40">
        <v>42622</v>
      </c>
      <c r="B97" s="41">
        <v>1666.253027942</v>
      </c>
      <c r="C97" s="41">
        <v>177683.278497666</v>
      </c>
      <c r="D97" s="38">
        <v>1.00165727385112</v>
      </c>
      <c r="E97" s="38">
        <v>106.636432473358</v>
      </c>
    </row>
    <row r="98" spans="1:5">
      <c r="A98" s="40">
        <v>42623</v>
      </c>
      <c r="B98" s="41">
        <v>1666.2787888565399</v>
      </c>
      <c r="C98" s="41">
        <v>177681.19509166401</v>
      </c>
      <c r="D98" s="38">
        <v>1.0016845786539701</v>
      </c>
      <c r="E98" s="38">
        <v>106.63353352388</v>
      </c>
    </row>
    <row r="99" spans="1:5">
      <c r="A99" s="40">
        <v>42624</v>
      </c>
      <c r="B99" s="41">
        <v>1666.30465974647</v>
      </c>
      <c r="C99" s="41">
        <v>177679.091459299</v>
      </c>
      <c r="D99" s="38">
        <v>1.0017120856913699</v>
      </c>
      <c r="E99" s="38">
        <v>106.630615488006</v>
      </c>
    </row>
    <row r="100" spans="1:5">
      <c r="A100" s="40">
        <v>42625</v>
      </c>
      <c r="B100" s="41">
        <v>1666.3306406249999</v>
      </c>
      <c r="C100" s="41">
        <v>177676.967602152</v>
      </c>
      <c r="D100" s="38">
        <v>1.00173979497994</v>
      </c>
      <c r="E100" s="38">
        <v>106.62767836730799</v>
      </c>
    </row>
    <row r="101" spans="1:5">
      <c r="A101" s="40">
        <v>42626</v>
      </c>
      <c r="B101" s="41">
        <v>1666.35723750121</v>
      </c>
      <c r="C101" s="41">
        <v>177675.04254182501</v>
      </c>
      <c r="D101" s="38">
        <v>1.00176644394231</v>
      </c>
      <c r="E101" s="38">
        <v>106.624821222764</v>
      </c>
    </row>
    <row r="102" spans="1:5">
      <c r="A102" s="40">
        <v>42627</v>
      </c>
      <c r="B102" s="41">
        <v>1666.3839559123801</v>
      </c>
      <c r="C102" s="41">
        <v>177673.10188482999</v>
      </c>
      <c r="D102" s="38">
        <v>1.00179326908663</v>
      </c>
      <c r="E102" s="38">
        <v>106.62194703354</v>
      </c>
    </row>
    <row r="103" spans="1:5">
      <c r="A103" s="40">
        <v>42628</v>
      </c>
      <c r="B103" s="41">
        <v>1666.4107958698601</v>
      </c>
      <c r="C103" s="41">
        <v>177671.14563226799</v>
      </c>
      <c r="D103" s="38">
        <v>1.0018202704270101</v>
      </c>
      <c r="E103" s="38">
        <v>106.61905580101801</v>
      </c>
    </row>
    <row r="104" spans="1:5">
      <c r="A104" s="40">
        <v>42629</v>
      </c>
      <c r="B104" s="41">
        <v>1666.43775738506</v>
      </c>
      <c r="C104" s="41">
        <v>177669.17378524499</v>
      </c>
      <c r="D104" s="38">
        <v>1.00184744797766</v>
      </c>
      <c r="E104" s="38">
        <v>106.61614752659</v>
      </c>
    </row>
    <row r="105" spans="1:5">
      <c r="A105" s="40">
        <v>42630</v>
      </c>
      <c r="B105" s="41">
        <v>1666.4648404694799</v>
      </c>
      <c r="C105" s="41">
        <v>177667.18634488</v>
      </c>
      <c r="D105" s="38">
        <v>1.00187480175288</v>
      </c>
      <c r="E105" s="38">
        <v>106.613222211653</v>
      </c>
    </row>
    <row r="106" spans="1:5">
      <c r="A106" s="40">
        <v>42631</v>
      </c>
      <c r="B106" s="41">
        <v>1666.49204513469</v>
      </c>
      <c r="C106" s="41">
        <v>177665.18331230001</v>
      </c>
      <c r="D106" s="38">
        <v>1.0019023317670801</v>
      </c>
      <c r="E106" s="38">
        <v>106.61027985761601</v>
      </c>
    </row>
    <row r="107" spans="1:5">
      <c r="A107" s="40">
        <v>42632</v>
      </c>
      <c r="B107" s="41">
        <v>1666.51937139236</v>
      </c>
      <c r="C107" s="41">
        <v>177663.16468864199</v>
      </c>
      <c r="D107" s="38">
        <v>1.00193003803472</v>
      </c>
      <c r="E107" s="38">
        <v>106.607320465892</v>
      </c>
    </row>
    <row r="108" spans="1:5">
      <c r="A108" s="40">
        <v>42633</v>
      </c>
      <c r="B108" s="41">
        <v>1666.54681925421</v>
      </c>
      <c r="C108" s="41">
        <v>177661.13047505499</v>
      </c>
      <c r="D108" s="38">
        <v>1.0019579205703999</v>
      </c>
      <c r="E108" s="38">
        <v>106.604344037906</v>
      </c>
    </row>
    <row r="109" spans="1:5">
      <c r="A109" s="40">
        <v>42634</v>
      </c>
      <c r="B109" s="41">
        <v>1666.57438873207</v>
      </c>
      <c r="C109" s="41">
        <v>177659.080672693</v>
      </c>
      <c r="D109" s="38">
        <v>1.00198597938878</v>
      </c>
      <c r="E109" s="38">
        <v>106.601350575089</v>
      </c>
    </row>
    <row r="110" spans="1:5">
      <c r="A110" s="40">
        <v>42635</v>
      </c>
      <c r="B110" s="41">
        <v>1666.6020798378299</v>
      </c>
      <c r="C110" s="41">
        <v>177657.015282723</v>
      </c>
      <c r="D110" s="38">
        <v>1.00201421450464</v>
      </c>
      <c r="E110" s="38">
        <v>106.59834007888099</v>
      </c>
    </row>
    <row r="111" spans="1:5">
      <c r="A111" s="40">
        <v>42636</v>
      </c>
      <c r="B111" s="41">
        <v>1666.6298925834501</v>
      </c>
      <c r="C111" s="41">
        <v>177654.934306321</v>
      </c>
      <c r="D111" s="38">
        <v>1.0020426259328299</v>
      </c>
      <c r="E111" s="38">
        <v>106.59531255072901</v>
      </c>
    </row>
    <row r="112" spans="1:5">
      <c r="A112" s="40">
        <v>42637</v>
      </c>
      <c r="B112" s="41">
        <v>1666.657826981</v>
      </c>
      <c r="C112" s="41">
        <v>177652.83774467299</v>
      </c>
      <c r="D112" s="38">
        <v>1.0020712136883101</v>
      </c>
      <c r="E112" s="38">
        <v>106.59226799209</v>
      </c>
    </row>
    <row r="113" spans="1:5">
      <c r="A113" s="40">
        <v>42638</v>
      </c>
      <c r="B113" s="41">
        <v>1666.6858830425999</v>
      </c>
      <c r="C113" s="41">
        <v>177650.72559897401</v>
      </c>
      <c r="D113" s="38">
        <v>1.0020999777861099</v>
      </c>
      <c r="E113" s="38">
        <v>106.589206404428</v>
      </c>
    </row>
    <row r="114" spans="1:5">
      <c r="A114" s="40">
        <v>42639</v>
      </c>
      <c r="B114" s="41">
        <v>1666.7140607804599</v>
      </c>
      <c r="C114" s="41">
        <v>177648.597870428</v>
      </c>
      <c r="D114" s="38">
        <v>1.0021289182413899</v>
      </c>
      <c r="E114" s="38">
        <v>106.586127789215</v>
      </c>
    </row>
    <row r="115" spans="1:5">
      <c r="A115" s="40">
        <v>42640</v>
      </c>
      <c r="B115" s="41">
        <v>1666.74236020689</v>
      </c>
      <c r="C115" s="41">
        <v>177646.45456024999</v>
      </c>
      <c r="D115" s="38">
        <v>1.00215803506936</v>
      </c>
      <c r="E115" s="38">
        <v>106.583032147932</v>
      </c>
    </row>
    <row r="116" spans="1:5">
      <c r="A116" s="40">
        <v>42641</v>
      </c>
      <c r="B116" s="41">
        <v>1666.7707813342399</v>
      </c>
      <c r="C116" s="41">
        <v>177644.29566966399</v>
      </c>
      <c r="D116" s="38">
        <v>1.0021873282853599</v>
      </c>
      <c r="E116" s="38">
        <v>106.579919482066</v>
      </c>
    </row>
    <row r="117" spans="1:5">
      <c r="A117" s="40">
        <v>42642</v>
      </c>
      <c r="B117" s="41">
        <v>1666.79932417497</v>
      </c>
      <c r="C117" s="41">
        <v>177642.12119990401</v>
      </c>
      <c r="D117" s="38">
        <v>1.0022167979048</v>
      </c>
      <c r="E117" s="38">
        <v>106.576789793117</v>
      </c>
    </row>
    <row r="118" spans="1:5">
      <c r="A118" s="40">
        <v>42643</v>
      </c>
      <c r="B118" s="41">
        <v>1666.8279887415999</v>
      </c>
      <c r="C118" s="41">
        <v>177639.93115221401</v>
      </c>
      <c r="D118" s="38">
        <v>1.0022464439431999</v>
      </c>
      <c r="E118" s="38">
        <v>106.573643082587</v>
      </c>
    </row>
    <row r="119" spans="1:5">
      <c r="A119" s="40">
        <v>42644</v>
      </c>
      <c r="B119" s="41">
        <v>1666.85677504675</v>
      </c>
      <c r="C119" s="41">
        <v>177637.725527845</v>
      </c>
      <c r="D119" s="38">
        <v>1.00227626641616</v>
      </c>
      <c r="E119" s="38">
        <v>106.570479351991</v>
      </c>
    </row>
    <row r="120" spans="1:5">
      <c r="A120" s="40">
        <v>42645</v>
      </c>
      <c r="B120" s="41">
        <v>1666.8856831031001</v>
      </c>
      <c r="C120" s="41">
        <v>177635.504328062</v>
      </c>
      <c r="D120" s="38">
        <v>1.00230626533937</v>
      </c>
      <c r="E120" s="38">
        <v>106.56729860284899</v>
      </c>
    </row>
    <row r="121" spans="1:5">
      <c r="A121" s="40">
        <v>42646</v>
      </c>
      <c r="B121" s="41">
        <v>1666.91471292342</v>
      </c>
      <c r="C121" s="41">
        <v>177633.26755413599</v>
      </c>
      <c r="D121" s="38">
        <v>1.0023364407286299</v>
      </c>
      <c r="E121" s="38">
        <v>106.564100836691</v>
      </c>
    </row>
    <row r="122" spans="1:5">
      <c r="A122" s="40">
        <v>42647</v>
      </c>
      <c r="B122" s="41">
        <v>1666.9438645205601</v>
      </c>
      <c r="C122" s="41">
        <v>177631.015207349</v>
      </c>
      <c r="D122" s="38">
        <v>1.0023667925998201</v>
      </c>
      <c r="E122" s="38">
        <v>106.56088605505499</v>
      </c>
    </row>
    <row r="123" spans="1:5">
      <c r="A123" s="40">
        <v>42648</v>
      </c>
      <c r="B123" s="41">
        <v>1666.9731379074401</v>
      </c>
      <c r="C123" s="41">
        <v>177628.74728899301</v>
      </c>
      <c r="D123" s="38">
        <v>1.0023973209689201</v>
      </c>
      <c r="E123" s="38">
        <v>106.55765425948699</v>
      </c>
    </row>
    <row r="124" spans="1:5">
      <c r="A124" s="40">
        <v>42649</v>
      </c>
      <c r="B124" s="41">
        <v>1667.00253309707</v>
      </c>
      <c r="C124" s="41">
        <v>177626.46380036799</v>
      </c>
      <c r="D124" s="38">
        <v>1.00242802585199</v>
      </c>
      <c r="E124" s="38">
        <v>106.554405451539</v>
      </c>
    </row>
    <row r="125" spans="1:5">
      <c r="A125" s="40">
        <v>42650</v>
      </c>
      <c r="B125" s="41">
        <v>1667.0320501025301</v>
      </c>
      <c r="C125" s="41">
        <v>177624.164742786</v>
      </c>
      <c r="D125" s="38">
        <v>1.0024589072652099</v>
      </c>
      <c r="E125" s="38">
        <v>106.551139632775</v>
      </c>
    </row>
    <row r="126" spans="1:5">
      <c r="A126" s="40">
        <v>42651</v>
      </c>
      <c r="B126" s="41">
        <v>1667.0616889369901</v>
      </c>
      <c r="C126" s="41">
        <v>177621.85011756801</v>
      </c>
      <c r="D126" s="38">
        <v>1.00248996522482</v>
      </c>
      <c r="E126" s="38">
        <v>106.547856804765</v>
      </c>
    </row>
    <row r="127" spans="1:5">
      <c r="A127" s="40">
        <v>42652</v>
      </c>
      <c r="B127" s="41">
        <v>1667.09144961369</v>
      </c>
      <c r="C127" s="41">
        <v>177619.51992604299</v>
      </c>
      <c r="D127" s="38">
        <v>1.0025211997471799</v>
      </c>
      <c r="E127" s="38">
        <v>106.544556969087</v>
      </c>
    </row>
    <row r="128" spans="1:5">
      <c r="A128" s="40">
        <v>42653</v>
      </c>
      <c r="B128" s="41">
        <v>1667.12133214595</v>
      </c>
      <c r="C128" s="41">
        <v>177617.174169551</v>
      </c>
      <c r="D128" s="38">
        <v>1.0025526108487399</v>
      </c>
      <c r="E128" s="38">
        <v>106.541240127327</v>
      </c>
    </row>
    <row r="129" spans="1:5">
      <c r="A129" s="40">
        <v>42654</v>
      </c>
      <c r="B129" s="41">
        <v>1667.1513365471801</v>
      </c>
      <c r="C129" s="41">
        <v>177614.81284944099</v>
      </c>
      <c r="D129" s="38">
        <v>1.00258419854602</v>
      </c>
      <c r="E129" s="38">
        <v>106.53790628108</v>
      </c>
    </row>
    <row r="130" spans="1:5">
      <c r="A130" s="40">
        <v>42655</v>
      </c>
      <c r="B130" s="41">
        <v>1667.18146283087</v>
      </c>
      <c r="C130" s="41">
        <v>177612.435967072</v>
      </c>
      <c r="D130" s="38">
        <v>1.0026159628556599</v>
      </c>
      <c r="E130" s="38">
        <v>106.534555431949</v>
      </c>
    </row>
    <row r="131" spans="1:5">
      <c r="A131" s="40">
        <v>42656</v>
      </c>
      <c r="B131" s="41">
        <v>1667.2117110105601</v>
      </c>
      <c r="C131" s="41">
        <v>177610.04352381299</v>
      </c>
      <c r="D131" s="38">
        <v>1.0026479037943801</v>
      </c>
      <c r="E131" s="38">
        <v>106.531187581544</v>
      </c>
    </row>
    <row r="132" spans="1:5">
      <c r="A132" s="40">
        <v>42657</v>
      </c>
      <c r="B132" s="41">
        <v>1667.2420810999099</v>
      </c>
      <c r="C132" s="41">
        <v>177607.63552104199</v>
      </c>
      <c r="D132" s="38">
        <v>1.0026800213789999</v>
      </c>
      <c r="E132" s="38">
        <v>106.527802731485</v>
      </c>
    </row>
    <row r="133" spans="1:5">
      <c r="A133" s="40">
        <v>42658</v>
      </c>
      <c r="B133" s="41">
        <v>1667.27257311263</v>
      </c>
      <c r="C133" s="41">
        <v>177605.21196014699</v>
      </c>
      <c r="D133" s="38">
        <v>1.0027123156264199</v>
      </c>
      <c r="E133" s="38">
        <v>106.52440088340001</v>
      </c>
    </row>
    <row r="134" spans="1:5">
      <c r="A134" s="40">
        <v>42659</v>
      </c>
      <c r="B134" s="41">
        <v>1667.30318706252</v>
      </c>
      <c r="C134" s="41">
        <v>177602.77284252399</v>
      </c>
      <c r="D134" s="38">
        <v>1.0027447865536601</v>
      </c>
      <c r="E134" s="38">
        <v>106.520982038922</v>
      </c>
    </row>
    <row r="135" spans="1:5">
      <c r="A135" s="40">
        <v>42660</v>
      </c>
      <c r="B135" s="41">
        <v>1667.3339229634701</v>
      </c>
      <c r="C135" s="41">
        <v>177600.31816958199</v>
      </c>
      <c r="D135" s="38">
        <v>1.00277743417781</v>
      </c>
      <c r="E135" s="38">
        <v>106.517546199696</v>
      </c>
    </row>
    <row r="136" spans="1:5">
      <c r="A136" s="40">
        <v>42661</v>
      </c>
      <c r="B136" s="41">
        <v>1667.3647808294299</v>
      </c>
      <c r="C136" s="41">
        <v>177597.847942736</v>
      </c>
      <c r="D136" s="38">
        <v>1.0028102585160501</v>
      </c>
      <c r="E136" s="38">
        <v>106.514093367374</v>
      </c>
    </row>
    <row r="137" spans="1:5">
      <c r="A137" s="40">
        <v>42662</v>
      </c>
      <c r="B137" s="41">
        <v>1667.39576067444</v>
      </c>
      <c r="C137" s="41">
        <v>177595.36216341401</v>
      </c>
      <c r="D137" s="38">
        <v>1.00284325958568</v>
      </c>
      <c r="E137" s="38">
        <v>106.510623543614</v>
      </c>
    </row>
    <row r="138" spans="1:5">
      <c r="A138" s="40">
        <v>42663</v>
      </c>
      <c r="B138" s="41">
        <v>1667.4268625126199</v>
      </c>
      <c r="C138" s="41">
        <v>177592.86083305001</v>
      </c>
      <c r="D138" s="38">
        <v>1.00287643740406</v>
      </c>
      <c r="E138" s="38">
        <v>106.507136730086</v>
      </c>
    </row>
    <row r="139" spans="1:5">
      <c r="A139" s="40">
        <v>42664</v>
      </c>
      <c r="B139" s="41">
        <v>1667.45808635816</v>
      </c>
      <c r="C139" s="41">
        <v>177590.343953089</v>
      </c>
      <c r="D139" s="38">
        <v>1.00290979198868</v>
      </c>
      <c r="E139" s="38">
        <v>106.503632928465</v>
      </c>
    </row>
    <row r="140" spans="1:5">
      <c r="A140" s="40">
        <v>42665</v>
      </c>
      <c r="B140" s="41">
        <v>1667.4894322253499</v>
      </c>
      <c r="C140" s="41">
        <v>177587.811524989</v>
      </c>
      <c r="D140" s="38">
        <v>1.0029433233570799</v>
      </c>
      <c r="E140" s="38">
        <v>106.500112140434</v>
      </c>
    </row>
    <row r="141" spans="1:5">
      <c r="A141" s="40">
        <v>42666</v>
      </c>
      <c r="B141" s="41">
        <v>1667.52090012854</v>
      </c>
      <c r="C141" s="41">
        <v>177585.26355021101</v>
      </c>
      <c r="D141" s="38">
        <v>1.00297703152694</v>
      </c>
      <c r="E141" s="38">
        <v>106.496574367687</v>
      </c>
    </row>
    <row r="142" spans="1:5">
      <c r="A142" s="40">
        <v>42667</v>
      </c>
      <c r="B142" s="41">
        <v>1667.5524900821699</v>
      </c>
      <c r="C142" s="41">
        <v>177582.70003023199</v>
      </c>
      <c r="D142" s="38">
        <v>1.0030109165159999</v>
      </c>
      <c r="E142" s="38">
        <v>106.493019611923</v>
      </c>
    </row>
    <row r="143" spans="1:5">
      <c r="A143" s="40">
        <v>42668</v>
      </c>
      <c r="B143" s="41">
        <v>1667.58420210074</v>
      </c>
      <c r="C143" s="41">
        <v>177580.120966533</v>
      </c>
      <c r="D143" s="38">
        <v>1.00304497834211</v>
      </c>
      <c r="E143" s="38">
        <v>106.489447874852</v>
      </c>
    </row>
    <row r="144" spans="1:5">
      <c r="A144" s="40">
        <v>42669</v>
      </c>
      <c r="B144" s="41">
        <v>1667.61603619887</v>
      </c>
      <c r="C144" s="41">
        <v>177577.52636061001</v>
      </c>
      <c r="D144" s="38">
        <v>1.0030792170231999</v>
      </c>
      <c r="E144" s="38">
        <v>106.485859158189</v>
      </c>
    </row>
    <row r="145" spans="1:5">
      <c r="A145" s="40">
        <v>42670</v>
      </c>
      <c r="B145" s="41">
        <v>1667.64799239122</v>
      </c>
      <c r="C145" s="41">
        <v>177574.91621396501</v>
      </c>
      <c r="D145" s="38">
        <v>1.00311363257731</v>
      </c>
      <c r="E145" s="38">
        <v>106.48225346366</v>
      </c>
    </row>
    <row r="146" spans="1:5">
      <c r="A146" s="40">
        <v>42671</v>
      </c>
      <c r="B146" s="41">
        <v>1667.6800706925401</v>
      </c>
      <c r="C146" s="41">
        <v>177572.29052811</v>
      </c>
      <c r="D146" s="38">
        <v>1.0031482250225501</v>
      </c>
      <c r="E146" s="38">
        <v>106.478630792997</v>
      </c>
    </row>
    <row r="147" spans="1:5">
      <c r="A147" s="40">
        <v>42672</v>
      </c>
      <c r="B147" s="41">
        <v>1667.7122711176801</v>
      </c>
      <c r="C147" s="41">
        <v>177569.64930456801</v>
      </c>
      <c r="D147" s="38">
        <v>1.00318299437716</v>
      </c>
      <c r="E147" s="38">
        <v>106.47499114794201</v>
      </c>
    </row>
    <row r="148" spans="1:5">
      <c r="A148" s="40">
        <v>42673</v>
      </c>
      <c r="B148" s="41">
        <v>1667.74459368153</v>
      </c>
      <c r="C148" s="41">
        <v>177566.99254487001</v>
      </c>
      <c r="D148" s="38">
        <v>1.0032179406594399</v>
      </c>
      <c r="E148" s="38">
        <v>106.471334530243</v>
      </c>
    </row>
    <row r="149" spans="1:5">
      <c r="A149" s="40">
        <v>42674</v>
      </c>
      <c r="B149" s="41">
        <v>1667.7770383991101</v>
      </c>
      <c r="C149" s="41">
        <v>177564.32025055701</v>
      </c>
      <c r="D149" s="38">
        <v>1.0032530638877899</v>
      </c>
      <c r="E149" s="38">
        <v>106.467660941657</v>
      </c>
    </row>
    <row r="150" spans="1:5">
      <c r="A150" s="40">
        <v>42675</v>
      </c>
      <c r="B150" s="41">
        <v>1667.8096052854701</v>
      </c>
      <c r="C150" s="41">
        <v>177561.632423181</v>
      </c>
      <c r="D150" s="38">
        <v>1.00328836408073</v>
      </c>
      <c r="E150" s="38">
        <v>106.46397038395099</v>
      </c>
    </row>
    <row r="151" spans="1:5">
      <c r="A151" s="40">
        <v>42676</v>
      </c>
      <c r="B151" s="41">
        <v>1667.84229435577</v>
      </c>
      <c r="C151" s="41">
        <v>177558.92906430099</v>
      </c>
      <c r="D151" s="38">
        <v>1.0033238412568299</v>
      </c>
      <c r="E151" s="38">
        <v>106.460262858897</v>
      </c>
    </row>
    <row r="152" spans="1:5">
      <c r="A152" s="40">
        <v>42677</v>
      </c>
      <c r="B152" s="41">
        <v>1667.8751056252499</v>
      </c>
      <c r="C152" s="41">
        <v>177556.210175488</v>
      </c>
      <c r="D152" s="38">
        <v>1.00335949543479</v>
      </c>
      <c r="E152" s="38">
        <v>106.45653836827699</v>
      </c>
    </row>
    <row r="153" spans="1:5">
      <c r="A153" s="40">
        <v>42678</v>
      </c>
      <c r="B153" s="41">
        <v>1667.90803910921</v>
      </c>
      <c r="C153" s="41">
        <v>177553.47575832199</v>
      </c>
      <c r="D153" s="38">
        <v>1.0033953266333899</v>
      </c>
      <c r="E153" s="38">
        <v>106.45279691387999</v>
      </c>
    </row>
    <row r="154" spans="1:5">
      <c r="A154" s="40">
        <v>42679</v>
      </c>
      <c r="B154" s="41">
        <v>1667.94109482305</v>
      </c>
      <c r="C154" s="41">
        <v>177550.72581439</v>
      </c>
      <c r="D154" s="38">
        <v>1.0034313348715</v>
      </c>
      <c r="E154" s="38">
        <v>106.449038497506</v>
      </c>
    </row>
    <row r="155" spans="1:5">
      <c r="A155" s="40">
        <v>42680</v>
      </c>
      <c r="B155" s="41">
        <v>1667.9742727822299</v>
      </c>
      <c r="C155" s="41">
        <v>177547.96034529299</v>
      </c>
      <c r="D155" s="38">
        <v>1.0034675201680801</v>
      </c>
      <c r="E155" s="38">
        <v>106.445263120958</v>
      </c>
    </row>
    <row r="156" spans="1:5">
      <c r="A156" s="40">
        <v>42681</v>
      </c>
      <c r="B156" s="41">
        <v>1668.00757300231</v>
      </c>
      <c r="C156" s="41">
        <v>177545.17935263799</v>
      </c>
      <c r="D156" s="38">
        <v>1.00350388254221</v>
      </c>
      <c r="E156" s="38">
        <v>106.44147078605199</v>
      </c>
    </row>
    <row r="157" spans="1:5">
      <c r="A157" s="40">
        <v>42682</v>
      </c>
      <c r="B157" s="41">
        <v>1668.04099549891</v>
      </c>
      <c r="C157" s="41">
        <v>177542.38283804301</v>
      </c>
      <c r="D157" s="38">
        <v>1.0035404220130399</v>
      </c>
      <c r="E157" s="38">
        <v>106.437661494609</v>
      </c>
    </row>
    <row r="158" spans="1:5">
      <c r="A158" s="40">
        <v>42683</v>
      </c>
      <c r="B158" s="41">
        <v>1668.0745402877401</v>
      </c>
      <c r="C158" s="41">
        <v>177539.57080313499</v>
      </c>
      <c r="D158" s="38">
        <v>1.00357713859981</v>
      </c>
      <c r="E158" s="38">
        <v>106.433835248459</v>
      </c>
    </row>
    <row r="159" spans="1:5">
      <c r="A159" s="40">
        <v>42684</v>
      </c>
      <c r="B159" s="41">
        <v>1668.1082073846001</v>
      </c>
      <c r="C159" s="41">
        <v>177536.74324955099</v>
      </c>
      <c r="D159" s="38">
        <v>1.0036140323218701</v>
      </c>
      <c r="E159" s="38">
        <v>106.42999204944201</v>
      </c>
    </row>
    <row r="160" spans="1:5">
      <c r="A160" s="40">
        <v>42685</v>
      </c>
      <c r="B160" s="41">
        <v>1668.1419968053499</v>
      </c>
      <c r="C160" s="41">
        <v>177533.90017893899</v>
      </c>
      <c r="D160" s="38">
        <v>1.0036511031986499</v>
      </c>
      <c r="E160" s="38">
        <v>106.426131899403</v>
      </c>
    </row>
    <row r="161" spans="1:5">
      <c r="A161" s="40">
        <v>42686</v>
      </c>
      <c r="B161" s="41">
        <v>1668.1759085659401</v>
      </c>
      <c r="C161" s="41">
        <v>177531.041592953</v>
      </c>
      <c r="D161" s="38">
        <v>1.0036883512496899</v>
      </c>
      <c r="E161" s="38">
        <v>106.422254800196</v>
      </c>
    </row>
    <row r="162" spans="1:5">
      <c r="A162" s="40">
        <v>42687</v>
      </c>
      <c r="B162" s="41">
        <v>1668.20994268239</v>
      </c>
      <c r="C162" s="41">
        <v>177528.16749325901</v>
      </c>
      <c r="D162" s="38">
        <v>1.0037257764946099</v>
      </c>
      <c r="E162" s="38">
        <v>106.41836075368499</v>
      </c>
    </row>
    <row r="163" spans="1:5">
      <c r="A163" s="40">
        <v>42688</v>
      </c>
      <c r="B163" s="41">
        <v>1668.2440991708199</v>
      </c>
      <c r="C163" s="41">
        <v>177525.27788153201</v>
      </c>
      <c r="D163" s="38">
        <v>1.0037633789531299</v>
      </c>
      <c r="E163" s="38">
        <v>106.41444976174</v>
      </c>
    </row>
    <row r="164" spans="1:5">
      <c r="A164" s="40">
        <v>42689</v>
      </c>
      <c r="B164" s="41">
        <v>1668.2783780474099</v>
      </c>
      <c r="C164" s="41">
        <v>177522.372759458</v>
      </c>
      <c r="D164" s="38">
        <v>1.0038011586450599</v>
      </c>
      <c r="E164" s="38">
        <v>106.41052182624</v>
      </c>
    </row>
    <row r="165" spans="1:5">
      <c r="A165" s="40">
        <v>42690</v>
      </c>
      <c r="B165" s="41">
        <v>1668.31277932843</v>
      </c>
      <c r="C165" s="41">
        <v>177519.45212872999</v>
      </c>
      <c r="D165" s="38">
        <v>1.0038391155902999</v>
      </c>
      <c r="E165" s="38">
        <v>106.406576949071</v>
      </c>
    </row>
    <row r="166" spans="1:5">
      <c r="A166" s="40">
        <v>42691</v>
      </c>
      <c r="B166" s="41">
        <v>1668.34730303022</v>
      </c>
      <c r="C166" s="41">
        <v>177516.51599105101</v>
      </c>
      <c r="D166" s="38">
        <v>1.00387724980886</v>
      </c>
      <c r="E166" s="38">
        <v>106.40261513212999</v>
      </c>
    </row>
    <row r="167" spans="1:5">
      <c r="A167" s="40">
        <v>42692</v>
      </c>
      <c r="B167" s="41">
        <v>1668.38194916921</v>
      </c>
      <c r="C167" s="41">
        <v>177513.56434813599</v>
      </c>
      <c r="D167" s="38">
        <v>1.0039155613208299</v>
      </c>
      <c r="E167" s="38">
        <v>106.398636377318</v>
      </c>
    </row>
    <row r="168" spans="1:5">
      <c r="A168" s="40">
        <v>42693</v>
      </c>
      <c r="B168" s="41">
        <v>1668.4167177619099</v>
      </c>
      <c r="C168" s="41">
        <v>177510.597201706</v>
      </c>
      <c r="D168" s="38">
        <v>1.0039540501463899</v>
      </c>
      <c r="E168" s="38">
        <v>106.39464068654701</v>
      </c>
    </row>
    <row r="169" spans="1:5">
      <c r="A169" s="40">
        <v>42694</v>
      </c>
      <c r="B169" s="41">
        <v>1668.4516088248999</v>
      </c>
      <c r="C169" s="41">
        <v>177507.614553494</v>
      </c>
      <c r="D169" s="38">
        <v>1.00399271630584</v>
      </c>
      <c r="E169" s="38">
        <v>106.390628061736</v>
      </c>
    </row>
    <row r="170" spans="1:5">
      <c r="A170" s="40">
        <v>42695</v>
      </c>
      <c r="B170" s="41">
        <v>1668.48662237484</v>
      </c>
      <c r="C170" s="41">
        <v>177504.616405243</v>
      </c>
      <c r="D170" s="38">
        <v>1.00403155981953</v>
      </c>
      <c r="E170" s="38">
        <v>106.386598504812</v>
      </c>
    </row>
    <row r="171" spans="1:5">
      <c r="A171" s="40">
        <v>42696</v>
      </c>
      <c r="B171" s="41">
        <v>1668.5217584284901</v>
      </c>
      <c r="C171" s="41">
        <v>177501.60275870201</v>
      </c>
      <c r="D171" s="38">
        <v>1.00407058070795</v>
      </c>
      <c r="E171" s="38">
        <v>106.382552017712</v>
      </c>
    </row>
    <row r="172" spans="1:5">
      <c r="A172" s="40">
        <v>42697</v>
      </c>
      <c r="B172" s="41">
        <v>1668.5570170026499</v>
      </c>
      <c r="C172" s="41">
        <v>177498.573615634</v>
      </c>
      <c r="D172" s="38">
        <v>1.00410977899166</v>
      </c>
      <c r="E172" s="38">
        <v>106.378488602377</v>
      </c>
    </row>
    <row r="173" spans="1:5">
      <c r="A173" s="40">
        <v>42698</v>
      </c>
      <c r="B173" s="41">
        <v>1668.59239811425</v>
      </c>
      <c r="C173" s="41">
        <v>177495.52897780799</v>
      </c>
      <c r="D173" s="38">
        <v>1.0041491546913099</v>
      </c>
      <c r="E173" s="38">
        <v>106.374408260761</v>
      </c>
    </row>
    <row r="174" spans="1:5">
      <c r="A174" s="40">
        <v>42699</v>
      </c>
      <c r="B174" s="41">
        <v>1668.6279017802599</v>
      </c>
      <c r="C174" s="41">
        <v>177492.468847004</v>
      </c>
      <c r="D174" s="38">
        <v>1.0041887078276599</v>
      </c>
      <c r="E174" s="38">
        <v>106.37031099482201</v>
      </c>
    </row>
    <row r="175" spans="1:5">
      <c r="A175" s="40">
        <v>42700</v>
      </c>
      <c r="B175" s="41">
        <v>1668.66352801774</v>
      </c>
      <c r="C175" s="41">
        <v>177489.393225012</v>
      </c>
      <c r="D175" s="38">
        <v>1.0042284384215501</v>
      </c>
      <c r="E175" s="38">
        <v>106.366196806529</v>
      </c>
    </row>
    <row r="176" spans="1:5">
      <c r="A176" s="40">
        <v>42701</v>
      </c>
      <c r="B176" s="41">
        <v>1668.6992768438499</v>
      </c>
      <c r="C176" s="41">
        <v>177486.30211363101</v>
      </c>
      <c r="D176" s="38">
        <v>1.0042683464939199</v>
      </c>
      <c r="E176" s="38">
        <v>106.36206569785701</v>
      </c>
    </row>
    <row r="177" spans="1:5">
      <c r="A177" s="40">
        <v>42702</v>
      </c>
      <c r="B177" s="41">
        <v>1668.7351482757899</v>
      </c>
      <c r="C177" s="41">
        <v>177483.195514669</v>
      </c>
      <c r="D177" s="38">
        <v>1.0043084320658</v>
      </c>
      <c r="E177" s="38">
        <v>106.35791767078901</v>
      </c>
    </row>
    <row r="178" spans="1:5">
      <c r="A178" s="40">
        <v>42703</v>
      </c>
      <c r="B178" s="41">
        <v>1668.7711423308799</v>
      </c>
      <c r="C178" s="41">
        <v>177480.073429943</v>
      </c>
      <c r="D178" s="38">
        <v>1.00434869515833</v>
      </c>
      <c r="E178" s="38">
        <v>106.35375272731901</v>
      </c>
    </row>
    <row r="179" spans="1:5">
      <c r="A179" s="40">
        <v>42704</v>
      </c>
      <c r="B179" s="41">
        <v>1668.8072590264901</v>
      </c>
      <c r="C179" s="41">
        <v>177476.93586128199</v>
      </c>
      <c r="D179" s="38">
        <v>1.0043891357927199</v>
      </c>
      <c r="E179" s="38">
        <v>106.349570869445</v>
      </c>
    </row>
    <row r="180" spans="1:5">
      <c r="A180" s="40">
        <v>42705</v>
      </c>
      <c r="B180" s="41">
        <v>1668.8434983800901</v>
      </c>
      <c r="C180" s="41">
        <v>177473.782810523</v>
      </c>
      <c r="D180" s="38">
        <v>1.0044297539903</v>
      </c>
      <c r="E180" s="38">
        <v>106.345372099177</v>
      </c>
    </row>
    <row r="181" spans="1:5">
      <c r="A181" s="40">
        <v>42706</v>
      </c>
      <c r="B181" s="41">
        <v>1668.8798604092201</v>
      </c>
      <c r="C181" s="41">
        <v>177470.61427950999</v>
      </c>
      <c r="D181" s="38">
        <v>1.00447054977246</v>
      </c>
      <c r="E181" s="38">
        <v>106.341156418529</v>
      </c>
    </row>
    <row r="182" spans="1:5">
      <c r="A182" s="40">
        <v>42707</v>
      </c>
      <c r="B182" s="41">
        <v>1668.9163451315001</v>
      </c>
      <c r="C182" s="41">
        <v>177467.43027010199</v>
      </c>
      <c r="D182" s="38">
        <v>1.00451152316073</v>
      </c>
      <c r="E182" s="38">
        <v>106.336923829527</v>
      </c>
    </row>
    <row r="183" spans="1:5">
      <c r="A183" s="40">
        <v>42708</v>
      </c>
      <c r="B183" s="41">
        <v>1668.9529525646401</v>
      </c>
      <c r="C183" s="41">
        <v>177464.23078416201</v>
      </c>
      <c r="D183" s="38">
        <v>1.0045526741766799</v>
      </c>
      <c r="E183" s="38">
        <v>106.33267433420301</v>
      </c>
    </row>
    <row r="184" spans="1:5">
      <c r="A184" s="40">
        <v>42709</v>
      </c>
      <c r="B184" s="41">
        <v>1668.9896827263999</v>
      </c>
      <c r="C184" s="41">
        <v>177461.015823567</v>
      </c>
      <c r="D184" s="38">
        <v>1.0045940028420299</v>
      </c>
      <c r="E184" s="38">
        <v>106.328407934597</v>
      </c>
    </row>
    <row r="185" spans="1:5">
      <c r="A185" s="40">
        <v>42710</v>
      </c>
      <c r="B185" s="41">
        <v>1669.0265356346599</v>
      </c>
      <c r="C185" s="41">
        <v>177457.78539019899</v>
      </c>
      <c r="D185" s="38">
        <v>1.0046355091785499</v>
      </c>
      <c r="E185" s="38">
        <v>106.32412463275701</v>
      </c>
    </row>
    <row r="186" spans="1:5">
      <c r="A186" s="40">
        <v>42711</v>
      </c>
      <c r="B186" s="41">
        <v>1669.0635113073499</v>
      </c>
      <c r="C186" s="41">
        <v>177454.53948595299</v>
      </c>
      <c r="D186" s="38">
        <v>1.00467719320812</v>
      </c>
      <c r="E186" s="38">
        <v>106.31982443074099</v>
      </c>
    </row>
    <row r="187" spans="1:5">
      <c r="A187" s="40">
        <v>42712</v>
      </c>
      <c r="B187" s="41">
        <v>1669.1006097625</v>
      </c>
      <c r="C187" s="41">
        <v>177451.27811273301</v>
      </c>
      <c r="D187" s="38">
        <v>1.0047190549527301</v>
      </c>
      <c r="E187" s="38">
        <v>106.315507330611</v>
      </c>
    </row>
    <row r="188" spans="1:5">
      <c r="A188" s="40">
        <v>42713</v>
      </c>
      <c r="B188" s="41">
        <v>1669.1378310181999</v>
      </c>
      <c r="C188" s="41">
        <v>177448.00127245099</v>
      </c>
      <c r="D188" s="38">
        <v>1.0047610944344401</v>
      </c>
      <c r="E188" s="38">
        <v>106.311173334442</v>
      </c>
    </row>
    <row r="189" spans="1:5">
      <c r="A189" s="40">
        <v>42714</v>
      </c>
      <c r="B189" s="41">
        <v>1669.1751750926401</v>
      </c>
      <c r="C189" s="41">
        <v>177444.708967029</v>
      </c>
      <c r="D189" s="38">
        <v>1.00480331167542</v>
      </c>
      <c r="E189" s="38">
        <v>106.306822444313</v>
      </c>
    </row>
    <row r="190" spans="1:5">
      <c r="A190" s="40">
        <v>42715</v>
      </c>
      <c r="B190" s="41">
        <v>1669.2126420040699</v>
      </c>
      <c r="C190" s="41">
        <v>177441.40119839899</v>
      </c>
      <c r="D190" s="38">
        <v>1.0048457066979199</v>
      </c>
      <c r="E190" s="38">
        <v>106.30245466231401</v>
      </c>
    </row>
    <row r="191" spans="1:5">
      <c r="A191" s="40">
        <v>42716</v>
      </c>
      <c r="B191" s="41">
        <v>1669.2502317708299</v>
      </c>
      <c r="C191" s="41">
        <v>177438.077968503</v>
      </c>
      <c r="D191" s="38">
        <v>1.0048882795242999</v>
      </c>
      <c r="E191" s="38">
        <v>106.29806999054099</v>
      </c>
    </row>
    <row r="192" spans="1:5">
      <c r="A192" s="40">
        <v>42717</v>
      </c>
      <c r="B192" s="41">
        <v>1669.2779932042599</v>
      </c>
      <c r="C192" s="41">
        <v>177435.179846546</v>
      </c>
      <c r="D192" s="38">
        <v>1.0049239002397099</v>
      </c>
      <c r="E192" s="38">
        <v>106.29456601530499</v>
      </c>
    </row>
    <row r="193" spans="1:5">
      <c r="A193" s="40">
        <v>42718</v>
      </c>
      <c r="B193" s="41">
        <v>1669.3057714151601</v>
      </c>
      <c r="C193" s="41">
        <v>177432.27095361601</v>
      </c>
      <c r="D193" s="38">
        <v>1.0049596223925901</v>
      </c>
      <c r="E193" s="38">
        <v>106.291054635962</v>
      </c>
    </row>
    <row r="194" spans="1:5">
      <c r="A194" s="40">
        <v>42719</v>
      </c>
      <c r="B194" s="41">
        <v>1669.3335664128799</v>
      </c>
      <c r="C194" s="41">
        <v>177429.35129114901</v>
      </c>
      <c r="D194" s="38">
        <v>1.0049954459936801</v>
      </c>
      <c r="E194" s="38">
        <v>106.287535853254</v>
      </c>
    </row>
    <row r="195" spans="1:5">
      <c r="A195" s="40">
        <v>42720</v>
      </c>
      <c r="B195" s="41">
        <v>1669.3613782067901</v>
      </c>
      <c r="C195" s="41">
        <v>177426.42086058899</v>
      </c>
      <c r="D195" s="38">
        <v>1.00503137105374</v>
      </c>
      <c r="E195" s="38">
        <v>106.284009667924</v>
      </c>
    </row>
    <row r="196" spans="1:5">
      <c r="A196" s="40">
        <v>42721</v>
      </c>
      <c r="B196" s="41">
        <v>1669.3892068063301</v>
      </c>
      <c r="C196" s="41">
        <v>177423.47966338601</v>
      </c>
      <c r="D196" s="38">
        <v>1.00506739758354</v>
      </c>
      <c r="E196" s="38">
        <v>106.280476080716</v>
      </c>
    </row>
    <row r="197" spans="1:5">
      <c r="A197" s="40">
        <v>42722</v>
      </c>
      <c r="B197" s="41">
        <v>1669.4170522209699</v>
      </c>
      <c r="C197" s="41">
        <v>177420.527700996</v>
      </c>
      <c r="D197" s="38">
        <v>1.00510352559392</v>
      </c>
      <c r="E197" s="38">
        <v>106.276935092377</v>
      </c>
    </row>
    <row r="198" spans="1:5">
      <c r="A198" s="40">
        <v>42723</v>
      </c>
      <c r="B198" s="41">
        <v>1669.4449144602199</v>
      </c>
      <c r="C198" s="41">
        <v>177417.56497487999</v>
      </c>
      <c r="D198" s="38">
        <v>1.0051397550957299</v>
      </c>
      <c r="E198" s="38">
        <v>106.273386703654</v>
      </c>
    </row>
    <row r="199" spans="1:5">
      <c r="A199" s="40">
        <v>42724</v>
      </c>
      <c r="B199" s="41">
        <v>1669.47279353363</v>
      </c>
      <c r="C199" s="41">
        <v>177414.59148650599</v>
      </c>
      <c r="D199" s="38">
        <v>1.00517608609983</v>
      </c>
      <c r="E199" s="38">
        <v>106.269830915296</v>
      </c>
    </row>
    <row r="200" spans="1:5">
      <c r="A200" s="40">
        <v>42725</v>
      </c>
      <c r="B200" s="41">
        <v>1669.5006894507901</v>
      </c>
      <c r="C200" s="41">
        <v>177411.60723734801</v>
      </c>
      <c r="D200" s="38">
        <v>1.0052125186171601</v>
      </c>
      <c r="E200" s="38">
        <v>106.266267728054</v>
      </c>
    </row>
    <row r="201" spans="1:5">
      <c r="A201" s="40">
        <v>42726</v>
      </c>
      <c r="B201" s="41">
        <v>1669.52860222134</v>
      </c>
      <c r="C201" s="41">
        <v>177408.612228888</v>
      </c>
      <c r="D201" s="38">
        <v>1.00524905265864</v>
      </c>
      <c r="E201" s="38">
        <v>106.26269714268</v>
      </c>
    </row>
    <row r="202" spans="1:5">
      <c r="A202" s="40">
        <v>42727</v>
      </c>
      <c r="B202" s="41">
        <v>1669.55653185495</v>
      </c>
      <c r="C202" s="41">
        <v>177405.606462611</v>
      </c>
      <c r="D202" s="38">
        <v>1.0052856882352501</v>
      </c>
      <c r="E202" s="38">
        <v>106.25911915992801</v>
      </c>
    </row>
    <row r="203" spans="1:5">
      <c r="A203" s="40">
        <v>42728</v>
      </c>
      <c r="B203" s="41">
        <v>1669.58447836134</v>
      </c>
      <c r="C203" s="41">
        <v>177402.58994001101</v>
      </c>
      <c r="D203" s="38">
        <v>1.00532242535801</v>
      </c>
      <c r="E203" s="38">
        <v>106.25553378055299</v>
      </c>
    </row>
    <row r="204" spans="1:5">
      <c r="A204" s="40">
        <v>42729</v>
      </c>
      <c r="B204" s="41">
        <v>1669.6124417502699</v>
      </c>
      <c r="C204" s="41">
        <v>177399.562662585</v>
      </c>
      <c r="D204" s="38">
        <v>1.0053592640379301</v>
      </c>
      <c r="E204" s="38">
        <v>106.251941005313</v>
      </c>
    </row>
    <row r="205" spans="1:5">
      <c r="A205" s="40">
        <v>42730</v>
      </c>
      <c r="B205" s="41">
        <v>1669.6404220315301</v>
      </c>
      <c r="C205" s="41">
        <v>177396.52463183901</v>
      </c>
      <c r="D205" s="38">
        <v>1.00539620428609</v>
      </c>
      <c r="E205" s="38">
        <v>106.248340834964</v>
      </c>
    </row>
    <row r="206" spans="1:5">
      <c r="A206" s="40">
        <v>42731</v>
      </c>
      <c r="B206" s="41">
        <v>1669.6684192149701</v>
      </c>
      <c r="C206" s="41">
        <v>177393.47584928499</v>
      </c>
      <c r="D206" s="38">
        <v>1.00543324611359</v>
      </c>
      <c r="E206" s="38">
        <v>106.24473327026899</v>
      </c>
    </row>
    <row r="207" spans="1:5">
      <c r="A207" s="40">
        <v>42732</v>
      </c>
      <c r="B207" s="41">
        <v>1669.69643331046</v>
      </c>
      <c r="C207" s="41">
        <v>177390.41631643899</v>
      </c>
      <c r="D207" s="38">
        <v>1.00547038953154</v>
      </c>
      <c r="E207" s="38">
        <v>106.24111831198699</v>
      </c>
    </row>
    <row r="208" spans="1:5">
      <c r="A208" s="40">
        <v>42733</v>
      </c>
      <c r="B208" s="41">
        <v>1669.72446432793</v>
      </c>
      <c r="C208" s="41">
        <v>177387.346034824</v>
      </c>
      <c r="D208" s="38">
        <v>1.00550763455112</v>
      </c>
      <c r="E208" s="38">
        <v>106.237495960882</v>
      </c>
    </row>
    <row r="209" spans="1:5">
      <c r="A209" s="40">
        <v>42734</v>
      </c>
      <c r="B209" s="41">
        <v>1669.75251227735</v>
      </c>
      <c r="C209" s="41">
        <v>177384.26500597101</v>
      </c>
      <c r="D209" s="38">
        <v>1.0055449811835</v>
      </c>
      <c r="E209" s="38">
        <v>106.233866217718</v>
      </c>
    </row>
    <row r="210" spans="1:5">
      <c r="A210" s="40">
        <v>42735</v>
      </c>
      <c r="B210" s="41">
        <v>1669.7805771687199</v>
      </c>
      <c r="C210" s="41">
        <v>177381.173231416</v>
      </c>
      <c r="D210" s="38">
        <v>1.0055824294399101</v>
      </c>
      <c r="E210" s="38">
        <v>106.230229083263</v>
      </c>
    </row>
    <row r="211" spans="1:5">
      <c r="A211" s="40">
        <v>42736</v>
      </c>
      <c r="B211" s="41">
        <v>1669.8086590120699</v>
      </c>
      <c r="C211" s="41">
        <v>177378.070712699</v>
      </c>
      <c r="D211" s="38">
        <v>1.0056199793316001</v>
      </c>
      <c r="E211" s="38">
        <v>106.22658455828299</v>
      </c>
    </row>
    <row r="212" spans="1:5">
      <c r="A212" s="40">
        <v>42737</v>
      </c>
      <c r="B212" s="41">
        <v>1669.83675781751</v>
      </c>
      <c r="C212" s="41">
        <v>177374.95745136801</v>
      </c>
      <c r="D212" s="38">
        <v>1.0056576308698499</v>
      </c>
      <c r="E212" s="38">
        <v>106.222932643547</v>
      </c>
    </row>
    <row r="213" spans="1:5">
      <c r="A213" s="40">
        <v>42738</v>
      </c>
      <c r="B213" s="41">
        <v>1669.8648735951599</v>
      </c>
      <c r="C213" s="41">
        <v>177371.83344897901</v>
      </c>
      <c r="D213" s="38">
        <v>1.0056953840659699</v>
      </c>
      <c r="E213" s="38">
        <v>106.219273339827</v>
      </c>
    </row>
    <row r="214" spans="1:5">
      <c r="A214" s="40">
        <v>42739</v>
      </c>
      <c r="B214" s="41">
        <v>1669.89300635519</v>
      </c>
      <c r="C214" s="41">
        <v>177368.69870709101</v>
      </c>
      <c r="D214" s="38">
        <v>1.0057332389313101</v>
      </c>
      <c r="E214" s="38">
        <v>106.21560664789401</v>
      </c>
    </row>
    <row r="215" spans="1:5">
      <c r="A215" s="40">
        <v>42740</v>
      </c>
      <c r="B215" s="41">
        <v>1669.9211561078</v>
      </c>
      <c r="C215" s="41">
        <v>177365.55322727101</v>
      </c>
      <c r="D215" s="38">
        <v>1.0057711954772399</v>
      </c>
      <c r="E215" s="38">
        <v>106.211932568522</v>
      </c>
    </row>
    <row r="216" spans="1:5">
      <c r="A216" s="40">
        <v>42741</v>
      </c>
      <c r="B216" s="41">
        <v>1669.94932286326</v>
      </c>
      <c r="C216" s="41">
        <v>177362.397011091</v>
      </c>
      <c r="D216" s="38">
        <v>1.0058092537151599</v>
      </c>
      <c r="E216" s="38">
        <v>106.20825110248801</v>
      </c>
    </row>
    <row r="217" spans="1:5">
      <c r="A217" s="40">
        <v>42742</v>
      </c>
      <c r="B217" s="41">
        <v>1669.97750663185</v>
      </c>
      <c r="C217" s="41">
        <v>177359.23006013001</v>
      </c>
      <c r="D217" s="38">
        <v>1.0058474136565001</v>
      </c>
      <c r="E217" s="38">
        <v>106.20456225056699</v>
      </c>
    </row>
    <row r="218" spans="1:5">
      <c r="A218" s="40">
        <v>42743</v>
      </c>
      <c r="B218" s="41">
        <v>1670.0057074239101</v>
      </c>
      <c r="C218" s="41">
        <v>177356.05237597201</v>
      </c>
      <c r="D218" s="38">
        <v>1.0058856753127501</v>
      </c>
      <c r="E218" s="38">
        <v>106.200866013539</v>
      </c>
    </row>
    <row r="219" spans="1:5">
      <c r="A219" s="40">
        <v>42744</v>
      </c>
      <c r="B219" s="41">
        <v>1670.03392524981</v>
      </c>
      <c r="C219" s="41">
        <v>177352.86396020799</v>
      </c>
      <c r="D219" s="38">
        <v>1.0059240386953801</v>
      </c>
      <c r="E219" s="38">
        <v>106.19716239218199</v>
      </c>
    </row>
    <row r="220" spans="1:5">
      <c r="A220" s="40">
        <v>42745</v>
      </c>
      <c r="B220" s="41">
        <v>1670.06216011997</v>
      </c>
      <c r="C220" s="41">
        <v>177349.66481443599</v>
      </c>
      <c r="D220" s="38">
        <v>1.0059625038159401</v>
      </c>
      <c r="E220" s="38">
        <v>106.19345138728001</v>
      </c>
    </row>
    <row r="221" spans="1:5">
      <c r="A221" s="40">
        <v>42746</v>
      </c>
      <c r="B221" s="41">
        <v>1670.0904120448499</v>
      </c>
      <c r="C221" s="41">
        <v>177346.454940258</v>
      </c>
      <c r="D221" s="38">
        <v>1.0060010706859699</v>
      </c>
      <c r="E221" s="38">
        <v>106.18973299961399</v>
      </c>
    </row>
    <row r="222" spans="1:5">
      <c r="A222" s="40">
        <v>42747</v>
      </c>
      <c r="B222" s="41">
        <v>1670.11868103494</v>
      </c>
      <c r="C222" s="41">
        <v>177343.23433928401</v>
      </c>
      <c r="D222" s="38">
        <v>1.0060397393170799</v>
      </c>
      <c r="E222" s="38">
        <v>106.18600722997</v>
      </c>
    </row>
    <row r="223" spans="1:5">
      <c r="A223" s="40">
        <v>42748</v>
      </c>
      <c r="B223" s="41">
        <v>1670.1469671007901</v>
      </c>
      <c r="C223" s="41">
        <v>177340.003013129</v>
      </c>
      <c r="D223" s="38">
        <v>1.00607850972087</v>
      </c>
      <c r="E223" s="38">
        <v>106.18227407913299</v>
      </c>
    </row>
    <row r="224" spans="1:5">
      <c r="A224" s="40">
        <v>42749</v>
      </c>
      <c r="B224" s="41">
        <v>1670.17527025297</v>
      </c>
      <c r="C224" s="41">
        <v>177336.76096341401</v>
      </c>
      <c r="D224" s="38">
        <v>1.0061173819089999</v>
      </c>
      <c r="E224" s="38">
        <v>106.178533547892</v>
      </c>
    </row>
    <row r="225" spans="1:5">
      <c r="A225" s="40">
        <v>42750</v>
      </c>
      <c r="B225" s="41">
        <v>1670.20359050211</v>
      </c>
      <c r="C225" s="41">
        <v>177333.508191767</v>
      </c>
      <c r="D225" s="38">
        <v>1.0061563558931601</v>
      </c>
      <c r="E225" s="38">
        <v>106.174785637035</v>
      </c>
    </row>
    <row r="226" spans="1:5">
      <c r="A226" s="40">
        <v>42751</v>
      </c>
      <c r="B226" s="41">
        <v>1670.23192785887</v>
      </c>
      <c r="C226" s="41">
        <v>177330.24469982201</v>
      </c>
      <c r="D226" s="38">
        <v>1.0061954316850601</v>
      </c>
      <c r="E226" s="38">
        <v>106.171030347353</v>
      </c>
    </row>
    <row r="227" spans="1:5">
      <c r="A227" s="40">
        <v>42752</v>
      </c>
      <c r="B227" s="41">
        <v>1670.26028233395</v>
      </c>
      <c r="C227" s="41">
        <v>177326.97048921901</v>
      </c>
      <c r="D227" s="38">
        <v>1.00623460929643</v>
      </c>
      <c r="E227" s="38">
        <v>106.167267679639</v>
      </c>
    </row>
    <row r="228" spans="1:5">
      <c r="A228" s="40">
        <v>42753</v>
      </c>
      <c r="B228" s="41">
        <v>1670.28865393811</v>
      </c>
      <c r="C228" s="41">
        <v>177323.685561602</v>
      </c>
      <c r="D228" s="38">
        <v>1.0062738887390701</v>
      </c>
      <c r="E228" s="38">
        <v>106.163497634687</v>
      </c>
    </row>
    <row r="229" spans="1:5">
      <c r="A229" s="40">
        <v>42754</v>
      </c>
      <c r="B229" s="41">
        <v>1670.31704268212</v>
      </c>
      <c r="C229" s="41">
        <v>177320.38991862501</v>
      </c>
      <c r="D229" s="38">
        <v>1.0063132700247599</v>
      </c>
      <c r="E229" s="38">
        <v>106.159720213291</v>
      </c>
    </row>
    <row r="230" spans="1:5">
      <c r="A230" s="40">
        <v>42755</v>
      </c>
      <c r="B230" s="41">
        <v>1670.34544857681</v>
      </c>
      <c r="C230" s="41">
        <v>177317.083561946</v>
      </c>
      <c r="D230" s="38">
        <v>1.00635275316536</v>
      </c>
      <c r="E230" s="38">
        <v>106.15593541624899</v>
      </c>
    </row>
    <row r="231" spans="1:5">
      <c r="A231" s="40">
        <v>42756</v>
      </c>
      <c r="B231" s="41">
        <v>1670.3738716330599</v>
      </c>
      <c r="C231" s="41">
        <v>177313.76649322701</v>
      </c>
      <c r="D231" s="38">
        <v>1.00639233817272</v>
      </c>
      <c r="E231" s="38">
        <v>106.152143244359</v>
      </c>
    </row>
    <row r="232" spans="1:5">
      <c r="A232" s="40">
        <v>42757</v>
      </c>
      <c r="B232" s="41">
        <v>1670.4023118617599</v>
      </c>
      <c r="C232" s="41">
        <v>177310.438714141</v>
      </c>
      <c r="D232" s="38">
        <v>1.00643202505874</v>
      </c>
      <c r="E232" s="38">
        <v>106.148343698422</v>
      </c>
    </row>
    <row r="233" spans="1:5">
      <c r="A233" s="40">
        <v>42758</v>
      </c>
      <c r="B233" s="41">
        <v>1670.4307692738801</v>
      </c>
      <c r="C233" s="41">
        <v>177307.10022636299</v>
      </c>
      <c r="D233" s="38">
        <v>1.0064718138353701</v>
      </c>
      <c r="E233" s="38">
        <v>106.144536779238</v>
      </c>
    </row>
    <row r="234" spans="1:5">
      <c r="A234" s="40">
        <v>42759</v>
      </c>
      <c r="B234" s="41">
        <v>1670.4592438804</v>
      </c>
      <c r="C234" s="41">
        <v>177303.751031575</v>
      </c>
      <c r="D234" s="38">
        <v>1.00651170451455</v>
      </c>
      <c r="E234" s="38">
        <v>106.140722487611</v>
      </c>
    </row>
    <row r="235" spans="1:5">
      <c r="A235" s="40">
        <v>42760</v>
      </c>
      <c r="B235" s="41">
        <v>1670.48773569236</v>
      </c>
      <c r="C235" s="41">
        <v>177300.39113146701</v>
      </c>
      <c r="D235" s="38">
        <v>1.00655169710827</v>
      </c>
      <c r="E235" s="38">
        <v>106.136900824346</v>
      </c>
    </row>
    <row r="236" spans="1:5">
      <c r="A236" s="40">
        <v>42761</v>
      </c>
      <c r="B236" s="41">
        <v>1670.5162447208299</v>
      </c>
      <c r="C236" s="41">
        <v>177297.02052773201</v>
      </c>
      <c r="D236" s="38">
        <v>1.00659179162857</v>
      </c>
      <c r="E236" s="38">
        <v>106.133071790248</v>
      </c>
    </row>
    <row r="237" spans="1:5">
      <c r="A237" s="40">
        <v>42762</v>
      </c>
      <c r="B237" s="41">
        <v>1670.5447709769201</v>
      </c>
      <c r="C237" s="41">
        <v>177293.63922207101</v>
      </c>
      <c r="D237" s="38">
        <v>1.0066319880874901</v>
      </c>
      <c r="E237" s="38">
        <v>106.129235386126</v>
      </c>
    </row>
    <row r="238" spans="1:5">
      <c r="A238" s="40">
        <v>42763</v>
      </c>
      <c r="B238" s="41">
        <v>1670.5733144717999</v>
      </c>
      <c r="C238" s="41">
        <v>177290.24721619199</v>
      </c>
      <c r="D238" s="38">
        <v>1.00667228649712</v>
      </c>
      <c r="E238" s="38">
        <v>106.12539161278799</v>
      </c>
    </row>
    <row r="239" spans="1:5">
      <c r="A239" s="40">
        <v>42764</v>
      </c>
      <c r="B239" s="41">
        <v>1670.6018752166499</v>
      </c>
      <c r="C239" s="41">
        <v>177286.84451180699</v>
      </c>
      <c r="D239" s="38">
        <v>1.0067126868695799</v>
      </c>
      <c r="E239" s="38">
        <v>106.12154047104499</v>
      </c>
    </row>
    <row r="240" spans="1:5">
      <c r="A240" s="40">
        <v>42765</v>
      </c>
      <c r="B240" s="41">
        <v>1670.63045322272</v>
      </c>
      <c r="C240" s="41">
        <v>177283.43111063499</v>
      </c>
      <c r="D240" s="38">
        <v>1.0067531892170001</v>
      </c>
      <c r="E240" s="38">
        <v>106.117681961709</v>
      </c>
    </row>
    <row r="241" spans="1:5">
      <c r="A241" s="40">
        <v>42766</v>
      </c>
      <c r="B241" s="41">
        <v>1670.65904850128</v>
      </c>
      <c r="C241" s="41">
        <v>177280.00701440001</v>
      </c>
      <c r="D241" s="38">
        <v>1.0067937935515801</v>
      </c>
      <c r="E241" s="38">
        <v>106.113816085595</v>
      </c>
    </row>
    <row r="242" spans="1:5">
      <c r="A242" s="40">
        <v>42767</v>
      </c>
      <c r="B242" s="41">
        <v>1670.68766106365</v>
      </c>
      <c r="C242" s="41">
        <v>177276.57222483499</v>
      </c>
      <c r="D242" s="38">
        <v>1.0068344998855101</v>
      </c>
      <c r="E242" s="38">
        <v>106.109942843518</v>
      </c>
    </row>
    <row r="243" spans="1:5">
      <c r="A243" s="40">
        <v>42768</v>
      </c>
      <c r="B243" s="41">
        <v>1670.71629092121</v>
      </c>
      <c r="C243" s="41">
        <v>177273.126743676</v>
      </c>
      <c r="D243" s="38">
        <v>1.00687530823103</v>
      </c>
      <c r="E243" s="38">
        <v>106.10606223629399</v>
      </c>
    </row>
    <row r="244" spans="1:5">
      <c r="A244" s="40">
        <v>42769</v>
      </c>
      <c r="B244" s="41">
        <v>1670.74493808534</v>
      </c>
      <c r="C244" s="41">
        <v>177269.670572667</v>
      </c>
      <c r="D244" s="38">
        <v>1.0069162186004199</v>
      </c>
      <c r="E244" s="38">
        <v>106.102174264742</v>
      </c>
    </row>
    <row r="245" spans="1:5">
      <c r="A245" s="40">
        <v>42770</v>
      </c>
      <c r="B245" s="41">
        <v>1670.7736025674899</v>
      </c>
      <c r="C245" s="41">
        <v>177266.20371355599</v>
      </c>
      <c r="D245" s="38">
        <v>1.00695723100598</v>
      </c>
      <c r="E245" s="38">
        <v>106.098278929682</v>
      </c>
    </row>
    <row r="246" spans="1:5">
      <c r="A246" s="40">
        <v>42771</v>
      </c>
      <c r="B246" s="41">
        <v>1670.80228437915</v>
      </c>
      <c r="C246" s="41">
        <v>177262.72616809901</v>
      </c>
      <c r="D246" s="38">
        <v>1.00699834546004</v>
      </c>
      <c r="E246" s="38">
        <v>106.094376231936</v>
      </c>
    </row>
    <row r="247" spans="1:5">
      <c r="A247" s="40">
        <v>42772</v>
      </c>
      <c r="B247" s="41">
        <v>1670.83098353184</v>
      </c>
      <c r="C247" s="41">
        <v>177259.23793805801</v>
      </c>
      <c r="D247" s="38">
        <v>1.0070395619749599</v>
      </c>
      <c r="E247" s="38">
        <v>106.090466172326</v>
      </c>
    </row>
    <row r="248" spans="1:5">
      <c r="A248" s="40">
        <v>42773</v>
      </c>
      <c r="B248" s="41">
        <v>1670.8597000371201</v>
      </c>
      <c r="C248" s="41">
        <v>177255.739025199</v>
      </c>
      <c r="D248" s="38">
        <v>1.0070808805631399</v>
      </c>
      <c r="E248" s="38">
        <v>106.08654875167601</v>
      </c>
    </row>
    <row r="249" spans="1:5">
      <c r="A249" s="40">
        <v>42774</v>
      </c>
      <c r="B249" s="41">
        <v>1670.8884339066101</v>
      </c>
      <c r="C249" s="41">
        <v>177252.22943129699</v>
      </c>
      <c r="D249" s="38">
        <v>1.0071223012370101</v>
      </c>
      <c r="E249" s="38">
        <v>106.082623970814</v>
      </c>
    </row>
    <row r="250" spans="1:5">
      <c r="A250" s="40">
        <v>42775</v>
      </c>
      <c r="B250" s="41">
        <v>1670.91718515195</v>
      </c>
      <c r="C250" s="41">
        <v>177248.709158132</v>
      </c>
      <c r="D250" s="38">
        <v>1.0071638240090099</v>
      </c>
      <c r="E250" s="38">
        <v>106.078691830567</v>
      </c>
    </row>
    <row r="251" spans="1:5">
      <c r="A251" s="40">
        <v>42776</v>
      </c>
      <c r="B251" s="41">
        <v>1670.94595378483</v>
      </c>
      <c r="C251" s="41">
        <v>177245.17820748701</v>
      </c>
      <c r="D251" s="38">
        <v>1.00720544889164</v>
      </c>
      <c r="E251" s="38">
        <v>106.07475233176299</v>
      </c>
    </row>
    <row r="252" spans="1:5">
      <c r="A252" s="40">
        <v>42777</v>
      </c>
      <c r="B252" s="41">
        <v>1670.97473981699</v>
      </c>
      <c r="C252" s="41">
        <v>177241.636581156</v>
      </c>
      <c r="D252" s="38">
        <v>1.00724717589742</v>
      </c>
      <c r="E252" s="38">
        <v>106.070805475233</v>
      </c>
    </row>
    <row r="253" spans="1:5">
      <c r="A253" s="40">
        <v>42778</v>
      </c>
      <c r="B253" s="41">
        <v>1671.0035432601801</v>
      </c>
      <c r="C253" s="41">
        <v>177238.08428093599</v>
      </c>
      <c r="D253" s="38">
        <v>1.0072890050389001</v>
      </c>
      <c r="E253" s="38">
        <v>106.066851261811</v>
      </c>
    </row>
    <row r="254" spans="1:5">
      <c r="A254" s="40">
        <v>42779</v>
      </c>
      <c r="B254" s="41">
        <v>1671.03236412623</v>
      </c>
      <c r="C254" s="41">
        <v>177234.521308631</v>
      </c>
      <c r="D254" s="38">
        <v>1.00733093632865</v>
      </c>
      <c r="E254" s="38">
        <v>106.062889692328</v>
      </c>
    </row>
    <row r="255" spans="1:5">
      <c r="A255" s="40">
        <v>42780</v>
      </c>
      <c r="B255" s="41">
        <v>1671.0612024269899</v>
      </c>
      <c r="C255" s="41">
        <v>177230.94766605101</v>
      </c>
      <c r="D255" s="38">
        <v>1.0073729697792899</v>
      </c>
      <c r="E255" s="38">
        <v>106.058920767622</v>
      </c>
    </row>
    <row r="256" spans="1:5">
      <c r="A256" s="40">
        <v>42781</v>
      </c>
      <c r="B256" s="41">
        <v>1671.0900581743499</v>
      </c>
      <c r="C256" s="41">
        <v>177227.36335500999</v>
      </c>
      <c r="D256" s="38">
        <v>1.0074151054034599</v>
      </c>
      <c r="E256" s="38">
        <v>106.054944488527</v>
      </c>
    </row>
    <row r="257" spans="1:5">
      <c r="A257" s="40">
        <v>42782</v>
      </c>
      <c r="B257" s="41">
        <v>1671.1189313802399</v>
      </c>
      <c r="C257" s="41">
        <v>177223.76837733301</v>
      </c>
      <c r="D257" s="38">
        <v>1.0074573432138401</v>
      </c>
      <c r="E257" s="38">
        <v>106.050960855884</v>
      </c>
    </row>
    <row r="258" spans="1:5">
      <c r="A258" s="40">
        <v>42783</v>
      </c>
      <c r="B258" s="41">
        <v>1671.1478220566501</v>
      </c>
      <c r="C258" s="41">
        <v>177220.16273484501</v>
      </c>
      <c r="D258" s="38">
        <v>1.00749968322312</v>
      </c>
      <c r="E258" s="38">
        <v>106.046969870531</v>
      </c>
    </row>
    <row r="259" spans="1:5">
      <c r="A259" s="40">
        <v>42784</v>
      </c>
      <c r="B259" s="41">
        <v>1671.1767302155899</v>
      </c>
      <c r="C259" s="41">
        <v>177216.546429382</v>
      </c>
      <c r="D259" s="38">
        <v>1.00754212544406</v>
      </c>
      <c r="E259" s="38">
        <v>106.04297153330999</v>
      </c>
    </row>
    <row r="260" spans="1:5">
      <c r="A260" s="40">
        <v>42785</v>
      </c>
      <c r="B260" s="41">
        <v>1671.2056558691099</v>
      </c>
      <c r="C260" s="41">
        <v>177212.919462783</v>
      </c>
      <c r="D260" s="38">
        <v>1.00758466988941</v>
      </c>
      <c r="E260" s="38">
        <v>106.038965845064</v>
      </c>
    </row>
    <row r="261" spans="1:5">
      <c r="A261" s="40">
        <v>42786</v>
      </c>
      <c r="B261" s="41">
        <v>1671.23459902932</v>
      </c>
      <c r="C261" s="41">
        <v>177209.28183689399</v>
      </c>
      <c r="D261" s="38">
        <v>1.00762731657197</v>
      </c>
      <c r="E261" s="38">
        <v>106.034952806638</v>
      </c>
    </row>
    <row r="262" spans="1:5">
      <c r="A262" s="40">
        <v>42787</v>
      </c>
      <c r="B262" s="41">
        <v>1671.2635597083499</v>
      </c>
      <c r="C262" s="41">
        <v>177205.63355356699</v>
      </c>
      <c r="D262" s="38">
        <v>1.0076700655045701</v>
      </c>
      <c r="E262" s="38">
        <v>106.03093241887601</v>
      </c>
    </row>
    <row r="263" spans="1:5">
      <c r="A263" s="40">
        <v>42788</v>
      </c>
      <c r="B263" s="41">
        <v>1671.2925379183901</v>
      </c>
      <c r="C263" s="41">
        <v>177201.97461465999</v>
      </c>
      <c r="D263" s="38">
        <v>1.00771291670008</v>
      </c>
      <c r="E263" s="38">
        <v>106.026904682628</v>
      </c>
    </row>
    <row r="264" spans="1:5">
      <c r="A264" s="40">
        <v>42789</v>
      </c>
      <c r="B264" s="41">
        <v>1671.3215336716601</v>
      </c>
      <c r="C264" s="41">
        <v>177198.305022038</v>
      </c>
      <c r="D264" s="38">
        <v>1.00775587017138</v>
      </c>
      <c r="E264" s="38">
        <v>106.022869598741</v>
      </c>
    </row>
    <row r="265" spans="1:5">
      <c r="A265" s="40">
        <v>42790</v>
      </c>
      <c r="B265" s="41">
        <v>1671.3505469804199</v>
      </c>
      <c r="C265" s="41">
        <v>177194.62477756999</v>
      </c>
      <c r="D265" s="38">
        <v>1.0077989259314</v>
      </c>
      <c r="E265" s="38">
        <v>106.01882716806701</v>
      </c>
    </row>
    <row r="266" spans="1:5">
      <c r="A266" s="40">
        <v>42791</v>
      </c>
      <c r="B266" s="41">
        <v>1671.3795778569699</v>
      </c>
      <c r="C266" s="41">
        <v>177190.933883133</v>
      </c>
      <c r="D266" s="38">
        <v>1.0078420839930899</v>
      </c>
      <c r="E266" s="38">
        <v>106.014777391457</v>
      </c>
    </row>
    <row r="267" spans="1:5">
      <c r="A267" s="40">
        <v>42792</v>
      </c>
      <c r="B267" s="41">
        <v>1671.4086263136601</v>
      </c>
      <c r="C267" s="41">
        <v>177187.23234060901</v>
      </c>
      <c r="D267" s="38">
        <v>1.00788534436943</v>
      </c>
      <c r="E267" s="38">
        <v>106.010720269765</v>
      </c>
    </row>
    <row r="268" spans="1:5">
      <c r="A268" s="40">
        <v>42793</v>
      </c>
      <c r="B268" s="41">
        <v>1671.4376923628699</v>
      </c>
      <c r="C268" s="41">
        <v>177183.52015188499</v>
      </c>
      <c r="D268" s="38">
        <v>1.0079287070734499</v>
      </c>
      <c r="E268" s="38">
        <v>106.006655803846</v>
      </c>
    </row>
    <row r="269" spans="1:5">
      <c r="A269" s="40">
        <v>42794</v>
      </c>
      <c r="B269" s="41">
        <v>1671.46677601703</v>
      </c>
      <c r="C269" s="41">
        <v>177179.797318856</v>
      </c>
      <c r="D269" s="38">
        <v>1.00797217211819</v>
      </c>
      <c r="E269" s="38">
        <v>106.002583994557</v>
      </c>
    </row>
    <row r="270" spans="1:5">
      <c r="A270" s="40">
        <v>42795</v>
      </c>
      <c r="B270" s="41">
        <v>1671.4958772886</v>
      </c>
      <c r="C270" s="41">
        <v>177176.06384342301</v>
      </c>
      <c r="D270" s="38">
        <v>1.00801573951673</v>
      </c>
      <c r="E270" s="38">
        <v>105.99850484275601</v>
      </c>
    </row>
    <row r="271" spans="1:5">
      <c r="A271" s="40">
        <v>42796</v>
      </c>
      <c r="B271" s="41">
        <v>1671.5249961901</v>
      </c>
      <c r="C271" s="41">
        <v>177172.31972749101</v>
      </c>
      <c r="D271" s="38">
        <v>1.00805940928218</v>
      </c>
      <c r="E271" s="38">
        <v>105.994418349303</v>
      </c>
    </row>
    <row r="272" spans="1:5">
      <c r="A272" s="40">
        <v>42797</v>
      </c>
      <c r="B272" s="41">
        <v>1671.55413273407</v>
      </c>
      <c r="C272" s="41">
        <v>177168.564972972</v>
      </c>
      <c r="D272" s="38">
        <v>1.00810318142768</v>
      </c>
      <c r="E272" s="38">
        <v>105.990324515059</v>
      </c>
    </row>
    <row r="273" spans="1:5">
      <c r="A273" s="40">
        <v>42798</v>
      </c>
      <c r="B273" s="41">
        <v>1671.5832869331</v>
      </c>
      <c r="C273" s="41">
        <v>177164.799581784</v>
      </c>
      <c r="D273" s="38">
        <v>1.0081470559664001</v>
      </c>
      <c r="E273" s="38">
        <v>105.986223340886</v>
      </c>
    </row>
    <row r="274" spans="1:5">
      <c r="A274" s="40">
        <v>42799</v>
      </c>
      <c r="B274" s="41">
        <v>1671.6124587998299</v>
      </c>
      <c r="C274" s="41">
        <v>177161.023555853</v>
      </c>
      <c r="D274" s="38">
        <v>1.00819103291154</v>
      </c>
      <c r="E274" s="38">
        <v>105.982114827649</v>
      </c>
    </row>
    <row r="275" spans="1:5">
      <c r="A275" s="40">
        <v>42800</v>
      </c>
      <c r="B275" s="41">
        <v>1671.64164834691</v>
      </c>
      <c r="C275" s="41">
        <v>177157.23689710701</v>
      </c>
      <c r="D275" s="38">
        <v>1.00823511227635</v>
      </c>
      <c r="E275" s="38">
        <v>105.977998976214</v>
      </c>
    </row>
    <row r="276" spans="1:5">
      <c r="A276" s="40">
        <v>42801</v>
      </c>
      <c r="B276" s="41">
        <v>1671.67085558708</v>
      </c>
      <c r="C276" s="41">
        <v>177153.43960748299</v>
      </c>
      <c r="D276" s="38">
        <v>1.0082792940740799</v>
      </c>
      <c r="E276" s="38">
        <v>105.973875787449</v>
      </c>
    </row>
    <row r="277" spans="1:5">
      <c r="A277" s="40">
        <v>42802</v>
      </c>
      <c r="B277" s="41">
        <v>1671.7000805330699</v>
      </c>
      <c r="C277" s="41">
        <v>177149.63168892299</v>
      </c>
      <c r="D277" s="38">
        <v>1.00832357831804</v>
      </c>
      <c r="E277" s="38">
        <v>105.969745262221</v>
      </c>
    </row>
    <row r="278" spans="1:5">
      <c r="A278" s="40">
        <v>42803</v>
      </c>
      <c r="B278" s="41">
        <v>1671.7293231976801</v>
      </c>
      <c r="C278" s="41">
        <v>177145.81314337501</v>
      </c>
      <c r="D278" s="38">
        <v>1.00836796502155</v>
      </c>
      <c r="E278" s="38">
        <v>105.965607401401</v>
      </c>
    </row>
    <row r="279" spans="1:5">
      <c r="A279" s="40">
        <v>42804</v>
      </c>
      <c r="B279" s="41">
        <v>1671.75858359375</v>
      </c>
      <c r="C279" s="41">
        <v>177141.983972794</v>
      </c>
      <c r="D279" s="38">
        <v>1.00841245419796</v>
      </c>
      <c r="E279" s="38">
        <v>105.96146220586201</v>
      </c>
    </row>
    <row r="280" spans="1:5">
      <c r="A280" s="40">
        <v>42805</v>
      </c>
      <c r="B280" s="41">
        <v>1671.7869104751001</v>
      </c>
      <c r="C280" s="41">
        <v>177138.04338628901</v>
      </c>
      <c r="D280" s="38">
        <v>1.0084570458606801</v>
      </c>
      <c r="E280" s="38">
        <v>105.957309676476</v>
      </c>
    </row>
    <row r="281" spans="1:5">
      <c r="A281" s="40">
        <v>42806</v>
      </c>
      <c r="B281" s="41">
        <v>1671.8152481889899</v>
      </c>
      <c r="C281" s="41">
        <v>177134.091452897</v>
      </c>
      <c r="D281" s="38">
        <v>1.00850174002313</v>
      </c>
      <c r="E281" s="38">
        <v>105.953149814119</v>
      </c>
    </row>
    <row r="282" spans="1:5">
      <c r="A282" s="40">
        <v>42807</v>
      </c>
      <c r="B282" s="41">
        <v>1671.8435967488399</v>
      </c>
      <c r="C282" s="41">
        <v>177130.12817474399</v>
      </c>
      <c r="D282" s="38">
        <v>1.0085465366987401</v>
      </c>
      <c r="E282" s="38">
        <v>105.94898261966701</v>
      </c>
    </row>
    <row r="283" spans="1:5">
      <c r="A283" s="40">
        <v>42808</v>
      </c>
      <c r="B283" s="41">
        <v>1671.87195616809</v>
      </c>
      <c r="C283" s="41">
        <v>177126.15355396399</v>
      </c>
      <c r="D283" s="38">
        <v>1.00859143590102</v>
      </c>
      <c r="E283" s="38">
        <v>105.944808093997</v>
      </c>
    </row>
    <row r="284" spans="1:5">
      <c r="A284" s="40">
        <v>42809</v>
      </c>
      <c r="B284" s="41">
        <v>1671.90032646021</v>
      </c>
      <c r="C284" s="41">
        <v>177122.167592696</v>
      </c>
      <c r="D284" s="38">
        <v>1.00863643764348</v>
      </c>
      <c r="E284" s="38">
        <v>105.940626237991</v>
      </c>
    </row>
    <row r="285" spans="1:5">
      <c r="A285" s="40">
        <v>42810</v>
      </c>
      <c r="B285" s="41">
        <v>1671.92870763876</v>
      </c>
      <c r="C285" s="41">
        <v>177118.17029308699</v>
      </c>
      <c r="D285" s="38">
        <v>1.00868154193966</v>
      </c>
      <c r="E285" s="38">
        <v>105.93643705252801</v>
      </c>
    </row>
    <row r="286" spans="1:5">
      <c r="A286" s="40">
        <v>42811</v>
      </c>
      <c r="B286" s="41">
        <v>1671.9570997173</v>
      </c>
      <c r="C286" s="41">
        <v>177114.16165729001</v>
      </c>
      <c r="D286" s="38">
        <v>1.0087267488031399</v>
      </c>
      <c r="E286" s="38">
        <v>105.93224053849001</v>
      </c>
    </row>
    <row r="287" spans="1:5">
      <c r="A287" s="40">
        <v>42812</v>
      </c>
      <c r="B287" s="41">
        <v>1671.98550270946</v>
      </c>
      <c r="C287" s="41">
        <v>177110.141687464</v>
      </c>
      <c r="D287" s="38">
        <v>1.0087720582475399</v>
      </c>
      <c r="E287" s="38">
        <v>105.928036696764</v>
      </c>
    </row>
    <row r="288" spans="1:5">
      <c r="A288" s="40">
        <v>42813</v>
      </c>
      <c r="B288" s="41">
        <v>1672.0139166289</v>
      </c>
      <c r="C288" s="41">
        <v>177106.110385776</v>
      </c>
      <c r="D288" s="38">
        <v>1.00881747028649</v>
      </c>
      <c r="E288" s="38">
        <v>105.923825528232</v>
      </c>
    </row>
    <row r="289" spans="1:5">
      <c r="A289" s="40">
        <v>42814</v>
      </c>
      <c r="B289" s="41">
        <v>1672.0423414893401</v>
      </c>
      <c r="C289" s="41">
        <v>177102.067754399</v>
      </c>
      <c r="D289" s="38">
        <v>1.0088629849336599</v>
      </c>
      <c r="E289" s="38">
        <v>105.919607033784</v>
      </c>
    </row>
    <row r="290" spans="1:5">
      <c r="A290" s="40">
        <v>42815</v>
      </c>
      <c r="B290" s="41">
        <v>1672.0707773045301</v>
      </c>
      <c r="C290" s="41">
        <v>177098.013795512</v>
      </c>
      <c r="D290" s="38">
        <v>1.00890860220276</v>
      </c>
      <c r="E290" s="38">
        <v>105.915381214307</v>
      </c>
    </row>
    <row r="291" spans="1:5">
      <c r="A291" s="40">
        <v>42816</v>
      </c>
      <c r="B291" s="41">
        <v>1672.0992240882599</v>
      </c>
      <c r="C291" s="41">
        <v>177093.94851130099</v>
      </c>
      <c r="D291" s="38">
        <v>1.0089543221075199</v>
      </c>
      <c r="E291" s="38">
        <v>105.91114807069199</v>
      </c>
    </row>
    <row r="292" spans="1:5">
      <c r="A292" s="40">
        <v>42817</v>
      </c>
      <c r="B292" s="41">
        <v>1672.1276818543799</v>
      </c>
      <c r="C292" s="41">
        <v>177089.871903958</v>
      </c>
      <c r="D292" s="38">
        <v>1.0090001446617101</v>
      </c>
      <c r="E292" s="38">
        <v>105.90690760383001</v>
      </c>
    </row>
    <row r="293" spans="1:5">
      <c r="A293" s="40">
        <v>42818</v>
      </c>
      <c r="B293" s="41">
        <v>1672.15615061678</v>
      </c>
      <c r="C293" s="41">
        <v>177085.783975684</v>
      </c>
      <c r="D293" s="38">
        <v>1.0090460698791199</v>
      </c>
      <c r="E293" s="38">
        <v>105.90265981461501</v>
      </c>
    </row>
    <row r="294" spans="1:5">
      <c r="A294" s="40">
        <v>42819</v>
      </c>
      <c r="B294" s="41">
        <v>1672.1846303893899</v>
      </c>
      <c r="C294" s="41">
        <v>177081.68472868399</v>
      </c>
      <c r="D294" s="38">
        <v>1.00909209777359</v>
      </c>
      <c r="E294" s="38">
        <v>105.89840470394</v>
      </c>
    </row>
    <row r="295" spans="1:5">
      <c r="A295" s="40">
        <v>42820</v>
      </c>
      <c r="B295" s="41">
        <v>1672.2131211861699</v>
      </c>
      <c r="C295" s="41">
        <v>177077.57416516999</v>
      </c>
      <c r="D295" s="38">
        <v>1.00913822835898</v>
      </c>
      <c r="E295" s="38">
        <v>105.89414227270299</v>
      </c>
    </row>
    <row r="296" spans="1:5">
      <c r="A296" s="40">
        <v>42821</v>
      </c>
      <c r="B296" s="41">
        <v>1672.24162302116</v>
      </c>
      <c r="C296" s="41">
        <v>177073.45228736199</v>
      </c>
      <c r="D296" s="38">
        <v>1.0091844616491701</v>
      </c>
      <c r="E296" s="38">
        <v>105.889872521802</v>
      </c>
    </row>
    <row r="297" spans="1:5">
      <c r="A297" s="40">
        <v>42822</v>
      </c>
      <c r="B297" s="41">
        <v>1672.2701359084199</v>
      </c>
      <c r="C297" s="41">
        <v>177069.319097484</v>
      </c>
      <c r="D297" s="38">
        <v>1.0092307976580901</v>
      </c>
      <c r="E297" s="38">
        <v>105.885595452134</v>
      </c>
    </row>
    <row r="298" spans="1:5">
      <c r="A298" s="40">
        <v>42823</v>
      </c>
      <c r="B298" s="41">
        <v>1672.29865986204</v>
      </c>
      <c r="C298" s="41">
        <v>177065.17459777</v>
      </c>
      <c r="D298" s="38">
        <v>1.00927723639969</v>
      </c>
      <c r="E298" s="38">
        <v>105.881311064602</v>
      </c>
    </row>
    <row r="299" spans="1:5">
      <c r="A299" s="40">
        <v>42824</v>
      </c>
      <c r="B299" s="41">
        <v>1672.3271948961899</v>
      </c>
      <c r="C299" s="41">
        <v>177061.01879045801</v>
      </c>
      <c r="D299" s="38">
        <v>1.00932377788796</v>
      </c>
      <c r="E299" s="38">
        <v>105.877019360107</v>
      </c>
    </row>
    <row r="300" spans="1:5">
      <c r="A300" s="40">
        <v>42825</v>
      </c>
      <c r="B300" s="41">
        <v>1672.3557410250601</v>
      </c>
      <c r="C300" s="41">
        <v>177056.85167779299</v>
      </c>
      <c r="D300" s="38">
        <v>1.00937042213691</v>
      </c>
      <c r="E300" s="38">
        <v>105.87272033955399</v>
      </c>
    </row>
    <row r="301" spans="1:5">
      <c r="A301" s="40">
        <v>42826</v>
      </c>
      <c r="B301" s="41">
        <v>1672.3842982628901</v>
      </c>
      <c r="C301" s="41">
        <v>177052.67326202799</v>
      </c>
      <c r="D301" s="38">
        <v>1.0094171691606</v>
      </c>
      <c r="E301" s="38">
        <v>105.86841400384699</v>
      </c>
    </row>
    <row r="302" spans="1:5">
      <c r="A302" s="40">
        <v>42827</v>
      </c>
      <c r="B302" s="41">
        <v>1672.4128666239501</v>
      </c>
      <c r="C302" s="41">
        <v>177048.48354541999</v>
      </c>
      <c r="D302" s="38">
        <v>1.0094640189730999</v>
      </c>
      <c r="E302" s="38">
        <v>105.86410035389299</v>
      </c>
    </row>
    <row r="303" spans="1:5">
      <c r="A303" s="40">
        <v>42828</v>
      </c>
      <c r="B303" s="41">
        <v>1672.4414461225899</v>
      </c>
      <c r="C303" s="41">
        <v>177044.282530236</v>
      </c>
      <c r="D303" s="38">
        <v>1.00951097158853</v>
      </c>
      <c r="E303" s="38">
        <v>105.85977939060101</v>
      </c>
    </row>
    <row r="304" spans="1:5">
      <c r="A304" s="40">
        <v>42829</v>
      </c>
      <c r="B304" s="41">
        <v>1672.47003677317</v>
      </c>
      <c r="C304" s="41">
        <v>177040.070218746</v>
      </c>
      <c r="D304" s="38">
        <v>1.00955802702102</v>
      </c>
      <c r="E304" s="38">
        <v>105.85545111488101</v>
      </c>
    </row>
    <row r="305" spans="1:5">
      <c r="A305" s="40">
        <v>42830</v>
      </c>
      <c r="B305" s="41">
        <v>1672.49863859011</v>
      </c>
      <c r="C305" s="41">
        <v>177035.846613228</v>
      </c>
      <c r="D305" s="38">
        <v>1.0096051852847501</v>
      </c>
      <c r="E305" s="38">
        <v>105.851115527644</v>
      </c>
    </row>
    <row r="306" spans="1:5">
      <c r="A306" s="40">
        <v>42831</v>
      </c>
      <c r="B306" s="41">
        <v>1672.5272515878601</v>
      </c>
      <c r="C306" s="41">
        <v>177031.611715968</v>
      </c>
      <c r="D306" s="38">
        <v>1.00965244639392</v>
      </c>
      <c r="E306" s="38">
        <v>105.846772629802</v>
      </c>
    </row>
    <row r="307" spans="1:5">
      <c r="A307" s="40">
        <v>42832</v>
      </c>
      <c r="B307" s="41">
        <v>1672.5558757809299</v>
      </c>
      <c r="C307" s="41">
        <v>177027.36552925699</v>
      </c>
      <c r="D307" s="38">
        <v>1.0096998103627799</v>
      </c>
      <c r="E307" s="38">
        <v>105.842422422271</v>
      </c>
    </row>
    <row r="308" spans="1:5">
      <c r="A308" s="40">
        <v>42833</v>
      </c>
      <c r="B308" s="41">
        <v>1672.5845111838701</v>
      </c>
      <c r="C308" s="41">
        <v>177023.10805539301</v>
      </c>
      <c r="D308" s="38">
        <v>1.00974727720559</v>
      </c>
      <c r="E308" s="38">
        <v>105.838064905967</v>
      </c>
    </row>
    <row r="309" spans="1:5">
      <c r="A309" s="40">
        <v>42834</v>
      </c>
      <c r="B309" s="41">
        <v>1672.61315781127</v>
      </c>
      <c r="C309" s="41">
        <v>177018.83929668</v>
      </c>
      <c r="D309" s="38">
        <v>1.00979484693664</v>
      </c>
      <c r="E309" s="38">
        <v>105.83370008180501</v>
      </c>
    </row>
    <row r="310" spans="1:5">
      <c r="A310" s="40">
        <v>42835</v>
      </c>
      <c r="B310" s="41">
        <v>1672.64181567777</v>
      </c>
      <c r="C310" s="41">
        <v>177014.559255428</v>
      </c>
      <c r="D310" s="38">
        <v>1.00984251957027</v>
      </c>
      <c r="E310" s="38">
        <v>105.829327950707</v>
      </c>
    </row>
    <row r="311" spans="1:5">
      <c r="A311" s="40">
        <v>42836</v>
      </c>
      <c r="B311" s="41">
        <v>1672.67048479804</v>
      </c>
      <c r="C311" s="41">
        <v>177010.267933956</v>
      </c>
      <c r="D311" s="38">
        <v>1.0098902951208499</v>
      </c>
      <c r="E311" s="38">
        <v>105.82494851359201</v>
      </c>
    </row>
    <row r="312" spans="1:5">
      <c r="A312" s="40">
        <v>42837</v>
      </c>
      <c r="B312" s="41">
        <v>1672.6991651868</v>
      </c>
      <c r="C312" s="41">
        <v>177005.96533458799</v>
      </c>
      <c r="D312" s="38">
        <v>1.0099381736027599</v>
      </c>
      <c r="E312" s="38">
        <v>105.82056177138099</v>
      </c>
    </row>
    <row r="313" spans="1:5">
      <c r="A313" s="40">
        <v>42838</v>
      </c>
      <c r="B313" s="41">
        <v>1672.7278568588399</v>
      </c>
      <c r="C313" s="41">
        <v>177001.65145965401</v>
      </c>
      <c r="D313" s="38">
        <v>1.0099861550304401</v>
      </c>
      <c r="E313" s="38">
        <v>105.816167724999</v>
      </c>
    </row>
    <row r="314" spans="1:5">
      <c r="A314" s="40">
        <v>42839</v>
      </c>
      <c r="B314" s="41">
        <v>1672.75655982895</v>
      </c>
      <c r="C314" s="41">
        <v>176997.32631149099</v>
      </c>
      <c r="D314" s="38">
        <v>1.0100342394183299</v>
      </c>
      <c r="E314" s="38">
        <v>105.81176637537099</v>
      </c>
    </row>
    <row r="315" spans="1:5">
      <c r="A315" s="40">
        <v>42840</v>
      </c>
      <c r="B315" s="41">
        <v>1672.785274112</v>
      </c>
      <c r="C315" s="41">
        <v>176992.989892443</v>
      </c>
      <c r="D315" s="38">
        <v>1.0100824267809301</v>
      </c>
      <c r="E315" s="38">
        <v>105.807357723423</v>
      </c>
    </row>
    <row r="316" spans="1:5">
      <c r="A316" s="40">
        <v>42841</v>
      </c>
      <c r="B316" s="41">
        <v>1672.81399972288</v>
      </c>
      <c r="C316" s="41">
        <v>176988.642204859</v>
      </c>
      <c r="D316" s="38">
        <v>1.01013071713275</v>
      </c>
      <c r="E316" s="38">
        <v>105.802941770083</v>
      </c>
    </row>
    <row r="317" spans="1:5">
      <c r="A317" s="40">
        <v>42842</v>
      </c>
      <c r="B317" s="41">
        <v>1672.84273667654</v>
      </c>
      <c r="C317" s="41">
        <v>176984.28325109801</v>
      </c>
      <c r="D317" s="38">
        <v>1.01017911048835</v>
      </c>
      <c r="E317" s="38">
        <v>105.79851851628</v>
      </c>
    </row>
    <row r="318" spans="1:5">
      <c r="A318" s="40">
        <v>42843</v>
      </c>
      <c r="B318" s="41">
        <v>1672.87148498796</v>
      </c>
      <c r="C318" s="41">
        <v>176979.91303352101</v>
      </c>
      <c r="D318" s="38">
        <v>1.0102276068623099</v>
      </c>
      <c r="E318" s="38">
        <v>105.79408796294599</v>
      </c>
    </row>
    <row r="319" spans="1:5">
      <c r="A319" s="40">
        <v>42844</v>
      </c>
      <c r="B319" s="41">
        <v>1672.9002446721699</v>
      </c>
      <c r="C319" s="41">
        <v>176975.531554499</v>
      </c>
      <c r="D319" s="38">
        <v>1.0102762062692401</v>
      </c>
      <c r="E319" s="38">
        <v>105.789650111014</v>
      </c>
    </row>
    <row r="320" spans="1:5">
      <c r="A320" s="40">
        <v>42845</v>
      </c>
      <c r="B320" s="41">
        <v>1672.9290157442599</v>
      </c>
      <c r="C320" s="41">
        <v>176971.13881640701</v>
      </c>
      <c r="D320" s="38">
        <v>1.0103249087238</v>
      </c>
      <c r="E320" s="38">
        <v>105.785204961416</v>
      </c>
    </row>
    <row r="321" spans="1:5">
      <c r="A321" s="40">
        <v>42846</v>
      </c>
      <c r="B321" s="41">
        <v>1672.95779821934</v>
      </c>
      <c r="C321" s="41">
        <v>176966.73482162901</v>
      </c>
      <c r="D321" s="38">
        <v>1.0103737142406499</v>
      </c>
      <c r="E321" s="38">
        <v>105.78075251509</v>
      </c>
    </row>
    <row r="322" spans="1:5">
      <c r="A322" s="40">
        <v>42847</v>
      </c>
      <c r="B322" s="41">
        <v>1672.9865921125599</v>
      </c>
      <c r="C322" s="41">
        <v>176962.319572554</v>
      </c>
      <c r="D322" s="38">
        <v>1.0104226228344999</v>
      </c>
      <c r="E322" s="38">
        <v>105.776292772971</v>
      </c>
    </row>
    <row r="323" spans="1:5">
      <c r="A323" s="40">
        <v>42848</v>
      </c>
      <c r="B323" s="41">
        <v>1673.0153974391501</v>
      </c>
      <c r="C323" s="41">
        <v>176957.893071578</v>
      </c>
      <c r="D323" s="38">
        <v>1.0104716345200999</v>
      </c>
      <c r="E323" s="38">
        <v>105.771825735999</v>
      </c>
    </row>
    <row r="324" spans="1:5">
      <c r="A324" s="40">
        <v>42849</v>
      </c>
      <c r="B324" s="41">
        <v>1673.0442142143499</v>
      </c>
      <c r="C324" s="41">
        <v>176953.455321102</v>
      </c>
      <c r="D324" s="38">
        <v>1.0105207493122199</v>
      </c>
      <c r="E324" s="38">
        <v>105.767351405114</v>
      </c>
    </row>
    <row r="325" spans="1:5">
      <c r="A325" s="40">
        <v>42850</v>
      </c>
      <c r="B325" s="41">
        <v>1673.0730424534499</v>
      </c>
      <c r="C325" s="41">
        <v>176949.006323535</v>
      </c>
      <c r="D325" s="38">
        <v>1.0105699672256601</v>
      </c>
      <c r="E325" s="38">
        <v>105.762869781257</v>
      </c>
    </row>
    <row r="326" spans="1:5">
      <c r="A326" s="40">
        <v>42851</v>
      </c>
      <c r="B326" s="41">
        <v>1673.1018821717901</v>
      </c>
      <c r="C326" s="41">
        <v>176944.546081293</v>
      </c>
      <c r="D326" s="38">
        <v>1.01061928827526</v>
      </c>
      <c r="E326" s="38">
        <v>105.758380865371</v>
      </c>
    </row>
    <row r="327" spans="1:5">
      <c r="A327" s="40">
        <v>42852</v>
      </c>
      <c r="B327" s="41">
        <v>1673.1307333847601</v>
      </c>
      <c r="C327" s="41">
        <v>176940.07459679799</v>
      </c>
      <c r="D327" s="38">
        <v>1.01066871247588</v>
      </c>
      <c r="E327" s="38">
        <v>105.75388465840101</v>
      </c>
    </row>
    <row r="328" spans="1:5">
      <c r="A328" s="40">
        <v>42853</v>
      </c>
      <c r="B328" s="41">
        <v>1673.1595961077701</v>
      </c>
      <c r="C328" s="41">
        <v>176935.591872477</v>
      </c>
      <c r="D328" s="38">
        <v>1.0107182398424199</v>
      </c>
      <c r="E328" s="38">
        <v>105.749381161293</v>
      </c>
    </row>
    <row r="329" spans="1:5">
      <c r="A329" s="40">
        <v>42854</v>
      </c>
      <c r="B329" s="41">
        <v>1673.1884703563101</v>
      </c>
      <c r="C329" s="41">
        <v>176931.09791076501</v>
      </c>
      <c r="D329" s="38">
        <v>1.01076787038981</v>
      </c>
      <c r="E329" s="38">
        <v>105.744870374996</v>
      </c>
    </row>
    <row r="330" spans="1:5">
      <c r="A330" s="40">
        <v>42855</v>
      </c>
      <c r="B330" s="41">
        <v>1673.2173561458901</v>
      </c>
      <c r="C330" s="41">
        <v>176926.59271410399</v>
      </c>
      <c r="D330" s="38">
        <v>1.0108176041330099</v>
      </c>
      <c r="E330" s="38">
        <v>105.740352300456</v>
      </c>
    </row>
    <row r="331" spans="1:5">
      <c r="A331" s="40">
        <v>42856</v>
      </c>
      <c r="B331" s="41">
        <v>1673.2462534920501</v>
      </c>
      <c r="C331" s="41">
        <v>176922.07628494201</v>
      </c>
      <c r="D331" s="38">
        <v>1.01086744108701</v>
      </c>
      <c r="E331" s="38">
        <v>105.735826938627</v>
      </c>
    </row>
    <row r="332" spans="1:5">
      <c r="A332" s="40">
        <v>42857</v>
      </c>
      <c r="B332" s="41">
        <v>1673.2751624104101</v>
      </c>
      <c r="C332" s="41">
        <v>176917.548625731</v>
      </c>
      <c r="D332" s="38">
        <v>1.0109173812668499</v>
      </c>
      <c r="E332" s="38">
        <v>105.731294290459</v>
      </c>
    </row>
    <row r="333" spans="1:5">
      <c r="A333" s="40">
        <v>42858</v>
      </c>
      <c r="B333" s="41">
        <v>1673.30408291661</v>
      </c>
      <c r="C333" s="41">
        <v>176913.009738933</v>
      </c>
      <c r="D333" s="38">
        <v>1.01096742468756</v>
      </c>
      <c r="E333" s="38">
        <v>105.72675435690699</v>
      </c>
    </row>
    <row r="334" spans="1:5">
      <c r="A334" s="40">
        <v>42859</v>
      </c>
      <c r="B334" s="41">
        <v>1673.33301502633</v>
      </c>
      <c r="C334" s="41">
        <v>176908.45962701499</v>
      </c>
      <c r="D334" s="38">
        <v>1.01101757136426</v>
      </c>
      <c r="E334" s="38">
        <v>105.722207138925</v>
      </c>
    </row>
    <row r="335" spans="1:5">
      <c r="A335" s="40">
        <v>42860</v>
      </c>
      <c r="B335" s="41">
        <v>1673.3619587553201</v>
      </c>
      <c r="C335" s="41">
        <v>176903.89829245099</v>
      </c>
      <c r="D335" s="38">
        <v>1.0110678213120401</v>
      </c>
      <c r="E335" s="38">
        <v>105.71765263747</v>
      </c>
    </row>
    <row r="336" spans="1:5">
      <c r="A336" s="40">
        <v>42861</v>
      </c>
      <c r="B336" s="41">
        <v>1673.3909141193401</v>
      </c>
      <c r="C336" s="41">
        <v>176899.32573772001</v>
      </c>
      <c r="D336" s="38">
        <v>1.01111817454606</v>
      </c>
      <c r="E336" s="38">
        <v>105.713090853501</v>
      </c>
    </row>
    <row r="337" spans="1:5">
      <c r="A337" s="40">
        <v>42862</v>
      </c>
      <c r="B337" s="41">
        <v>1673.4198811342201</v>
      </c>
      <c r="C337" s="41">
        <v>176894.74196530899</v>
      </c>
      <c r="D337" s="38">
        <v>1.01116863108151</v>
      </c>
      <c r="E337" s="38">
        <v>105.708521787976</v>
      </c>
    </row>
    <row r="338" spans="1:5">
      <c r="A338" s="40">
        <v>42863</v>
      </c>
      <c r="B338" s="41">
        <v>1673.44885981581</v>
      </c>
      <c r="C338" s="41">
        <v>176890.146977711</v>
      </c>
      <c r="D338" s="38">
        <v>1.0112191909336099</v>
      </c>
      <c r="E338" s="38">
        <v>105.703945441858</v>
      </c>
    </row>
    <row r="339" spans="1:5">
      <c r="A339" s="40">
        <v>42864</v>
      </c>
      <c r="B339" s="41">
        <v>1673.4778501800399</v>
      </c>
      <c r="C339" s="41">
        <v>176885.54077742499</v>
      </c>
      <c r="D339" s="38">
        <v>1.01126985411758</v>
      </c>
      <c r="E339" s="38">
        <v>105.699361816109</v>
      </c>
    </row>
    <row r="340" spans="1:5">
      <c r="A340" s="40">
        <v>42865</v>
      </c>
      <c r="B340" s="41">
        <v>1673.5068522428401</v>
      </c>
      <c r="C340" s="41">
        <v>176880.92336695601</v>
      </c>
      <c r="D340" s="38">
        <v>1.01132062064872</v>
      </c>
      <c r="E340" s="38">
        <v>105.694770911693</v>
      </c>
    </row>
    <row r="341" spans="1:5">
      <c r="A341" s="40">
        <v>42866</v>
      </c>
      <c r="B341" s="41">
        <v>1673.5358660202201</v>
      </c>
      <c r="C341" s="41">
        <v>176876.29474881801</v>
      </c>
      <c r="D341" s="38">
        <v>1.0113714905423301</v>
      </c>
      <c r="E341" s="38">
        <v>105.69017272957601</v>
      </c>
    </row>
    <row r="342" spans="1:5">
      <c r="A342" s="40">
        <v>42867</v>
      </c>
      <c r="B342" s="41">
        <v>1673.56489152821</v>
      </c>
      <c r="C342" s="41">
        <v>176871.654925529</v>
      </c>
      <c r="D342" s="38">
        <v>1.0114224638137499</v>
      </c>
      <c r="E342" s="38">
        <v>105.685567270725</v>
      </c>
    </row>
    <row r="343" spans="1:5">
      <c r="A343" s="40">
        <v>42868</v>
      </c>
      <c r="B343" s="41">
        <v>1673.5939287829001</v>
      </c>
      <c r="C343" s="41">
        <v>176867.00389961299</v>
      </c>
      <c r="D343" s="38">
        <v>1.0114735404783599</v>
      </c>
      <c r="E343" s="38">
        <v>105.680954536109</v>
      </c>
    </row>
    <row r="344" spans="1:5">
      <c r="A344" s="40">
        <v>42869</v>
      </c>
      <c r="B344" s="41">
        <v>1673.6229778004099</v>
      </c>
      <c r="C344" s="41">
        <v>176862.34167360401</v>
      </c>
      <c r="D344" s="38">
        <v>1.0115247205515601</v>
      </c>
      <c r="E344" s="38">
        <v>105.676334526698</v>
      </c>
    </row>
    <row r="345" spans="1:5">
      <c r="A345" s="40">
        <v>42870</v>
      </c>
      <c r="B345" s="41">
        <v>1673.65203859691</v>
      </c>
      <c r="C345" s="41">
        <v>176857.66825003701</v>
      </c>
      <c r="D345" s="38">
        <v>1.01157600404879</v>
      </c>
      <c r="E345" s="38">
        <v>105.671707243463</v>
      </c>
    </row>
    <row r="346" spans="1:5">
      <c r="A346" s="40">
        <v>42871</v>
      </c>
      <c r="B346" s="41">
        <v>1673.68111118861</v>
      </c>
      <c r="C346" s="41">
        <v>176852.98363145799</v>
      </c>
      <c r="D346" s="38">
        <v>1.01162739098551</v>
      </c>
      <c r="E346" s="38">
        <v>105.667072687378</v>
      </c>
    </row>
    <row r="347" spans="1:5">
      <c r="A347" s="40">
        <v>42872</v>
      </c>
      <c r="B347" s="41">
        <v>1673.7101955917799</v>
      </c>
      <c r="C347" s="41">
        <v>176848.28782041799</v>
      </c>
      <c r="D347" s="38">
        <v>1.01167888137722</v>
      </c>
      <c r="E347" s="38">
        <v>105.662430859417</v>
      </c>
    </row>
    <row r="348" spans="1:5">
      <c r="A348" s="40">
        <v>42873</v>
      </c>
      <c r="B348" s="41">
        <v>1673.7392918227099</v>
      </c>
      <c r="C348" s="41">
        <v>176843.58081947401</v>
      </c>
      <c r="D348" s="38">
        <v>1.01173047523946</v>
      </c>
      <c r="E348" s="38">
        <v>105.657781760558</v>
      </c>
    </row>
    <row r="349" spans="1:5">
      <c r="A349" s="40">
        <v>42874</v>
      </c>
      <c r="B349" s="41">
        <v>1673.76839989774</v>
      </c>
      <c r="C349" s="41">
        <v>176838.86263118999</v>
      </c>
      <c r="D349" s="38">
        <v>1.01178217258778</v>
      </c>
      <c r="E349" s="38">
        <v>105.653125391777</v>
      </c>
    </row>
    <row r="350" spans="1:5">
      <c r="A350" s="40">
        <v>42875</v>
      </c>
      <c r="B350" s="41">
        <v>1673.7975198332699</v>
      </c>
      <c r="C350" s="41">
        <v>176834.133258135</v>
      </c>
      <c r="D350" s="38">
        <v>1.0118339734377899</v>
      </c>
      <c r="E350" s="38">
        <v>105.648461754053</v>
      </c>
    </row>
    <row r="351" spans="1:5">
      <c r="A351" s="40">
        <v>42876</v>
      </c>
      <c r="B351" s="41">
        <v>1673.82665164573</v>
      </c>
      <c r="C351" s="41">
        <v>176829.39270288599</v>
      </c>
      <c r="D351" s="38">
        <v>1.0118858778051001</v>
      </c>
      <c r="E351" s="38">
        <v>105.643790848368</v>
      </c>
    </row>
    <row r="352" spans="1:5">
      <c r="A352" s="40">
        <v>42877</v>
      </c>
      <c r="B352" s="41">
        <v>1673.8557953515899</v>
      </c>
      <c r="C352" s="41">
        <v>176824.640968027</v>
      </c>
      <c r="D352" s="38">
        <v>1.01193788570538</v>
      </c>
      <c r="E352" s="38">
        <v>105.639112675704</v>
      </c>
    </row>
    <row r="353" spans="1:5">
      <c r="A353" s="40">
        <v>42878</v>
      </c>
      <c r="B353" s="41">
        <v>1673.8849509673701</v>
      </c>
      <c r="C353" s="41">
        <v>176819.87805614501</v>
      </c>
      <c r="D353" s="38">
        <v>1.01198999715432</v>
      </c>
      <c r="E353" s="38">
        <v>105.63442723704399</v>
      </c>
    </row>
    <row r="354" spans="1:5">
      <c r="A354" s="40">
        <v>42879</v>
      </c>
      <c r="B354" s="41">
        <v>1673.91411850964</v>
      </c>
      <c r="C354" s="41">
        <v>176815.103969838</v>
      </c>
      <c r="D354" s="38">
        <v>1.01204221216763</v>
      </c>
      <c r="E354" s="38">
        <v>105.629734533373</v>
      </c>
    </row>
    <row r="355" spans="1:5">
      <c r="A355" s="40">
        <v>42880</v>
      </c>
      <c r="B355" s="41">
        <v>1673.94329799499</v>
      </c>
      <c r="C355" s="41">
        <v>176810.318711706</v>
      </c>
      <c r="D355" s="38">
        <v>1.01209453076108</v>
      </c>
      <c r="E355" s="38">
        <v>105.62503456567801</v>
      </c>
    </row>
    <row r="356" spans="1:5">
      <c r="A356" s="40">
        <v>42881</v>
      </c>
      <c r="B356" s="41">
        <v>1673.9724894400799</v>
      </c>
      <c r="C356" s="41">
        <v>176805.522284359</v>
      </c>
      <c r="D356" s="38">
        <v>1.0121469529504401</v>
      </c>
      <c r="E356" s="38">
        <v>105.620327334948</v>
      </c>
    </row>
    <row r="357" spans="1:5">
      <c r="A357" s="40">
        <v>42882</v>
      </c>
      <c r="B357" s="41">
        <v>1674.0016928616001</v>
      </c>
      <c r="C357" s="41">
        <v>176800.71469041199</v>
      </c>
      <c r="D357" s="38">
        <v>1.01219947875153</v>
      </c>
      <c r="E357" s="38">
        <v>105.615612842172</v>
      </c>
    </row>
    <row r="358" spans="1:5">
      <c r="A358" s="40">
        <v>42883</v>
      </c>
      <c r="B358" s="41">
        <v>1674.0309082762999</v>
      </c>
      <c r="C358" s="41">
        <v>176795.895932485</v>
      </c>
      <c r="D358" s="38">
        <v>1.0122521081802101</v>
      </c>
      <c r="E358" s="38">
        <v>105.61089108834101</v>
      </c>
    </row>
    <row r="359" spans="1:5">
      <c r="A359" s="40">
        <v>42884</v>
      </c>
      <c r="B359" s="41">
        <v>1674.06013570094</v>
      </c>
      <c r="C359" s="41">
        <v>176791.06601320699</v>
      </c>
      <c r="D359" s="38">
        <v>1.0123048412523501</v>
      </c>
      <c r="E359" s="38">
        <v>105.606162074449</v>
      </c>
    </row>
    <row r="360" spans="1:5">
      <c r="A360" s="40">
        <v>42885</v>
      </c>
      <c r="B360" s="41">
        <v>1674.0893751523499</v>
      </c>
      <c r="C360" s="41">
        <v>176786.22493520999</v>
      </c>
      <c r="D360" s="38">
        <v>1.0123576779838701</v>
      </c>
      <c r="E360" s="38">
        <v>105.60142580148801</v>
      </c>
    </row>
    <row r="361" spans="1:5">
      <c r="A361" s="40">
        <v>42886</v>
      </c>
      <c r="B361" s="41">
        <v>1674.1186266474001</v>
      </c>
      <c r="C361" s="41">
        <v>176781.37270113701</v>
      </c>
      <c r="D361" s="38">
        <v>1.0124106183907</v>
      </c>
      <c r="E361" s="38">
        <v>105.59668227045501</v>
      </c>
    </row>
    <row r="362" spans="1:5">
      <c r="A362" s="40">
        <v>42887</v>
      </c>
      <c r="B362" s="41">
        <v>1674.1478902030101</v>
      </c>
      <c r="C362" s="41">
        <v>176776.509313633</v>
      </c>
      <c r="D362" s="38">
        <v>1.0124636624888299</v>
      </c>
      <c r="E362" s="38">
        <v>105.59193148234699</v>
      </c>
    </row>
    <row r="363" spans="1:5">
      <c r="A363" s="40">
        <v>42888</v>
      </c>
      <c r="B363" s="41">
        <v>1674.1771658361199</v>
      </c>
      <c r="C363" s="41">
        <v>176771.63477535101</v>
      </c>
      <c r="D363" s="38">
        <v>1.0125168102942701</v>
      </c>
      <c r="E363" s="38">
        <v>105.58717343816301</v>
      </c>
    </row>
    <row r="364" spans="1:5">
      <c r="A364" s="40">
        <v>42889</v>
      </c>
      <c r="B364" s="41">
        <v>1674.2064535637301</v>
      </c>
      <c r="C364" s="41">
        <v>176766.74908895101</v>
      </c>
      <c r="D364" s="38">
        <v>1.01257006182305</v>
      </c>
      <c r="E364" s="38">
        <v>105.58240813890301</v>
      </c>
    </row>
    <row r="365" spans="1:5">
      <c r="A365" s="40">
        <v>42890</v>
      </c>
      <c r="B365" s="41">
        <v>1674.2357534028799</v>
      </c>
      <c r="C365" s="41">
        <v>176761.852257099</v>
      </c>
      <c r="D365" s="38">
        <v>1.01262341709124</v>
      </c>
      <c r="E365" s="38">
        <v>105.577635585569</v>
      </c>
    </row>
    <row r="366" spans="1:5">
      <c r="A366" s="40">
        <v>42891</v>
      </c>
      <c r="B366" s="41">
        <v>1674.2650653706601</v>
      </c>
      <c r="C366" s="41">
        <v>176756.94428246701</v>
      </c>
      <c r="D366" s="38">
        <v>1.0126768761149501</v>
      </c>
      <c r="E366" s="38">
        <v>105.57285577916301</v>
      </c>
    </row>
    <row r="367" spans="1:5">
      <c r="A367" s="40">
        <v>42892</v>
      </c>
      <c r="B367" s="41">
        <v>1674.2943894842001</v>
      </c>
      <c r="C367" s="41">
        <v>176752.02516773401</v>
      </c>
      <c r="D367" s="38">
        <v>1.01273043891032</v>
      </c>
      <c r="E367" s="38">
        <v>105.56806872068999</v>
      </c>
    </row>
    <row r="368" spans="1:5">
      <c r="A368" s="40">
        <v>42893</v>
      </c>
      <c r="B368" s="41">
        <v>1674.32372576067</v>
      </c>
      <c r="C368" s="41">
        <v>176747.09491558399</v>
      </c>
      <c r="D368" s="38">
        <v>1.0127841054935101</v>
      </c>
      <c r="E368" s="38">
        <v>105.563274411157</v>
      </c>
    </row>
    <row r="369" spans="1:5">
      <c r="A369" s="40">
        <v>42894</v>
      </c>
      <c r="B369" s="41">
        <v>1674.35307421728</v>
      </c>
      <c r="C369" s="41">
        <v>176742.15352870899</v>
      </c>
      <c r="D369" s="38">
        <v>1.0128378758807199</v>
      </c>
      <c r="E369" s="38">
        <v>105.558472851571</v>
      </c>
    </row>
    <row r="370" spans="1:5">
      <c r="A370" s="40">
        <v>42895</v>
      </c>
      <c r="B370" s="41">
        <v>1674.3824348712899</v>
      </c>
      <c r="C370" s="41">
        <v>176737.20100980601</v>
      </c>
      <c r="D370" s="38">
        <v>1.01289175008818</v>
      </c>
      <c r="E370" s="38">
        <v>105.55366404294099</v>
      </c>
    </row>
    <row r="371" spans="1:5">
      <c r="A371" s="40">
        <v>42896</v>
      </c>
      <c r="B371" s="41">
        <v>1674.4118077400101</v>
      </c>
      <c r="C371" s="41">
        <v>176732.237361579</v>
      </c>
      <c r="D371" s="38">
        <v>1.0129457281321601</v>
      </c>
      <c r="E371" s="38">
        <v>105.54884798627801</v>
      </c>
    </row>
    <row r="372" spans="1:5">
      <c r="A372" s="40">
        <v>42897</v>
      </c>
      <c r="B372" s="41">
        <v>1674.4411928407701</v>
      </c>
      <c r="C372" s="41">
        <v>176727.26258673801</v>
      </c>
      <c r="D372" s="38">
        <v>1.0129998100289499</v>
      </c>
      <c r="E372" s="38">
        <v>105.544024682594</v>
      </c>
    </row>
    <row r="373" spans="1:5">
      <c r="A373" s="40">
        <v>42898</v>
      </c>
      <c r="B373" s="41">
        <v>1674.4705901909699</v>
      </c>
      <c r="C373" s="41">
        <v>176722.276688001</v>
      </c>
      <c r="D373" s="38">
        <v>1.0130539957948701</v>
      </c>
      <c r="E373" s="38">
        <v>105.539194132902</v>
      </c>
    </row>
    <row r="374" spans="1:5">
      <c r="A374" s="40">
        <v>42899</v>
      </c>
      <c r="B374" s="41">
        <v>1674.49869326253</v>
      </c>
      <c r="C374" s="41">
        <v>176720.169151679</v>
      </c>
      <c r="D374" s="38">
        <v>1.01307934840728</v>
      </c>
      <c r="E374" s="38">
        <v>105.536164263803</v>
      </c>
    </row>
    <row r="375" spans="1:5">
      <c r="A375" s="40">
        <v>42900</v>
      </c>
      <c r="B375" s="41">
        <v>1674.5268008110299</v>
      </c>
      <c r="C375" s="41">
        <v>176718.06592528001</v>
      </c>
      <c r="D375" s="38">
        <v>1.01310464622278</v>
      </c>
      <c r="E375" s="38">
        <v>105.533136788071</v>
      </c>
    </row>
    <row r="376" spans="1:5">
      <c r="A376" s="40">
        <v>42901</v>
      </c>
      <c r="B376" s="41">
        <v>1674.55491283432</v>
      </c>
      <c r="C376" s="41">
        <v>176715.967008404</v>
      </c>
      <c r="D376" s="38">
        <v>1.01312988923723</v>
      </c>
      <c r="E376" s="38">
        <v>105.530111705503</v>
      </c>
    </row>
    <row r="377" spans="1:5">
      <c r="A377" s="40">
        <v>42902</v>
      </c>
      <c r="B377" s="41">
        <v>1674.5830293302799</v>
      </c>
      <c r="C377" s="41">
        <v>176713.87240065099</v>
      </c>
      <c r="D377" s="38">
        <v>1.0131550774465099</v>
      </c>
      <c r="E377" s="38">
        <v>105.52708901589899</v>
      </c>
    </row>
    <row r="378" spans="1:5">
      <c r="A378" s="40">
        <v>42903</v>
      </c>
      <c r="B378" s="41">
        <v>1674.6111502968099</v>
      </c>
      <c r="C378" s="41">
        <v>176711.78210162401</v>
      </c>
      <c r="D378" s="38">
        <v>1.0131802108465</v>
      </c>
      <c r="E378" s="38">
        <v>105.52406871906</v>
      </c>
    </row>
    <row r="379" spans="1:5">
      <c r="A379" s="40">
        <v>42904</v>
      </c>
      <c r="B379" s="41">
        <v>1674.6392757318099</v>
      </c>
      <c r="C379" s="41">
        <v>176709.69611092799</v>
      </c>
      <c r="D379" s="38">
        <v>1.0132052894330901</v>
      </c>
      <c r="E379" s="38">
        <v>105.521050814783</v>
      </c>
    </row>
    <row r="380" spans="1:5">
      <c r="A380" s="40">
        <v>42905</v>
      </c>
      <c r="B380" s="41">
        <v>1674.6674056332299</v>
      </c>
      <c r="C380" s="41">
        <v>176707.61442817099</v>
      </c>
      <c r="D380" s="38">
        <v>1.0132303132021701</v>
      </c>
      <c r="E380" s="38">
        <v>105.518035302869</v>
      </c>
    </row>
    <row r="381" spans="1:5">
      <c r="A381" s="40">
        <v>42906</v>
      </c>
      <c r="B381" s="41">
        <v>1674.6955399989899</v>
      </c>
      <c r="C381" s="41">
        <v>176705.53705296299</v>
      </c>
      <c r="D381" s="38">
        <v>1.0132552821496601</v>
      </c>
      <c r="E381" s="38">
        <v>105.51502218311801</v>
      </c>
    </row>
    <row r="382" spans="1:5">
      <c r="A382" s="40">
        <v>42907</v>
      </c>
      <c r="B382" s="41">
        <v>1674.72367882707</v>
      </c>
      <c r="C382" s="41">
        <v>176703.46398491299</v>
      </c>
      <c r="D382" s="38">
        <v>1.0132801962714699</v>
      </c>
      <c r="E382" s="38">
        <v>105.51201145533</v>
      </c>
    </row>
    <row r="383" spans="1:5">
      <c r="A383" s="40">
        <v>42908</v>
      </c>
      <c r="B383" s="41">
        <v>1674.7518221154301</v>
      </c>
      <c r="C383" s="41">
        <v>176701.395223637</v>
      </c>
      <c r="D383" s="38">
        <v>1.0133050555635299</v>
      </c>
      <c r="E383" s="38">
        <v>105.509003119304</v>
      </c>
    </row>
    <row r="384" spans="1:5">
      <c r="A384" s="40">
        <v>42909</v>
      </c>
      <c r="B384" s="41">
        <v>1674.7799698620699</v>
      </c>
      <c r="C384" s="41">
        <v>176699.330768749</v>
      </c>
      <c r="D384" s="38">
        <v>1.0133298600217699</v>
      </c>
      <c r="E384" s="38">
        <v>105.505997174841</v>
      </c>
    </row>
    <row r="385" spans="1:5">
      <c r="A385" s="40">
        <v>42910</v>
      </c>
      <c r="B385" s="41">
        <v>1674.8081220649999</v>
      </c>
      <c r="C385" s="41">
        <v>176697.270619866</v>
      </c>
      <c r="D385" s="38">
        <v>1.01335460964213</v>
      </c>
      <c r="E385" s="38">
        <v>105.50299362174199</v>
      </c>
    </row>
    <row r="386" spans="1:5">
      <c r="A386" s="40">
        <v>42911</v>
      </c>
      <c r="B386" s="41">
        <v>1674.83627872225</v>
      </c>
      <c r="C386" s="41">
        <v>176695.21477660901</v>
      </c>
      <c r="D386" s="38">
        <v>1.0133793044205801</v>
      </c>
      <c r="E386" s="38">
        <v>105.499992459808</v>
      </c>
    </row>
    <row r="387" spans="1:5">
      <c r="A387" s="40">
        <v>42912</v>
      </c>
      <c r="B387" s="41">
        <v>1674.8644398318399</v>
      </c>
      <c r="C387" s="41">
        <v>176693.16323860001</v>
      </c>
      <c r="D387" s="38">
        <v>1.01340394435306</v>
      </c>
      <c r="E387" s="38">
        <v>105.496993688838</v>
      </c>
    </row>
    <row r="388" spans="1:5">
      <c r="A388" s="40">
        <v>42913</v>
      </c>
      <c r="B388" s="41">
        <v>1674.8926053918599</v>
      </c>
      <c r="C388" s="41">
        <v>176691.11600546</v>
      </c>
      <c r="D388" s="38">
        <v>1.0134285294355401</v>
      </c>
      <c r="E388" s="38">
        <v>105.493997308635</v>
      </c>
    </row>
    <row r="389" spans="1:5">
      <c r="A389" s="40">
        <v>42914</v>
      </c>
      <c r="B389" s="41">
        <v>1674.9207754003601</v>
      </c>
      <c r="C389" s="41">
        <v>176689.07307681799</v>
      </c>
      <c r="D389" s="38">
        <v>1.0134530596640201</v>
      </c>
      <c r="E389" s="38">
        <v>105.491003318998</v>
      </c>
    </row>
    <row r="390" spans="1:5">
      <c r="A390" s="40">
        <v>42915</v>
      </c>
      <c r="B390" s="41">
        <v>1674.9489498554301</v>
      </c>
      <c r="C390" s="41">
        <v>176687.03445229901</v>
      </c>
      <c r="D390" s="38">
        <v>1.01347753503447</v>
      </c>
      <c r="E390" s="38">
        <v>105.48801171973</v>
      </c>
    </row>
    <row r="391" spans="1:5">
      <c r="A391" s="40">
        <v>42916</v>
      </c>
      <c r="B391" s="41">
        <v>1674.9771287551901</v>
      </c>
      <c r="C391" s="41">
        <v>176685.00013153499</v>
      </c>
      <c r="D391" s="38">
        <v>1.0135019555428999</v>
      </c>
      <c r="E391" s="38">
        <v>105.48502251063201</v>
      </c>
    </row>
    <row r="392" spans="1:5">
      <c r="A392" s="40">
        <v>42917</v>
      </c>
      <c r="B392" s="41">
        <v>1675.00531209776</v>
      </c>
      <c r="C392" s="41">
        <v>176682.97011415701</v>
      </c>
      <c r="D392" s="38">
        <v>1.0135263211853001</v>
      </c>
      <c r="E392" s="38">
        <v>105.482035691505</v>
      </c>
    </row>
    <row r="393" spans="1:5">
      <c r="A393" s="40">
        <v>42918</v>
      </c>
      <c r="B393" s="41">
        <v>1675.03349988128</v>
      </c>
      <c r="C393" s="41">
        <v>176680.94439979899</v>
      </c>
      <c r="D393" s="38">
        <v>1.0135506319576999</v>
      </c>
      <c r="E393" s="38">
        <v>105.479051262152</v>
      </c>
    </row>
    <row r="394" spans="1:5">
      <c r="A394" s="40">
        <v>42919</v>
      </c>
      <c r="B394" s="41">
        <v>1675.0616921039</v>
      </c>
      <c r="C394" s="41">
        <v>176678.922988098</v>
      </c>
      <c r="D394" s="38">
        <v>1.0135748878561099</v>
      </c>
      <c r="E394" s="38">
        <v>105.47606922237399</v>
      </c>
    </row>
    <row r="395" spans="1:5">
      <c r="A395" s="40">
        <v>42920</v>
      </c>
      <c r="B395" s="41">
        <v>1675.0898887638</v>
      </c>
      <c r="C395" s="41">
        <v>176676.90587869001</v>
      </c>
      <c r="D395" s="38">
        <v>1.01359908887657</v>
      </c>
      <c r="E395" s="38">
        <v>105.47308957197301</v>
      </c>
    </row>
    <row r="396" spans="1:5">
      <c r="A396" s="40">
        <v>42921</v>
      </c>
      <c r="B396" s="41">
        <v>1675.1180898591599</v>
      </c>
      <c r="C396" s="41">
        <v>176674.893071217</v>
      </c>
      <c r="D396" s="38">
        <v>1.01362323501512</v>
      </c>
      <c r="E396" s="38">
        <v>105.470112310752</v>
      </c>
    </row>
    <row r="397" spans="1:5">
      <c r="A397" s="40">
        <v>42922</v>
      </c>
      <c r="B397" s="41">
        <v>1675.1462953881801</v>
      </c>
      <c r="C397" s="41">
        <v>176672.88456532001</v>
      </c>
      <c r="D397" s="38">
        <v>1.0136473262678101</v>
      </c>
      <c r="E397" s="38">
        <v>105.467137438512</v>
      </c>
    </row>
    <row r="398" spans="1:5">
      <c r="A398" s="40">
        <v>42923</v>
      </c>
      <c r="B398" s="41">
        <v>1675.1745053490999</v>
      </c>
      <c r="C398" s="41">
        <v>176670.88036064399</v>
      </c>
      <c r="D398" s="38">
        <v>1.0136713626306999</v>
      </c>
      <c r="E398" s="38">
        <v>105.464164955058</v>
      </c>
    </row>
    <row r="399" spans="1:5">
      <c r="A399" s="40">
        <v>42924</v>
      </c>
      <c r="B399" s="41">
        <v>1675.2027197401401</v>
      </c>
      <c r="C399" s="41">
        <v>176668.88045683599</v>
      </c>
      <c r="D399" s="38">
        <v>1.01369534409985</v>
      </c>
      <c r="E399" s="38">
        <v>105.461194860191</v>
      </c>
    </row>
    <row r="400" spans="1:5">
      <c r="A400" s="40">
        <v>42925</v>
      </c>
      <c r="B400" s="41">
        <v>1675.2309385595599</v>
      </c>
      <c r="C400" s="41">
        <v>176666.884853542</v>
      </c>
      <c r="D400" s="38">
        <v>1.01371927067136</v>
      </c>
      <c r="E400" s="38">
        <v>105.45822715371401</v>
      </c>
    </row>
    <row r="401" spans="1:5">
      <c r="A401" s="40">
        <v>42926</v>
      </c>
      <c r="B401" s="41">
        <v>1675.2591618056199</v>
      </c>
      <c r="C401" s="41">
        <v>176664.893550415</v>
      </c>
      <c r="D401" s="38">
        <v>1.0137431423412899</v>
      </c>
      <c r="E401" s="38">
        <v>105.45526183542999</v>
      </c>
    </row>
    <row r="402" spans="1:5">
      <c r="A402" s="40">
        <v>42927</v>
      </c>
      <c r="B402" s="41">
        <v>1675.2873894766301</v>
      </c>
      <c r="C402" s="41">
        <v>176662.90654710599</v>
      </c>
      <c r="D402" s="38">
        <v>1.0137669591057501</v>
      </c>
      <c r="E402" s="38">
        <v>105.452298905143</v>
      </c>
    </row>
    <row r="403" spans="1:5">
      <c r="A403" s="40">
        <v>42928</v>
      </c>
      <c r="B403" s="41">
        <v>1675.31562157087</v>
      </c>
      <c r="C403" s="41">
        <v>176660.92384326999</v>
      </c>
      <c r="D403" s="38">
        <v>1.0137907209608401</v>
      </c>
      <c r="E403" s="38">
        <v>105.44933836265599</v>
      </c>
    </row>
    <row r="404" spans="1:5">
      <c r="A404" s="40">
        <v>42929</v>
      </c>
      <c r="B404" s="41">
        <v>1675.34385808667</v>
      </c>
      <c r="C404" s="41">
        <v>176658.94543856301</v>
      </c>
      <c r="D404" s="38">
        <v>1.01381442790267</v>
      </c>
      <c r="E404" s="38">
        <v>105.44638020777199</v>
      </c>
    </row>
    <row r="405" spans="1:5">
      <c r="A405" s="40">
        <v>42930</v>
      </c>
      <c r="B405" s="41">
        <v>1675.3720990223601</v>
      </c>
      <c r="C405" s="41">
        <v>176656.971332644</v>
      </c>
      <c r="D405" s="38">
        <v>1.0138380799273601</v>
      </c>
      <c r="E405" s="38">
        <v>105.443424440296</v>
      </c>
    </row>
    <row r="406" spans="1:5">
      <c r="A406" s="40">
        <v>42931</v>
      </c>
      <c r="B406" s="41">
        <v>1675.4003443762899</v>
      </c>
      <c r="C406" s="41">
        <v>176655.00152517401</v>
      </c>
      <c r="D406" s="38">
        <v>1.01386167703105</v>
      </c>
      <c r="E406" s="38">
        <v>105.440471060031</v>
      </c>
    </row>
    <row r="407" spans="1:5">
      <c r="A407" s="40">
        <v>42932</v>
      </c>
      <c r="B407" s="41">
        <v>1675.4285941468299</v>
      </c>
      <c r="C407" s="41">
        <v>176653.03601581501</v>
      </c>
      <c r="D407" s="38">
        <v>1.01388521920987</v>
      </c>
      <c r="E407" s="38">
        <v>105.437520066781</v>
      </c>
    </row>
    <row r="408" spans="1:5">
      <c r="A408" s="40">
        <v>42933</v>
      </c>
      <c r="B408" s="41">
        <v>1675.4568483323701</v>
      </c>
      <c r="C408" s="41">
        <v>176651.07480423301</v>
      </c>
      <c r="D408" s="38">
        <v>1.0139087064599701</v>
      </c>
      <c r="E408" s="38">
        <v>105.43457146035099</v>
      </c>
    </row>
    <row r="409" spans="1:5">
      <c r="A409" s="40">
        <v>42934</v>
      </c>
      <c r="B409" s="41">
        <v>1675.4851069312999</v>
      </c>
      <c r="C409" s="41">
        <v>176649.11789009301</v>
      </c>
      <c r="D409" s="38">
        <v>1.01393213877751</v>
      </c>
      <c r="E409" s="38">
        <v>105.43162524054399</v>
      </c>
    </row>
    <row r="410" spans="1:5">
      <c r="A410" s="40">
        <v>42935</v>
      </c>
      <c r="B410" s="41">
        <v>1675.5133699420401</v>
      </c>
      <c r="C410" s="41">
        <v>176647.16527306501</v>
      </c>
      <c r="D410" s="38">
        <v>1.01395551615866</v>
      </c>
      <c r="E410" s="38">
        <v>105.428681407166</v>
      </c>
    </row>
    <row r="411" spans="1:5">
      <c r="A411" s="40">
        <v>42936</v>
      </c>
      <c r="B411" s="41">
        <v>1675.5416373630201</v>
      </c>
      <c r="C411" s="41">
        <v>176645.21695281999</v>
      </c>
      <c r="D411" s="38">
        <v>1.01397883859959</v>
      </c>
      <c r="E411" s="38">
        <v>105.42573996002</v>
      </c>
    </row>
    <row r="412" spans="1:5">
      <c r="A412" s="40">
        <v>42937</v>
      </c>
      <c r="B412" s="41">
        <v>1675.5699091926999</v>
      </c>
      <c r="C412" s="41">
        <v>176643.27292903099</v>
      </c>
      <c r="D412" s="38">
        <v>1.0140021060964799</v>
      </c>
      <c r="E412" s="38">
        <v>105.422800898913</v>
      </c>
    </row>
    <row r="413" spans="1:5">
      <c r="A413" s="40">
        <v>42938</v>
      </c>
      <c r="B413" s="41">
        <v>1675.5981854295301</v>
      </c>
      <c r="C413" s="41">
        <v>176641.333201373</v>
      </c>
      <c r="D413" s="38">
        <v>1.0140253186455299</v>
      </c>
      <c r="E413" s="38">
        <v>105.41986422364801</v>
      </c>
    </row>
    <row r="414" spans="1:5">
      <c r="A414" s="40">
        <v>42939</v>
      </c>
      <c r="B414" s="41">
        <v>1675.6264660720101</v>
      </c>
      <c r="C414" s="41">
        <v>176639.39776952201</v>
      </c>
      <c r="D414" s="38">
        <v>1.01404847624295</v>
      </c>
      <c r="E414" s="38">
        <v>105.416929934032</v>
      </c>
    </row>
    <row r="415" spans="1:5">
      <c r="A415" s="40">
        <v>42940</v>
      </c>
      <c r="B415" s="41">
        <v>1675.65475111862</v>
      </c>
      <c r="C415" s="41">
        <v>176637.466633159</v>
      </c>
      <c r="D415" s="38">
        <v>1.0140715788849299</v>
      </c>
      <c r="E415" s="38">
        <v>105.41399802986901</v>
      </c>
    </row>
    <row r="416" spans="1:5">
      <c r="A416" s="40">
        <v>42941</v>
      </c>
      <c r="B416" s="41">
        <v>1675.68304056789</v>
      </c>
      <c r="C416" s="41">
        <v>176635.539791963</v>
      </c>
      <c r="D416" s="38">
        <v>1.0140946265677</v>
      </c>
      <c r="E416" s="38">
        <v>105.41106851096499</v>
      </c>
    </row>
    <row r="417" spans="1:5">
      <c r="A417" s="40">
        <v>42942</v>
      </c>
      <c r="B417" s="41">
        <v>1675.7113344183399</v>
      </c>
      <c r="C417" s="41">
        <v>176633.61724561901</v>
      </c>
      <c r="D417" s="38">
        <v>1.0141176192874899</v>
      </c>
      <c r="E417" s="38">
        <v>105.40814137712501</v>
      </c>
    </row>
    <row r="418" spans="1:5">
      <c r="A418" s="40">
        <v>42943</v>
      </c>
      <c r="B418" s="41">
        <v>1675.73963266852</v>
      </c>
      <c r="C418" s="41">
        <v>176631.69899381101</v>
      </c>
      <c r="D418" s="38">
        <v>1.01414055704055</v>
      </c>
      <c r="E418" s="38">
        <v>105.405216628156</v>
      </c>
    </row>
    <row r="419" spans="1:5">
      <c r="A419" s="40">
        <v>42944</v>
      </c>
      <c r="B419" s="41">
        <v>1675.7679353169899</v>
      </c>
      <c r="C419" s="41">
        <v>176629.785036227</v>
      </c>
      <c r="D419" s="38">
        <v>1.0141634398231001</v>
      </c>
      <c r="E419" s="38">
        <v>105.402294263863</v>
      </c>
    </row>
    <row r="420" spans="1:5">
      <c r="A420" s="40">
        <v>42945</v>
      </c>
      <c r="B420" s="41">
        <v>1675.7962423623301</v>
      </c>
      <c r="C420" s="41">
        <v>176627.875372557</v>
      </c>
      <c r="D420" s="38">
        <v>1.01418626763141</v>
      </c>
      <c r="E420" s="38">
        <v>105.399374284053</v>
      </c>
    </row>
    <row r="421" spans="1:5">
      <c r="A421" s="40">
        <v>42946</v>
      </c>
      <c r="B421" s="41">
        <v>1675.8245538031399</v>
      </c>
      <c r="C421" s="41">
        <v>176625.970002491</v>
      </c>
      <c r="D421" s="38">
        <v>1.0142090404617501</v>
      </c>
      <c r="E421" s="38">
        <v>105.396456688532</v>
      </c>
    </row>
    <row r="422" spans="1:5">
      <c r="A422" s="40">
        <v>42947</v>
      </c>
      <c r="B422" s="41">
        <v>1675.8528696380399</v>
      </c>
      <c r="C422" s="41">
        <v>176624.068925723</v>
      </c>
      <c r="D422" s="38">
        <v>1.0142317583103899</v>
      </c>
      <c r="E422" s="38">
        <v>105.393541477106</v>
      </c>
    </row>
    <row r="423" spans="1:5">
      <c r="A423" s="40">
        <v>42948</v>
      </c>
      <c r="B423" s="41">
        <v>1675.88118986564</v>
      </c>
      <c r="C423" s="41">
        <v>176622.17214194901</v>
      </c>
      <c r="D423" s="38">
        <v>1.0142544211736</v>
      </c>
      <c r="E423" s="38">
        <v>105.390628649582</v>
      </c>
    </row>
    <row r="424" spans="1:5">
      <c r="A424" s="40">
        <v>42949</v>
      </c>
      <c r="B424" s="41">
        <v>1675.9095144845901</v>
      </c>
      <c r="C424" s="41">
        <v>176620.279650866</v>
      </c>
      <c r="D424" s="38">
        <v>1.0142770290476899</v>
      </c>
      <c r="E424" s="38">
        <v>105.387718205767</v>
      </c>
    </row>
    <row r="425" spans="1:5">
      <c r="A425" s="40">
        <v>42950</v>
      </c>
      <c r="B425" s="41">
        <v>1675.93784349356</v>
      </c>
      <c r="C425" s="41">
        <v>176618.39145217399</v>
      </c>
      <c r="D425" s="38">
        <v>1.01429958192895</v>
      </c>
      <c r="E425" s="38">
        <v>105.38481014546799</v>
      </c>
    </row>
    <row r="426" spans="1:5">
      <c r="A426" s="40">
        <v>42951</v>
      </c>
      <c r="B426" s="41">
        <v>1675.9661768912299</v>
      </c>
      <c r="C426" s="41">
        <v>176616.50754557399</v>
      </c>
      <c r="D426" s="38">
        <v>1.01432207981369</v>
      </c>
      <c r="E426" s="38">
        <v>105.381904468491</v>
      </c>
    </row>
    <row r="427" spans="1:5">
      <c r="A427" s="40">
        <v>42952</v>
      </c>
      <c r="B427" s="41">
        <v>1675.99451467628</v>
      </c>
      <c r="C427" s="41">
        <v>176614.62793076999</v>
      </c>
      <c r="D427" s="38">
        <v>1.01434452269822</v>
      </c>
      <c r="E427" s="38">
        <v>105.379001174645</v>
      </c>
    </row>
    <row r="428" spans="1:5">
      <c r="A428" s="40">
        <v>42953</v>
      </c>
      <c r="B428" s="41">
        <v>1676.0228568474199</v>
      </c>
      <c r="C428" s="41">
        <v>176612.75260746799</v>
      </c>
      <c r="D428" s="38">
        <v>1.0143669105788899</v>
      </c>
      <c r="E428" s="38">
        <v>105.37610026373601</v>
      </c>
    </row>
    <row r="429" spans="1:5">
      <c r="A429" s="40">
        <v>42954</v>
      </c>
      <c r="B429" s="41">
        <v>1676.05120340339</v>
      </c>
      <c r="C429" s="41">
        <v>176610.88157537501</v>
      </c>
      <c r="D429" s="38">
        <v>1.0143892434520201</v>
      </c>
      <c r="E429" s="38">
        <v>105.37320173557301</v>
      </c>
    </row>
    <row r="430" spans="1:5">
      <c r="A430" s="40">
        <v>42955</v>
      </c>
      <c r="B430" s="41">
        <v>1676.0795543429299</v>
      </c>
      <c r="C430" s="41">
        <v>176609.01483420201</v>
      </c>
      <c r="D430" s="38">
        <v>1.01441152131395</v>
      </c>
      <c r="E430" s="38">
        <v>105.370305589962</v>
      </c>
    </row>
    <row r="431" spans="1:5">
      <c r="A431" s="40">
        <v>42956</v>
      </c>
      <c r="B431" s="41">
        <v>1676.10790966479</v>
      </c>
      <c r="C431" s="41">
        <v>176607.15238366</v>
      </c>
      <c r="D431" s="38">
        <v>1.01443374416105</v>
      </c>
      <c r="E431" s="38">
        <v>105.367411826712</v>
      </c>
    </row>
    <row r="432" spans="1:5">
      <c r="A432" s="40">
        <v>42957</v>
      </c>
      <c r="B432" s="41">
        <v>1676.1362693677399</v>
      </c>
      <c r="C432" s="41">
        <v>176605.29422346299</v>
      </c>
      <c r="D432" s="38">
        <v>1.0144559119896699</v>
      </c>
      <c r="E432" s="38">
        <v>105.364520445632</v>
      </c>
    </row>
    <row r="433" spans="1:5">
      <c r="A433" s="40">
        <v>42958</v>
      </c>
      <c r="B433" s="41">
        <v>1676.1646334505899</v>
      </c>
      <c r="C433" s="41">
        <v>176603.44035332699</v>
      </c>
      <c r="D433" s="38">
        <v>1.01447802479618</v>
      </c>
      <c r="E433" s="38">
        <v>105.361631446529</v>
      </c>
    </row>
    <row r="434" spans="1:5">
      <c r="A434" s="40">
        <v>42959</v>
      </c>
      <c r="B434" s="41">
        <v>1676.1930019121401</v>
      </c>
      <c r="C434" s="41">
        <v>176601.59077297</v>
      </c>
      <c r="D434" s="38">
        <v>1.0145000825769701</v>
      </c>
      <c r="E434" s="38">
        <v>105.35874482921101</v>
      </c>
    </row>
    <row r="435" spans="1:5">
      <c r="A435" s="40">
        <v>42960</v>
      </c>
      <c r="B435" s="41">
        <v>1676.2213747512101</v>
      </c>
      <c r="C435" s="41">
        <v>176599.74548211199</v>
      </c>
      <c r="D435" s="38">
        <v>1.01452208532843</v>
      </c>
      <c r="E435" s="38">
        <v>105.35586059348699</v>
      </c>
    </row>
    <row r="436" spans="1:5">
      <c r="A436" s="40">
        <v>42961</v>
      </c>
      <c r="B436" s="41">
        <v>1676.2497519666399</v>
      </c>
      <c r="C436" s="41">
        <v>176597.90448047599</v>
      </c>
      <c r="D436" s="38">
        <v>1.0145440330469599</v>
      </c>
      <c r="E436" s="38">
        <v>105.352978739167</v>
      </c>
    </row>
    <row r="437" spans="1:5">
      <c r="A437" s="40">
        <v>42962</v>
      </c>
      <c r="B437" s="41">
        <v>1676.2781335573</v>
      </c>
      <c r="C437" s="41">
        <v>176596.067767784</v>
      </c>
      <c r="D437" s="38">
        <v>1.0145659257289601</v>
      </c>
      <c r="E437" s="38">
        <v>105.350099266058</v>
      </c>
    </row>
    <row r="438" spans="1:5">
      <c r="A438" s="40">
        <v>42963</v>
      </c>
      <c r="B438" s="41">
        <v>1676.3065195220499</v>
      </c>
      <c r="C438" s="41">
        <v>176594.235343765</v>
      </c>
      <c r="D438" s="38">
        <v>1.01458776337085</v>
      </c>
      <c r="E438" s="38">
        <v>105.34722217397101</v>
      </c>
    </row>
    <row r="439" spans="1:5">
      <c r="A439" s="40">
        <v>42964</v>
      </c>
      <c r="B439" s="41">
        <v>1676.3349098597801</v>
      </c>
      <c r="C439" s="41">
        <v>176592.40720814501</v>
      </c>
      <c r="D439" s="38">
        <v>1.0146095459690501</v>
      </c>
      <c r="E439" s="38">
        <v>105.344347462713</v>
      </c>
    </row>
    <row r="440" spans="1:5">
      <c r="A440" s="40">
        <v>42965</v>
      </c>
      <c r="B440" s="41">
        <v>1676.3633045694</v>
      </c>
      <c r="C440" s="41">
        <v>176590.583360655</v>
      </c>
      <c r="D440" s="38">
        <v>1.01463127352001</v>
      </c>
      <c r="E440" s="38">
        <v>105.341475132095</v>
      </c>
    </row>
    <row r="441" spans="1:5">
      <c r="A441" s="40">
        <v>42966</v>
      </c>
      <c r="B441" s="41">
        <v>1676.3917036498301</v>
      </c>
      <c r="C441" s="41">
        <v>176588.763801027</v>
      </c>
      <c r="D441" s="38">
        <v>1.0146529460201501</v>
      </c>
      <c r="E441" s="38">
        <v>105.338605181926</v>
      </c>
    </row>
    <row r="442" spans="1:5">
      <c r="A442" s="40">
        <v>42967</v>
      </c>
      <c r="B442" s="41">
        <v>1676.42010710001</v>
      </c>
      <c r="C442" s="41">
        <v>176586.948528996</v>
      </c>
      <c r="D442" s="38">
        <v>1.01467456346595</v>
      </c>
      <c r="E442" s="38">
        <v>105.335737612016</v>
      </c>
    </row>
    <row r="443" spans="1:5">
      <c r="A443" s="40">
        <v>42968</v>
      </c>
      <c r="B443" s="41">
        <v>1676.4485149188999</v>
      </c>
      <c r="C443" s="41">
        <v>176585.137544297</v>
      </c>
      <c r="D443" s="38">
        <v>1.0146961258538501</v>
      </c>
      <c r="E443" s="38">
        <v>105.332872422175</v>
      </c>
    </row>
    <row r="444" spans="1:5">
      <c r="A444" s="40">
        <v>42969</v>
      </c>
      <c r="B444" s="41">
        <v>1676.4769271054599</v>
      </c>
      <c r="C444" s="41">
        <v>176583.33084667</v>
      </c>
      <c r="D444" s="38">
        <v>1.01471763318033</v>
      </c>
      <c r="E444" s="38">
        <v>105.330009612212</v>
      </c>
    </row>
    <row r="445" spans="1:5">
      <c r="A445" s="40">
        <v>42970</v>
      </c>
      <c r="B445" s="41">
        <v>1676.50534365868</v>
      </c>
      <c r="C445" s="41">
        <v>176581.528435855</v>
      </c>
      <c r="D445" s="38">
        <v>1.0147390854418701</v>
      </c>
      <c r="E445" s="38">
        <v>105.327149181938</v>
      </c>
    </row>
    <row r="446" spans="1:5">
      <c r="A446" s="40">
        <v>42971</v>
      </c>
      <c r="B446" s="41">
        <v>1676.5337645775701</v>
      </c>
      <c r="C446" s="41">
        <v>176579.73031159499</v>
      </c>
      <c r="D446" s="38">
        <v>1.0147604826349499</v>
      </c>
      <c r="E446" s="38">
        <v>105.324291131164</v>
      </c>
    </row>
    <row r="447" spans="1:5">
      <c r="A447" s="40">
        <v>42972</v>
      </c>
      <c r="B447" s="41">
        <v>1676.56218986115</v>
      </c>
      <c r="C447" s="41">
        <v>176577.93647363299</v>
      </c>
      <c r="D447" s="38">
        <v>1.01478182475608</v>
      </c>
      <c r="E447" s="38">
        <v>105.321435459699</v>
      </c>
    </row>
    <row r="448" spans="1:5">
      <c r="A448" s="40">
        <v>42973</v>
      </c>
      <c r="B448" s="41">
        <v>1676.5906195084499</v>
      </c>
      <c r="C448" s="41">
        <v>176576.14692171701</v>
      </c>
      <c r="D448" s="38">
        <v>1.01480311180175</v>
      </c>
      <c r="E448" s="38">
        <v>105.318582167355</v>
      </c>
    </row>
    <row r="449" spans="1:5">
      <c r="A449" s="40">
        <v>42974</v>
      </c>
      <c r="B449" s="41">
        <v>1676.6190535185301</v>
      </c>
      <c r="C449" s="41">
        <v>176574.36165559501</v>
      </c>
      <c r="D449" s="38">
        <v>1.0148243437684901</v>
      </c>
      <c r="E449" s="38">
        <v>105.315731253941</v>
      </c>
    </row>
    <row r="450" spans="1:5">
      <c r="A450" s="40">
        <v>42975</v>
      </c>
      <c r="B450" s="41">
        <v>1676.6474918904501</v>
      </c>
      <c r="C450" s="41">
        <v>176572.580675017</v>
      </c>
      <c r="D450" s="38">
        <v>1.01484552065282</v>
      </c>
      <c r="E450" s="38">
        <v>105.31288271926999</v>
      </c>
    </row>
    <row r="451" spans="1:5">
      <c r="A451" s="40">
        <v>42976</v>
      </c>
      <c r="B451" s="41">
        <v>1676.6759346233</v>
      </c>
      <c r="C451" s="41">
        <v>176570.803979738</v>
      </c>
      <c r="D451" s="38">
        <v>1.01486664245127</v>
      </c>
      <c r="E451" s="38">
        <v>105.31003656315301</v>
      </c>
    </row>
    <row r="452" spans="1:5">
      <c r="A452" s="40">
        <v>42977</v>
      </c>
      <c r="B452" s="41">
        <v>1676.70438171618</v>
      </c>
      <c r="C452" s="41">
        <v>176569.03156951</v>
      </c>
      <c r="D452" s="38">
        <v>1.0148877091603801</v>
      </c>
      <c r="E452" s="38">
        <v>105.30719278540001</v>
      </c>
    </row>
    <row r="453" spans="1:5">
      <c r="A453" s="40">
        <v>42978</v>
      </c>
      <c r="B453" s="41">
        <v>1676.7328331682099</v>
      </c>
      <c r="C453" s="41">
        <v>176567.26344409201</v>
      </c>
      <c r="D453" s="38">
        <v>1.01490872077671</v>
      </c>
      <c r="E453" s="38">
        <v>105.304351385823</v>
      </c>
    </row>
    <row r="454" spans="1:5">
      <c r="A454" s="40">
        <v>42979</v>
      </c>
      <c r="B454" s="41">
        <v>1676.76128897852</v>
      </c>
      <c r="C454" s="41">
        <v>176565.49960324101</v>
      </c>
      <c r="D454" s="38">
        <v>1.0149296772968199</v>
      </c>
      <c r="E454" s="38">
        <v>105.301512364234</v>
      </c>
    </row>
    <row r="455" spans="1:5">
      <c r="A455" s="40">
        <v>42980</v>
      </c>
      <c r="B455" s="41">
        <v>1676.78974914627</v>
      </c>
      <c r="C455" s="41">
        <v>176563.74004671999</v>
      </c>
      <c r="D455" s="38">
        <v>1.0149505787172699</v>
      </c>
      <c r="E455" s="38">
        <v>105.298675720445</v>
      </c>
    </row>
    <row r="456" spans="1:5">
      <c r="A456" s="40">
        <v>42981</v>
      </c>
      <c r="B456" s="41">
        <v>1676.81821367062</v>
      </c>
      <c r="C456" s="41">
        <v>176561.98477429</v>
      </c>
      <c r="D456" s="38">
        <v>1.01497142503464</v>
      </c>
      <c r="E456" s="38">
        <v>105.29584145426701</v>
      </c>
    </row>
    <row r="457" spans="1:5">
      <c r="A457" s="40">
        <v>42982</v>
      </c>
      <c r="B457" s="41">
        <v>1676.8466825507601</v>
      </c>
      <c r="C457" s="41">
        <v>176560.233785716</v>
      </c>
      <c r="D457" s="38">
        <v>1.0149922162455201</v>
      </c>
      <c r="E457" s="38">
        <v>105.293009565513</v>
      </c>
    </row>
    <row r="458" spans="1:5">
      <c r="A458" s="40">
        <v>42983</v>
      </c>
      <c r="B458" s="41">
        <v>1676.87515578588</v>
      </c>
      <c r="C458" s="41">
        <v>176558.48708076699</v>
      </c>
      <c r="D458" s="38">
        <v>1.0150129523465099</v>
      </c>
      <c r="E458" s="38">
        <v>105.290180053995</v>
      </c>
    </row>
    <row r="459" spans="1:5">
      <c r="A459" s="40">
        <v>42984</v>
      </c>
      <c r="B459" s="41">
        <v>1676.9036333751999</v>
      </c>
      <c r="C459" s="41">
        <v>176556.74465921</v>
      </c>
      <c r="D459" s="38">
        <v>1.01503363333421</v>
      </c>
      <c r="E459" s="38">
        <v>105.287352919526</v>
      </c>
    </row>
    <row r="460" spans="1:5">
      <c r="A460" s="40">
        <v>42985</v>
      </c>
      <c r="B460" s="41">
        <v>1676.9321153179501</v>
      </c>
      <c r="C460" s="41">
        <v>176555.00652081601</v>
      </c>
      <c r="D460" s="38">
        <v>1.0150542592052301</v>
      </c>
      <c r="E460" s="38">
        <v>105.284528161917</v>
      </c>
    </row>
    <row r="461" spans="1:5">
      <c r="A461" s="40">
        <v>42986</v>
      </c>
      <c r="B461" s="41">
        <v>1676.96060161338</v>
      </c>
      <c r="C461" s="41">
        <v>176553.27266536001</v>
      </c>
      <c r="D461" s="38">
        <v>1.0150748299562</v>
      </c>
      <c r="E461" s="38">
        <v>105.281705780983</v>
      </c>
    </row>
    <row r="462" spans="1:5">
      <c r="A462" s="40">
        <v>42987</v>
      </c>
      <c r="B462" s="41">
        <v>1676.9890922607599</v>
      </c>
      <c r="C462" s="41">
        <v>176551.543092615</v>
      </c>
      <c r="D462" s="38">
        <v>1.0150953455837499</v>
      </c>
      <c r="E462" s="38">
        <v>105.27888577653501</v>
      </c>
    </row>
    <row r="463" spans="1:5">
      <c r="A463" s="40">
        <v>42988</v>
      </c>
      <c r="B463" s="41">
        <v>1677.01758725937</v>
      </c>
      <c r="C463" s="41">
        <v>176549.81780235999</v>
      </c>
      <c r="D463" s="38">
        <v>1.01511580608452</v>
      </c>
      <c r="E463" s="38">
        <v>105.276068148386</v>
      </c>
    </row>
    <row r="464" spans="1:5">
      <c r="A464" s="40">
        <v>42989</v>
      </c>
      <c r="B464" s="41">
        <v>1677.0460866085</v>
      </c>
      <c r="C464" s="41">
        <v>176548.09679437301</v>
      </c>
      <c r="D464" s="38">
        <v>1.0151362114551601</v>
      </c>
      <c r="E464" s="38">
        <v>105.273252896351</v>
      </c>
    </row>
    <row r="465" spans="1:5">
      <c r="A465" s="40">
        <v>42990</v>
      </c>
      <c r="B465" s="41">
        <v>1677.0745903074701</v>
      </c>
      <c r="C465" s="41">
        <v>176546.380068436</v>
      </c>
      <c r="D465" s="38">
        <v>1.0151565616923299</v>
      </c>
      <c r="E465" s="38">
        <v>105.270440020243</v>
      </c>
    </row>
    <row r="466" spans="1:5">
      <c r="A466" s="40">
        <v>42991</v>
      </c>
      <c r="B466" s="41">
        <v>1677.10309835561</v>
      </c>
      <c r="C466" s="41">
        <v>176544.66762433099</v>
      </c>
      <c r="D466" s="38">
        <v>1.01517685679269</v>
      </c>
      <c r="E466" s="38">
        <v>105.26762951987401</v>
      </c>
    </row>
    <row r="467" spans="1:5">
      <c r="A467" s="40">
        <v>42992</v>
      </c>
      <c r="B467" s="41">
        <v>1677.13161075227</v>
      </c>
      <c r="C467" s="41">
        <v>176542.95946184499</v>
      </c>
      <c r="D467" s="38">
        <v>1.01519709675293</v>
      </c>
      <c r="E467" s="38">
        <v>105.264821395059</v>
      </c>
    </row>
    <row r="468" spans="1:5">
      <c r="A468" s="40">
        <v>42993</v>
      </c>
      <c r="B468" s="41">
        <v>1677.1601274968</v>
      </c>
      <c r="C468" s="41">
        <v>176541.25558076499</v>
      </c>
      <c r="D468" s="38">
        <v>1.01521728156972</v>
      </c>
      <c r="E468" s="38">
        <v>105.262015645612</v>
      </c>
    </row>
    <row r="469" spans="1:5">
      <c r="A469" s="40">
        <v>42994</v>
      </c>
      <c r="B469" s="41">
        <v>1677.18864858859</v>
      </c>
      <c r="C469" s="41">
        <v>176539.555980879</v>
      </c>
      <c r="D469" s="38">
        <v>1.01523741123977</v>
      </c>
      <c r="E469" s="38">
        <v>105.259212271347</v>
      </c>
    </row>
    <row r="470" spans="1:5">
      <c r="A470" s="40">
        <v>42995</v>
      </c>
      <c r="B470" s="41">
        <v>1677.2171740270401</v>
      </c>
      <c r="C470" s="41">
        <v>176537.86066198099</v>
      </c>
      <c r="D470" s="38">
        <v>1.01525748575978</v>
      </c>
      <c r="E470" s="38">
        <v>105.256411272077</v>
      </c>
    </row>
    <row r="471" spans="1:5">
      <c r="A471" s="40">
        <v>42996</v>
      </c>
      <c r="B471" s="41">
        <v>1677.2457038115499</v>
      </c>
      <c r="C471" s="41">
        <v>176536.16962386199</v>
      </c>
      <c r="D471" s="38">
        <v>1.01527750512646</v>
      </c>
      <c r="E471" s="38">
        <v>105.253612647618</v>
      </c>
    </row>
    <row r="472" spans="1:5">
      <c r="A472" s="40">
        <v>42997</v>
      </c>
      <c r="B472" s="41">
        <v>1677.2742379415599</v>
      </c>
      <c r="C472" s="41">
        <v>176534.48286631901</v>
      </c>
      <c r="D472" s="38">
        <v>1.01529746933653</v>
      </c>
      <c r="E472" s="38">
        <v>105.250816397783</v>
      </c>
    </row>
    <row r="473" spans="1:5">
      <c r="A473" s="40">
        <v>42998</v>
      </c>
      <c r="B473" s="41">
        <v>1677.3027764164999</v>
      </c>
      <c r="C473" s="41">
        <v>176532.800389148</v>
      </c>
      <c r="D473" s="38">
        <v>1.01531737838673</v>
      </c>
      <c r="E473" s="38">
        <v>105.248022522388</v>
      </c>
    </row>
    <row r="474" spans="1:5">
      <c r="A474" s="40">
        <v>42999</v>
      </c>
      <c r="B474" s="41">
        <v>1677.3313192358501</v>
      </c>
      <c r="C474" s="41">
        <v>176531.122192151</v>
      </c>
      <c r="D474" s="38">
        <v>1.0153372322737899</v>
      </c>
      <c r="E474" s="38">
        <v>105.245231021248</v>
      </c>
    </row>
    <row r="475" spans="1:5">
      <c r="A475" s="40">
        <v>43000</v>
      </c>
      <c r="B475" s="41">
        <v>1677.3598663990699</v>
      </c>
      <c r="C475" s="41">
        <v>176529.448275128</v>
      </c>
      <c r="D475" s="38">
        <v>1.01535703099445</v>
      </c>
      <c r="E475" s="38">
        <v>105.24244189417701</v>
      </c>
    </row>
    <row r="476" spans="1:5">
      <c r="A476" s="40">
        <v>43001</v>
      </c>
      <c r="B476" s="41">
        <v>1677.3884179056599</v>
      </c>
      <c r="C476" s="41">
        <v>176527.778637882</v>
      </c>
      <c r="D476" s="38">
        <v>1.01537677454549</v>
      </c>
      <c r="E476" s="38">
        <v>105.23965514099</v>
      </c>
    </row>
    <row r="477" spans="1:5">
      <c r="A477" s="40">
        <v>43002</v>
      </c>
      <c r="B477" s="41">
        <v>1677.4169737551299</v>
      </c>
      <c r="C477" s="41">
        <v>176526.113280221</v>
      </c>
      <c r="D477" s="38">
        <v>1.01539646292367</v>
      </c>
      <c r="E477" s="38">
        <v>105.236870761503</v>
      </c>
    </row>
    <row r="478" spans="1:5">
      <c r="A478" s="40">
        <v>43003</v>
      </c>
      <c r="B478" s="41">
        <v>1677.4455339470101</v>
      </c>
      <c r="C478" s="41">
        <v>176524.452201951</v>
      </c>
      <c r="D478" s="38">
        <v>1.0154160961257499</v>
      </c>
      <c r="E478" s="38">
        <v>105.234088755532</v>
      </c>
    </row>
    <row r="479" spans="1:5">
      <c r="A479" s="40">
        <v>43004</v>
      </c>
      <c r="B479" s="41">
        <v>1677.47409848084</v>
      </c>
      <c r="C479" s="41">
        <v>176522.79540288201</v>
      </c>
      <c r="D479" s="38">
        <v>1.01543567414853</v>
      </c>
      <c r="E479" s="38">
        <v>105.231309122892</v>
      </c>
    </row>
    <row r="480" spans="1:5">
      <c r="A480" s="40">
        <v>43005</v>
      </c>
      <c r="B480" s="41">
        <v>1677.5026673561799</v>
      </c>
      <c r="C480" s="41">
        <v>176521.14288282601</v>
      </c>
      <c r="D480" s="38">
        <v>1.0154551969887999</v>
      </c>
      <c r="E480" s="38">
        <v>105.228531863398</v>
      </c>
    </row>
    <row r="481" spans="1:5">
      <c r="A481" s="40">
        <v>43006</v>
      </c>
      <c r="B481" s="41">
        <v>1677.5312405726099</v>
      </c>
      <c r="C481" s="41">
        <v>176519.49464159599</v>
      </c>
      <c r="D481" s="38">
        <v>1.0154746646433701</v>
      </c>
      <c r="E481" s="38">
        <v>105.225756976868</v>
      </c>
    </row>
    <row r="482" spans="1:5">
      <c r="A482" s="40">
        <v>43007</v>
      </c>
      <c r="B482" s="41">
        <v>1677.55981812971</v>
      </c>
      <c r="C482" s="41">
        <v>176517.85067901001</v>
      </c>
      <c r="D482" s="38">
        <v>1.0154940771090399</v>
      </c>
      <c r="E482" s="38">
        <v>105.22298446311601</v>
      </c>
    </row>
    <row r="483" spans="1:5">
      <c r="A483" s="40">
        <v>43008</v>
      </c>
      <c r="B483" s="41">
        <v>1677.5884000270901</v>
      </c>
      <c r="C483" s="41">
        <v>176516.21099488399</v>
      </c>
      <c r="D483" s="38">
        <v>1.01551343438263</v>
      </c>
      <c r="E483" s="38">
        <v>105.22021432196</v>
      </c>
    </row>
    <row r="484" spans="1:5">
      <c r="A484" s="40">
        <v>43009</v>
      </c>
      <c r="B484" s="41">
        <v>1677.6169862643801</v>
      </c>
      <c r="C484" s="41">
        <v>176514.57558903901</v>
      </c>
      <c r="D484" s="38">
        <v>1.0155327364609801</v>
      </c>
      <c r="E484" s="38">
        <v>105.217446553215</v>
      </c>
    </row>
    <row r="485" spans="1:5">
      <c r="A485" s="40">
        <v>43010</v>
      </c>
      <c r="B485" s="41">
        <v>1677.64557684123</v>
      </c>
      <c r="C485" s="41">
        <v>176512.94446129599</v>
      </c>
      <c r="D485" s="38">
        <v>1.0155519833409199</v>
      </c>
      <c r="E485" s="38">
        <v>105.214681156699</v>
      </c>
    </row>
    <row r="486" spans="1:5">
      <c r="A486" s="40">
        <v>43011</v>
      </c>
      <c r="B486" s="41">
        <v>1677.67417175728</v>
      </c>
      <c r="C486" s="41">
        <v>176511.31761147999</v>
      </c>
      <c r="D486" s="38">
        <v>1.0155711750192999</v>
      </c>
      <c r="E486" s="38">
        <v>105.21191813222801</v>
      </c>
    </row>
    <row r="487" spans="1:5">
      <c r="A487" s="40">
        <v>43012</v>
      </c>
      <c r="B487" s="41">
        <v>1677.70277101221</v>
      </c>
      <c r="C487" s="41">
        <v>176509.69503941701</v>
      </c>
      <c r="D487" s="38">
        <v>1.0155903114929801</v>
      </c>
      <c r="E487" s="38">
        <v>105.20915747961899</v>
      </c>
    </row>
    <row r="488" spans="1:5">
      <c r="A488" s="40">
        <v>43013</v>
      </c>
      <c r="B488" s="41">
        <v>1677.73137460571</v>
      </c>
      <c r="C488" s="41">
        <v>176508.07674493399</v>
      </c>
      <c r="D488" s="38">
        <v>1.0156093927588199</v>
      </c>
      <c r="E488" s="38">
        <v>105.206399198689</v>
      </c>
    </row>
    <row r="489" spans="1:5">
      <c r="A489" s="40">
        <v>43014</v>
      </c>
      <c r="B489" s="41">
        <v>1677.75998253749</v>
      </c>
      <c r="C489" s="41">
        <v>176506.462727862</v>
      </c>
      <c r="D489" s="38">
        <v>1.0156284188136999</v>
      </c>
      <c r="E489" s="38">
        <v>105.20364328925599</v>
      </c>
    </row>
    <row r="490" spans="1:5">
      <c r="A490" s="40">
        <v>43015</v>
      </c>
      <c r="B490" s="41">
        <v>1677.7885948072601</v>
      </c>
      <c r="C490" s="41">
        <v>176504.852988033</v>
      </c>
      <c r="D490" s="38">
        <v>1.0156473896545</v>
      </c>
      <c r="E490" s="38">
        <v>105.200889751137</v>
      </c>
    </row>
    <row r="491" spans="1:5">
      <c r="A491" s="40">
        <v>43016</v>
      </c>
      <c r="B491" s="41">
        <v>1677.8172114147801</v>
      </c>
      <c r="C491" s="41">
        <v>176503.24752528101</v>
      </c>
      <c r="D491" s="38">
        <v>1.0156663052781201</v>
      </c>
      <c r="E491" s="38">
        <v>105.19813858414901</v>
      </c>
    </row>
    <row r="492" spans="1:5">
      <c r="A492" s="40">
        <v>43017</v>
      </c>
      <c r="B492" s="41">
        <v>1677.8458323597899</v>
      </c>
      <c r="C492" s="41">
        <v>176501.64633944299</v>
      </c>
      <c r="D492" s="38">
        <v>1.0156851656814501</v>
      </c>
      <c r="E492" s="38">
        <v>105.19538978811001</v>
      </c>
    </row>
    <row r="493" spans="1:5">
      <c r="A493" s="40">
        <v>43018</v>
      </c>
      <c r="B493" s="41">
        <v>1677.87445764206</v>
      </c>
      <c r="C493" s="41">
        <v>176500.049430357</v>
      </c>
      <c r="D493" s="38">
        <v>1.01570397086141</v>
      </c>
      <c r="E493" s="38">
        <v>105.192643362838</v>
      </c>
    </row>
    <row r="494" spans="1:5">
      <c r="A494" s="40">
        <v>43019</v>
      </c>
      <c r="B494" s="41">
        <v>1677.9030872613901</v>
      </c>
      <c r="C494" s="41">
        <v>176498.45679786199</v>
      </c>
      <c r="D494" s="38">
        <v>1.01572272081492</v>
      </c>
      <c r="E494" s="38">
        <v>105.189899308151</v>
      </c>
    </row>
    <row r="495" spans="1:5">
      <c r="A495" s="40">
        <v>43020</v>
      </c>
      <c r="B495" s="41">
        <v>1677.9317212175699</v>
      </c>
      <c r="C495" s="41">
        <v>176496.86844180099</v>
      </c>
      <c r="D495" s="38">
        <v>1.0157414155389</v>
      </c>
      <c r="E495" s="38">
        <v>105.187157623868</v>
      </c>
    </row>
    <row r="496" spans="1:5">
      <c r="A496" s="40">
        <v>43021</v>
      </c>
      <c r="B496" s="41">
        <v>1677.96035951044</v>
      </c>
      <c r="C496" s="41">
        <v>176495.28436202</v>
      </c>
      <c r="D496" s="38">
        <v>1.0157600550302901</v>
      </c>
      <c r="E496" s="38">
        <v>105.184418309807</v>
      </c>
    </row>
    <row r="497" spans="1:5">
      <c r="A497" s="40">
        <v>43022</v>
      </c>
      <c r="B497" s="41">
        <v>1677.9890021398201</v>
      </c>
      <c r="C497" s="41">
        <v>176493.70455836301</v>
      </c>
      <c r="D497" s="38">
        <v>1.0157786392860499</v>
      </c>
      <c r="E497" s="38">
        <v>105.18168136578601</v>
      </c>
    </row>
    <row r="498" spans="1:5">
      <c r="A498" s="40">
        <v>43023</v>
      </c>
      <c r="B498" s="41">
        <v>1678.0176491055699</v>
      </c>
      <c r="C498" s="41">
        <v>176492.12903067999</v>
      </c>
      <c r="D498" s="38">
        <v>1.0157971683031199</v>
      </c>
      <c r="E498" s="38">
        <v>105.17894679162301</v>
      </c>
    </row>
    <row r="499" spans="1:5">
      <c r="A499" s="40">
        <v>43024</v>
      </c>
      <c r="B499" s="41">
        <v>1678.04630040756</v>
      </c>
      <c r="C499" s="41">
        <v>176490.55777881999</v>
      </c>
      <c r="D499" s="38">
        <v>1.0158156420784701</v>
      </c>
      <c r="E499" s="38">
        <v>105.176214587139</v>
      </c>
    </row>
    <row r="500" spans="1:5">
      <c r="A500" s="40">
        <v>43025</v>
      </c>
      <c r="B500" s="41">
        <v>1678.07495604567</v>
      </c>
      <c r="C500" s="41">
        <v>176488.99080263701</v>
      </c>
      <c r="D500" s="38">
        <v>1.0158340606090701</v>
      </c>
      <c r="E500" s="38">
        <v>105.17348475215201</v>
      </c>
    </row>
    <row r="501" spans="1:5">
      <c r="A501" s="40">
        <v>43026</v>
      </c>
      <c r="B501" s="41">
        <v>1678.10361601982</v>
      </c>
      <c r="C501" s="41">
        <v>176487.42810198499</v>
      </c>
      <c r="D501" s="38">
        <v>1.01585242389191</v>
      </c>
      <c r="E501" s="38">
        <v>105.17075728648</v>
      </c>
    </row>
    <row r="502" spans="1:5">
      <c r="A502" s="40">
        <v>43027</v>
      </c>
      <c r="B502" s="41">
        <v>1678.1322803299099</v>
      </c>
      <c r="C502" s="41">
        <v>176485.86967672099</v>
      </c>
      <c r="D502" s="38">
        <v>1.0158707319239799</v>
      </c>
      <c r="E502" s="38">
        <v>105.168032189945</v>
      </c>
    </row>
    <row r="503" spans="1:5">
      <c r="A503" s="40">
        <v>43028</v>
      </c>
      <c r="B503" s="41">
        <v>1678.16094897588</v>
      </c>
      <c r="C503" s="41">
        <v>176484.315526702</v>
      </c>
      <c r="D503" s="38">
        <v>1.0158889847022701</v>
      </c>
      <c r="E503" s="38">
        <v>105.16530946236399</v>
      </c>
    </row>
    <row r="504" spans="1:5">
      <c r="A504" s="40">
        <v>43029</v>
      </c>
      <c r="B504" s="41">
        <v>1678.18962195769</v>
      </c>
      <c r="C504" s="41">
        <v>176482.76565178999</v>
      </c>
      <c r="D504" s="38">
        <v>1.0159071822238099</v>
      </c>
      <c r="E504" s="38">
        <v>105.162589103557</v>
      </c>
    </row>
    <row r="505" spans="1:5">
      <c r="A505" s="40">
        <v>43030</v>
      </c>
      <c r="B505" s="41">
        <v>1678.2182992753001</v>
      </c>
      <c r="C505" s="41">
        <v>176481.22005184801</v>
      </c>
      <c r="D505" s="38">
        <v>1.0159253244855999</v>
      </c>
      <c r="E505" s="38">
        <v>105.15987111334501</v>
      </c>
    </row>
    <row r="506" spans="1:5">
      <c r="A506" s="40">
        <v>43031</v>
      </c>
      <c r="B506" s="41">
        <v>1678.2469809286999</v>
      </c>
      <c r="C506" s="41">
        <v>176479.67872673899</v>
      </c>
      <c r="D506" s="38">
        <v>1.0159434114846799</v>
      </c>
      <c r="E506" s="38">
        <v>105.157155491547</v>
      </c>
    </row>
    <row r="507" spans="1:5">
      <c r="A507" s="40">
        <v>43032</v>
      </c>
      <c r="B507" s="41">
        <v>1678.27566691789</v>
      </c>
      <c r="C507" s="41">
        <v>176478.14167633199</v>
      </c>
      <c r="D507" s="38">
        <v>1.0159614432180799</v>
      </c>
      <c r="E507" s="38">
        <v>105.154442237984</v>
      </c>
    </row>
    <row r="508" spans="1:5">
      <c r="A508" s="40">
        <v>43033</v>
      </c>
      <c r="B508" s="41">
        <v>1678.3043572428801</v>
      </c>
      <c r="C508" s="41">
        <v>176476.60890049301</v>
      </c>
      <c r="D508" s="38">
        <v>1.01597941968286</v>
      </c>
      <c r="E508" s="38">
        <v>105.15173135247601</v>
      </c>
    </row>
    <row r="509" spans="1:5">
      <c r="A509" s="40">
        <v>43034</v>
      </c>
      <c r="B509" s="41">
        <v>1678.3330519037099</v>
      </c>
      <c r="C509" s="41">
        <v>176475.08039909499</v>
      </c>
      <c r="D509" s="38">
        <v>1.0159973408760501</v>
      </c>
      <c r="E509" s="38">
        <v>105.149022834843</v>
      </c>
    </row>
    <row r="510" spans="1:5">
      <c r="A510" s="40">
        <v>43035</v>
      </c>
      <c r="B510" s="41">
        <v>1678.36175090043</v>
      </c>
      <c r="C510" s="41">
        <v>176473.55617200999</v>
      </c>
      <c r="D510" s="38">
        <v>1.0160152067947299</v>
      </c>
      <c r="E510" s="38">
        <v>105.146316684906</v>
      </c>
    </row>
    <row r="511" spans="1:5">
      <c r="A511" s="40">
        <v>43036</v>
      </c>
      <c r="B511" s="41">
        <v>1678.3904542331099</v>
      </c>
      <c r="C511" s="41">
        <v>176472.03621911301</v>
      </c>
      <c r="D511" s="38">
        <v>1.01603301743597</v>
      </c>
      <c r="E511" s="38">
        <v>105.143612902486</v>
      </c>
    </row>
    <row r="512" spans="1:5">
      <c r="A512" s="40">
        <v>43037</v>
      </c>
      <c r="B512" s="41">
        <v>1678.41916190183</v>
      </c>
      <c r="C512" s="41">
        <v>176470.520540281</v>
      </c>
      <c r="D512" s="38">
        <v>1.01605077279686</v>
      </c>
      <c r="E512" s="38">
        <v>105.140911487403</v>
      </c>
    </row>
    <row r="513" spans="1:5">
      <c r="A513" s="40">
        <v>43038</v>
      </c>
      <c r="B513" s="41">
        <v>1678.4478739066799</v>
      </c>
      <c r="C513" s="41">
        <v>176469.009135392</v>
      </c>
      <c r="D513" s="38">
        <v>1.01606847287448</v>
      </c>
      <c r="E513" s="38">
        <v>105.13821243947901</v>
      </c>
    </row>
    <row r="514" spans="1:5">
      <c r="A514" s="40">
        <v>43039</v>
      </c>
      <c r="B514" s="41">
        <v>1678.47659024779</v>
      </c>
      <c r="C514" s="41">
        <v>176467.50200432801</v>
      </c>
      <c r="D514" s="38">
        <v>1.0160861176659299</v>
      </c>
      <c r="E514" s="38">
        <v>105.13551575853501</v>
      </c>
    </row>
    <row r="515" spans="1:5">
      <c r="A515" s="40">
        <v>43040</v>
      </c>
      <c r="B515" s="41">
        <v>1678.5053109252799</v>
      </c>
      <c r="C515" s="41">
        <v>176465.999146972</v>
      </c>
      <c r="D515" s="38">
        <v>1.0161037071683201</v>
      </c>
      <c r="E515" s="38">
        <v>105.13282144439199</v>
      </c>
    </row>
    <row r="516" spans="1:5">
      <c r="A516" s="40">
        <v>43041</v>
      </c>
      <c r="B516" s="41">
        <v>1678.5340359393099</v>
      </c>
      <c r="C516" s="41">
        <v>176464.50056320801</v>
      </c>
      <c r="D516" s="38">
        <v>1.0161212413787799</v>
      </c>
      <c r="E516" s="38">
        <v>105.130129496873</v>
      </c>
    </row>
    <row r="517" spans="1:5">
      <c r="A517" s="40">
        <v>43042</v>
      </c>
      <c r="B517" s="41">
        <v>1678.56276529003</v>
      </c>
      <c r="C517" s="41">
        <v>176463.00625292401</v>
      </c>
      <c r="D517" s="38">
        <v>1.0161387202944201</v>
      </c>
      <c r="E517" s="38">
        <v>105.12743991579801</v>
      </c>
    </row>
    <row r="518" spans="1:5">
      <c r="A518" s="40">
        <v>43043</v>
      </c>
      <c r="B518" s="41">
        <v>1678.59149897764</v>
      </c>
      <c r="C518" s="41">
        <v>176461.51621600799</v>
      </c>
      <c r="D518" s="38">
        <v>1.0161561439123801</v>
      </c>
      <c r="E518" s="38">
        <v>105.12475270099</v>
      </c>
    </row>
    <row r="519" spans="1:5">
      <c r="A519" s="40">
        <v>43044</v>
      </c>
      <c r="B519" s="41">
        <v>1678.62023700232</v>
      </c>
      <c r="C519" s="41">
        <v>176460.03045235199</v>
      </c>
      <c r="D519" s="38">
        <v>1.0161735122298201</v>
      </c>
      <c r="E519" s="38">
        <v>105.12206785227001</v>
      </c>
    </row>
    <row r="520" spans="1:5">
      <c r="A520" s="40">
        <v>43045</v>
      </c>
      <c r="B520" s="41">
        <v>1678.6489793643</v>
      </c>
      <c r="C520" s="41">
        <v>176458.54896184901</v>
      </c>
      <c r="D520" s="38">
        <v>1.0161908252438701</v>
      </c>
      <c r="E520" s="38">
        <v>105.11938536946199</v>
      </c>
    </row>
    <row r="521" spans="1:5">
      <c r="A521" s="40">
        <v>43046</v>
      </c>
      <c r="B521" s="41">
        <v>1678.6777260638</v>
      </c>
      <c r="C521" s="41">
        <v>176457.07174439399</v>
      </c>
      <c r="D521" s="38">
        <v>1.0162080829517199</v>
      </c>
      <c r="E521" s="38">
        <v>105.116705252386</v>
      </c>
    </row>
    <row r="522" spans="1:5">
      <c r="A522" s="40">
        <v>43047</v>
      </c>
      <c r="B522" s="41">
        <v>1678.70647710106</v>
      </c>
      <c r="C522" s="41">
        <v>176455.59879988499</v>
      </c>
      <c r="D522" s="38">
        <v>1.01622528535052</v>
      </c>
      <c r="E522" s="38">
        <v>105.114027500867</v>
      </c>
    </row>
    <row r="523" spans="1:5">
      <c r="A523" s="40">
        <v>43048</v>
      </c>
      <c r="B523" s="41">
        <v>1678.7352324763599</v>
      </c>
      <c r="C523" s="41">
        <v>176454.130128219</v>
      </c>
      <c r="D523" s="38">
        <v>1.0162424324374599</v>
      </c>
      <c r="E523" s="38">
        <v>105.111352114726</v>
      </c>
    </row>
    <row r="524" spans="1:5">
      <c r="A524" s="40">
        <v>43049</v>
      </c>
      <c r="B524" s="41">
        <v>1678.7639921899699</v>
      </c>
      <c r="C524" s="41">
        <v>176452.6657293</v>
      </c>
      <c r="D524" s="38">
        <v>1.0162595242097301</v>
      </c>
      <c r="E524" s="38">
        <v>105.108679093787</v>
      </c>
    </row>
    <row r="525" spans="1:5">
      <c r="A525" s="40">
        <v>43050</v>
      </c>
      <c r="B525" s="41">
        <v>1678.7927562421901</v>
      </c>
      <c r="C525" s="41">
        <v>176451.205603029</v>
      </c>
      <c r="D525" s="38">
        <v>1.0162765606645401</v>
      </c>
      <c r="E525" s="38">
        <v>105.106008437871</v>
      </c>
    </row>
    <row r="526" spans="1:5">
      <c r="A526" s="40">
        <v>43051</v>
      </c>
      <c r="B526" s="41">
        <v>1678.82152463333</v>
      </c>
      <c r="C526" s="41">
        <v>176449.74974931299</v>
      </c>
      <c r="D526" s="38">
        <v>1.0162935417990799</v>
      </c>
      <c r="E526" s="38">
        <v>105.103340146804</v>
      </c>
    </row>
    <row r="527" spans="1:5">
      <c r="A527" s="40">
        <v>43052</v>
      </c>
      <c r="B527" s="41">
        <v>1678.8502973637101</v>
      </c>
      <c r="C527" s="41">
        <v>176448.29816805801</v>
      </c>
      <c r="D527" s="38">
        <v>1.0163104676105701</v>
      </c>
      <c r="E527" s="38">
        <v>105.100674220407</v>
      </c>
    </row>
    <row r="528" spans="1:5">
      <c r="A528" s="40">
        <v>43053</v>
      </c>
      <c r="B528" s="41">
        <v>1678.87907443369</v>
      </c>
      <c r="C528" s="41">
        <v>176446.85085917401</v>
      </c>
      <c r="D528" s="38">
        <v>1.0163273380962501</v>
      </c>
      <c r="E528" s="38">
        <v>105.098010658505</v>
      </c>
    </row>
    <row r="529" spans="1:5">
      <c r="A529" s="40">
        <v>43054</v>
      </c>
      <c r="B529" s="41">
        <v>1678.9078558436299</v>
      </c>
      <c r="C529" s="41">
        <v>176445.407822573</v>
      </c>
      <c r="D529" s="38">
        <v>1.0163441532533399</v>
      </c>
      <c r="E529" s="38">
        <v>105.095349460921</v>
      </c>
    </row>
    <row r="530" spans="1:5">
      <c r="A530" s="40">
        <v>43055</v>
      </c>
      <c r="B530" s="41">
        <v>1678.9366415939</v>
      </c>
      <c r="C530" s="41">
        <v>176443.96905816699</v>
      </c>
      <c r="D530" s="38">
        <v>1.01636091307909</v>
      </c>
      <c r="E530" s="38">
        <v>105.092690627479</v>
      </c>
    </row>
    <row r="531" spans="1:5">
      <c r="A531" s="40">
        <v>43056</v>
      </c>
      <c r="B531" s="41">
        <v>1678.9654316849001</v>
      </c>
      <c r="C531" s="41">
        <v>176442.53456587199</v>
      </c>
      <c r="D531" s="38">
        <v>1.01637761757076</v>
      </c>
      <c r="E531" s="38">
        <v>105.09003415800299</v>
      </c>
    </row>
    <row r="532" spans="1:5">
      <c r="A532" s="40">
        <v>43057</v>
      </c>
      <c r="B532" s="41">
        <v>1678.9942261170399</v>
      </c>
      <c r="C532" s="41">
        <v>176441.10434560699</v>
      </c>
      <c r="D532" s="38">
        <v>1.0163942667256101</v>
      </c>
      <c r="E532" s="38">
        <v>105.087380052317</v>
      </c>
    </row>
    <row r="533" spans="1:5">
      <c r="A533" s="40">
        <v>43058</v>
      </c>
      <c r="B533" s="41">
        <v>1679.0230248907401</v>
      </c>
      <c r="C533" s="41">
        <v>176439.67839728901</v>
      </c>
      <c r="D533" s="38">
        <v>1.0164108605409099</v>
      </c>
      <c r="E533" s="38">
        <v>105.084728310245</v>
      </c>
    </row>
    <row r="534" spans="1:5">
      <c r="A534" s="40">
        <v>43059</v>
      </c>
      <c r="B534" s="41">
        <v>1679.05182800645</v>
      </c>
      <c r="C534" s="41">
        <v>176438.25672084099</v>
      </c>
      <c r="D534" s="38">
        <v>1.0164273990139401</v>
      </c>
      <c r="E534" s="38">
        <v>105.082078931612</v>
      </c>
    </row>
    <row r="535" spans="1:5">
      <c r="A535" s="40">
        <v>43060</v>
      </c>
      <c r="B535" s="41">
        <v>1679.08063546464</v>
      </c>
      <c r="C535" s="41">
        <v>176436.83931618699</v>
      </c>
      <c r="D535" s="38">
        <v>1.0164438821419799</v>
      </c>
      <c r="E535" s="38">
        <v>105.079431916242</v>
      </c>
    </row>
    <row r="536" spans="1:5">
      <c r="A536" s="40">
        <v>43061</v>
      </c>
      <c r="B536" s="41">
        <v>1679.1094472657701</v>
      </c>
      <c r="C536" s="41">
        <v>176435.42618325099</v>
      </c>
      <c r="D536" s="38">
        <v>1.0164603099223499</v>
      </c>
      <c r="E536" s="38">
        <v>105.07678726396</v>
      </c>
    </row>
    <row r="537" spans="1:5">
      <c r="A537" s="40">
        <v>43062</v>
      </c>
      <c r="B537" s="41">
        <v>1679.13826341034</v>
      </c>
      <c r="C537" s="41">
        <v>176434.01732196199</v>
      </c>
      <c r="D537" s="38">
        <v>1.0164766823523399</v>
      </c>
      <c r="E537" s="38">
        <v>105.074144974592</v>
      </c>
    </row>
    <row r="538" spans="1:5">
      <c r="A538" s="40">
        <v>43063</v>
      </c>
      <c r="B538" s="41">
        <v>1679.16708389886</v>
      </c>
      <c r="C538" s="41">
        <v>176432.61273224899</v>
      </c>
      <c r="D538" s="38">
        <v>1.01649299942928</v>
      </c>
      <c r="E538" s="38">
        <v>105.071505047961</v>
      </c>
    </row>
    <row r="539" spans="1:5">
      <c r="A539" s="40">
        <v>43064</v>
      </c>
      <c r="B539" s="41">
        <v>1679.1959087318501</v>
      </c>
      <c r="C539" s="41">
        <v>176431.212414045</v>
      </c>
      <c r="D539" s="38">
        <v>1.01650926115048</v>
      </c>
      <c r="E539" s="38">
        <v>105.068867483894</v>
      </c>
    </row>
    <row r="540" spans="1:5">
      <c r="A540" s="40">
        <v>43065</v>
      </c>
      <c r="B540" s="41">
        <v>1679.2247379098701</v>
      </c>
      <c r="C540" s="41">
        <v>176429.81636728099</v>
      </c>
      <c r="D540" s="38">
        <v>1.01652546751329</v>
      </c>
      <c r="E540" s="38">
        <v>105.06623228221601</v>
      </c>
    </row>
    <row r="541" spans="1:5">
      <c r="A541" s="40">
        <v>43066</v>
      </c>
      <c r="B541" s="41">
        <v>1679.2535714334499</v>
      </c>
      <c r="C541" s="41">
        <v>176428.42459189601</v>
      </c>
      <c r="D541" s="38">
        <v>1.01654161851504</v>
      </c>
      <c r="E541" s="38">
        <v>105.06359944275199</v>
      </c>
    </row>
    <row r="542" spans="1:5">
      <c r="A542" s="40">
        <v>43067</v>
      </c>
      <c r="B542" s="41">
        <v>1679.28240930319</v>
      </c>
      <c r="C542" s="41">
        <v>176427.03708782501</v>
      </c>
      <c r="D542" s="38">
        <v>1.0165577141530999</v>
      </c>
      <c r="E542" s="38">
        <v>105.060968965329</v>
      </c>
    </row>
    <row r="543" spans="1:5">
      <c r="A543" s="40">
        <v>43068</v>
      </c>
      <c r="B543" s="41">
        <v>1679.3112515196699</v>
      </c>
      <c r="C543" s="41">
        <v>176425.653855009</v>
      </c>
      <c r="D543" s="38">
        <v>1.0165737544248199</v>
      </c>
      <c r="E543" s="38">
        <v>105.058340849771</v>
      </c>
    </row>
    <row r="544" spans="1:5">
      <c r="A544" s="40">
        <v>43069</v>
      </c>
      <c r="B544" s="41">
        <v>1679.3400980835099</v>
      </c>
      <c r="C544" s="41">
        <v>176424.274893391</v>
      </c>
      <c r="D544" s="38">
        <v>1.01658973932757</v>
      </c>
      <c r="E544" s="38">
        <v>105.055715095905</v>
      </c>
    </row>
    <row r="545" spans="1:5">
      <c r="A545" s="40">
        <v>43070</v>
      </c>
      <c r="B545" s="41">
        <v>1679.3689489953099</v>
      </c>
      <c r="C545" s="41">
        <v>176422.90020291301</v>
      </c>
      <c r="D545" s="38">
        <v>1.0166056688587399</v>
      </c>
      <c r="E545" s="38">
        <v>105.053091703558</v>
      </c>
    </row>
    <row r="546" spans="1:5">
      <c r="A546" s="40">
        <v>43071</v>
      </c>
      <c r="B546" s="41">
        <v>1679.3978042557301</v>
      </c>
      <c r="C546" s="41">
        <v>176421.52978352099</v>
      </c>
      <c r="D546" s="38">
        <v>1.0166215430157099</v>
      </c>
      <c r="E546" s="38">
        <v>105.05047067255499</v>
      </c>
    </row>
    <row r="547" spans="1:5">
      <c r="A547" s="40">
        <v>43072</v>
      </c>
      <c r="B547" s="41">
        <v>1679.4266638654301</v>
      </c>
      <c r="C547" s="41">
        <v>176420.163635164</v>
      </c>
      <c r="D547" s="38">
        <v>1.0166373617958799</v>
      </c>
      <c r="E547" s="38">
        <v>105.047852002724</v>
      </c>
    </row>
    <row r="548" spans="1:5">
      <c r="A548" s="40">
        <v>43073</v>
      </c>
      <c r="B548" s="41">
        <v>1679.45552782507</v>
      </c>
      <c r="C548" s="41">
        <v>176418.80175779099</v>
      </c>
      <c r="D548" s="38">
        <v>1.01665312519666</v>
      </c>
      <c r="E548" s="38">
        <v>105.04523569389001</v>
      </c>
    </row>
    <row r="549" spans="1:5">
      <c r="A549" s="40">
        <v>43074</v>
      </c>
      <c r="B549" s="41">
        <v>1679.4843961353499</v>
      </c>
      <c r="C549" s="41">
        <v>176417.44415135501</v>
      </c>
      <c r="D549" s="38">
        <v>1.0166688332154701</v>
      </c>
      <c r="E549" s="38">
        <v>105.04262174588099</v>
      </c>
    </row>
    <row r="550" spans="1:5">
      <c r="A550" s="40">
        <v>43075</v>
      </c>
      <c r="B550" s="41">
        <v>1679.5132687969799</v>
      </c>
      <c r="C550" s="41">
        <v>176416.09081580999</v>
      </c>
      <c r="D550" s="38">
        <v>1.0166844858497299</v>
      </c>
      <c r="E550" s="38">
        <v>105.040010158524</v>
      </c>
    </row>
    <row r="551" spans="1:5">
      <c r="A551" s="40">
        <v>43076</v>
      </c>
      <c r="B551" s="41">
        <v>1679.54214581067</v>
      </c>
      <c r="C551" s="41">
        <v>176414.74175111001</v>
      </c>
      <c r="D551" s="38">
        <v>1.01670008309687</v>
      </c>
      <c r="E551" s="38">
        <v>105.037400931645</v>
      </c>
    </row>
    <row r="552" spans="1:5">
      <c r="A552" s="40">
        <v>43077</v>
      </c>
      <c r="B552" s="41">
        <v>1679.57102717716</v>
      </c>
      <c r="C552" s="41">
        <v>176413.396957216</v>
      </c>
      <c r="D552" s="38">
        <v>1.0167156249543401</v>
      </c>
      <c r="E552" s="38">
        <v>105.034794065073</v>
      </c>
    </row>
    <row r="553" spans="1:5">
      <c r="A553" s="40">
        <v>43078</v>
      </c>
      <c r="B553" s="41">
        <v>1679.5999128972201</v>
      </c>
      <c r="C553" s="41">
        <v>176412.056434086</v>
      </c>
      <c r="D553" s="38">
        <v>1.0167311114195901</v>
      </c>
      <c r="E553" s="38">
        <v>105.032189558634</v>
      </c>
    </row>
    <row r="554" spans="1:5">
      <c r="A554" s="40">
        <v>43079</v>
      </c>
      <c r="B554" s="41">
        <v>1679.62880297161</v>
      </c>
      <c r="C554" s="41">
        <v>176410.72018168299</v>
      </c>
      <c r="D554" s="38">
        <v>1.0167465424900901</v>
      </c>
      <c r="E554" s="38">
        <v>105.029587412156</v>
      </c>
    </row>
    <row r="555" spans="1:5">
      <c r="A555" s="40">
        <v>43080</v>
      </c>
      <c r="B555" s="41">
        <v>1679.65769740113</v>
      </c>
      <c r="C555" s="41">
        <v>176409.38819997001</v>
      </c>
      <c r="D555" s="38">
        <v>1.0167619181632901</v>
      </c>
      <c r="E555" s="38">
        <v>105.026987625468</v>
      </c>
    </row>
    <row r="556" spans="1:5">
      <c r="A556" s="40">
        <v>43081</v>
      </c>
      <c r="B556" s="41">
        <v>1679.6865961865699</v>
      </c>
      <c r="C556" s="41">
        <v>176408.06048891501</v>
      </c>
      <c r="D556" s="38">
        <v>1.01677723843669</v>
      </c>
      <c r="E556" s="38">
        <v>105.024390198397</v>
      </c>
    </row>
    <row r="557" spans="1:5">
      <c r="A557" s="40">
        <v>43082</v>
      </c>
      <c r="B557" s="41">
        <v>1679.71549932877</v>
      </c>
      <c r="C557" s="41">
        <v>176406.73704848599</v>
      </c>
      <c r="D557" s="38">
        <v>1.01679250330778</v>
      </c>
      <c r="E557" s="38">
        <v>105.02179513077</v>
      </c>
    </row>
    <row r="558" spans="1:5">
      <c r="A558" s="40">
        <v>43083</v>
      </c>
      <c r="B558" s="41">
        <v>1679.7444068285499</v>
      </c>
      <c r="C558" s="41">
        <v>176405.417878651</v>
      </c>
      <c r="D558" s="38">
        <v>1.01680771277404</v>
      </c>
      <c r="E558" s="38">
        <v>105.019202422417</v>
      </c>
    </row>
    <row r="559" spans="1:5">
      <c r="A559" s="40">
        <v>43084</v>
      </c>
      <c r="B559" s="41">
        <v>1679.7733186867799</v>
      </c>
      <c r="C559" s="41">
        <v>176404.102979385</v>
      </c>
      <c r="D559" s="38">
        <v>1.0168228668329899</v>
      </c>
      <c r="E559" s="38">
        <v>105.016612073166</v>
      </c>
    </row>
    <row r="560" spans="1:5">
      <c r="A560" s="40">
        <v>43085</v>
      </c>
      <c r="B560" s="41">
        <v>1679.8022349043199</v>
      </c>
      <c r="C560" s="41">
        <v>176402.79235066101</v>
      </c>
      <c r="D560" s="38">
        <v>1.01683796548214</v>
      </c>
      <c r="E560" s="38">
        <v>105.01402408284601</v>
      </c>
    </row>
    <row r="561" spans="1:5">
      <c r="A561" s="40">
        <v>43086</v>
      </c>
      <c r="B561" s="41">
        <v>1679.83115548207</v>
      </c>
      <c r="C561" s="41">
        <v>176401.48599245501</v>
      </c>
      <c r="D561" s="38">
        <v>1.01685300871901</v>
      </c>
      <c r="E561" s="38">
        <v>105.01143845128399</v>
      </c>
    </row>
    <row r="562" spans="1:5">
      <c r="A562" s="40">
        <v>43087</v>
      </c>
      <c r="B562" s="41">
        <v>1679.86008042092</v>
      </c>
      <c r="C562" s="41">
        <v>176400.18390474599</v>
      </c>
      <c r="D562" s="38">
        <v>1.01686799654115</v>
      </c>
      <c r="E562" s="38">
        <v>105.00885517831099</v>
      </c>
    </row>
    <row r="563" spans="1:5">
      <c r="A563" s="40">
        <v>43088</v>
      </c>
      <c r="B563" s="41">
        <v>1679.8890097218</v>
      </c>
      <c r="C563" s="41">
        <v>176398.88608751399</v>
      </c>
      <c r="D563" s="38">
        <v>1.0168829289461001</v>
      </c>
      <c r="E563" s="38">
        <v>105.006274263755</v>
      </c>
    </row>
    <row r="564" spans="1:5">
      <c r="A564" s="40">
        <v>43089</v>
      </c>
      <c r="B564" s="41">
        <v>1679.91794338564</v>
      </c>
      <c r="C564" s="41">
        <v>176397.59254074201</v>
      </c>
      <c r="D564" s="38">
        <v>1.0168978059314</v>
      </c>
      <c r="E564" s="38">
        <v>105.003695707445</v>
      </c>
    </row>
    <row r="565" spans="1:5">
      <c r="A565" s="40">
        <v>43090</v>
      </c>
      <c r="B565" s="41">
        <v>1679.9468814134</v>
      </c>
      <c r="C565" s="41">
        <v>176396.30326441399</v>
      </c>
      <c r="D565" s="38">
        <v>1.0169126274946201</v>
      </c>
      <c r="E565" s="38">
        <v>105.00111950921099</v>
      </c>
    </row>
    <row r="566" spans="1:5">
      <c r="A566" s="40">
        <v>43091</v>
      </c>
      <c r="B566" s="41">
        <v>1679.9758238060399</v>
      </c>
      <c r="C566" s="41">
        <v>176395.018258517</v>
      </c>
      <c r="D566" s="38">
        <v>1.0169273936333201</v>
      </c>
      <c r="E566" s="38">
        <v>104.998545668882</v>
      </c>
    </row>
    <row r="567" spans="1:5">
      <c r="A567" s="40">
        <v>43092</v>
      </c>
      <c r="B567" s="41">
        <v>1680.00477056456</v>
      </c>
      <c r="C567" s="41">
        <v>176393.737523038</v>
      </c>
      <c r="D567" s="38">
        <v>1.0169421043450999</v>
      </c>
      <c r="E567" s="38">
        <v>104.995974186289</v>
      </c>
    </row>
    <row r="568" spans="1:5">
      <c r="A568" s="40">
        <v>43093</v>
      </c>
      <c r="B568" s="41">
        <v>1680.03372168996</v>
      </c>
      <c r="C568" s="41">
        <v>176392.46105797001</v>
      </c>
      <c r="D568" s="38">
        <v>1.01695675962753</v>
      </c>
      <c r="E568" s="38">
        <v>104.99340506126001</v>
      </c>
    </row>
    <row r="569" spans="1:5">
      <c r="A569" s="40">
        <v>43094</v>
      </c>
      <c r="B569" s="41">
        <v>1680.0626771832499</v>
      </c>
      <c r="C569" s="41">
        <v>176391.18886330299</v>
      </c>
      <c r="D569" s="38">
        <v>1.0169713594782099</v>
      </c>
      <c r="E569" s="38">
        <v>104.990838293626</v>
      </c>
    </row>
    <row r="570" spans="1:5">
      <c r="A570" s="40">
        <v>43095</v>
      </c>
      <c r="B570" s="41">
        <v>1680.09163704548</v>
      </c>
      <c r="C570" s="41">
        <v>176389.92093903301</v>
      </c>
      <c r="D570" s="38">
        <v>1.01698590389476</v>
      </c>
      <c r="E570" s="38">
        <v>104.988273883217</v>
      </c>
    </row>
    <row r="571" spans="1:5">
      <c r="A571" s="40">
        <v>43096</v>
      </c>
      <c r="B571" s="41">
        <v>1680.12060127768</v>
      </c>
      <c r="C571" s="41">
        <v>176388.65728515599</v>
      </c>
      <c r="D571" s="38">
        <v>1.01700039287477</v>
      </c>
      <c r="E571" s="38">
        <v>104.98571182986301</v>
      </c>
    </row>
    <row r="572" spans="1:5">
      <c r="A572" s="40">
        <v>43097</v>
      </c>
      <c r="B572" s="41">
        <v>1680.1495698809499</v>
      </c>
      <c r="C572" s="41">
        <v>176387.39790167101</v>
      </c>
      <c r="D572" s="38">
        <v>1.01701482641589</v>
      </c>
      <c r="E572" s="38">
        <v>104.983152133396</v>
      </c>
    </row>
    <row r="573" spans="1:5">
      <c r="A573" s="40">
        <v>43098</v>
      </c>
      <c r="B573" s="41">
        <v>1680.1785428563501</v>
      </c>
      <c r="C573" s="41">
        <v>176386.14278857899</v>
      </c>
      <c r="D573" s="38">
        <v>1.0170292045157501</v>
      </c>
      <c r="E573" s="38">
        <v>104.980594793645</v>
      </c>
    </row>
    <row r="574" spans="1:5">
      <c r="A574" s="40">
        <v>43099</v>
      </c>
      <c r="B574" s="41">
        <v>1680.20752020499</v>
      </c>
      <c r="C574" s="41">
        <v>176384.891945882</v>
      </c>
      <c r="D574" s="38">
        <v>1.01704352717198</v>
      </c>
      <c r="E574" s="38">
        <v>104.978039810441</v>
      </c>
    </row>
    <row r="575" spans="1:5">
      <c r="A575" s="40">
        <v>43100</v>
      </c>
      <c r="B575" s="41">
        <v>1680.23650192799</v>
      </c>
      <c r="C575" s="41">
        <v>176383.64537358499</v>
      </c>
      <c r="D575" s="38">
        <v>1.0170577943822401</v>
      </c>
      <c r="E575" s="38">
        <v>104.975487183616</v>
      </c>
    </row>
    <row r="576" spans="1:5">
      <c r="A576" s="40">
        <v>43101</v>
      </c>
      <c r="B576" s="41">
        <v>1680.2654880264799</v>
      </c>
      <c r="C576" s="41">
        <v>176382.40307169501</v>
      </c>
      <c r="D576" s="38">
        <v>1.01707200614419</v>
      </c>
      <c r="E576" s="38">
        <v>104.972936913</v>
      </c>
    </row>
    <row r="577" spans="1:5">
      <c r="A577" s="40">
        <v>43102</v>
      </c>
      <c r="B577" s="41">
        <v>1680.29447850162</v>
      </c>
      <c r="C577" s="41">
        <v>176381.16504022101</v>
      </c>
      <c r="D577" s="38">
        <v>1.0170861624554901</v>
      </c>
      <c r="E577" s="38">
        <v>104.97038899842499</v>
      </c>
    </row>
    <row r="578" spans="1:5">
      <c r="A578" s="40">
        <v>43103</v>
      </c>
      <c r="B578" s="41">
        <v>1680.3234733545601</v>
      </c>
      <c r="C578" s="41">
        <v>176379.931279173</v>
      </c>
      <c r="D578" s="38">
        <v>1.01710026331384</v>
      </c>
      <c r="E578" s="38">
        <v>104.967843439723</v>
      </c>
    </row>
    <row r="579" spans="1:5">
      <c r="A579" s="40">
        <v>43104</v>
      </c>
      <c r="B579" s="41">
        <v>1680.35247258651</v>
      </c>
      <c r="C579" s="41">
        <v>176378.70178856401</v>
      </c>
      <c r="D579" s="38">
        <v>1.0171143087169201</v>
      </c>
      <c r="E579" s="38">
        <v>104.965300236724</v>
      </c>
    </row>
    <row r="580" spans="1:5">
      <c r="A580" s="40">
        <v>43105</v>
      </c>
      <c r="B580" s="41">
        <v>1680.38147619865</v>
      </c>
      <c r="C580" s="41">
        <v>176377.47656840901</v>
      </c>
      <c r="D580" s="38">
        <v>1.0171282986624099</v>
      </c>
      <c r="E580" s="38">
        <v>104.96275938926</v>
      </c>
    </row>
    <row r="581" spans="1:5">
      <c r="A581" s="40">
        <v>43106</v>
      </c>
      <c r="B581" s="41">
        <v>1680.4104841922101</v>
      </c>
      <c r="C581" s="41">
        <v>176376.25561872599</v>
      </c>
      <c r="D581" s="38">
        <v>1.01714223314804</v>
      </c>
      <c r="E581" s="38">
        <v>104.960220897165</v>
      </c>
    </row>
    <row r="582" spans="1:5">
      <c r="A582" s="40">
        <v>43107</v>
      </c>
      <c r="B582" s="41">
        <v>1680.4394965684201</v>
      </c>
      <c r="C582" s="41">
        <v>176375.03893953201</v>
      </c>
      <c r="D582" s="38">
        <v>1.01715611217152</v>
      </c>
      <c r="E582" s="38">
        <v>104.95768476026799</v>
      </c>
    </row>
    <row r="583" spans="1:5">
      <c r="A583" s="40">
        <v>43108</v>
      </c>
      <c r="B583" s="41">
        <v>1680.46851332852</v>
      </c>
      <c r="C583" s="41">
        <v>176373.82653084901</v>
      </c>
      <c r="D583" s="38">
        <v>1.0171699357305599</v>
      </c>
      <c r="E583" s="38">
        <v>104.95515097840401</v>
      </c>
    </row>
    <row r="584" spans="1:5">
      <c r="A584" s="40">
        <v>43109</v>
      </c>
      <c r="B584" s="41">
        <v>1680.49753447379</v>
      </c>
      <c r="C584" s="41">
        <v>176372.61839270001</v>
      </c>
      <c r="D584" s="38">
        <v>1.0171837038229099</v>
      </c>
      <c r="E584" s="38">
        <v>104.952619551404</v>
      </c>
    </row>
    <row r="585" spans="1:5">
      <c r="A585" s="40">
        <v>43110</v>
      </c>
      <c r="B585" s="41">
        <v>1680.52656000551</v>
      </c>
      <c r="C585" s="41">
        <v>176371.41452511001</v>
      </c>
      <c r="D585" s="38">
        <v>1.01719741644631</v>
      </c>
      <c r="E585" s="38">
        <v>104.9500904791</v>
      </c>
    </row>
    <row r="586" spans="1:5">
      <c r="A586" s="40">
        <v>43111</v>
      </c>
      <c r="B586" s="41">
        <v>1680.55558992498</v>
      </c>
      <c r="C586" s="41">
        <v>176370.214928106</v>
      </c>
      <c r="D586" s="38">
        <v>1.0172110735985</v>
      </c>
      <c r="E586" s="38">
        <v>104.94756376132599</v>
      </c>
    </row>
    <row r="587" spans="1:5">
      <c r="A587" s="40">
        <v>43112</v>
      </c>
      <c r="B587" s="41">
        <v>1680.5846242335199</v>
      </c>
      <c r="C587" s="41">
        <v>176369.01960171701</v>
      </c>
      <c r="D587" s="38">
        <v>1.01722467527725</v>
      </c>
      <c r="E587" s="38">
        <v>104.945039397915</v>
      </c>
    </row>
    <row r="588" spans="1:5">
      <c r="A588" s="40">
        <v>43113</v>
      </c>
      <c r="B588" s="41">
        <v>1680.6136629324501</v>
      </c>
      <c r="C588" s="41">
        <v>176367.82854597399</v>
      </c>
      <c r="D588" s="38">
        <v>1.0172382214803299</v>
      </c>
      <c r="E588" s="38">
        <v>104.942517388699</v>
      </c>
    </row>
    <row r="589" spans="1:5">
      <c r="A589" s="40">
        <v>43114</v>
      </c>
      <c r="B589" s="41">
        <v>1680.6427060231299</v>
      </c>
      <c r="C589" s="41">
        <v>176366.64176090999</v>
      </c>
      <c r="D589" s="38">
        <v>1.01725171220552</v>
      </c>
      <c r="E589" s="38">
        <v>104.93999773351101</v>
      </c>
    </row>
    <row r="590" spans="1:5">
      <c r="A590" s="40">
        <v>43115</v>
      </c>
      <c r="B590" s="41">
        <v>1680.6717535069199</v>
      </c>
      <c r="C590" s="41">
        <v>176365.45924656</v>
      </c>
      <c r="D590" s="38">
        <v>1.0172651474506</v>
      </c>
      <c r="E590" s="38">
        <v>104.93748043218601</v>
      </c>
    </row>
    <row r="591" spans="1:5">
      <c r="A591" s="40">
        <v>43116</v>
      </c>
      <c r="B591" s="41">
        <v>1680.7008053852101</v>
      </c>
      <c r="C591" s="41">
        <v>176364.281002962</v>
      </c>
      <c r="D591" s="38">
        <v>1.01727852721338</v>
      </c>
      <c r="E591" s="38">
        <v>104.934965484556</v>
      </c>
    </row>
    <row r="592" spans="1:5">
      <c r="A592" s="40">
        <v>43117</v>
      </c>
      <c r="B592" s="41">
        <v>1680.7298616593901</v>
      </c>
      <c r="C592" s="41">
        <v>176363.10703015499</v>
      </c>
      <c r="D592" s="38">
        <v>1.01729185149165</v>
      </c>
      <c r="E592" s="38">
        <v>104.932452890455</v>
      </c>
    </row>
    <row r="593" spans="1:5">
      <c r="A593" s="40">
        <v>43118</v>
      </c>
      <c r="B593" s="41">
        <v>1680.7589223308801</v>
      </c>
      <c r="C593" s="41">
        <v>176361.93732818001</v>
      </c>
      <c r="D593" s="38">
        <v>1.0173051202832399</v>
      </c>
      <c r="E593" s="38">
        <v>104.92994264971701</v>
      </c>
    </row>
    <row r="594" spans="1:5">
      <c r="A594" s="40">
        <v>43119</v>
      </c>
      <c r="B594" s="41">
        <v>1680.7879874011101</v>
      </c>
      <c r="C594" s="41">
        <v>176360.77189708001</v>
      </c>
      <c r="D594" s="38">
        <v>1.0173183335859599</v>
      </c>
      <c r="E594" s="38">
        <v>104.92743476217601</v>
      </c>
    </row>
    <row r="595" spans="1:5">
      <c r="A595" s="40">
        <v>43120</v>
      </c>
      <c r="B595" s="41">
        <v>1680.81705687154</v>
      </c>
      <c r="C595" s="41">
        <v>176359.61073690001</v>
      </c>
      <c r="D595" s="38">
        <v>1.0173314913976601</v>
      </c>
      <c r="E595" s="38">
        <v>104.924929227666</v>
      </c>
    </row>
    <row r="596" spans="1:5">
      <c r="A596" s="40">
        <v>43121</v>
      </c>
      <c r="B596" s="41">
        <v>1680.8461307436201</v>
      </c>
      <c r="C596" s="41">
        <v>176358.453847689</v>
      </c>
      <c r="D596" s="38">
        <v>1.01734459371617</v>
      </c>
      <c r="E596" s="38">
        <v>104.922426046022</v>
      </c>
    </row>
    <row r="597" spans="1:5">
      <c r="A597" s="40">
        <v>43122</v>
      </c>
      <c r="B597" s="41">
        <v>1680.87520901883</v>
      </c>
      <c r="C597" s="41">
        <v>176357.301229495</v>
      </c>
      <c r="D597" s="38">
        <v>1.0173576405393501</v>
      </c>
      <c r="E597" s="38">
        <v>104.91992521707699</v>
      </c>
    </row>
    <row r="598" spans="1:5">
      <c r="A598" s="40">
        <v>43123</v>
      </c>
      <c r="B598" s="41">
        <v>1680.90429169869</v>
      </c>
      <c r="C598" s="41">
        <v>176356.152882369</v>
      </c>
      <c r="D598" s="38">
        <v>1.0173706318650499</v>
      </c>
      <c r="E598" s="38">
        <v>104.917426740667</v>
      </c>
    </row>
    <row r="599" spans="1:5">
      <c r="A599" s="40">
        <v>43124</v>
      </c>
      <c r="B599" s="41">
        <v>1680.9333787846899</v>
      </c>
      <c r="C599" s="41">
        <v>176355.00880636601</v>
      </c>
      <c r="D599" s="38">
        <v>1.01738356769115</v>
      </c>
      <c r="E599" s="38">
        <v>104.91493061662599</v>
      </c>
    </row>
    <row r="600" spans="1:5">
      <c r="A600" s="40">
        <v>43125</v>
      </c>
      <c r="B600" s="41">
        <v>1680.9624702783699</v>
      </c>
      <c r="C600" s="41">
        <v>176353.86900154001</v>
      </c>
      <c r="D600" s="38">
        <v>1.01739644801552</v>
      </c>
      <c r="E600" s="38">
        <v>104.912436844789</v>
      </c>
    </row>
    <row r="601" spans="1:5">
      <c r="A601" s="40">
        <v>43126</v>
      </c>
      <c r="B601" s="41">
        <v>1680.9915661812799</v>
      </c>
      <c r="C601" s="41">
        <v>176352.733467949</v>
      </c>
      <c r="D601" s="38">
        <v>1.01740927283605</v>
      </c>
      <c r="E601" s="38">
        <v>104.90994542499099</v>
      </c>
    </row>
    <row r="602" spans="1:5">
      <c r="A602" s="40">
        <v>43127</v>
      </c>
      <c r="B602" s="41">
        <v>1681.0206664949901</v>
      </c>
      <c r="C602" s="41">
        <v>176351.60220565199</v>
      </c>
      <c r="D602" s="38">
        <v>1.0174220421506399</v>
      </c>
      <c r="E602" s="38">
        <v>104.907456357068</v>
      </c>
    </row>
    <row r="603" spans="1:5">
      <c r="A603" s="40">
        <v>43128</v>
      </c>
      <c r="B603" s="41">
        <v>1681.0497712210699</v>
      </c>
      <c r="C603" s="41">
        <v>176350.475214712</v>
      </c>
      <c r="D603" s="38">
        <v>1.0174347559571999</v>
      </c>
      <c r="E603" s="38">
        <v>104.904969640855</v>
      </c>
    </row>
    <row r="604" spans="1:5">
      <c r="A604" s="40">
        <v>43129</v>
      </c>
      <c r="B604" s="41">
        <v>1681.0788803611199</v>
      </c>
      <c r="C604" s="41">
        <v>176349.35249519101</v>
      </c>
      <c r="D604" s="38">
        <v>1.01744741425364</v>
      </c>
      <c r="E604" s="38">
        <v>104.90248527618699</v>
      </c>
    </row>
    <row r="605" spans="1:5">
      <c r="A605" s="40">
        <v>43130</v>
      </c>
      <c r="B605" s="41">
        <v>1681.10799391675</v>
      </c>
      <c r="C605" s="41">
        <v>176348.23404715501</v>
      </c>
      <c r="D605" s="38">
        <v>1.01746001703789</v>
      </c>
      <c r="E605" s="38">
        <v>104.9000032629</v>
      </c>
    </row>
    <row r="606" spans="1:5">
      <c r="A606" s="40">
        <v>43131</v>
      </c>
      <c r="B606" s="41">
        <v>1681.13711188961</v>
      </c>
      <c r="C606" s="41">
        <v>176347.119870672</v>
      </c>
      <c r="D606" s="38">
        <v>1.0174725643078699</v>
      </c>
      <c r="E606" s="38">
        <v>104.89752360083099</v>
      </c>
    </row>
    <row r="607" spans="1:5">
      <c r="A607" s="40">
        <v>43132</v>
      </c>
      <c r="B607" s="41">
        <v>1681.1662342813199</v>
      </c>
      <c r="C607" s="41">
        <v>176346.009965812</v>
      </c>
      <c r="D607" s="38">
        <v>1.0174850560615301</v>
      </c>
      <c r="E607" s="38">
        <v>104.895046289814</v>
      </c>
    </row>
    <row r="608" spans="1:5">
      <c r="A608" s="40">
        <v>43133</v>
      </c>
      <c r="B608" s="41">
        <v>1681.19536109356</v>
      </c>
      <c r="C608" s="41">
        <v>176344.904332645</v>
      </c>
      <c r="D608" s="38">
        <v>1.0174974922968201</v>
      </c>
      <c r="E608" s="38">
        <v>104.892571329687</v>
      </c>
    </row>
    <row r="609" spans="1:5">
      <c r="A609" s="40">
        <v>43134</v>
      </c>
      <c r="B609" s="41">
        <v>1681.22449232801</v>
      </c>
      <c r="C609" s="41">
        <v>176343.802971247</v>
      </c>
      <c r="D609" s="38">
        <v>1.0175098730117</v>
      </c>
      <c r="E609" s="38">
        <v>104.89009872028601</v>
      </c>
    </row>
    <row r="610" spans="1:5">
      <c r="A610" s="40">
        <v>43135</v>
      </c>
      <c r="B610" s="41">
        <v>1681.25362798636</v>
      </c>
      <c r="C610" s="41">
        <v>176342.705881692</v>
      </c>
      <c r="D610" s="38">
        <v>1.01752219820415</v>
      </c>
      <c r="E610" s="38">
        <v>104.887628461446</v>
      </c>
    </row>
    <row r="611" spans="1:5">
      <c r="A611" s="40">
        <v>43136</v>
      </c>
      <c r="B611" s="41">
        <v>1681.2827680703299</v>
      </c>
      <c r="C611" s="41">
        <v>176341.61306405801</v>
      </c>
      <c r="D611" s="38">
        <v>1.0175344678721401</v>
      </c>
      <c r="E611" s="38">
        <v>104.885160553006</v>
      </c>
    </row>
    <row r="612" spans="1:5">
      <c r="A612" s="40">
        <v>43137</v>
      </c>
      <c r="B612" s="41">
        <v>1681.3119125816399</v>
      </c>
      <c r="C612" s="41">
        <v>176340.52451842601</v>
      </c>
      <c r="D612" s="38">
        <v>1.0175466820136501</v>
      </c>
      <c r="E612" s="38">
        <v>104.882694994801</v>
      </c>
    </row>
    <row r="613" spans="1:5">
      <c r="A613" s="40">
        <v>43138</v>
      </c>
      <c r="B613" s="41">
        <v>1681.34106152205</v>
      </c>
      <c r="C613" s="41">
        <v>176339.44024487599</v>
      </c>
      <c r="D613" s="38">
        <v>1.01755884062669</v>
      </c>
      <c r="E613" s="38">
        <v>104.880231786669</v>
      </c>
    </row>
    <row r="614" spans="1:5">
      <c r="A614" s="40">
        <v>43139</v>
      </c>
      <c r="B614" s="41">
        <v>1681.37021489331</v>
      </c>
      <c r="C614" s="41">
        <v>176338.36024349401</v>
      </c>
      <c r="D614" s="38">
        <v>1.0175709437092599</v>
      </c>
      <c r="E614" s="38">
        <v>104.87777092844701</v>
      </c>
    </row>
    <row r="615" spans="1:5">
      <c r="A615" s="40">
        <v>43140</v>
      </c>
      <c r="B615" s="41">
        <v>1681.3993726972101</v>
      </c>
      <c r="C615" s="41">
        <v>176337.284514364</v>
      </c>
      <c r="D615" s="38">
        <v>1.0175829912593799</v>
      </c>
      <c r="E615" s="38">
        <v>104.875312419971</v>
      </c>
    </row>
    <row r="616" spans="1:5">
      <c r="A616" s="40">
        <v>43141</v>
      </c>
      <c r="B616" s="41">
        <v>1681.42853493554</v>
      </c>
      <c r="C616" s="41">
        <v>176336.21305757499</v>
      </c>
      <c r="D616" s="38">
        <v>1.0175949832750699</v>
      </c>
      <c r="E616" s="38">
        <v>104.872856261081</v>
      </c>
    </row>
    <row r="617" spans="1:5">
      <c r="A617" s="40">
        <v>43142</v>
      </c>
      <c r="B617" s="41">
        <v>1681.45770161012</v>
      </c>
      <c r="C617" s="41">
        <v>176335.14587321601</v>
      </c>
      <c r="D617" s="38">
        <v>1.01760691975436</v>
      </c>
      <c r="E617" s="38">
        <v>104.87040245161199</v>
      </c>
    </row>
    <row r="618" spans="1:5">
      <c r="A618" s="40">
        <v>43143</v>
      </c>
      <c r="B618" s="41">
        <v>1681.4868727227699</v>
      </c>
      <c r="C618" s="41">
        <v>176334.08296137999</v>
      </c>
      <c r="D618" s="38">
        <v>1.0176188006953</v>
      </c>
      <c r="E618" s="38">
        <v>104.867950991404</v>
      </c>
    </row>
    <row r="619" spans="1:5">
      <c r="A619" s="40">
        <v>43144</v>
      </c>
      <c r="B619" s="41">
        <v>1681.5160482753399</v>
      </c>
      <c r="C619" s="41">
        <v>176333.02432216</v>
      </c>
      <c r="D619" s="38">
        <v>1.01763062609593</v>
      </c>
      <c r="E619" s="38">
        <v>104.865501880293</v>
      </c>
    </row>
    <row r="620" spans="1:5">
      <c r="A620" s="40">
        <v>43145</v>
      </c>
      <c r="B620" s="41">
        <v>1681.5452282696899</v>
      </c>
      <c r="C620" s="41">
        <v>176331.96995565301</v>
      </c>
      <c r="D620" s="38">
        <v>1.0176423959543199</v>
      </c>
      <c r="E620" s="38">
        <v>104.863055118118</v>
      </c>
    </row>
    <row r="621" spans="1:5">
      <c r="A621" s="40">
        <v>43146</v>
      </c>
      <c r="B621" s="41">
        <v>1681.5744127077</v>
      </c>
      <c r="C621" s="41">
        <v>176330.91986195699</v>
      </c>
      <c r="D621" s="38">
        <v>1.0176541102685399</v>
      </c>
      <c r="E621" s="38">
        <v>104.860610704718</v>
      </c>
    </row>
    <row r="622" spans="1:5">
      <c r="A622" s="40">
        <v>43147</v>
      </c>
      <c r="B622" s="41">
        <v>1681.60360159127</v>
      </c>
      <c r="C622" s="41">
        <v>176329.87404117099</v>
      </c>
      <c r="D622" s="38">
        <v>1.0176657690366699</v>
      </c>
      <c r="E622" s="38">
        <v>104.85816863993</v>
      </c>
    </row>
    <row r="623" spans="1:5">
      <c r="A623" s="40">
        <v>43148</v>
      </c>
      <c r="B623" s="41">
        <v>1681.63279492232</v>
      </c>
      <c r="C623" s="41">
        <v>176328.83249339901</v>
      </c>
      <c r="D623" s="38">
        <v>1.01767737225679</v>
      </c>
      <c r="E623" s="38">
        <v>104.85572892359301</v>
      </c>
    </row>
    <row r="624" spans="1:5">
      <c r="A624" s="40">
        <v>43149</v>
      </c>
      <c r="B624" s="41">
        <v>1681.66199270275</v>
      </c>
      <c r="C624" s="41">
        <v>176327.79521874301</v>
      </c>
      <c r="D624" s="38">
        <v>1.0176889199270001</v>
      </c>
      <c r="E624" s="38">
        <v>104.85329155554599</v>
      </c>
    </row>
    <row r="625" spans="1:5">
      <c r="A625" s="40">
        <v>43150</v>
      </c>
      <c r="B625" s="41">
        <v>1681.6911949345399</v>
      </c>
      <c r="C625" s="41">
        <v>176326.76221731101</v>
      </c>
      <c r="D625" s="38">
        <v>1.0177004120454101</v>
      </c>
      <c r="E625" s="38">
        <v>104.85085653562901</v>
      </c>
    </row>
    <row r="626" spans="1:5">
      <c r="A626" s="40">
        <v>43151</v>
      </c>
      <c r="B626" s="41">
        <v>1681.7204016196299</v>
      </c>
      <c r="C626" s="41">
        <v>176325.73348920999</v>
      </c>
      <c r="D626" s="38">
        <v>1.01771184861013</v>
      </c>
      <c r="E626" s="38">
        <v>104.84842386367799</v>
      </c>
    </row>
    <row r="627" spans="1:5">
      <c r="A627" s="40">
        <v>43152</v>
      </c>
      <c r="B627" s="41">
        <v>1681.74961276</v>
      </c>
      <c r="C627" s="41">
        <v>176324.70903455099</v>
      </c>
      <c r="D627" s="38">
        <v>1.01772322961929</v>
      </c>
      <c r="E627" s="38">
        <v>104.845993539535</v>
      </c>
    </row>
    <row r="628" spans="1:5">
      <c r="A628" s="40">
        <v>43153</v>
      </c>
      <c r="B628" s="41">
        <v>1681.7788283576499</v>
      </c>
      <c r="C628" s="41">
        <v>176323.68885344599</v>
      </c>
      <c r="D628" s="38">
        <v>1.01773455507101</v>
      </c>
      <c r="E628" s="38">
        <v>104.84356556303899</v>
      </c>
    </row>
    <row r="629" spans="1:5">
      <c r="A629" s="40">
        <v>43154</v>
      </c>
      <c r="B629" s="41">
        <v>1681.8080484146001</v>
      </c>
      <c r="C629" s="41">
        <v>176322.672946009</v>
      </c>
      <c r="D629" s="38">
        <v>1.0177458249634499</v>
      </c>
      <c r="E629" s="38">
        <v>104.84113993402801</v>
      </c>
    </row>
    <row r="630" spans="1:5">
      <c r="A630" s="40">
        <v>43155</v>
      </c>
      <c r="B630" s="41">
        <v>1681.8372729328601</v>
      </c>
      <c r="C630" s="41">
        <v>176321.661312357</v>
      </c>
      <c r="D630" s="38">
        <v>1.0177570392947499</v>
      </c>
      <c r="E630" s="38">
        <v>104.838716652343</v>
      </c>
    </row>
    <row r="631" spans="1:5">
      <c r="A631" s="40">
        <v>43156</v>
      </c>
      <c r="B631" s="41">
        <v>1681.8665019145001</v>
      </c>
      <c r="C631" s="41">
        <v>176320.65395260899</v>
      </c>
      <c r="D631" s="38">
        <v>1.0177681980630799</v>
      </c>
      <c r="E631" s="38">
        <v>104.83629571782301</v>
      </c>
    </row>
    <row r="632" spans="1:5">
      <c r="A632" s="40">
        <v>43157</v>
      </c>
      <c r="B632" s="41">
        <v>1681.8957353615599</v>
      </c>
      <c r="C632" s="41">
        <v>176319.65086688299</v>
      </c>
      <c r="D632" s="38">
        <v>1.0177793012666001</v>
      </c>
      <c r="E632" s="38">
        <v>104.83387713030901</v>
      </c>
    </row>
    <row r="633" spans="1:5">
      <c r="A633" s="40">
        <v>43158</v>
      </c>
      <c r="B633" s="41">
        <v>1681.92497327612</v>
      </c>
      <c r="C633" s="41">
        <v>176318.652055304</v>
      </c>
      <c r="D633" s="38">
        <v>1.0177903489034901</v>
      </c>
      <c r="E633" s="38">
        <v>104.83146088964</v>
      </c>
    </row>
    <row r="634" spans="1:5">
      <c r="A634" s="40">
        <v>43159</v>
      </c>
      <c r="B634" s="41">
        <v>1681.9542156602899</v>
      </c>
      <c r="C634" s="41">
        <v>176317.65751799499</v>
      </c>
      <c r="D634" s="38">
        <v>1.01780134097195</v>
      </c>
      <c r="E634" s="38">
        <v>104.829046995656</v>
      </c>
    </row>
    <row r="635" spans="1:5">
      <c r="A635" s="40">
        <v>43160</v>
      </c>
      <c r="B635" s="41">
        <v>1681.98346251616</v>
      </c>
      <c r="C635" s="41">
        <v>176316.66725508199</v>
      </c>
      <c r="D635" s="38">
        <v>1.0178122774701599</v>
      </c>
      <c r="E635" s="38">
        <v>104.82663544819999</v>
      </c>
    </row>
    <row r="636" spans="1:5">
      <c r="A636" s="40">
        <v>43161</v>
      </c>
      <c r="B636" s="41">
        <v>1682.0127138458799</v>
      </c>
      <c r="C636" s="41">
        <v>176315.68126669599</v>
      </c>
      <c r="D636" s="38">
        <v>1.01782315839634</v>
      </c>
      <c r="E636" s="38">
        <v>104.82422624711</v>
      </c>
    </row>
    <row r="637" spans="1:5">
      <c r="A637" s="40">
        <v>43162</v>
      </c>
      <c r="B637" s="41">
        <v>1682.0419696515901</v>
      </c>
      <c r="C637" s="41">
        <v>176314.699552965</v>
      </c>
      <c r="D637" s="38">
        <v>1.0178339837486901</v>
      </c>
      <c r="E637" s="38">
        <v>104.821819392227</v>
      </c>
    </row>
    <row r="638" spans="1:5">
      <c r="A638" s="40">
        <v>43163</v>
      </c>
      <c r="B638" s="41">
        <v>1682.07122993544</v>
      </c>
      <c r="C638" s="41">
        <v>176313.722114023</v>
      </c>
      <c r="D638" s="38">
        <v>1.01784475352545</v>
      </c>
      <c r="E638" s="38">
        <v>104.819414883394</v>
      </c>
    </row>
    <row r="639" spans="1:5">
      <c r="A639" s="40">
        <v>43164</v>
      </c>
      <c r="B639" s="41">
        <v>1682.10049469961</v>
      </c>
      <c r="C639" s="41">
        <v>176312.748950004</v>
      </c>
      <c r="D639" s="38">
        <v>1.0178554677248399</v>
      </c>
      <c r="E639" s="38">
        <v>104.81701272044999</v>
      </c>
    </row>
    <row r="640" spans="1:5">
      <c r="A640" s="40">
        <v>43165</v>
      </c>
      <c r="B640" s="41">
        <v>1682.12976394631</v>
      </c>
      <c r="C640" s="41">
        <v>176311.78006104499</v>
      </c>
      <c r="D640" s="38">
        <v>1.0178661263451101</v>
      </c>
      <c r="E640" s="38">
        <v>104.814612903236</v>
      </c>
    </row>
    <row r="641" spans="1:5">
      <c r="A641" s="40">
        <v>43166</v>
      </c>
      <c r="B641" s="41">
        <v>1682.1590376777399</v>
      </c>
      <c r="C641" s="41">
        <v>176310.81544728499</v>
      </c>
      <c r="D641" s="38">
        <v>1.0178767293845199</v>
      </c>
      <c r="E641" s="38">
        <v>104.812215431596</v>
      </c>
    </row>
    <row r="642" spans="1:5">
      <c r="A642" s="40">
        <v>43167</v>
      </c>
      <c r="B642" s="41">
        <v>1682.18831589613</v>
      </c>
      <c r="C642" s="41">
        <v>176309.85510886399</v>
      </c>
      <c r="D642" s="38">
        <v>1.0178872768413101</v>
      </c>
      <c r="E642" s="38">
        <v>104.809820305369</v>
      </c>
    </row>
    <row r="643" spans="1:5">
      <c r="A643" s="40">
        <v>43168</v>
      </c>
      <c r="B643" s="41">
        <v>1682.21759860372</v>
      </c>
      <c r="C643" s="41">
        <v>176308.89904592501</v>
      </c>
      <c r="D643" s="38">
        <v>1.01789776871377</v>
      </c>
      <c r="E643" s="38">
        <v>104.807427524397</v>
      </c>
    </row>
    <row r="644" spans="1:5">
      <c r="A644" s="40">
        <v>43169</v>
      </c>
      <c r="B644" s="41">
        <v>1682.2468858027801</v>
      </c>
      <c r="C644" s="41">
        <v>176307.94725861301</v>
      </c>
      <c r="D644" s="38">
        <v>1.01790820500017</v>
      </c>
      <c r="E644" s="38">
        <v>104.80503708852299</v>
      </c>
    </row>
    <row r="645" spans="1:5">
      <c r="A645" s="40">
        <v>43170</v>
      </c>
      <c r="B645" s="41">
        <v>1682.27617749558</v>
      </c>
      <c r="C645" s="41">
        <v>176306.99974707499</v>
      </c>
      <c r="D645" s="38">
        <v>1.0179185856988</v>
      </c>
      <c r="E645" s="38">
        <v>104.802648997589</v>
      </c>
    </row>
    <row r="646" spans="1:5">
      <c r="A646" s="40">
        <v>43171</v>
      </c>
      <c r="B646" s="41">
        <v>1682.3054736844199</v>
      </c>
      <c r="C646" s="41">
        <v>176306.056511459</v>
      </c>
      <c r="D646" s="38">
        <v>1.0179289108079499</v>
      </c>
      <c r="E646" s="38">
        <v>104.80026325143599</v>
      </c>
    </row>
    <row r="647" spans="1:5">
      <c r="A647" s="40">
        <v>43172</v>
      </c>
      <c r="B647" s="41">
        <v>1682.3347743716099</v>
      </c>
      <c r="C647" s="41">
        <v>176305.11755191701</v>
      </c>
      <c r="D647" s="38">
        <v>1.0179391803259299</v>
      </c>
      <c r="E647" s="38">
        <v>104.797879849908</v>
      </c>
    </row>
    <row r="648" spans="1:5">
      <c r="A648" s="40">
        <v>43173</v>
      </c>
      <c r="B648" s="41">
        <v>1682.3640795594699</v>
      </c>
      <c r="C648" s="41">
        <v>176304.182868601</v>
      </c>
      <c r="D648" s="38">
        <v>1.01794939425106</v>
      </c>
      <c r="E648" s="38">
        <v>104.795498792845</v>
      </c>
    </row>
    <row r="649" spans="1:5">
      <c r="A649" s="40">
        <v>43174</v>
      </c>
      <c r="B649" s="41">
        <v>1682.3933892503601</v>
      </c>
      <c r="C649" s="41">
        <v>176303.252461667</v>
      </c>
      <c r="D649" s="38">
        <v>1.01795955258166</v>
      </c>
      <c r="E649" s="38">
        <v>104.793120080092</v>
      </c>
    </row>
    <row r="650" spans="1:5">
      <c r="A650" s="40">
        <v>43175</v>
      </c>
      <c r="B650" s="41">
        <v>1682.4227034466301</v>
      </c>
      <c r="C650" s="41">
        <v>176302.326331271</v>
      </c>
      <c r="D650" s="38">
        <v>1.01796965531607</v>
      </c>
      <c r="E650" s="38">
        <v>104.790743711491</v>
      </c>
    </row>
    <row r="651" spans="1:5">
      <c r="A651" s="40">
        <v>43176</v>
      </c>
      <c r="B651" s="41">
        <v>1682.45202215067</v>
      </c>
      <c r="C651" s="41">
        <v>176301.40447757201</v>
      </c>
      <c r="D651" s="38">
        <v>1.01797970245263</v>
      </c>
      <c r="E651" s="38">
        <v>104.78836968688501</v>
      </c>
    </row>
    <row r="652" spans="1:5">
      <c r="A652" s="40">
        <v>43177</v>
      </c>
      <c r="B652" s="41">
        <v>1682.4813453648601</v>
      </c>
      <c r="C652" s="41">
        <v>176300.48690073201</v>
      </c>
      <c r="D652" s="38">
        <v>1.01798969398968</v>
      </c>
      <c r="E652" s="38">
        <v>104.785998006117</v>
      </c>
    </row>
    <row r="653" spans="1:5">
      <c r="A653" s="40">
        <v>43178</v>
      </c>
      <c r="B653" s="41">
        <v>1682.51067309162</v>
      </c>
      <c r="C653" s="41">
        <v>176299.57360091299</v>
      </c>
      <c r="D653" s="38">
        <v>1.0179996299256</v>
      </c>
      <c r="E653" s="38">
        <v>104.783628669031</v>
      </c>
    </row>
    <row r="654" spans="1:5">
      <c r="A654" s="40">
        <v>43179</v>
      </c>
      <c r="B654" s="41">
        <v>1682.5400053333699</v>
      </c>
      <c r="C654" s="41">
        <v>176298.66457828099</v>
      </c>
      <c r="D654" s="38">
        <v>1.0180095102587501</v>
      </c>
      <c r="E654" s="38">
        <v>104.781261675469</v>
      </c>
    </row>
    <row r="655" spans="1:5">
      <c r="A655" s="40">
        <v>43180</v>
      </c>
      <c r="B655" s="41">
        <v>1682.56934209257</v>
      </c>
      <c r="C655" s="41">
        <v>176297.75983300299</v>
      </c>
      <c r="D655" s="38">
        <v>1.0180193349875</v>
      </c>
      <c r="E655" s="38">
        <v>104.778897025276</v>
      </c>
    </row>
    <row r="656" spans="1:5">
      <c r="A656" s="40">
        <v>43181</v>
      </c>
      <c r="B656" s="41">
        <v>1682.5986833716599</v>
      </c>
      <c r="C656" s="41">
        <v>176296.859365248</v>
      </c>
      <c r="D656" s="38">
        <v>1.01802910411026</v>
      </c>
      <c r="E656" s="38">
        <v>104.776534718295</v>
      </c>
    </row>
    <row r="657" spans="1:5">
      <c r="A657" s="40">
        <v>43182</v>
      </c>
      <c r="B657" s="41">
        <v>1682.62802917314</v>
      </c>
      <c r="C657" s="41">
        <v>176295.96317518799</v>
      </c>
      <c r="D657" s="38">
        <v>1.01803881762541</v>
      </c>
      <c r="E657" s="38">
        <v>104.77417475436999</v>
      </c>
    </row>
    <row r="658" spans="1:5">
      <c r="A658" s="40">
        <v>43183</v>
      </c>
      <c r="B658" s="41">
        <v>1682.6573794994899</v>
      </c>
      <c r="C658" s="41">
        <v>176295.07126299501</v>
      </c>
      <c r="D658" s="38">
        <v>1.0180484755313599</v>
      </c>
      <c r="E658" s="38">
        <v>104.771817133345</v>
      </c>
    </row>
    <row r="659" spans="1:5">
      <c r="A659" s="40">
        <v>43184</v>
      </c>
      <c r="B659" s="41">
        <v>1682.6867343532199</v>
      </c>
      <c r="C659" s="41">
        <v>176294.18362884401</v>
      </c>
      <c r="D659" s="38">
        <v>1.01805807782653</v>
      </c>
      <c r="E659" s="38">
        <v>104.769461855065</v>
      </c>
    </row>
    <row r="660" spans="1:5">
      <c r="A660" s="40">
        <v>43185</v>
      </c>
      <c r="B660" s="41">
        <v>1682.7160937368701</v>
      </c>
      <c r="C660" s="41">
        <v>176293.300272914</v>
      </c>
      <c r="D660" s="38">
        <v>1.0180676245093401</v>
      </c>
      <c r="E660" s="38">
        <v>104.767108919374</v>
      </c>
    </row>
    <row r="661" spans="1:5">
      <c r="A661" s="40">
        <v>43186</v>
      </c>
      <c r="B661" s="41">
        <v>1682.7454576529799</v>
      </c>
      <c r="C661" s="41">
        <v>176292.421195384</v>
      </c>
      <c r="D661" s="38">
        <v>1.01807711557823</v>
      </c>
      <c r="E661" s="38">
        <v>104.764758326116</v>
      </c>
    </row>
    <row r="662" spans="1:5">
      <c r="A662" s="40">
        <v>43187</v>
      </c>
      <c r="B662" s="41">
        <v>1682.7748261041099</v>
      </c>
      <c r="C662" s="41">
        <v>176291.54639643399</v>
      </c>
      <c r="D662" s="38">
        <v>1.0180865510316399</v>
      </c>
      <c r="E662" s="38">
        <v>104.762410075136</v>
      </c>
    </row>
    <row r="663" spans="1:5">
      <c r="A663" s="40">
        <v>43188</v>
      </c>
      <c r="B663" s="41">
        <v>1682.80419909284</v>
      </c>
      <c r="C663" s="41">
        <v>176290.67587624901</v>
      </c>
      <c r="D663" s="38">
        <v>1.01809593086802</v>
      </c>
      <c r="E663" s="38">
        <v>104.76006416627899</v>
      </c>
    </row>
    <row r="664" spans="1:5">
      <c r="A664" s="40">
        <v>43189</v>
      </c>
      <c r="B664" s="41">
        <v>1682.8335766217599</v>
      </c>
      <c r="C664" s="41">
        <v>176289.80963501401</v>
      </c>
      <c r="D664" s="38">
        <v>1.0181052550858301</v>
      </c>
      <c r="E664" s="38">
        <v>104.75772059939</v>
      </c>
    </row>
    <row r="665" spans="1:5">
      <c r="A665" s="40">
        <v>43190</v>
      </c>
      <c r="B665" s="41">
        <v>1682.8629586934901</v>
      </c>
      <c r="C665" s="41">
        <v>176288.94767291599</v>
      </c>
      <c r="D665" s="38">
        <v>1.0181145236835401</v>
      </c>
      <c r="E665" s="38">
        <v>104.755379374314</v>
      </c>
    </row>
    <row r="666" spans="1:5">
      <c r="A666" s="40">
        <v>43191</v>
      </c>
      <c r="B666" s="41">
        <v>1682.8923453106499</v>
      </c>
      <c r="C666" s="41">
        <v>176288.089990145</v>
      </c>
      <c r="D666" s="38">
        <v>1.0181237366596401</v>
      </c>
      <c r="E666" s="38">
        <v>104.753040490896</v>
      </c>
    </row>
    <row r="667" spans="1:5">
      <c r="A667" s="40">
        <v>43192</v>
      </c>
      <c r="B667" s="41">
        <v>1682.9217364758899</v>
      </c>
      <c r="C667" s="41">
        <v>176287.23658689301</v>
      </c>
      <c r="D667" s="38">
        <v>1.0181328940126</v>
      </c>
      <c r="E667" s="38">
        <v>104.75070394898199</v>
      </c>
    </row>
    <row r="668" spans="1:5">
      <c r="A668" s="40">
        <v>43193</v>
      </c>
      <c r="B668" s="41">
        <v>1682.9511321918701</v>
      </c>
      <c r="C668" s="41">
        <v>176286.38746335299</v>
      </c>
      <c r="D668" s="38">
        <v>1.0181419957409401</v>
      </c>
      <c r="E668" s="38">
        <v>104.748369748418</v>
      </c>
    </row>
    <row r="669" spans="1:5">
      <c r="A669" s="40">
        <v>43194</v>
      </c>
      <c r="B669" s="41">
        <v>1682.9805324612601</v>
      </c>
      <c r="C669" s="41">
        <v>176285.542619721</v>
      </c>
      <c r="D669" s="38">
        <v>1.0181510418431501</v>
      </c>
      <c r="E669" s="38">
        <v>104.74603788905</v>
      </c>
    </row>
    <row r="670" spans="1:5">
      <c r="A670" s="40">
        <v>43195</v>
      </c>
      <c r="B670" s="41">
        <v>1683.0099372867801</v>
      </c>
      <c r="C670" s="41">
        <v>176284.70205619399</v>
      </c>
      <c r="D670" s="38">
        <v>1.01816003231775</v>
      </c>
      <c r="E670" s="38">
        <v>104.743708370722</v>
      </c>
    </row>
    <row r="671" spans="1:5">
      <c r="A671" s="40">
        <v>43196</v>
      </c>
      <c r="B671" s="41">
        <v>1683.03934667111</v>
      </c>
      <c r="C671" s="41">
        <v>176283.865772972</v>
      </c>
      <c r="D671" s="38">
        <v>1.0181689671632601</v>
      </c>
      <c r="E671" s="38">
        <v>104.741381193283</v>
      </c>
    </row>
    <row r="672" spans="1:5">
      <c r="A672" s="40">
        <v>43197</v>
      </c>
      <c r="B672" s="41">
        <v>1683.06876061701</v>
      </c>
      <c r="C672" s="41">
        <v>176283.03377025799</v>
      </c>
      <c r="D672" s="38">
        <v>1.0181778463782301</v>
      </c>
      <c r="E672" s="38">
        <v>104.739056356576</v>
      </c>
    </row>
    <row r="673" spans="1:5">
      <c r="A673" s="40">
        <v>43198</v>
      </c>
      <c r="B673" s="41">
        <v>1683.0981791272</v>
      </c>
      <c r="C673" s="41">
        <v>176282.20604825401</v>
      </c>
      <c r="D673" s="38">
        <v>1.0181866699611799</v>
      </c>
      <c r="E673" s="38">
        <v>104.73673386045</v>
      </c>
    </row>
    <row r="674" spans="1:5">
      <c r="A674" s="40">
        <v>43199</v>
      </c>
      <c r="B674" s="41">
        <v>1683.1276022044501</v>
      </c>
      <c r="C674" s="41">
        <v>176281.382607167</v>
      </c>
      <c r="D674" s="38">
        <v>1.0181954379106899</v>
      </c>
      <c r="E674" s="38">
        <v>104.73441370475101</v>
      </c>
    </row>
    <row r="675" spans="1:5">
      <c r="A675" s="40">
        <v>43200</v>
      </c>
      <c r="B675" s="41">
        <v>1683.1570298515501</v>
      </c>
      <c r="C675" s="41">
        <v>176280.563447205</v>
      </c>
      <c r="D675" s="38">
        <v>1.0182041502253001</v>
      </c>
      <c r="E675" s="38">
        <v>104.732095889326</v>
      </c>
    </row>
    <row r="676" spans="1:5">
      <c r="A676" s="40">
        <v>43201</v>
      </c>
      <c r="B676" s="41">
        <v>1683.1864620712799</v>
      </c>
      <c r="C676" s="41">
        <v>176279.748568576</v>
      </c>
      <c r="D676" s="38">
        <v>1.0182128069035801</v>
      </c>
      <c r="E676" s="38">
        <v>104.72978041402</v>
      </c>
    </row>
    <row r="677" spans="1:5">
      <c r="A677" s="40">
        <v>43202</v>
      </c>
      <c r="B677" s="41">
        <v>1683.2158988664601</v>
      </c>
      <c r="C677" s="41">
        <v>176278.937971495</v>
      </c>
      <c r="D677" s="38">
        <v>1.0182214079441301</v>
      </c>
      <c r="E677" s="38">
        <v>104.727467278682</v>
      </c>
    </row>
    <row r="678" spans="1:5">
      <c r="A678" s="40">
        <v>43203</v>
      </c>
      <c r="B678" s="41">
        <v>1683.2453402399101</v>
      </c>
      <c r="C678" s="41">
        <v>176278.13165617399</v>
      </c>
      <c r="D678" s="38">
        <v>1.0182299533455199</v>
      </c>
      <c r="E678" s="38">
        <v>104.725156483159</v>
      </c>
    </row>
    <row r="679" spans="1:5">
      <c r="A679" s="40">
        <v>43204</v>
      </c>
      <c r="B679" s="41">
        <v>1683.2747861944999</v>
      </c>
      <c r="C679" s="41">
        <v>176277.32962282901</v>
      </c>
      <c r="D679" s="38">
        <v>1.01823844310635</v>
      </c>
      <c r="E679" s="38">
        <v>104.722848027298</v>
      </c>
    </row>
    <row r="680" spans="1:5">
      <c r="A680" s="40">
        <v>43205</v>
      </c>
      <c r="B680" s="41">
        <v>1683.30423673306</v>
      </c>
      <c r="C680" s="41">
        <v>176276.53187167901</v>
      </c>
      <c r="D680" s="38">
        <v>1.01824687722524</v>
      </c>
      <c r="E680" s="38">
        <v>104.720541910946</v>
      </c>
    </row>
    <row r="681" spans="1:5">
      <c r="A681" s="40">
        <v>43206</v>
      </c>
      <c r="B681" s="41">
        <v>1683.3336918585001</v>
      </c>
      <c r="C681" s="41">
        <v>176275.73840294301</v>
      </c>
      <c r="D681" s="38">
        <v>1.01825525570079</v>
      </c>
      <c r="E681" s="38">
        <v>104.718238133952</v>
      </c>
    </row>
    <row r="682" spans="1:5">
      <c r="A682" s="40">
        <v>43207</v>
      </c>
      <c r="B682" s="41">
        <v>1683.3631515736899</v>
      </c>
      <c r="C682" s="41">
        <v>176274.94921684399</v>
      </c>
      <c r="D682" s="38">
        <v>1.0182635785316301</v>
      </c>
      <c r="E682" s="38">
        <v>104.715936696163</v>
      </c>
    </row>
    <row r="683" spans="1:5">
      <c r="A683" s="40">
        <v>43208</v>
      </c>
      <c r="B683" s="41">
        <v>1683.39261588156</v>
      </c>
      <c r="C683" s="41">
        <v>176274.16431360599</v>
      </c>
      <c r="D683" s="38">
        <v>1.0182718457163999</v>
      </c>
      <c r="E683" s="38">
        <v>104.713637597427</v>
      </c>
    </row>
    <row r="684" spans="1:5">
      <c r="A684" s="40">
        <v>43209</v>
      </c>
      <c r="B684" s="41">
        <v>1683.4220847850299</v>
      </c>
      <c r="C684" s="41">
        <v>176273.38369345499</v>
      </c>
      <c r="D684" s="38">
        <v>1.01828005725374</v>
      </c>
      <c r="E684" s="38">
        <v>104.711340837592</v>
      </c>
    </row>
    <row r="685" spans="1:5">
      <c r="A685" s="40">
        <v>43210</v>
      </c>
      <c r="B685" s="41">
        <v>1683.4515582870599</v>
      </c>
      <c r="C685" s="41">
        <v>176272.607356619</v>
      </c>
      <c r="D685" s="38">
        <v>1.0182882131423101</v>
      </c>
      <c r="E685" s="38">
        <v>104.709046416506</v>
      </c>
    </row>
    <row r="686" spans="1:5">
      <c r="A686" s="40">
        <v>43211</v>
      </c>
      <c r="B686" s="41">
        <v>1683.4810363905999</v>
      </c>
      <c r="C686" s="41">
        <v>176271.83530333001</v>
      </c>
      <c r="D686" s="38">
        <v>1.0182963133807501</v>
      </c>
      <c r="E686" s="38">
        <v>104.706754334019</v>
      </c>
    </row>
    <row r="687" spans="1:5">
      <c r="A687" s="40">
        <v>43212</v>
      </c>
      <c r="B687" s="41">
        <v>1683.5105190986301</v>
      </c>
      <c r="C687" s="41">
        <v>176271.06753381799</v>
      </c>
      <c r="D687" s="38">
        <v>1.01830435796776</v>
      </c>
      <c r="E687" s="38">
        <v>104.704464589978</v>
      </c>
    </row>
    <row r="688" spans="1:5">
      <c r="A688" s="40">
        <v>43213</v>
      </c>
      <c r="B688" s="41">
        <v>1683.54000641415</v>
      </c>
      <c r="C688" s="41">
        <v>176270.304048319</v>
      </c>
      <c r="D688" s="38">
        <v>1.0183123469019999</v>
      </c>
      <c r="E688" s="38">
        <v>104.70217718423299</v>
      </c>
    </row>
    <row r="689" spans="1:5">
      <c r="A689" s="40">
        <v>43214</v>
      </c>
      <c r="B689" s="41">
        <v>1683.56949834017</v>
      </c>
      <c r="C689" s="41">
        <v>176269.544847068</v>
      </c>
      <c r="D689" s="38">
        <v>1.01832028018216</v>
      </c>
      <c r="E689" s="38">
        <v>104.699892116632</v>
      </c>
    </row>
    <row r="690" spans="1:5">
      <c r="A690" s="40">
        <v>43215</v>
      </c>
      <c r="B690" s="41">
        <v>1683.5989948797301</v>
      </c>
      <c r="C690" s="41">
        <v>176268.78993030501</v>
      </c>
      <c r="D690" s="38">
        <v>1.0183281578069501</v>
      </c>
      <c r="E690" s="38">
        <v>104.697609387024</v>
      </c>
    </row>
    <row r="691" spans="1:5">
      <c r="A691" s="40">
        <v>43216</v>
      </c>
      <c r="B691" s="41">
        <v>1683.6284960358701</v>
      </c>
      <c r="C691" s="41">
        <v>176268.03929827001</v>
      </c>
      <c r="D691" s="38">
        <v>1.01833597977507</v>
      </c>
      <c r="E691" s="38">
        <v>104.69532899526</v>
      </c>
    </row>
    <row r="692" spans="1:5">
      <c r="A692" s="40">
        <v>43217</v>
      </c>
      <c r="B692" s="41">
        <v>1683.6580018116599</v>
      </c>
      <c r="C692" s="41">
        <v>176267.29295120499</v>
      </c>
      <c r="D692" s="38">
        <v>1.01834374608523</v>
      </c>
      <c r="E692" s="38">
        <v>104.693050941187</v>
      </c>
    </row>
    <row r="693" spans="1:5">
      <c r="A693" s="40">
        <v>43218</v>
      </c>
      <c r="B693" s="41">
        <v>1683.6875122101701</v>
      </c>
      <c r="C693" s="41">
        <v>176266.55088935501</v>
      </c>
      <c r="D693" s="38">
        <v>1.01835145673617</v>
      </c>
      <c r="E693" s="38">
        <v>104.69077522465599</v>
      </c>
    </row>
    <row r="694" spans="1:5">
      <c r="A694" s="40">
        <v>43219</v>
      </c>
      <c r="B694" s="41">
        <v>1683.7170272344999</v>
      </c>
      <c r="C694" s="41">
        <v>176265.81311296599</v>
      </c>
      <c r="D694" s="38">
        <v>1.01835911172661</v>
      </c>
      <c r="E694" s="38">
        <v>104.688501845516</v>
      </c>
    </row>
    <row r="695" spans="1:5">
      <c r="A695" s="40">
        <v>43220</v>
      </c>
      <c r="B695" s="41">
        <v>1683.7465468877699</v>
      </c>
      <c r="C695" s="41">
        <v>176265.079622288</v>
      </c>
      <c r="D695" s="38">
        <v>1.0183667110553101</v>
      </c>
      <c r="E695" s="38">
        <v>104.686230803618</v>
      </c>
    </row>
    <row r="696" spans="1:5">
      <c r="A696" s="40">
        <v>43221</v>
      </c>
      <c r="B696" s="41">
        <v>1683.77607117311</v>
      </c>
      <c r="C696" s="41">
        <v>176264.35041757001</v>
      </c>
      <c r="D696" s="38">
        <v>1.01837425472101</v>
      </c>
      <c r="E696" s="38">
        <v>104.68396209881099</v>
      </c>
    </row>
    <row r="697" spans="1:5">
      <c r="A697" s="40">
        <v>43222</v>
      </c>
      <c r="B697" s="41">
        <v>1683.8056000936599</v>
      </c>
      <c r="C697" s="41">
        <v>176263.62549906599</v>
      </c>
      <c r="D697" s="38">
        <v>1.0183817427224799</v>
      </c>
      <c r="E697" s="38">
        <v>104.68169573094499</v>
      </c>
    </row>
    <row r="698" spans="1:5">
      <c r="A698" s="40">
        <v>43223</v>
      </c>
      <c r="B698" s="41">
        <v>1683.8351336526</v>
      </c>
      <c r="C698" s="41">
        <v>176262.904867031</v>
      </c>
      <c r="D698" s="38">
        <v>1.0183891750584799</v>
      </c>
      <c r="E698" s="38">
        <v>104.679431699872</v>
      </c>
    </row>
    <row r="699" spans="1:5">
      <c r="A699" s="40">
        <v>43224</v>
      </c>
      <c r="B699" s="41">
        <v>1683.8646718530899</v>
      </c>
      <c r="C699" s="41">
        <v>176262.18852172099</v>
      </c>
      <c r="D699" s="38">
        <v>1.01839655172781</v>
      </c>
      <c r="E699" s="38">
        <v>104.67717000544</v>
      </c>
    </row>
    <row r="700" spans="1:5">
      <c r="A700" s="40">
        <v>43225</v>
      </c>
      <c r="B700" s="41">
        <v>1683.89421469835</v>
      </c>
      <c r="C700" s="41">
        <v>176261.476463395</v>
      </c>
      <c r="D700" s="38">
        <v>1.0184038727292399</v>
      </c>
      <c r="E700" s="38">
        <v>104.674910647502</v>
      </c>
    </row>
    <row r="701" spans="1:5">
      <c r="A701" s="40">
        <v>43226</v>
      </c>
      <c r="B701" s="41">
        <v>1683.92376219158</v>
      </c>
      <c r="C701" s="41">
        <v>176260.76869231401</v>
      </c>
      <c r="D701" s="38">
        <v>1.0184111380615799</v>
      </c>
      <c r="E701" s="38">
        <v>104.672653625907</v>
      </c>
    </row>
    <row r="702" spans="1:5">
      <c r="A702" s="40">
        <v>43227</v>
      </c>
      <c r="B702" s="41">
        <v>1683.95331433602</v>
      </c>
      <c r="C702" s="41">
        <v>176260.065208741</v>
      </c>
      <c r="D702" s="38">
        <v>1.0184183477236299</v>
      </c>
      <c r="E702" s="38">
        <v>104.670398940507</v>
      </c>
    </row>
    <row r="703" spans="1:5">
      <c r="A703" s="40">
        <v>43228</v>
      </c>
      <c r="B703" s="41">
        <v>1683.9828711349101</v>
      </c>
      <c r="C703" s="41">
        <v>176259.366012941</v>
      </c>
      <c r="D703" s="38">
        <v>1.0184255017142101</v>
      </c>
      <c r="E703" s="38">
        <v>104.668146591154</v>
      </c>
    </row>
    <row r="704" spans="1:5">
      <c r="A704" s="40">
        <v>43229</v>
      </c>
      <c r="B704" s="41">
        <v>1684.0124325915299</v>
      </c>
      <c r="C704" s="41">
        <v>176258.67110518101</v>
      </c>
      <c r="D704" s="38">
        <v>1.01843260003216</v>
      </c>
      <c r="E704" s="38">
        <v>104.665896577697</v>
      </c>
    </row>
    <row r="705" spans="1:5">
      <c r="A705" s="40">
        <v>43230</v>
      </c>
      <c r="B705" s="41">
        <v>1684.04199870915</v>
      </c>
      <c r="C705" s="41">
        <v>176257.98048572999</v>
      </c>
      <c r="D705" s="38">
        <v>1.0184396426762901</v>
      </c>
      <c r="E705" s="38">
        <v>104.663648899989</v>
      </c>
    </row>
    <row r="706" spans="1:5">
      <c r="A706" s="40">
        <v>43231</v>
      </c>
      <c r="B706" s="41">
        <v>1684.07156949107</v>
      </c>
      <c r="C706" s="41">
        <v>176257.294154859</v>
      </c>
      <c r="D706" s="38">
        <v>1.01844662964546</v>
      </c>
      <c r="E706" s="38">
        <v>104.661403557881</v>
      </c>
    </row>
    <row r="707" spans="1:5">
      <c r="A707" s="40">
        <v>43232</v>
      </c>
      <c r="B707" s="41">
        <v>1684.1011449406101</v>
      </c>
      <c r="C707" s="41">
        <v>176256.61211284201</v>
      </c>
      <c r="D707" s="38">
        <v>1.0184535609385199</v>
      </c>
      <c r="E707" s="38">
        <v>104.659160551225</v>
      </c>
    </row>
    <row r="708" spans="1:5">
      <c r="A708" s="40">
        <v>43233</v>
      </c>
      <c r="B708" s="41">
        <v>1684.1307250611001</v>
      </c>
      <c r="C708" s="41">
        <v>176255.93435995301</v>
      </c>
      <c r="D708" s="38">
        <v>1.0184604365543399</v>
      </c>
      <c r="E708" s="38">
        <v>104.656919879873</v>
      </c>
    </row>
    <row r="709" spans="1:5">
      <c r="A709" s="40">
        <v>43234</v>
      </c>
      <c r="B709" s="41">
        <v>1684.1603098559001</v>
      </c>
      <c r="C709" s="41">
        <v>176255.26089646999</v>
      </c>
      <c r="D709" s="38">
        <v>1.01846725649178</v>
      </c>
      <c r="E709" s="38">
        <v>104.654681543677</v>
      </c>
    </row>
    <row r="710" spans="1:5">
      <c r="A710" s="40">
        <v>43235</v>
      </c>
      <c r="B710" s="41">
        <v>1684.1898993283601</v>
      </c>
      <c r="C710" s="41">
        <v>176254.59172267199</v>
      </c>
      <c r="D710" s="38">
        <v>1.01847402074972</v>
      </c>
      <c r="E710" s="38">
        <v>104.65244554249</v>
      </c>
    </row>
    <row r="711" spans="1:5">
      <c r="A711" s="40">
        <v>43236</v>
      </c>
      <c r="B711" s="41">
        <v>1684.2194934818699</v>
      </c>
      <c r="C711" s="41">
        <v>176253.926838841</v>
      </c>
      <c r="D711" s="38">
        <v>1.0184807293270599</v>
      </c>
      <c r="E711" s="38">
        <v>104.650211876163</v>
      </c>
    </row>
    <row r="712" spans="1:5">
      <c r="A712" s="40">
        <v>43237</v>
      </c>
      <c r="B712" s="41">
        <v>1684.24909231984</v>
      </c>
      <c r="C712" s="41">
        <v>176253.26624525999</v>
      </c>
      <c r="D712" s="38">
        <v>1.0184873822227001</v>
      </c>
      <c r="E712" s="38">
        <v>104.647980544549</v>
      </c>
    </row>
    <row r="713" spans="1:5">
      <c r="A713" s="40">
        <v>43238</v>
      </c>
      <c r="B713" s="41">
        <v>1684.27869584567</v>
      </c>
      <c r="C713" s="41">
        <v>176252.60994221401</v>
      </c>
      <c r="D713" s="38">
        <v>1.0184939794355401</v>
      </c>
      <c r="E713" s="38">
        <v>104.6457515475</v>
      </c>
    </row>
    <row r="714" spans="1:5">
      <c r="A714" s="40">
        <v>43239</v>
      </c>
      <c r="B714" s="41">
        <v>1684.3083040628101</v>
      </c>
      <c r="C714" s="41">
        <v>176251.95792999101</v>
      </c>
      <c r="D714" s="38">
        <v>1.0185005209644999</v>
      </c>
      <c r="E714" s="38">
        <v>104.643524884871</v>
      </c>
    </row>
    <row r="715" spans="1:5">
      <c r="A715" s="40">
        <v>43240</v>
      </c>
      <c r="B715" s="41">
        <v>1684.3379169747</v>
      </c>
      <c r="C715" s="41">
        <v>176251.31020887999</v>
      </c>
      <c r="D715" s="38">
        <v>1.0185070068085</v>
      </c>
      <c r="E715" s="38">
        <v>104.641300556513</v>
      </c>
    </row>
    <row r="716" spans="1:5">
      <c r="A716" s="40">
        <v>43241</v>
      </c>
      <c r="B716" s="41">
        <v>1684.3675345848101</v>
      </c>
      <c r="C716" s="41">
        <v>176250.66677917301</v>
      </c>
      <c r="D716" s="38">
        <v>1.0185134369664901</v>
      </c>
      <c r="E716" s="38">
        <v>104.63907856228001</v>
      </c>
    </row>
    <row r="717" spans="1:5">
      <c r="A717" s="40">
        <v>43242</v>
      </c>
      <c r="B717" s="41">
        <v>1684.3971568966199</v>
      </c>
      <c r="C717" s="41">
        <v>176250.027641163</v>
      </c>
      <c r="D717" s="38">
        <v>1.0185198114374101</v>
      </c>
      <c r="E717" s="38">
        <v>104.636858902024</v>
      </c>
    </row>
    <row r="718" spans="1:5">
      <c r="A718" s="40">
        <v>43243</v>
      </c>
      <c r="B718" s="41">
        <v>1684.4267839136501</v>
      </c>
      <c r="C718" s="41">
        <v>176249.392795147</v>
      </c>
      <c r="D718" s="38">
        <v>1.0185261302202</v>
      </c>
      <c r="E718" s="38">
        <v>104.63464157560099</v>
      </c>
    </row>
    <row r="719" spans="1:5">
      <c r="A719" s="40">
        <v>43244</v>
      </c>
      <c r="B719" s="41">
        <v>1684.4564156393999</v>
      </c>
      <c r="C719" s="41">
        <v>176248.76224142199</v>
      </c>
      <c r="D719" s="38">
        <v>1.0185323933138499</v>
      </c>
      <c r="E719" s="38">
        <v>104.632426582863</v>
      </c>
    </row>
    <row r="720" spans="1:5">
      <c r="A720" s="40">
        <v>43245</v>
      </c>
      <c r="B720" s="41">
        <v>1684.48605207741</v>
      </c>
      <c r="C720" s="41">
        <v>176248.13598028701</v>
      </c>
      <c r="D720" s="38">
        <v>1.0185386007173001</v>
      </c>
      <c r="E720" s="38">
        <v>104.630213923664</v>
      </c>
    </row>
    <row r="721" spans="1:5">
      <c r="A721" s="40">
        <v>43246</v>
      </c>
      <c r="B721" s="41">
        <v>1684.51569323123</v>
      </c>
      <c r="C721" s="41">
        <v>176247.514012044</v>
      </c>
      <c r="D721" s="38">
        <v>1.0185447524295601</v>
      </c>
      <c r="E721" s="38">
        <v>104.628003597857</v>
      </c>
    </row>
    <row r="722" spans="1:5">
      <c r="A722" s="40">
        <v>43247</v>
      </c>
      <c r="B722" s="41">
        <v>1684.54533910444</v>
      </c>
      <c r="C722" s="41">
        <v>176246.896336998</v>
      </c>
      <c r="D722" s="38">
        <v>1.0185508484496</v>
      </c>
      <c r="E722" s="38">
        <v>104.62579560529799</v>
      </c>
    </row>
    <row r="723" spans="1:5">
      <c r="A723" s="40">
        <v>43248</v>
      </c>
      <c r="B723" s="41">
        <v>1684.5749897006101</v>
      </c>
      <c r="C723" s="41">
        <v>176246.28295545399</v>
      </c>
      <c r="D723" s="38">
        <v>1.01855688877644</v>
      </c>
      <c r="E723" s="38">
        <v>104.62358994584</v>
      </c>
    </row>
    <row r="724" spans="1:5">
      <c r="A724" s="40">
        <v>43249</v>
      </c>
      <c r="B724" s="41">
        <v>1684.60464502335</v>
      </c>
      <c r="C724" s="41">
        <v>176245.67386772099</v>
      </c>
      <c r="D724" s="38">
        <v>1.0185628734090699</v>
      </c>
      <c r="E724" s="38">
        <v>104.621386619338</v>
      </c>
    </row>
    <row r="725" spans="1:5">
      <c r="A725" s="40">
        <v>43250</v>
      </c>
      <c r="B725" s="41">
        <v>1684.63430507629</v>
      </c>
      <c r="C725" s="41">
        <v>176245.06907410701</v>
      </c>
      <c r="D725" s="38">
        <v>1.01856880234651</v>
      </c>
      <c r="E725" s="38">
        <v>104.619185625646</v>
      </c>
    </row>
    <row r="726" spans="1:5">
      <c r="A726" s="40">
        <v>43251</v>
      </c>
      <c r="B726" s="41">
        <v>1684.6639698630499</v>
      </c>
      <c r="C726" s="41">
        <v>176244.46857492501</v>
      </c>
      <c r="D726" s="38">
        <v>1.01857467558779</v>
      </c>
      <c r="E726" s="38">
        <v>104.616986964619</v>
      </c>
    </row>
    <row r="727" spans="1:5">
      <c r="A727" s="40">
        <v>43252</v>
      </c>
      <c r="B727" s="41">
        <v>1684.69363938729</v>
      </c>
      <c r="C727" s="41">
        <v>176243.87237048999</v>
      </c>
      <c r="D727" s="38">
        <v>1.01858049313196</v>
      </c>
      <c r="E727" s="38">
        <v>104.61479063611201</v>
      </c>
    </row>
    <row r="728" spans="1:5">
      <c r="A728" s="40">
        <v>43253</v>
      </c>
      <c r="B728" s="41">
        <v>1684.72331365268</v>
      </c>
      <c r="C728" s="41">
        <v>176243.28046111701</v>
      </c>
      <c r="D728" s="38">
        <v>1.01858625497804</v>
      </c>
      <c r="E728" s="38">
        <v>104.61259663998</v>
      </c>
    </row>
    <row r="729" spans="1:5">
      <c r="A729" s="40">
        <v>43254</v>
      </c>
      <c r="B729" s="41">
        <v>1684.7529926628999</v>
      </c>
      <c r="C729" s="41">
        <v>176242.692847125</v>
      </c>
      <c r="D729" s="38">
        <v>1.01859196112511</v>
      </c>
      <c r="E729" s="38">
        <v>104.61040497607701</v>
      </c>
    </row>
    <row r="730" spans="1:5">
      <c r="A730" s="40">
        <v>43255</v>
      </c>
      <c r="B730" s="41">
        <v>1684.78267642167</v>
      </c>
      <c r="C730" s="41">
        <v>176242.10952883301</v>
      </c>
      <c r="D730" s="38">
        <v>1.01859761157221</v>
      </c>
      <c r="E730" s="38">
        <v>104.60821564426099</v>
      </c>
    </row>
    <row r="731" spans="1:5">
      <c r="A731" s="40">
        <v>43256</v>
      </c>
      <c r="B731" s="41">
        <v>1684.8123649327099</v>
      </c>
      <c r="C731" s="41">
        <v>176241.530506565</v>
      </c>
      <c r="D731" s="38">
        <v>1.01860320631843</v>
      </c>
      <c r="E731" s="38">
        <v>104.60602864438501</v>
      </c>
    </row>
    <row r="732" spans="1:5">
      <c r="A732" s="40">
        <v>43257</v>
      </c>
      <c r="B732" s="41">
        <v>1684.84205819974</v>
      </c>
      <c r="C732" s="41">
        <v>176240.95578064301</v>
      </c>
      <c r="D732" s="38">
        <v>1.0186087453628401</v>
      </c>
      <c r="E732" s="38">
        <v>104.603843976306</v>
      </c>
    </row>
    <row r="733" spans="1:5">
      <c r="A733" s="40">
        <v>43258</v>
      </c>
      <c r="B733" s="41">
        <v>1684.8717562265299</v>
      </c>
      <c r="C733" s="41">
        <v>176240.38535139599</v>
      </c>
      <c r="D733" s="38">
        <v>1.0186142287045401</v>
      </c>
      <c r="E733" s="38">
        <v>104.601661639879</v>
      </c>
    </row>
    <row r="734" spans="1:5">
      <c r="A734" s="40">
        <v>43259</v>
      </c>
      <c r="B734" s="41">
        <v>1684.9014590168499</v>
      </c>
      <c r="C734" s="41">
        <v>176239.81921915099</v>
      </c>
      <c r="D734" s="38">
        <v>1.01861965634263</v>
      </c>
      <c r="E734" s="38">
        <v>104.59948163496</v>
      </c>
    </row>
    <row r="735" spans="1:5">
      <c r="A735" s="40">
        <v>43260</v>
      </c>
      <c r="B735" s="41">
        <v>1684.9311665744799</v>
      </c>
      <c r="C735" s="41">
        <v>176239.25738423801</v>
      </c>
      <c r="D735" s="38">
        <v>1.0186250282762099</v>
      </c>
      <c r="E735" s="38">
        <v>104.597303961406</v>
      </c>
    </row>
    <row r="736" spans="1:5">
      <c r="A736" s="40">
        <v>43261</v>
      </c>
      <c r="B736" s="41">
        <v>1684.96087890324</v>
      </c>
      <c r="C736" s="41">
        <v>176238.69984699099</v>
      </c>
      <c r="D736" s="38">
        <v>1.0186303445044</v>
      </c>
      <c r="E736" s="38">
        <v>104.59512861907299</v>
      </c>
    </row>
    <row r="737" spans="1:5">
      <c r="A737" s="40">
        <v>43262</v>
      </c>
      <c r="B737" s="41">
        <v>1684.99059600694</v>
      </c>
      <c r="C737" s="41">
        <v>176238.14660774401</v>
      </c>
      <c r="D737" s="38">
        <v>1.0186356050263401</v>
      </c>
      <c r="E737" s="38">
        <v>104.592955607817</v>
      </c>
    </row>
    <row r="738" spans="1:5">
      <c r="A738" s="40">
        <v>43263</v>
      </c>
      <c r="B738" s="41">
        <v>1685.0261617986801</v>
      </c>
      <c r="C738" s="41">
        <v>176235.593472212</v>
      </c>
      <c r="D738" s="38">
        <v>1.0186669911158499</v>
      </c>
      <c r="E738" s="38">
        <v>104.589232777305</v>
      </c>
    </row>
    <row r="739" spans="1:5">
      <c r="A739" s="40">
        <v>43264</v>
      </c>
      <c r="B739" s="41">
        <v>1685.06174813643</v>
      </c>
      <c r="C739" s="41">
        <v>176233.03916915701</v>
      </c>
      <c r="D739" s="38">
        <v>1.01869839377672</v>
      </c>
      <c r="E739" s="38">
        <v>104.585508135865</v>
      </c>
    </row>
    <row r="740" spans="1:5">
      <c r="A740" s="40">
        <v>43265</v>
      </c>
      <c r="B740" s="41">
        <v>1685.0973550216199</v>
      </c>
      <c r="C740" s="41">
        <v>176230.48369865</v>
      </c>
      <c r="D740" s="38">
        <v>1.0187298130104301</v>
      </c>
      <c r="E740" s="38">
        <v>104.58178168369901</v>
      </c>
    </row>
    <row r="741" spans="1:5">
      <c r="A741" s="40">
        <v>43266</v>
      </c>
      <c r="B741" s="41">
        <v>1685.1329824557099</v>
      </c>
      <c r="C741" s="41">
        <v>176227.92706076099</v>
      </c>
      <c r="D741" s="38">
        <v>1.0187612488184501</v>
      </c>
      <c r="E741" s="38">
        <v>104.57805342101101</v>
      </c>
    </row>
    <row r="742" spans="1:5">
      <c r="A742" s="40">
        <v>43267</v>
      </c>
      <c r="B742" s="41">
        <v>1685.1686304401501</v>
      </c>
      <c r="C742" s="41">
        <v>176225.369255561</v>
      </c>
      <c r="D742" s="38">
        <v>1.0187927012022699</v>
      </c>
      <c r="E742" s="38">
        <v>104.574323348004</v>
      </c>
    </row>
    <row r="743" spans="1:5">
      <c r="A743" s="40">
        <v>43268</v>
      </c>
      <c r="B743" s="41">
        <v>1685.20429897638</v>
      </c>
      <c r="C743" s="41">
        <v>176222.81028311999</v>
      </c>
      <c r="D743" s="38">
        <v>1.01882417016334</v>
      </c>
      <c r="E743" s="38">
        <v>104.57059146488101</v>
      </c>
    </row>
    <row r="744" spans="1:5">
      <c r="A744" s="40">
        <v>43269</v>
      </c>
      <c r="B744" s="41">
        <v>1685.23998806586</v>
      </c>
      <c r="C744" s="41">
        <v>176220.250143507</v>
      </c>
      <c r="D744" s="38">
        <v>1.0188556557031501</v>
      </c>
      <c r="E744" s="38">
        <v>104.56685777184499</v>
      </c>
    </row>
    <row r="745" spans="1:5">
      <c r="A745" s="40">
        <v>43270</v>
      </c>
      <c r="B745" s="41">
        <v>1685.27569771003</v>
      </c>
      <c r="C745" s="41">
        <v>176217.68883679499</v>
      </c>
      <c r="D745" s="38">
        <v>1.01888715782318</v>
      </c>
      <c r="E745" s="38">
        <v>104.563122269099</v>
      </c>
    </row>
    <row r="746" spans="1:5">
      <c r="A746" s="40">
        <v>43271</v>
      </c>
      <c r="B746" s="41">
        <v>1685.3114279103499</v>
      </c>
      <c r="C746" s="41">
        <v>176215.12636305299</v>
      </c>
      <c r="D746" s="38">
        <v>1.0189186765249001</v>
      </c>
      <c r="E746" s="38">
        <v>104.55938495684801</v>
      </c>
    </row>
    <row r="747" spans="1:5">
      <c r="A747" s="40">
        <v>43272</v>
      </c>
      <c r="B747" s="41">
        <v>1685.3471786682701</v>
      </c>
      <c r="C747" s="41">
        <v>176212.56272235201</v>
      </c>
      <c r="D747" s="38">
        <v>1.01895021180979</v>
      </c>
      <c r="E747" s="38">
        <v>104.555645835294</v>
      </c>
    </row>
    <row r="748" spans="1:5">
      <c r="A748" s="40">
        <v>43273</v>
      </c>
      <c r="B748" s="41">
        <v>1685.38294998525</v>
      </c>
      <c r="C748" s="41">
        <v>176209.997914762</v>
      </c>
      <c r="D748" s="38">
        <v>1.0189817636793399</v>
      </c>
      <c r="E748" s="38">
        <v>104.55190490464101</v>
      </c>
    </row>
    <row r="749" spans="1:5">
      <c r="A749" s="40">
        <v>43274</v>
      </c>
      <c r="B749" s="41">
        <v>1685.41874186273</v>
      </c>
      <c r="C749" s="41">
        <v>176207.431940354</v>
      </c>
      <c r="D749" s="38">
        <v>1.0190133321350101</v>
      </c>
      <c r="E749" s="38">
        <v>104.548162165094</v>
      </c>
    </row>
    <row r="750" spans="1:5">
      <c r="A750" s="40">
        <v>43275</v>
      </c>
      <c r="B750" s="41">
        <v>1685.45455430218</v>
      </c>
      <c r="C750" s="41">
        <v>176204.864799198</v>
      </c>
      <c r="D750" s="38">
        <v>1.0190449171783</v>
      </c>
      <c r="E750" s="38">
        <v>104.54441761685599</v>
      </c>
    </row>
    <row r="751" spans="1:5">
      <c r="A751" s="40">
        <v>43276</v>
      </c>
      <c r="B751" s="41">
        <v>1685.49038730505</v>
      </c>
      <c r="C751" s="41">
        <v>176202.296491366</v>
      </c>
      <c r="D751" s="38">
        <v>1.0190765188106801</v>
      </c>
      <c r="E751" s="38">
        <v>104.54067126013</v>
      </c>
    </row>
    <row r="752" spans="1:5">
      <c r="A752" s="40">
        <v>43277</v>
      </c>
      <c r="B752" s="41">
        <v>1685.5262408727899</v>
      </c>
      <c r="C752" s="41">
        <v>176199.72701692799</v>
      </c>
      <c r="D752" s="38">
        <v>1.0191081370336399</v>
      </c>
      <c r="E752" s="38">
        <v>104.536923095121</v>
      </c>
    </row>
    <row r="753" spans="1:5">
      <c r="A753" s="40">
        <v>43278</v>
      </c>
      <c r="B753" s="41">
        <v>1685.56211500687</v>
      </c>
      <c r="C753" s="41">
        <v>176197.15637595399</v>
      </c>
      <c r="D753" s="38">
        <v>1.0191397718486599</v>
      </c>
      <c r="E753" s="38">
        <v>104.53317312203301</v>
      </c>
    </row>
    <row r="754" spans="1:5">
      <c r="A754" s="40">
        <v>43279</v>
      </c>
      <c r="B754" s="41">
        <v>1685.5980097087399</v>
      </c>
      <c r="C754" s="41">
        <v>176194.58456851501</v>
      </c>
      <c r="D754" s="38">
        <v>1.01917142325722</v>
      </c>
      <c r="E754" s="38">
        <v>104.529421341071</v>
      </c>
    </row>
    <row r="755" spans="1:5">
      <c r="A755" s="40">
        <v>43280</v>
      </c>
      <c r="B755" s="41">
        <v>1685.63392497986</v>
      </c>
      <c r="C755" s="41">
        <v>176192.01159468299</v>
      </c>
      <c r="D755" s="38">
        <v>1.0192030912608101</v>
      </c>
      <c r="E755" s="38">
        <v>104.525667752438</v>
      </c>
    </row>
    <row r="756" spans="1:5">
      <c r="A756" s="40">
        <v>43281</v>
      </c>
      <c r="B756" s="41">
        <v>1685.66986082169</v>
      </c>
      <c r="C756" s="41">
        <v>176189.43745452701</v>
      </c>
      <c r="D756" s="38">
        <v>1.0192347758609199</v>
      </c>
      <c r="E756" s="38">
        <v>104.521912356339</v>
      </c>
    </row>
    <row r="757" spans="1:5">
      <c r="A757" s="40">
        <v>43282</v>
      </c>
      <c r="B757" s="41">
        <v>1685.7058172356899</v>
      </c>
      <c r="C757" s="41">
        <v>176186.86214811899</v>
      </c>
      <c r="D757" s="38">
        <v>1.0192664770590301</v>
      </c>
      <c r="E757" s="38">
        <v>104.51815515297901</v>
      </c>
    </row>
    <row r="758" spans="1:5">
      <c r="A758" s="40">
        <v>43283</v>
      </c>
      <c r="B758" s="41">
        <v>1685.7417942233301</v>
      </c>
      <c r="C758" s="41">
        <v>176184.28567552901</v>
      </c>
      <c r="D758" s="38">
        <v>1.01929819485663</v>
      </c>
      <c r="E758" s="38">
        <v>104.514396142561</v>
      </c>
    </row>
    <row r="759" spans="1:5">
      <c r="A759" s="40">
        <v>43284</v>
      </c>
      <c r="B759" s="41">
        <v>1685.7777917860601</v>
      </c>
      <c r="C759" s="41">
        <v>176181.708036828</v>
      </c>
      <c r="D759" s="38">
        <v>1.01932992925521</v>
      </c>
      <c r="E759" s="38">
        <v>104.510635325292</v>
      </c>
    </row>
    <row r="760" spans="1:5">
      <c r="A760" s="40">
        <v>43285</v>
      </c>
      <c r="B760" s="41">
        <v>1685.8138099253499</v>
      </c>
      <c r="C760" s="41">
        <v>176179.12923208799</v>
      </c>
      <c r="D760" s="38">
        <v>1.01936168025625</v>
      </c>
      <c r="E760" s="38">
        <v>104.506872701375</v>
      </c>
    </row>
    <row r="761" spans="1:5">
      <c r="A761" s="40">
        <v>43286</v>
      </c>
      <c r="B761" s="41">
        <v>1685.8498486426699</v>
      </c>
      <c r="C761" s="41">
        <v>176176.549261379</v>
      </c>
      <c r="D761" s="38">
        <v>1.0193934478612501</v>
      </c>
      <c r="E761" s="38">
        <v>104.50310827101499</v>
      </c>
    </row>
    <row r="762" spans="1:5">
      <c r="A762" s="40">
        <v>43287</v>
      </c>
      <c r="B762" s="41">
        <v>1685.8859079394699</v>
      </c>
      <c r="C762" s="41">
        <v>176173.968124771</v>
      </c>
      <c r="D762" s="38">
        <v>1.0194252320717001</v>
      </c>
      <c r="E762" s="38">
        <v>104.49934203441801</v>
      </c>
    </row>
    <row r="763" spans="1:5">
      <c r="A763" s="40">
        <v>43288</v>
      </c>
      <c r="B763" s="41">
        <v>1685.92198781723</v>
      </c>
      <c r="C763" s="41">
        <v>176171.385822337</v>
      </c>
      <c r="D763" s="38">
        <v>1.01945703288909</v>
      </c>
      <c r="E763" s="38">
        <v>104.49557399178801</v>
      </c>
    </row>
    <row r="764" spans="1:5">
      <c r="A764" s="40">
        <v>43289</v>
      </c>
      <c r="B764" s="41">
        <v>1685.9580882774101</v>
      </c>
      <c r="C764" s="41">
        <v>176168.80235414699</v>
      </c>
      <c r="D764" s="38">
        <v>1.0194888503149</v>
      </c>
      <c r="E764" s="38">
        <v>104.491804143331</v>
      </c>
    </row>
    <row r="765" spans="1:5">
      <c r="A765" s="40">
        <v>43290</v>
      </c>
      <c r="B765" s="41">
        <v>1685.99420932148</v>
      </c>
      <c r="C765" s="41">
        <v>176166.21772027199</v>
      </c>
      <c r="D765" s="38">
        <v>1.0195206843506499</v>
      </c>
      <c r="E765" s="38">
        <v>104.488032489251</v>
      </c>
    </row>
    <row r="766" spans="1:5">
      <c r="A766" s="40">
        <v>43291</v>
      </c>
      <c r="B766" s="41">
        <v>1686.0303509508999</v>
      </c>
      <c r="C766" s="41">
        <v>176163.63192078299</v>
      </c>
      <c r="D766" s="38">
        <v>1.0195525349978101</v>
      </c>
      <c r="E766" s="38">
        <v>104.48425902975499</v>
      </c>
    </row>
    <row r="767" spans="1:5">
      <c r="A767" s="40">
        <v>43292</v>
      </c>
      <c r="B767" s="41">
        <v>1686.0665131671501</v>
      </c>
      <c r="C767" s="41">
        <v>176161.044955752</v>
      </c>
      <c r="D767" s="38">
        <v>1.0195844022578799</v>
      </c>
      <c r="E767" s="38">
        <v>104.48048376504801</v>
      </c>
    </row>
    <row r="768" spans="1:5">
      <c r="A768" s="40">
        <v>43293</v>
      </c>
      <c r="B768" s="41">
        <v>1686.1026959717001</v>
      </c>
      <c r="C768" s="41">
        <v>176158.45682524799</v>
      </c>
      <c r="D768" s="38">
        <v>1.0196162861323601</v>
      </c>
      <c r="E768" s="38">
        <v>104.476706695334</v>
      </c>
    </row>
    <row r="769" spans="1:5">
      <c r="A769" s="40">
        <v>43294</v>
      </c>
      <c r="B769" s="41">
        <v>1686.13889936601</v>
      </c>
      <c r="C769" s="41">
        <v>176155.86752934399</v>
      </c>
      <c r="D769" s="38">
        <v>1.01964818662274</v>
      </c>
      <c r="E769" s="38">
        <v>104.472927820821</v>
      </c>
    </row>
    <row r="770" spans="1:5">
      <c r="A770" s="40">
        <v>43295</v>
      </c>
      <c r="B770" s="41">
        <v>1686.1751233515699</v>
      </c>
      <c r="C770" s="41">
        <v>176153.277068111</v>
      </c>
      <c r="D770" s="38">
        <v>1.0196801037305301</v>
      </c>
      <c r="E770" s="38">
        <v>104.46914714171299</v>
      </c>
    </row>
    <row r="771" spans="1:5">
      <c r="A771" s="40">
        <v>43296</v>
      </c>
      <c r="B771" s="41">
        <v>1686.21136792983</v>
      </c>
      <c r="C771" s="41">
        <v>176150.68544162001</v>
      </c>
      <c r="D771" s="38">
        <v>1.0197120374572199</v>
      </c>
      <c r="E771" s="38">
        <v>104.465364658216</v>
      </c>
    </row>
    <row r="772" spans="1:5">
      <c r="A772" s="40">
        <v>43297</v>
      </c>
      <c r="B772" s="41">
        <v>1686.2476331022799</v>
      </c>
      <c r="C772" s="41">
        <v>176148.092649942</v>
      </c>
      <c r="D772" s="38">
        <v>1.01974398780431</v>
      </c>
      <c r="E772" s="38">
        <v>104.46158037053701</v>
      </c>
    </row>
    <row r="773" spans="1:5">
      <c r="A773" s="40">
        <v>43298</v>
      </c>
      <c r="B773" s="41">
        <v>1686.2839188703799</v>
      </c>
      <c r="C773" s="41">
        <v>176145.49869314799</v>
      </c>
      <c r="D773" s="38">
        <v>1.0197759547732901</v>
      </c>
      <c r="E773" s="38">
        <v>104.457794278881</v>
      </c>
    </row>
    <row r="774" spans="1:5">
      <c r="A774" s="40">
        <v>43299</v>
      </c>
      <c r="B774" s="41">
        <v>1686.32022523562</v>
      </c>
      <c r="C774" s="41">
        <v>176142.903571309</v>
      </c>
      <c r="D774" s="38">
        <v>1.01980793836568</v>
      </c>
      <c r="E774" s="38">
        <v>104.454006383454</v>
      </c>
    </row>
    <row r="775" spans="1:5">
      <c r="A775" s="40">
        <v>43300</v>
      </c>
      <c r="B775" s="41">
        <v>1686.3565521994699</v>
      </c>
      <c r="C775" s="41">
        <v>176140.30728449801</v>
      </c>
      <c r="D775" s="38">
        <v>1.01983993858296</v>
      </c>
      <c r="E775" s="38">
        <v>104.450216684463</v>
      </c>
    </row>
    <row r="776" spans="1:5">
      <c r="A776" s="40">
        <v>43301</v>
      </c>
      <c r="B776" s="41">
        <v>1686.39289976341</v>
      </c>
      <c r="C776" s="41">
        <v>176137.70983278501</v>
      </c>
      <c r="D776" s="38">
        <v>1.01987195542664</v>
      </c>
      <c r="E776" s="38">
        <v>104.446425182113</v>
      </c>
    </row>
    <row r="777" spans="1:5">
      <c r="A777" s="40">
        <v>43302</v>
      </c>
      <c r="B777" s="41">
        <v>1686.4292679288999</v>
      </c>
      <c r="C777" s="41">
        <v>176135.11121624199</v>
      </c>
      <c r="D777" s="38">
        <v>1.01990398889823</v>
      </c>
      <c r="E777" s="38">
        <v>104.442631876612</v>
      </c>
    </row>
    <row r="778" spans="1:5">
      <c r="A778" s="40">
        <v>43303</v>
      </c>
      <c r="B778" s="41">
        <v>1686.46565669744</v>
      </c>
      <c r="C778" s="41">
        <v>176132.51143494001</v>
      </c>
      <c r="D778" s="38">
        <v>1.01993603899923</v>
      </c>
      <c r="E778" s="38">
        <v>104.438836768165</v>
      </c>
    </row>
    <row r="779" spans="1:5">
      <c r="A779" s="40">
        <v>43304</v>
      </c>
      <c r="B779" s="41">
        <v>1686.5020660705</v>
      </c>
      <c r="C779" s="41">
        <v>176129.91048895</v>
      </c>
      <c r="D779" s="38">
        <v>1.01996810573115</v>
      </c>
      <c r="E779" s="38">
        <v>104.435039856979</v>
      </c>
    </row>
    <row r="780" spans="1:5">
      <c r="A780" s="40">
        <v>43305</v>
      </c>
      <c r="B780" s="41">
        <v>1686.5384960495601</v>
      </c>
      <c r="C780" s="41">
        <v>176127.30837834501</v>
      </c>
      <c r="D780" s="38">
        <v>1.02000018909548</v>
      </c>
      <c r="E780" s="38">
        <v>104.431241143261</v>
      </c>
    </row>
    <row r="781" spans="1:5">
      <c r="A781" s="40">
        <v>43306</v>
      </c>
      <c r="B781" s="41">
        <v>1686.5749466361001</v>
      </c>
      <c r="C781" s="41">
        <v>176124.70510319501</v>
      </c>
      <c r="D781" s="38">
        <v>1.0200322890937299</v>
      </c>
      <c r="E781" s="38">
        <v>104.427440627218</v>
      </c>
    </row>
    <row r="782" spans="1:5">
      <c r="A782" s="40">
        <v>43307</v>
      </c>
      <c r="B782" s="41">
        <v>1686.61141783161</v>
      </c>
      <c r="C782" s="41">
        <v>176122.10066357101</v>
      </c>
      <c r="D782" s="38">
        <v>1.02006440572742</v>
      </c>
      <c r="E782" s="38">
        <v>104.423638309056</v>
      </c>
    </row>
    <row r="783" spans="1:5">
      <c r="A783" s="40">
        <v>43308</v>
      </c>
      <c r="B783" s="41">
        <v>1686.6479096375499</v>
      </c>
      <c r="C783" s="41">
        <v>176119.49505954701</v>
      </c>
      <c r="D783" s="38">
        <v>1.0200965389980401</v>
      </c>
      <c r="E783" s="38">
        <v>104.41983418898199</v>
      </c>
    </row>
    <row r="784" spans="1:5">
      <c r="A784" s="40">
        <v>43309</v>
      </c>
      <c r="B784" s="41">
        <v>1686.6844220554301</v>
      </c>
      <c r="C784" s="41">
        <v>176116.88829119201</v>
      </c>
      <c r="D784" s="38">
        <v>1.0201286889071099</v>
      </c>
      <c r="E784" s="38">
        <v>104.416028267204</v>
      </c>
    </row>
    <row r="785" spans="1:5">
      <c r="A785" s="40">
        <v>43310</v>
      </c>
      <c r="B785" s="41">
        <v>1686.7209550867201</v>
      </c>
      <c r="C785" s="41">
        <v>176114.28035858</v>
      </c>
      <c r="D785" s="38">
        <v>1.0201608554561401</v>
      </c>
      <c r="E785" s="38">
        <v>104.412220543928</v>
      </c>
    </row>
    <row r="786" spans="1:5">
      <c r="A786" s="40">
        <v>43311</v>
      </c>
      <c r="B786" s="41">
        <v>1686.7575087329101</v>
      </c>
      <c r="C786" s="41">
        <v>176111.67126177999</v>
      </c>
      <c r="D786" s="38">
        <v>1.02019303864664</v>
      </c>
      <c r="E786" s="38">
        <v>104.40841101936201</v>
      </c>
    </row>
    <row r="787" spans="1:5">
      <c r="A787" s="40">
        <v>43312</v>
      </c>
      <c r="B787" s="41">
        <v>1686.79408299548</v>
      </c>
      <c r="C787" s="41">
        <v>176109.061000866</v>
      </c>
      <c r="D787" s="38">
        <v>1.02022523848011</v>
      </c>
      <c r="E787" s="38">
        <v>104.404599693712</v>
      </c>
    </row>
    <row r="788" spans="1:5">
      <c r="A788" s="40">
        <v>43313</v>
      </c>
      <c r="B788" s="41">
        <v>1686.8306778759199</v>
      </c>
      <c r="C788" s="41">
        <v>176106.44957590799</v>
      </c>
      <c r="D788" s="38">
        <v>1.0202574549580701</v>
      </c>
      <c r="E788" s="38">
        <v>104.400786567187</v>
      </c>
    </row>
    <row r="789" spans="1:5">
      <c r="A789" s="40">
        <v>43314</v>
      </c>
      <c r="B789" s="41">
        <v>1686.86729337572</v>
      </c>
      <c r="C789" s="41">
        <v>176103.83698697801</v>
      </c>
      <c r="D789" s="38">
        <v>1.02028968808204</v>
      </c>
      <c r="E789" s="38">
        <v>104.39697163999401</v>
      </c>
    </row>
    <row r="790" spans="1:5">
      <c r="A790" s="40">
        <v>43315</v>
      </c>
      <c r="B790" s="41">
        <v>1686.90392949636</v>
      </c>
      <c r="C790" s="41">
        <v>176101.22323414899</v>
      </c>
      <c r="D790" s="38">
        <v>1.02032193785352</v>
      </c>
      <c r="E790" s="38">
        <v>104.39315491233999</v>
      </c>
    </row>
    <row r="791" spans="1:5">
      <c r="A791" s="40">
        <v>43316</v>
      </c>
      <c r="B791" s="41">
        <v>1686.9405862393401</v>
      </c>
      <c r="C791" s="41">
        <v>176098.60831749201</v>
      </c>
      <c r="D791" s="38">
        <v>1.0203542042740299</v>
      </c>
      <c r="E791" s="38">
        <v>104.389336384434</v>
      </c>
    </row>
    <row r="792" spans="1:5">
      <c r="A792" s="40">
        <v>43317</v>
      </c>
      <c r="B792" s="41">
        <v>1686.97726360614</v>
      </c>
      <c r="C792" s="41">
        <v>176095.992237078</v>
      </c>
      <c r="D792" s="38">
        <v>1.0203864873450901</v>
      </c>
      <c r="E792" s="38">
        <v>104.385516056482</v>
      </c>
    </row>
    <row r="793" spans="1:5">
      <c r="A793" s="40">
        <v>43318</v>
      </c>
      <c r="B793" s="41">
        <v>1687.01396159826</v>
      </c>
      <c r="C793" s="41">
        <v>176093.37499298001</v>
      </c>
      <c r="D793" s="38">
        <v>1.0204187870682</v>
      </c>
      <c r="E793" s="38">
        <v>104.381693928692</v>
      </c>
    </row>
    <row r="794" spans="1:5">
      <c r="A794" s="40">
        <v>43319</v>
      </c>
      <c r="B794" s="41">
        <v>1687.0506802171799</v>
      </c>
      <c r="C794" s="41">
        <v>176090.75658526999</v>
      </c>
      <c r="D794" s="38">
        <v>1.0204511034449</v>
      </c>
      <c r="E794" s="38">
        <v>104.377870001274</v>
      </c>
    </row>
    <row r="795" spans="1:5">
      <c r="A795" s="40">
        <v>43320</v>
      </c>
      <c r="B795" s="41">
        <v>1687.08741946441</v>
      </c>
      <c r="C795" s="41">
        <v>176088.13701401799</v>
      </c>
      <c r="D795" s="38">
        <v>1.0204834364766899</v>
      </c>
      <c r="E795" s="38">
        <v>104.374044274434</v>
      </c>
    </row>
    <row r="796" spans="1:5">
      <c r="A796" s="40">
        <v>43321</v>
      </c>
      <c r="B796" s="41">
        <v>1687.1241793414299</v>
      </c>
      <c r="C796" s="41">
        <v>176085.516279298</v>
      </c>
      <c r="D796" s="38">
        <v>1.02051578616509</v>
      </c>
      <c r="E796" s="38">
        <v>104.37021674838</v>
      </c>
    </row>
    <row r="797" spans="1:5">
      <c r="A797" s="40">
        <v>43322</v>
      </c>
      <c r="B797" s="41">
        <v>1687.16095984973</v>
      </c>
      <c r="C797" s="41">
        <v>176082.89438118099</v>
      </c>
      <c r="D797" s="38">
        <v>1.02054815251163</v>
      </c>
      <c r="E797" s="38">
        <v>104.366387423322</v>
      </c>
    </row>
    <row r="798" spans="1:5">
      <c r="A798" s="40">
        <v>43323</v>
      </c>
      <c r="B798" s="41">
        <v>1687.1977609908099</v>
      </c>
      <c r="C798" s="41">
        <v>176080.271319739</v>
      </c>
      <c r="D798" s="38">
        <v>1.0205805355178099</v>
      </c>
      <c r="E798" s="38">
        <v>104.362556299467</v>
      </c>
    </row>
    <row r="799" spans="1:5">
      <c r="A799" s="40">
        <v>43324</v>
      </c>
      <c r="B799" s="41">
        <v>1687.23458276617</v>
      </c>
      <c r="C799" s="41">
        <v>176077.647095044</v>
      </c>
      <c r="D799" s="38">
        <v>1.02061293518517</v>
      </c>
      <c r="E799" s="38">
        <v>104.35872337702401</v>
      </c>
    </row>
    <row r="800" spans="1:5">
      <c r="A800" s="40">
        <v>43325</v>
      </c>
      <c r="B800" s="41">
        <v>1687.27142517731</v>
      </c>
      <c r="C800" s="41">
        <v>176075.02170716799</v>
      </c>
      <c r="D800" s="38">
        <v>1.0206453515152301</v>
      </c>
      <c r="E800" s="38">
        <v>104.354888656201</v>
      </c>
    </row>
    <row r="801" spans="1:5">
      <c r="A801" s="40">
        <v>43326</v>
      </c>
      <c r="B801" s="41">
        <v>1687.3082882257199</v>
      </c>
      <c r="C801" s="41">
        <v>176072.39515618401</v>
      </c>
      <c r="D801" s="38">
        <v>1.0206777845095001</v>
      </c>
      <c r="E801" s="38">
        <v>104.35105213720701</v>
      </c>
    </row>
    <row r="802" spans="1:5">
      <c r="A802" s="40">
        <v>43327</v>
      </c>
      <c r="B802" s="41">
        <v>1687.34517191289</v>
      </c>
      <c r="C802" s="41">
        <v>176069.767442162</v>
      </c>
      <c r="D802" s="38">
        <v>1.02071023416951</v>
      </c>
      <c r="E802" s="38">
        <v>104.347213820251</v>
      </c>
    </row>
    <row r="803" spans="1:5">
      <c r="A803" s="40">
        <v>43328</v>
      </c>
      <c r="B803" s="41">
        <v>1687.38207624034</v>
      </c>
      <c r="C803" s="41">
        <v>176067.13856517599</v>
      </c>
      <c r="D803" s="38">
        <v>1.02074270049678</v>
      </c>
      <c r="E803" s="38">
        <v>104.34337370554</v>
      </c>
    </row>
    <row r="804" spans="1:5">
      <c r="A804" s="40">
        <v>43329</v>
      </c>
      <c r="B804" s="41">
        <v>1687.4190012095501</v>
      </c>
      <c r="C804" s="41">
        <v>176064.50852529801</v>
      </c>
      <c r="D804" s="38">
        <v>1.02077518349285</v>
      </c>
      <c r="E804" s="38">
        <v>104.339531793285</v>
      </c>
    </row>
    <row r="805" spans="1:5">
      <c r="A805" s="40">
        <v>43330</v>
      </c>
      <c r="B805" s="41">
        <v>1687.45594682203</v>
      </c>
      <c r="C805" s="41">
        <v>176061.877322599</v>
      </c>
      <c r="D805" s="38">
        <v>1.0208076831592201</v>
      </c>
      <c r="E805" s="38">
        <v>104.335688083695</v>
      </c>
    </row>
    <row r="806" spans="1:5">
      <c r="A806" s="40">
        <v>43331</v>
      </c>
      <c r="B806" s="41">
        <v>1687.49291307928</v>
      </c>
      <c r="C806" s="41">
        <v>176059.244957152</v>
      </c>
      <c r="D806" s="38">
        <v>1.0208401994974401</v>
      </c>
      <c r="E806" s="38">
        <v>104.331842576977</v>
      </c>
    </row>
    <row r="807" spans="1:5">
      <c r="A807" s="40">
        <v>43332</v>
      </c>
      <c r="B807" s="41">
        <v>1687.5298999828101</v>
      </c>
      <c r="C807" s="41">
        <v>176056.611429029</v>
      </c>
      <c r="D807" s="38">
        <v>1.0208727325090301</v>
      </c>
      <c r="E807" s="38">
        <v>104.327995273342</v>
      </c>
    </row>
    <row r="808" spans="1:5">
      <c r="A808" s="40">
        <v>43333</v>
      </c>
      <c r="B808" s="41">
        <v>1687.56690753411</v>
      </c>
      <c r="C808" s="41">
        <v>176053.976738303</v>
      </c>
      <c r="D808" s="38">
        <v>1.02090528219551</v>
      </c>
      <c r="E808" s="38">
        <v>104.324146172998</v>
      </c>
    </row>
    <row r="809" spans="1:5">
      <c r="A809" s="40">
        <v>43334</v>
      </c>
      <c r="B809" s="41">
        <v>1687.6039357346999</v>
      </c>
      <c r="C809" s="41">
        <v>176051.34088504501</v>
      </c>
      <c r="D809" s="38">
        <v>1.02093784855842</v>
      </c>
      <c r="E809" s="38">
        <v>104.32029527615499</v>
      </c>
    </row>
    <row r="810" spans="1:5">
      <c r="A810" s="40">
        <v>43335</v>
      </c>
      <c r="B810" s="41">
        <v>1687.6409845860601</v>
      </c>
      <c r="C810" s="41">
        <v>176048.70386932799</v>
      </c>
      <c r="D810" s="38">
        <v>1.02097043159928</v>
      </c>
      <c r="E810" s="38">
        <v>104.316442583023</v>
      </c>
    </row>
    <row r="811" spans="1:5">
      <c r="A811" s="40">
        <v>43336</v>
      </c>
      <c r="B811" s="41">
        <v>1687.67805408972</v>
      </c>
      <c r="C811" s="41">
        <v>176046.06569122401</v>
      </c>
      <c r="D811" s="38">
        <v>1.0210030313196301</v>
      </c>
      <c r="E811" s="38">
        <v>104.31258809381001</v>
      </c>
    </row>
    <row r="812" spans="1:5">
      <c r="A812" s="40">
        <v>43337</v>
      </c>
      <c r="B812" s="41">
        <v>1687.71514424718</v>
      </c>
      <c r="C812" s="41">
        <v>176043.426350806</v>
      </c>
      <c r="D812" s="38">
        <v>1.0210356477209901</v>
      </c>
      <c r="E812" s="38">
        <v>104.308731808727</v>
      </c>
    </row>
    <row r="813" spans="1:5">
      <c r="A813" s="40">
        <v>43338</v>
      </c>
      <c r="B813" s="41">
        <v>1687.7522550599399</v>
      </c>
      <c r="C813" s="41">
        <v>176040.78584814601</v>
      </c>
      <c r="D813" s="38">
        <v>1.0210682808049001</v>
      </c>
      <c r="E813" s="38">
        <v>104.30487372798299</v>
      </c>
    </row>
    <row r="814" spans="1:5">
      <c r="A814" s="40">
        <v>43339</v>
      </c>
      <c r="B814" s="41">
        <v>1687.78938652952</v>
      </c>
      <c r="C814" s="41">
        <v>176038.14418331601</v>
      </c>
      <c r="D814" s="38">
        <v>1.0211009305729</v>
      </c>
      <c r="E814" s="38">
        <v>104.301013851788</v>
      </c>
    </row>
    <row r="815" spans="1:5">
      <c r="A815" s="40">
        <v>43340</v>
      </c>
      <c r="B815" s="41">
        <v>1687.8265386574101</v>
      </c>
      <c r="C815" s="41">
        <v>176035.50135639001</v>
      </c>
      <c r="D815" s="38">
        <v>1.0211335970265101</v>
      </c>
      <c r="E815" s="38">
        <v>104.297152180352</v>
      </c>
    </row>
    <row r="816" spans="1:5">
      <c r="A816" s="40">
        <v>43341</v>
      </c>
      <c r="B816" s="41">
        <v>1687.8637114451401</v>
      </c>
      <c r="C816" s="41">
        <v>176032.857367438</v>
      </c>
      <c r="D816" s="38">
        <v>1.0211662801672601</v>
      </c>
      <c r="E816" s="38">
        <v>104.293288713885</v>
      </c>
    </row>
    <row r="817" spans="1:5">
      <c r="A817" s="40">
        <v>43342</v>
      </c>
      <c r="B817" s="41">
        <v>1687.90090489422</v>
      </c>
      <c r="C817" s="41">
        <v>176030.212216535</v>
      </c>
      <c r="D817" s="38">
        <v>1.0211989799967101</v>
      </c>
      <c r="E817" s="38">
        <v>104.28942345259701</v>
      </c>
    </row>
    <row r="818" spans="1:5">
      <c r="A818" s="40">
        <v>43343</v>
      </c>
      <c r="B818" s="41">
        <v>1687.9381190061399</v>
      </c>
      <c r="C818" s="41">
        <v>176027.56590375199</v>
      </c>
      <c r="D818" s="38">
        <v>1.0212316965163699</v>
      </c>
      <c r="E818" s="38">
        <v>104.285556396698</v>
      </c>
    </row>
    <row r="819" spans="1:5">
      <c r="A819" s="40">
        <v>43344</v>
      </c>
      <c r="B819" s="41">
        <v>1687.9753537824399</v>
      </c>
      <c r="C819" s="41">
        <v>176024.918429162</v>
      </c>
      <c r="D819" s="38">
        <v>1.0212644297278</v>
      </c>
      <c r="E819" s="38">
        <v>104.281687546398</v>
      </c>
    </row>
    <row r="820" spans="1:5">
      <c r="A820" s="40">
        <v>43345</v>
      </c>
      <c r="B820" s="41">
        <v>1688.0126092246101</v>
      </c>
      <c r="C820" s="41">
        <v>176022.269792837</v>
      </c>
      <c r="D820" s="38">
        <v>1.0212971796325201</v>
      </c>
      <c r="E820" s="38">
        <v>104.27781690190901</v>
      </c>
    </row>
    <row r="821" spans="1:5">
      <c r="A821" s="40">
        <v>43346</v>
      </c>
      <c r="B821" s="41">
        <v>1688.0498853341801</v>
      </c>
      <c r="C821" s="41">
        <v>176019.619994851</v>
      </c>
      <c r="D821" s="38">
        <v>1.02132994623207</v>
      </c>
      <c r="E821" s="38">
        <v>104.27394446343899</v>
      </c>
    </row>
    <row r="822" spans="1:5">
      <c r="A822" s="40">
        <v>43347</v>
      </c>
      <c r="B822" s="41">
        <v>1688.08718211266</v>
      </c>
      <c r="C822" s="41">
        <v>176016.96903527499</v>
      </c>
      <c r="D822" s="38">
        <v>1.0213627295279999</v>
      </c>
      <c r="E822" s="38">
        <v>104.27007023119999</v>
      </c>
    </row>
    <row r="823" spans="1:5">
      <c r="A823" s="40">
        <v>43348</v>
      </c>
      <c r="B823" s="41">
        <v>1688.12449956156</v>
      </c>
      <c r="C823" s="41">
        <v>176014.316914183</v>
      </c>
      <c r="D823" s="38">
        <v>1.02139552952184</v>
      </c>
      <c r="E823" s="38">
        <v>104.266194205402</v>
      </c>
    </row>
    <row r="824" spans="1:5">
      <c r="A824" s="40">
        <v>43349</v>
      </c>
      <c r="B824" s="41">
        <v>1688.1618376824099</v>
      </c>
      <c r="C824" s="41">
        <v>176011.66363164701</v>
      </c>
      <c r="D824" s="38">
        <v>1.0214283462151399</v>
      </c>
      <c r="E824" s="38">
        <v>104.262316386256</v>
      </c>
    </row>
    <row r="825" spans="1:5">
      <c r="A825" s="40">
        <v>43350</v>
      </c>
      <c r="B825" s="41">
        <v>1688.1991964767101</v>
      </c>
      <c r="C825" s="41">
        <v>176009.00918774001</v>
      </c>
      <c r="D825" s="38">
        <v>1.0214611796094399</v>
      </c>
      <c r="E825" s="38">
        <v>104.258436773974</v>
      </c>
    </row>
    <row r="826" spans="1:5">
      <c r="A826" s="40">
        <v>43351</v>
      </c>
      <c r="B826" s="41">
        <v>1688.2365759459899</v>
      </c>
      <c r="C826" s="41">
        <v>176006.353582535</v>
      </c>
      <c r="D826" s="38">
        <v>1.02149402970628</v>
      </c>
      <c r="E826" s="38">
        <v>104.254555368764</v>
      </c>
    </row>
    <row r="827" spans="1:5">
      <c r="A827" s="40">
        <v>43352</v>
      </c>
      <c r="B827" s="41">
        <v>1688.27397609177</v>
      </c>
      <c r="C827" s="41">
        <v>176003.696816104</v>
      </c>
      <c r="D827" s="38">
        <v>1.0215268965072</v>
      </c>
      <c r="E827" s="38">
        <v>104.25067217084001</v>
      </c>
    </row>
    <row r="828" spans="1:5">
      <c r="A828" s="40">
        <v>43353</v>
      </c>
      <c r="B828" s="41">
        <v>1688.31139691556</v>
      </c>
      <c r="C828" s="41">
        <v>176001.03888852001</v>
      </c>
      <c r="D828" s="38">
        <v>1.0215597800137499</v>
      </c>
      <c r="E828" s="38">
        <v>104.246787180412</v>
      </c>
    </row>
    <row r="829" spans="1:5">
      <c r="A829" s="40">
        <v>43354</v>
      </c>
      <c r="B829" s="41">
        <v>1688.34883841889</v>
      </c>
      <c r="C829" s="41">
        <v>175998.37979985701</v>
      </c>
      <c r="D829" s="38">
        <v>1.02159268022747</v>
      </c>
      <c r="E829" s="38">
        <v>104.24290039768999</v>
      </c>
    </row>
    <row r="830" spans="1:5">
      <c r="A830" s="40">
        <v>43355</v>
      </c>
      <c r="B830" s="41">
        <v>1688.38630060328</v>
      </c>
      <c r="C830" s="41">
        <v>175995.719550187</v>
      </c>
      <c r="D830" s="38">
        <v>1.02162559714991</v>
      </c>
      <c r="E830" s="38">
        <v>104.23901182288699</v>
      </c>
    </row>
    <row r="831" spans="1:5">
      <c r="A831" s="40">
        <v>43356</v>
      </c>
      <c r="B831" s="41">
        <v>1688.4237834702601</v>
      </c>
      <c r="C831" s="41">
        <v>175993.05813958199</v>
      </c>
      <c r="D831" s="38">
        <v>1.02165853078262</v>
      </c>
      <c r="E831" s="38">
        <v>104.235121456214</v>
      </c>
    </row>
    <row r="832" spans="1:5">
      <c r="A832" s="40">
        <v>43357</v>
      </c>
      <c r="B832" s="41">
        <v>1688.46128702133</v>
      </c>
      <c r="C832" s="41">
        <v>175990.39556811599</v>
      </c>
      <c r="D832" s="38">
        <v>1.02169148112715</v>
      </c>
      <c r="E832" s="38">
        <v>104.231229297881</v>
      </c>
    </row>
    <row r="833" spans="1:5">
      <c r="A833" s="40">
        <v>43358</v>
      </c>
      <c r="B833" s="41">
        <v>1688.4988112580299</v>
      </c>
      <c r="C833" s="41">
        <v>175987.73183586201</v>
      </c>
      <c r="D833" s="38">
        <v>1.0217244481850301</v>
      </c>
      <c r="E833" s="38">
        <v>104.227335348102</v>
      </c>
    </row>
    <row r="834" spans="1:5">
      <c r="A834" s="40">
        <v>43359</v>
      </c>
      <c r="B834" s="41">
        <v>1688.5363561818899</v>
      </c>
      <c r="C834" s="41">
        <v>175985.066942893</v>
      </c>
      <c r="D834" s="38">
        <v>1.02175743195783</v>
      </c>
      <c r="E834" s="38">
        <v>104.223439607087</v>
      </c>
    </row>
    <row r="835" spans="1:5">
      <c r="A835" s="40">
        <v>43360</v>
      </c>
      <c r="B835" s="41">
        <v>1688.5739217944299</v>
      </c>
      <c r="C835" s="41">
        <v>175982.400889282</v>
      </c>
      <c r="D835" s="38">
        <v>1.0217904324470899</v>
      </c>
      <c r="E835" s="38">
        <v>104.219542075047</v>
      </c>
    </row>
    <row r="836" spans="1:5">
      <c r="A836" s="40">
        <v>43361</v>
      </c>
      <c r="B836" s="41">
        <v>1688.6115080971699</v>
      </c>
      <c r="C836" s="41">
        <v>175979.73367510099</v>
      </c>
      <c r="D836" s="38">
        <v>1.0218234496543599</v>
      </c>
      <c r="E836" s="38">
        <v>104.215642752196</v>
      </c>
    </row>
    <row r="837" spans="1:5">
      <c r="A837" s="40">
        <v>43362</v>
      </c>
      <c r="B837" s="41">
        <v>1688.6491150916399</v>
      </c>
      <c r="C837" s="41">
        <v>175977.065300424</v>
      </c>
      <c r="D837" s="38">
        <v>1.0218564835812001</v>
      </c>
      <c r="E837" s="38">
        <v>104.211741638744</v>
      </c>
    </row>
    <row r="838" spans="1:5">
      <c r="A838" s="40">
        <v>43363</v>
      </c>
      <c r="B838" s="41">
        <v>1688.68674277938</v>
      </c>
      <c r="C838" s="41">
        <v>175974.395765325</v>
      </c>
      <c r="D838" s="38">
        <v>1.0218895342291501</v>
      </c>
      <c r="E838" s="38">
        <v>104.207838734904</v>
      </c>
    </row>
    <row r="839" spans="1:5">
      <c r="A839" s="40">
        <v>43364</v>
      </c>
      <c r="B839" s="41">
        <v>1688.72439116191</v>
      </c>
      <c r="C839" s="41">
        <v>175971.72506987501</v>
      </c>
      <c r="D839" s="38">
        <v>1.02192260159977</v>
      </c>
      <c r="E839" s="38">
        <v>104.203934040888</v>
      </c>
    </row>
    <row r="840" spans="1:5">
      <c r="A840" s="40">
        <v>43365</v>
      </c>
      <c r="B840" s="41">
        <v>1688.7620602407601</v>
      </c>
      <c r="C840" s="41">
        <v>175969.053214149</v>
      </c>
      <c r="D840" s="38">
        <v>1.0219556856946199</v>
      </c>
      <c r="E840" s="38">
        <v>104.20002755690901</v>
      </c>
    </row>
    <row r="841" spans="1:5">
      <c r="A841" s="40">
        <v>43366</v>
      </c>
      <c r="B841" s="41">
        <v>1688.7997500174599</v>
      </c>
      <c r="C841" s="41">
        <v>175966.38019821901</v>
      </c>
      <c r="D841" s="38">
        <v>1.0219887865152499</v>
      </c>
      <c r="E841" s="38">
        <v>104.196119283177</v>
      </c>
    </row>
    <row r="842" spans="1:5">
      <c r="A842" s="40">
        <v>43367</v>
      </c>
      <c r="B842" s="41">
        <v>1688.83746049354</v>
      </c>
      <c r="C842" s="41">
        <v>175963.706022158</v>
      </c>
      <c r="D842" s="38">
        <v>1.0220219040632099</v>
      </c>
      <c r="E842" s="38">
        <v>104.192209219906</v>
      </c>
    </row>
    <row r="843" spans="1:5">
      <c r="A843" s="40">
        <v>43368</v>
      </c>
      <c r="B843" s="41">
        <v>1688.8751916705401</v>
      </c>
      <c r="C843" s="41">
        <v>175961.03068604099</v>
      </c>
      <c r="D843" s="38">
        <v>1.0220550383400699</v>
      </c>
      <c r="E843" s="38">
        <v>104.188297367309</v>
      </c>
    </row>
    <row r="844" spans="1:5">
      <c r="A844" s="40">
        <v>43369</v>
      </c>
      <c r="B844" s="41">
        <v>1688.9129435499899</v>
      </c>
      <c r="C844" s="41">
        <v>175958.35418994</v>
      </c>
      <c r="D844" s="38">
        <v>1.0220881893473699</v>
      </c>
      <c r="E844" s="38">
        <v>104.184383725597</v>
      </c>
    </row>
    <row r="845" spans="1:5">
      <c r="A845" s="40">
        <v>43370</v>
      </c>
      <c r="B845" s="41">
        <v>1688.95071613342</v>
      </c>
      <c r="C845" s="41">
        <v>175955.676533928</v>
      </c>
      <c r="D845" s="38">
        <v>1.0221213570866901</v>
      </c>
      <c r="E845" s="38">
        <v>104.180468294984</v>
      </c>
    </row>
    <row r="846" spans="1:5">
      <c r="A846" s="40">
        <v>43371</v>
      </c>
      <c r="B846" s="41">
        <v>1688.98850942237</v>
      </c>
      <c r="C846" s="41">
        <v>175952.99771807899</v>
      </c>
      <c r="D846" s="38">
        <v>1.0221545415595701</v>
      </c>
      <c r="E846" s="38">
        <v>104.176551075682</v>
      </c>
    </row>
    <row r="847" spans="1:5">
      <c r="A847" s="40">
        <v>43372</v>
      </c>
      <c r="B847" s="41">
        <v>1689.0263234183701</v>
      </c>
      <c r="C847" s="41">
        <v>175950.317742466</v>
      </c>
      <c r="D847" s="38">
        <v>1.0221877427675801</v>
      </c>
      <c r="E847" s="38">
        <v>104.172632067904</v>
      </c>
    </row>
    <row r="848" spans="1:5">
      <c r="A848" s="40">
        <v>43373</v>
      </c>
      <c r="B848" s="41">
        <v>1689.06415812296</v>
      </c>
      <c r="C848" s="41">
        <v>175947.63660716201</v>
      </c>
      <c r="D848" s="38">
        <v>1.0222209607122701</v>
      </c>
      <c r="E848" s="38">
        <v>104.16871127186199</v>
      </c>
    </row>
    <row r="849" spans="1:5">
      <c r="A849" s="40">
        <v>43374</v>
      </c>
      <c r="B849" s="41">
        <v>1689.10201353768</v>
      </c>
      <c r="C849" s="41">
        <v>175944.954312241</v>
      </c>
      <c r="D849" s="38">
        <v>1.02225419539521</v>
      </c>
      <c r="E849" s="38">
        <v>104.16478868777099</v>
      </c>
    </row>
    <row r="850" spans="1:5">
      <c r="A850" s="40">
        <v>43375</v>
      </c>
      <c r="B850" s="41">
        <v>1689.1398896640701</v>
      </c>
      <c r="C850" s="41">
        <v>175942.27085777701</v>
      </c>
      <c r="D850" s="38">
        <v>1.0222874468179699</v>
      </c>
      <c r="E850" s="38">
        <v>104.160864315843</v>
      </c>
    </row>
    <row r="851" spans="1:5">
      <c r="A851" s="40">
        <v>43376</v>
      </c>
      <c r="B851" s="41">
        <v>1689.1777865036599</v>
      </c>
      <c r="C851" s="41">
        <v>175939.586243842</v>
      </c>
      <c r="D851" s="38">
        <v>1.0223207149821001</v>
      </c>
      <c r="E851" s="38">
        <v>104.15693815629101</v>
      </c>
    </row>
    <row r="852" spans="1:5">
      <c r="A852" s="40">
        <v>43377</v>
      </c>
      <c r="B852" s="41">
        <v>1689.215704058</v>
      </c>
      <c r="C852" s="41">
        <v>175936.900470511</v>
      </c>
      <c r="D852" s="38">
        <v>1.02235399988917</v>
      </c>
      <c r="E852" s="38">
        <v>104.153010209328</v>
      </c>
    </row>
    <row r="853" spans="1:5">
      <c r="A853" s="40">
        <v>43378</v>
      </c>
      <c r="B853" s="41">
        <v>1689.2536423286299</v>
      </c>
      <c r="C853" s="41">
        <v>175934.21353785601</v>
      </c>
      <c r="D853" s="38">
        <v>1.0223873015407401</v>
      </c>
      <c r="E853" s="38">
        <v>104.149080475169</v>
      </c>
    </row>
    <row r="854" spans="1:5">
      <c r="A854" s="40">
        <v>43379</v>
      </c>
      <c r="B854" s="41">
        <v>1689.29160131708</v>
      </c>
      <c r="C854" s="41">
        <v>175931.52544595199</v>
      </c>
      <c r="D854" s="38">
        <v>1.0224206199383801</v>
      </c>
      <c r="E854" s="38">
        <v>104.145148954026</v>
      </c>
    </row>
    <row r="855" spans="1:5">
      <c r="A855" s="40">
        <v>43380</v>
      </c>
      <c r="B855" s="41">
        <v>1689.3295810249101</v>
      </c>
      <c r="C855" s="41">
        <v>175928.83619487201</v>
      </c>
      <c r="D855" s="38">
        <v>1.02245395508366</v>
      </c>
      <c r="E855" s="38">
        <v>104.141215646113</v>
      </c>
    </row>
    <row r="856" spans="1:5">
      <c r="A856" s="40">
        <v>43381</v>
      </c>
      <c r="B856" s="41">
        <v>1689.36758145364</v>
      </c>
      <c r="C856" s="41">
        <v>175926.145784689</v>
      </c>
      <c r="D856" s="38">
        <v>1.0224873069781399</v>
      </c>
      <c r="E856" s="38">
        <v>104.137280551643</v>
      </c>
    </row>
    <row r="857" spans="1:5">
      <c r="A857" s="40">
        <v>43382</v>
      </c>
      <c r="B857" s="41">
        <v>1689.4056026048399</v>
      </c>
      <c r="C857" s="41">
        <v>175923.45421547699</v>
      </c>
      <c r="D857" s="38">
        <v>1.02252067562339</v>
      </c>
      <c r="E857" s="38">
        <v>104.133343670831</v>
      </c>
    </row>
    <row r="858" spans="1:5">
      <c r="A858" s="40">
        <v>43383</v>
      </c>
      <c r="B858" s="41">
        <v>1689.4436444800399</v>
      </c>
      <c r="C858" s="41">
        <v>175920.76148731</v>
      </c>
      <c r="D858" s="38">
        <v>1.02255406102099</v>
      </c>
      <c r="E858" s="38">
        <v>104.12940500389</v>
      </c>
    </row>
    <row r="859" spans="1:5">
      <c r="A859" s="40">
        <v>43384</v>
      </c>
      <c r="B859" s="41">
        <v>1689.4817070807901</v>
      </c>
      <c r="C859" s="41">
        <v>175918.067600262</v>
      </c>
      <c r="D859" s="38">
        <v>1.0225874631724901</v>
      </c>
      <c r="E859" s="38">
        <v>104.125464551034</v>
      </c>
    </row>
    <row r="860" spans="1:5">
      <c r="A860" s="40">
        <v>43385</v>
      </c>
      <c r="B860" s="41">
        <v>1689.5197904086299</v>
      </c>
      <c r="C860" s="41">
        <v>175915.37255440501</v>
      </c>
      <c r="D860" s="38">
        <v>1.02262088207947</v>
      </c>
      <c r="E860" s="38">
        <v>104.12152231247801</v>
      </c>
    </row>
    <row r="861" spans="1:5">
      <c r="A861" s="40">
        <v>43386</v>
      </c>
      <c r="B861" s="41">
        <v>1689.5578944651199</v>
      </c>
      <c r="C861" s="41">
        <v>175912.67634981501</v>
      </c>
      <c r="D861" s="38">
        <v>1.0226543177435099</v>
      </c>
      <c r="E861" s="38">
        <v>104.117578288435</v>
      </c>
    </row>
    <row r="862" spans="1:5">
      <c r="A862" s="40">
        <v>43387</v>
      </c>
      <c r="B862" s="41">
        <v>1689.5960192518</v>
      </c>
      <c r="C862" s="41">
        <v>175909.97898656401</v>
      </c>
      <c r="D862" s="38">
        <v>1.0226877701661701</v>
      </c>
      <c r="E862" s="38">
        <v>104.113632479119</v>
      </c>
    </row>
    <row r="863" spans="1:5">
      <c r="A863" s="40">
        <v>43388</v>
      </c>
      <c r="B863" s="41">
        <v>1689.63416477022</v>
      </c>
      <c r="C863" s="41">
        <v>175907.28046472699</v>
      </c>
      <c r="D863" s="38">
        <v>1.0227212393490199</v>
      </c>
      <c r="E863" s="38">
        <v>104.10968488474499</v>
      </c>
    </row>
    <row r="864" spans="1:5">
      <c r="A864" s="40">
        <v>43389</v>
      </c>
      <c r="B864" s="41">
        <v>1689.6723310219299</v>
      </c>
      <c r="C864" s="41">
        <v>175904.580784377</v>
      </c>
      <c r="D864" s="38">
        <v>1.02275472529365</v>
      </c>
      <c r="E864" s="38">
        <v>104.10573550552699</v>
      </c>
    </row>
    <row r="865" spans="1:5">
      <c r="A865" s="40">
        <v>43390</v>
      </c>
      <c r="B865" s="41">
        <v>1689.71051800849</v>
      </c>
      <c r="C865" s="41">
        <v>175901.87994558801</v>
      </c>
      <c r="D865" s="38">
        <v>1.0227882280016201</v>
      </c>
      <c r="E865" s="38">
        <v>104.10178434168</v>
      </c>
    </row>
    <row r="866" spans="1:5">
      <c r="A866" s="40">
        <v>43391</v>
      </c>
      <c r="B866" s="41">
        <v>1689.7487257314399</v>
      </c>
      <c r="C866" s="41">
        <v>175899.17794843501</v>
      </c>
      <c r="D866" s="38">
        <v>1.02282174747452</v>
      </c>
      <c r="E866" s="38">
        <v>104.09783139341801</v>
      </c>
    </row>
    <row r="867" spans="1:5">
      <c r="A867" s="40">
        <v>43392</v>
      </c>
      <c r="B867" s="41">
        <v>1689.7869541923301</v>
      </c>
      <c r="C867" s="41">
        <v>175896.47479298999</v>
      </c>
      <c r="D867" s="38">
        <v>1.02285528371391</v>
      </c>
      <c r="E867" s="38">
        <v>104.093876660956</v>
      </c>
    </row>
    <row r="868" spans="1:5">
      <c r="A868" s="40">
        <v>43393</v>
      </c>
      <c r="B868" s="41">
        <v>1689.8252033927299</v>
      </c>
      <c r="C868" s="41">
        <v>175893.770479328</v>
      </c>
      <c r="D868" s="38">
        <v>1.02288883672138</v>
      </c>
      <c r="E868" s="38">
        <v>104.08992014450899</v>
      </c>
    </row>
    <row r="869" spans="1:5">
      <c r="A869" s="40">
        <v>43394</v>
      </c>
      <c r="B869" s="41">
        <v>1689.8634733341801</v>
      </c>
      <c r="C869" s="41">
        <v>175891.06500752299</v>
      </c>
      <c r="D869" s="38">
        <v>1.0229224064985001</v>
      </c>
      <c r="E869" s="38">
        <v>104.08596184429101</v>
      </c>
    </row>
    <row r="870" spans="1:5">
      <c r="A870" s="40">
        <v>43395</v>
      </c>
      <c r="B870" s="41">
        <v>1689.9017640182301</v>
      </c>
      <c r="C870" s="41">
        <v>175888.35837764901</v>
      </c>
      <c r="D870" s="38">
        <v>1.0229559930468499</v>
      </c>
      <c r="E870" s="38">
        <v>104.082001760518</v>
      </c>
    </row>
    <row r="871" spans="1:5">
      <c r="A871" s="40">
        <v>43396</v>
      </c>
      <c r="B871" s="41">
        <v>1689.94007544646</v>
      </c>
      <c r="C871" s="41">
        <v>175885.65058977899</v>
      </c>
      <c r="D871" s="38">
        <v>1.02298959636801</v>
      </c>
      <c r="E871" s="38">
        <v>104.078039893404</v>
      </c>
    </row>
    <row r="872" spans="1:5">
      <c r="A872" s="40">
        <v>43397</v>
      </c>
      <c r="B872" s="41">
        <v>1689.9784076204</v>
      </c>
      <c r="C872" s="41">
        <v>175882.941643989</v>
      </c>
      <c r="D872" s="38">
        <v>1.02302321646357</v>
      </c>
      <c r="E872" s="38">
        <v>104.074076243165</v>
      </c>
    </row>
    <row r="873" spans="1:5">
      <c r="A873" s="40">
        <v>43398</v>
      </c>
      <c r="B873" s="41">
        <v>1690.01676054163</v>
      </c>
      <c r="C873" s="41">
        <v>175880.231540351</v>
      </c>
      <c r="D873" s="38">
        <v>1.0230568533350901</v>
      </c>
      <c r="E873" s="38">
        <v>104.070110810016</v>
      </c>
    </row>
    <row r="874" spans="1:5">
      <c r="A874" s="40">
        <v>43399</v>
      </c>
      <c r="B874" s="41">
        <v>1690.0551342116901</v>
      </c>
      <c r="C874" s="41">
        <v>175877.520278941</v>
      </c>
      <c r="D874" s="38">
        <v>1.02309050698418</v>
      </c>
      <c r="E874" s="38">
        <v>104.066143594172</v>
      </c>
    </row>
    <row r="875" spans="1:5">
      <c r="A875" s="40">
        <v>43400</v>
      </c>
      <c r="B875" s="41">
        <v>1690.0935286321501</v>
      </c>
      <c r="C875" s="41">
        <v>175874.80785983201</v>
      </c>
      <c r="D875" s="38">
        <v>1.0231241774124</v>
      </c>
      <c r="E875" s="38">
        <v>104.06217459584801</v>
      </c>
    </row>
    <row r="876" spans="1:5">
      <c r="A876" s="40">
        <v>43401</v>
      </c>
      <c r="B876" s="41">
        <v>1690.13194380457</v>
      </c>
      <c r="C876" s="41">
        <v>175872.09428309801</v>
      </c>
      <c r="D876" s="38">
        <v>1.02315786462134</v>
      </c>
      <c r="E876" s="38">
        <v>104.05820381526</v>
      </c>
    </row>
    <row r="877" spans="1:5">
      <c r="A877" s="40">
        <v>43402</v>
      </c>
      <c r="B877" s="41">
        <v>1690.1703797305099</v>
      </c>
      <c r="C877" s="41">
        <v>175869.379548814</v>
      </c>
      <c r="D877" s="38">
        <v>1.0231915686125901</v>
      </c>
      <c r="E877" s="38">
        <v>104.05423125262401</v>
      </c>
    </row>
    <row r="878" spans="1:5">
      <c r="A878" s="40">
        <v>43403</v>
      </c>
      <c r="B878" s="41">
        <v>1690.20883641152</v>
      </c>
      <c r="C878" s="41">
        <v>175866.663657053</v>
      </c>
      <c r="D878" s="38">
        <v>1.0232252893877301</v>
      </c>
      <c r="E878" s="38">
        <v>104.05025690815501</v>
      </c>
    </row>
    <row r="879" spans="1:5">
      <c r="A879" s="40">
        <v>43404</v>
      </c>
      <c r="B879" s="41">
        <v>1690.24731384918</v>
      </c>
      <c r="C879" s="41">
        <v>175863.946607891</v>
      </c>
      <c r="D879" s="38">
        <v>1.0232590269483499</v>
      </c>
      <c r="E879" s="38">
        <v>104.046280782069</v>
      </c>
    </row>
    <row r="880" spans="1:5">
      <c r="A880" s="40">
        <v>43405</v>
      </c>
      <c r="B880" s="41">
        <v>1690.2858120450501</v>
      </c>
      <c r="C880" s="41">
        <v>175861.22840140099</v>
      </c>
      <c r="D880" s="38">
        <v>1.02329278129603</v>
      </c>
      <c r="E880" s="38">
        <v>104.04230287458201</v>
      </c>
    </row>
    <row r="881" spans="1:5">
      <c r="A881" s="40">
        <v>43406</v>
      </c>
      <c r="B881" s="41">
        <v>1690.3243310006901</v>
      </c>
      <c r="C881" s="41">
        <v>175858.509037657</v>
      </c>
      <c r="D881" s="38">
        <v>1.02332655243237</v>
      </c>
      <c r="E881" s="38">
        <v>104.03832318591</v>
      </c>
    </row>
    <row r="882" spans="1:5">
      <c r="A882" s="40">
        <v>43407</v>
      </c>
      <c r="B882" s="41">
        <v>1690.3628707176699</v>
      </c>
      <c r="C882" s="41">
        <v>175855.78851673499</v>
      </c>
      <c r="D882" s="38">
        <v>1.02336034035894</v>
      </c>
      <c r="E882" s="38">
        <v>104.034341716269</v>
      </c>
    </row>
    <row r="883" spans="1:5">
      <c r="A883" s="40">
        <v>43408</v>
      </c>
      <c r="B883" s="41">
        <v>1690.40143119754</v>
      </c>
      <c r="C883" s="41">
        <v>175853.06683870699</v>
      </c>
      <c r="D883" s="38">
        <v>1.02339414507735</v>
      </c>
      <c r="E883" s="38">
        <v>104.030358465874</v>
      </c>
    </row>
    <row r="884" spans="1:5">
      <c r="A884" s="40">
        <v>43409</v>
      </c>
      <c r="B884" s="41">
        <v>1690.4400124418901</v>
      </c>
      <c r="C884" s="41">
        <v>175850.34400365001</v>
      </c>
      <c r="D884" s="38">
        <v>1.0234279665891799</v>
      </c>
      <c r="E884" s="38">
        <v>104.026373434943</v>
      </c>
    </row>
    <row r="885" spans="1:5">
      <c r="A885" s="40">
        <v>43410</v>
      </c>
      <c r="B885" s="41">
        <v>1690.47861445227</v>
      </c>
      <c r="C885" s="41">
        <v>175847.620011636</v>
      </c>
      <c r="D885" s="38">
        <v>1.02346180489603</v>
      </c>
      <c r="E885" s="38">
        <v>104.02238662369101</v>
      </c>
    </row>
    <row r="886" spans="1:5">
      <c r="A886" s="40">
        <v>43411</v>
      </c>
      <c r="B886" s="41">
        <v>1690.51723723026</v>
      </c>
      <c r="C886" s="41">
        <v>175844.894862741</v>
      </c>
      <c r="D886" s="38">
        <v>1.02349565999947</v>
      </c>
      <c r="E886" s="38">
        <v>104.018398032335</v>
      </c>
    </row>
    <row r="887" spans="1:5">
      <c r="A887" s="40">
        <v>43412</v>
      </c>
      <c r="B887" s="41">
        <v>1690.55588077742</v>
      </c>
      <c r="C887" s="41">
        <v>175842.168557039</v>
      </c>
      <c r="D887" s="38">
        <v>1.0235295319011199</v>
      </c>
      <c r="E887" s="38">
        <v>104.01440766109199</v>
      </c>
    </row>
    <row r="888" spans="1:5">
      <c r="A888" s="40">
        <v>43413</v>
      </c>
      <c r="B888" s="41">
        <v>1690.59454509533</v>
      </c>
      <c r="C888" s="41">
        <v>175839.441094604</v>
      </c>
      <c r="D888" s="38">
        <v>1.0235634206025499</v>
      </c>
      <c r="E888" s="38">
        <v>104.010415510177</v>
      </c>
    </row>
    <row r="889" spans="1:5">
      <c r="A889" s="40">
        <v>43414</v>
      </c>
      <c r="B889" s="41">
        <v>1690.63323018556</v>
      </c>
      <c r="C889" s="41">
        <v>175836.712475512</v>
      </c>
      <c r="D889" s="38">
        <v>1.0235973261053799</v>
      </c>
      <c r="E889" s="38">
        <v>104.00642157980801</v>
      </c>
    </row>
    <row r="890" spans="1:5">
      <c r="A890" s="40">
        <v>43415</v>
      </c>
      <c r="B890" s="41">
        <v>1690.67193604967</v>
      </c>
      <c r="C890" s="41">
        <v>175833.98269983599</v>
      </c>
      <c r="D890" s="38">
        <v>1.02363124841118</v>
      </c>
      <c r="E890" s="38">
        <v>104.00242587020099</v>
      </c>
    </row>
    <row r="891" spans="1:5">
      <c r="A891" s="40">
        <v>43416</v>
      </c>
      <c r="B891" s="41">
        <v>1690.7106626892501</v>
      </c>
      <c r="C891" s="41">
        <v>175831.251767651</v>
      </c>
      <c r="D891" s="38">
        <v>1.0236651875215601</v>
      </c>
      <c r="E891" s="38">
        <v>103.998428381574</v>
      </c>
    </row>
    <row r="892" spans="1:5">
      <c r="A892" s="40">
        <v>43417</v>
      </c>
      <c r="B892" s="41">
        <v>1690.7494101058601</v>
      </c>
      <c r="C892" s="41">
        <v>175828.519679032</v>
      </c>
      <c r="D892" s="38">
        <v>1.02369914343811</v>
      </c>
      <c r="E892" s="38">
        <v>103.99442911414199</v>
      </c>
    </row>
    <row r="893" spans="1:5">
      <c r="A893" s="40">
        <v>43418</v>
      </c>
      <c r="B893" s="41">
        <v>1690.78817830107</v>
      </c>
      <c r="C893" s="41">
        <v>175825.78643405301</v>
      </c>
      <c r="D893" s="38">
        <v>1.0237331161624299</v>
      </c>
      <c r="E893" s="38">
        <v>103.990428068124</v>
      </c>
    </row>
    <row r="894" spans="1:5">
      <c r="A894" s="40">
        <v>43419</v>
      </c>
      <c r="B894" s="41">
        <v>1690.82696727647</v>
      </c>
      <c r="C894" s="41">
        <v>175823.05203278901</v>
      </c>
      <c r="D894" s="38">
        <v>1.0237671056961299</v>
      </c>
      <c r="E894" s="38">
        <v>103.98642524373599</v>
      </c>
    </row>
    <row r="895" spans="1:5">
      <c r="A895" s="40">
        <v>43420</v>
      </c>
      <c r="B895" s="41">
        <v>1690.8657770336399</v>
      </c>
      <c r="C895" s="41">
        <v>175820.31647531499</v>
      </c>
      <c r="D895" s="38">
        <v>1.0238011120407899</v>
      </c>
      <c r="E895" s="38">
        <v>103.982420641196</v>
      </c>
    </row>
    <row r="896" spans="1:5">
      <c r="A896" s="40">
        <v>43421</v>
      </c>
      <c r="B896" s="41">
        <v>1690.9046075741401</v>
      </c>
      <c r="C896" s="41">
        <v>175817.57976170501</v>
      </c>
      <c r="D896" s="38">
        <v>1.0238351351980199</v>
      </c>
      <c r="E896" s="38">
        <v>103.978414260721</v>
      </c>
    </row>
    <row r="897" spans="1:5">
      <c r="A897" s="40">
        <v>43422</v>
      </c>
      <c r="B897" s="41">
        <v>1690.94345889955</v>
      </c>
      <c r="C897" s="41">
        <v>175814.84189203501</v>
      </c>
      <c r="D897" s="38">
        <v>1.02386917516943</v>
      </c>
      <c r="E897" s="38">
        <v>103.974406102527</v>
      </c>
    </row>
    <row r="898" spans="1:5">
      <c r="A898" s="40">
        <v>43423</v>
      </c>
      <c r="B898" s="41">
        <v>1690.98233101147</v>
      </c>
      <c r="C898" s="41">
        <v>175812.102866378</v>
      </c>
      <c r="D898" s="38">
        <v>1.0239032319566099</v>
      </c>
      <c r="E898" s="38">
        <v>103.97039616683401</v>
      </c>
    </row>
    <row r="899" spans="1:5">
      <c r="A899" s="40">
        <v>43424</v>
      </c>
      <c r="B899" s="41">
        <v>1691.0212239114501</v>
      </c>
      <c r="C899" s="41">
        <v>175809.36268481001</v>
      </c>
      <c r="D899" s="38">
        <v>1.02393730556116</v>
      </c>
      <c r="E899" s="38">
        <v>103.966384453857</v>
      </c>
    </row>
    <row r="900" spans="1:5">
      <c r="A900" s="40">
        <v>43425</v>
      </c>
      <c r="B900" s="41">
        <v>1691.06013760109</v>
      </c>
      <c r="C900" s="41">
        <v>175806.62134740601</v>
      </c>
      <c r="D900" s="38">
        <v>1.0239713959846899</v>
      </c>
      <c r="E900" s="38">
        <v>103.962370963816</v>
      </c>
    </row>
    <row r="901" spans="1:5">
      <c r="A901" s="40">
        <v>43426</v>
      </c>
      <c r="B901" s="41">
        <v>1691.09907208196</v>
      </c>
      <c r="C901" s="41">
        <v>175803.87885424</v>
      </c>
      <c r="D901" s="38">
        <v>1.0240055032288</v>
      </c>
      <c r="E901" s="38">
        <v>103.958355696928</v>
      </c>
    </row>
    <row r="902" spans="1:5">
      <c r="A902" s="40">
        <v>43427</v>
      </c>
      <c r="B902" s="41">
        <v>1691.1380273556499</v>
      </c>
      <c r="C902" s="41">
        <v>175801.13520538801</v>
      </c>
      <c r="D902" s="38">
        <v>1.02403962729511</v>
      </c>
      <c r="E902" s="38">
        <v>103.954338653409</v>
      </c>
    </row>
    <row r="903" spans="1:5">
      <c r="A903" s="40">
        <v>43428</v>
      </c>
      <c r="B903" s="41">
        <v>1691.17700342374</v>
      </c>
      <c r="C903" s="41">
        <v>175798.39040092399</v>
      </c>
      <c r="D903" s="38">
        <v>1.0240737681851999</v>
      </c>
      <c r="E903" s="38">
        <v>103.95031983347999</v>
      </c>
    </row>
    <row r="904" spans="1:5">
      <c r="A904" s="40">
        <v>43429</v>
      </c>
      <c r="B904" s="41">
        <v>1691.2160002878099</v>
      </c>
      <c r="C904" s="41">
        <v>175795.644440923</v>
      </c>
      <c r="D904" s="38">
        <v>1.0241079259007</v>
      </c>
      <c r="E904" s="38">
        <v>103.946299237357</v>
      </c>
    </row>
    <row r="905" spans="1:5">
      <c r="A905" s="40">
        <v>43430</v>
      </c>
      <c r="B905" s="41">
        <v>1691.2550179494499</v>
      </c>
      <c r="C905" s="41">
        <v>175792.89732546001</v>
      </c>
      <c r="D905" s="38">
        <v>1.0241421004432101</v>
      </c>
      <c r="E905" s="38">
        <v>103.94227686525799</v>
      </c>
    </row>
    <row r="906" spans="1:5">
      <c r="A906" s="40">
        <v>43431</v>
      </c>
      <c r="B906" s="41">
        <v>1691.2940564102501</v>
      </c>
      <c r="C906" s="41">
        <v>175790.14905461</v>
      </c>
      <c r="D906" s="38">
        <v>1.02417629181434</v>
      </c>
      <c r="E906" s="38">
        <v>103.938252717403</v>
      </c>
    </row>
    <row r="907" spans="1:5">
      <c r="A907" s="40">
        <v>43432</v>
      </c>
      <c r="B907" s="41">
        <v>1691.33311567179</v>
      </c>
      <c r="C907" s="41">
        <v>175787.399628449</v>
      </c>
      <c r="D907" s="38">
        <v>1.02421050001569</v>
      </c>
      <c r="E907" s="38">
        <v>103.934226794008</v>
      </c>
    </row>
    <row r="908" spans="1:5">
      <c r="A908" s="40">
        <v>43433</v>
      </c>
      <c r="B908" s="41">
        <v>1691.3721957356499</v>
      </c>
      <c r="C908" s="41">
        <v>175784.64904705001</v>
      </c>
      <c r="D908" s="38">
        <v>1.02424472504888</v>
      </c>
      <c r="E908" s="38">
        <v>103.930199095294</v>
      </c>
    </row>
    <row r="909" spans="1:5">
      <c r="A909" s="40">
        <v>43434</v>
      </c>
      <c r="B909" s="41">
        <v>1691.4112966034299</v>
      </c>
      <c r="C909" s="41">
        <v>175781.89731048999</v>
      </c>
      <c r="D909" s="38">
        <v>1.0242789669155199</v>
      </c>
      <c r="E909" s="38">
        <v>103.926169621477</v>
      </c>
    </row>
    <row r="910" spans="1:5">
      <c r="A910" s="40">
        <v>43435</v>
      </c>
      <c r="B910" s="41">
        <v>1691.45041827671</v>
      </c>
      <c r="C910" s="41">
        <v>175779.144418843</v>
      </c>
      <c r="D910" s="38">
        <v>1.0243132256172101</v>
      </c>
      <c r="E910" s="38">
        <v>103.922138372777</v>
      </c>
    </row>
    <row r="911" spans="1:5">
      <c r="A911" s="40">
        <v>43436</v>
      </c>
      <c r="B911" s="41">
        <v>1691.48956075709</v>
      </c>
      <c r="C911" s="41">
        <v>175776.39037218501</v>
      </c>
      <c r="D911" s="38">
        <v>1.02434750115558</v>
      </c>
      <c r="E911" s="38">
        <v>103.918105349412</v>
      </c>
    </row>
    <row r="912" spans="1:5">
      <c r="A912" s="40">
        <v>43437</v>
      </c>
      <c r="B912" s="41">
        <v>1691.52872404615</v>
      </c>
      <c r="C912" s="41">
        <v>175773.63517059101</v>
      </c>
      <c r="D912" s="38">
        <v>1.0243817935322399</v>
      </c>
      <c r="E912" s="38">
        <v>103.914070551601</v>
      </c>
    </row>
    <row r="913" spans="1:5">
      <c r="A913" s="40">
        <v>43438</v>
      </c>
      <c r="B913" s="41">
        <v>1691.56790814549</v>
      </c>
      <c r="C913" s="41">
        <v>175770.87881413501</v>
      </c>
      <c r="D913" s="38">
        <v>1.0244161027487999</v>
      </c>
      <c r="E913" s="38">
        <v>103.910033979563</v>
      </c>
    </row>
    <row r="914" spans="1:5">
      <c r="A914" s="40">
        <v>43439</v>
      </c>
      <c r="B914" s="41">
        <v>1691.60711305669</v>
      </c>
      <c r="C914" s="41">
        <v>175768.121302894</v>
      </c>
      <c r="D914" s="38">
        <v>1.0244504288068701</v>
      </c>
      <c r="E914" s="38">
        <v>103.90599563351699</v>
      </c>
    </row>
    <row r="915" spans="1:5">
      <c r="A915" s="40">
        <v>43440</v>
      </c>
      <c r="B915" s="41">
        <v>1691.6463387813501</v>
      </c>
      <c r="C915" s="41">
        <v>175765.36263694201</v>
      </c>
      <c r="D915" s="38">
        <v>1.0244847717080701</v>
      </c>
      <c r="E915" s="38">
        <v>103.901955513681</v>
      </c>
    </row>
    <row r="916" spans="1:5">
      <c r="A916" s="40">
        <v>43441</v>
      </c>
      <c r="B916" s="41">
        <v>1691.68558532107</v>
      </c>
      <c r="C916" s="41">
        <v>175762.60281635399</v>
      </c>
      <c r="D916" s="38">
        <v>1.0245191314540201</v>
      </c>
      <c r="E916" s="38">
        <v>103.897913620276</v>
      </c>
    </row>
    <row r="917" spans="1:5">
      <c r="A917" s="40">
        <v>43442</v>
      </c>
      <c r="B917" s="41">
        <v>1691.7248526774399</v>
      </c>
      <c r="C917" s="41">
        <v>175759.841841207</v>
      </c>
      <c r="D917" s="38">
        <v>1.0245535080463399</v>
      </c>
      <c r="E917" s="38">
        <v>103.893869953519</v>
      </c>
    </row>
    <row r="918" spans="1:5">
      <c r="A918" s="40">
        <v>43443</v>
      </c>
      <c r="B918" s="41">
        <v>1691.7641408520501</v>
      </c>
      <c r="C918" s="41">
        <v>175757.07971157401</v>
      </c>
      <c r="D918" s="38">
        <v>1.0245879014866399</v>
      </c>
      <c r="E918" s="38">
        <v>103.88982451363201</v>
      </c>
    </row>
    <row r="919" spans="1:5">
      <c r="A919" s="40">
        <v>43444</v>
      </c>
      <c r="B919" s="41">
        <v>1691.8034498465099</v>
      </c>
      <c r="C919" s="41">
        <v>175754.31642753299</v>
      </c>
      <c r="D919" s="38">
        <v>1.0246223117765401</v>
      </c>
      <c r="E919" s="38">
        <v>103.885777300832</v>
      </c>
    </row>
    <row r="920" spans="1:5">
      <c r="A920" s="40">
        <v>43445</v>
      </c>
      <c r="B920" s="41">
        <v>1691.8427796624001</v>
      </c>
      <c r="C920" s="41">
        <v>175751.55198915699</v>
      </c>
      <c r="D920" s="38">
        <v>1.02465673891767</v>
      </c>
      <c r="E920" s="38">
        <v>103.881728315339</v>
      </c>
    </row>
    <row r="921" spans="1:5">
      <c r="A921" s="40">
        <v>43446</v>
      </c>
      <c r="B921" s="41">
        <v>1691.8821303013301</v>
      </c>
      <c r="C921" s="41">
        <v>175748.78639652301</v>
      </c>
      <c r="D921" s="38">
        <v>1.0246911829116401</v>
      </c>
      <c r="E921" s="38">
        <v>103.877677557373</v>
      </c>
    </row>
    <row r="922" spans="1:5">
      <c r="A922" s="40">
        <v>43447</v>
      </c>
      <c r="B922" s="41">
        <v>1691.9215017648901</v>
      </c>
      <c r="C922" s="41">
        <v>175746.01964970501</v>
      </c>
      <c r="D922" s="38">
        <v>1.02472564376008</v>
      </c>
      <c r="E922" s="38">
        <v>103.87362502715401</v>
      </c>
    </row>
    <row r="923" spans="1:5">
      <c r="A923" s="40">
        <v>43448</v>
      </c>
      <c r="B923" s="41">
        <v>1691.96089405469</v>
      </c>
      <c r="C923" s="41">
        <v>175743.25174877999</v>
      </c>
      <c r="D923" s="38">
        <v>1.0247601214646</v>
      </c>
      <c r="E923" s="38">
        <v>103.869570724901</v>
      </c>
    </row>
    <row r="924" spans="1:5">
      <c r="A924" s="40">
        <v>43449</v>
      </c>
      <c r="B924" s="41">
        <v>1692.0003071723299</v>
      </c>
      <c r="C924" s="41">
        <v>175740.482693823</v>
      </c>
      <c r="D924" s="38">
        <v>1.02479461602684</v>
      </c>
      <c r="E924" s="38">
        <v>103.865514650834</v>
      </c>
    </row>
    <row r="925" spans="1:5">
      <c r="A925" s="40">
        <v>43450</v>
      </c>
      <c r="B925" s="41">
        <v>1692.0397411194001</v>
      </c>
      <c r="C925" s="41">
        <v>175737.71248490899</v>
      </c>
      <c r="D925" s="38">
        <v>1.02482912744842</v>
      </c>
      <c r="E925" s="38">
        <v>103.86145680517301</v>
      </c>
    </row>
    <row r="926" spans="1:5">
      <c r="A926" s="40">
        <v>43451</v>
      </c>
      <c r="B926" s="41">
        <v>1692.0791958975201</v>
      </c>
      <c r="C926" s="41">
        <v>175734.94112211399</v>
      </c>
      <c r="D926" s="38">
        <v>1.0248636557309501</v>
      </c>
      <c r="E926" s="38">
        <v>103.85739718813799</v>
      </c>
    </row>
    <row r="927" spans="1:5">
      <c r="A927" s="40">
        <v>43452</v>
      </c>
      <c r="B927" s="41">
        <v>1692.1186715082699</v>
      </c>
      <c r="C927" s="41">
        <v>175732.168605513</v>
      </c>
      <c r="D927" s="38">
        <v>1.0248982008760701</v>
      </c>
      <c r="E927" s="38">
        <v>103.85333579995</v>
      </c>
    </row>
    <row r="928" spans="1:5">
      <c r="A928" s="40">
        <v>43453</v>
      </c>
      <c r="B928" s="41">
        <v>1692.1581679532801</v>
      </c>
      <c r="C928" s="41">
        <v>175729.39493518299</v>
      </c>
      <c r="D928" s="38">
        <v>1.0249327628854099</v>
      </c>
      <c r="E928" s="38">
        <v>103.849272640827</v>
      </c>
    </row>
    <row r="929" spans="1:5">
      <c r="A929" s="40">
        <v>43454</v>
      </c>
      <c r="B929" s="41">
        <v>1692.1976852341299</v>
      </c>
      <c r="C929" s="41">
        <v>175726.62011119799</v>
      </c>
      <c r="D929" s="38">
        <v>1.02496734176059</v>
      </c>
      <c r="E929" s="38">
        <v>103.845207710992</v>
      </c>
    </row>
    <row r="930" spans="1:5">
      <c r="A930" s="40">
        <v>43455</v>
      </c>
      <c r="B930" s="41">
        <v>1692.23722335244</v>
      </c>
      <c r="C930" s="41">
        <v>175723.844133634</v>
      </c>
      <c r="D930" s="38">
        <v>1.02500193750324</v>
      </c>
      <c r="E930" s="38">
        <v>103.84114101066299</v>
      </c>
    </row>
    <row r="931" spans="1:5">
      <c r="A931" s="40">
        <v>43456</v>
      </c>
      <c r="B931" s="41">
        <v>1692.27678230982</v>
      </c>
      <c r="C931" s="41">
        <v>175721.06700256799</v>
      </c>
      <c r="D931" s="38">
        <v>1.0250365501149901</v>
      </c>
      <c r="E931" s="38">
        <v>103.837072540062</v>
      </c>
    </row>
    <row r="932" spans="1:5">
      <c r="A932" s="40">
        <v>43457</v>
      </c>
      <c r="B932" s="41">
        <v>1692.31636210787</v>
      </c>
      <c r="C932" s="41">
        <v>175718.28871807401</v>
      </c>
      <c r="D932" s="38">
        <v>1.0250711795974601</v>
      </c>
      <c r="E932" s="38">
        <v>103.833002299409</v>
      </c>
    </row>
    <row r="933" spans="1:5">
      <c r="A933" s="40">
        <v>43458</v>
      </c>
      <c r="B933" s="41">
        <v>1692.3559627482</v>
      </c>
      <c r="C933" s="41">
        <v>175715.50928022899</v>
      </c>
      <c r="D933" s="38">
        <v>1.0251058259523</v>
      </c>
      <c r="E933" s="38">
        <v>103.82893028892499</v>
      </c>
    </row>
    <row r="934" spans="1:5">
      <c r="A934" s="40">
        <v>43459</v>
      </c>
      <c r="B934" s="41">
        <v>1692.3955842324101</v>
      </c>
      <c r="C934" s="41">
        <v>175712.72868910799</v>
      </c>
      <c r="D934" s="38">
        <v>1.02514048918113</v>
      </c>
      <c r="E934" s="38">
        <v>103.82485650883</v>
      </c>
    </row>
    <row r="935" spans="1:5">
      <c r="A935" s="40">
        <v>43460</v>
      </c>
      <c r="B935" s="41">
        <v>1692.4352265621301</v>
      </c>
      <c r="C935" s="41">
        <v>175709.94694478699</v>
      </c>
      <c r="D935" s="38">
        <v>1.0251751692855799</v>
      </c>
      <c r="E935" s="38">
        <v>103.820780959346</v>
      </c>
    </row>
    <row r="936" spans="1:5">
      <c r="A936" s="40">
        <v>43461</v>
      </c>
      <c r="B936" s="41">
        <v>1692.47488973895</v>
      </c>
      <c r="C936" s="41">
        <v>175707.16404734299</v>
      </c>
      <c r="D936" s="38">
        <v>1.0252098662672899</v>
      </c>
      <c r="E936" s="38">
        <v>103.816703640692</v>
      </c>
    </row>
    <row r="937" spans="1:5">
      <c r="A937" s="40">
        <v>43462</v>
      </c>
      <c r="B937" s="41">
        <v>1692.5145737645</v>
      </c>
      <c r="C937" s="41">
        <v>175704.37999684899</v>
      </c>
      <c r="D937" s="38">
        <v>1.0252445801279</v>
      </c>
      <c r="E937" s="38">
        <v>103.812624553091</v>
      </c>
    </row>
    <row r="938" spans="1:5">
      <c r="A938" s="40">
        <v>43463</v>
      </c>
      <c r="B938" s="41">
        <v>1692.5542786403801</v>
      </c>
      <c r="C938" s="41">
        <v>175701.59479338399</v>
      </c>
      <c r="D938" s="38">
        <v>1.0252793108690299</v>
      </c>
      <c r="E938" s="38">
        <v>103.808543696764</v>
      </c>
    </row>
    <row r="939" spans="1:5">
      <c r="A939" s="40">
        <v>43464</v>
      </c>
      <c r="B939" s="41">
        <v>1692.5940043682001</v>
      </c>
      <c r="C939" s="41">
        <v>175698.808437022</v>
      </c>
      <c r="D939" s="38">
        <v>1.0253140584923199</v>
      </c>
      <c r="E939" s="38">
        <v>103.80446107193001</v>
      </c>
    </row>
    <row r="940" spans="1:5">
      <c r="A940" s="40">
        <v>43465</v>
      </c>
      <c r="B940" s="41">
        <v>1692.63375094959</v>
      </c>
      <c r="C940" s="41">
        <v>175696.02092784</v>
      </c>
      <c r="D940" s="38">
        <v>1.0253488229994101</v>
      </c>
      <c r="E940" s="38">
        <v>103.800376678813</v>
      </c>
    </row>
    <row r="941" spans="1:5">
      <c r="A941" s="40">
        <v>43466</v>
      </c>
      <c r="B941" s="41">
        <v>1692.6735183861599</v>
      </c>
      <c r="C941" s="41">
        <v>175693.23226591299</v>
      </c>
      <c r="D941" s="38">
        <v>1.02538360439194</v>
      </c>
      <c r="E941" s="38">
        <v>103.796290517633</v>
      </c>
    </row>
    <row r="942" spans="1:5">
      <c r="A942" s="40">
        <v>43467</v>
      </c>
      <c r="B942" s="41">
        <v>1692.71330667951</v>
      </c>
      <c r="C942" s="41">
        <v>175690.44245131701</v>
      </c>
      <c r="D942" s="38">
        <v>1.0254184026715401</v>
      </c>
      <c r="E942" s="38">
        <v>103.792202588611</v>
      </c>
    </row>
    <row r="943" spans="1:5">
      <c r="A943" s="40">
        <v>43468</v>
      </c>
      <c r="B943" s="41">
        <v>1692.75311583128</v>
      </c>
      <c r="C943" s="41">
        <v>175687.65148412899</v>
      </c>
      <c r="D943" s="38">
        <v>1.0254532178398601</v>
      </c>
      <c r="E943" s="38">
        <v>103.78811289196901</v>
      </c>
    </row>
    <row r="944" spans="1:5">
      <c r="A944" s="40">
        <v>43469</v>
      </c>
      <c r="B944" s="41">
        <v>1692.7929458430699</v>
      </c>
      <c r="C944" s="41">
        <v>175684.85936442501</v>
      </c>
      <c r="D944" s="38">
        <v>1.0254880498985299</v>
      </c>
      <c r="E944" s="38">
        <v>103.78402142792901</v>
      </c>
    </row>
    <row r="945" spans="1:5">
      <c r="A945" s="40">
        <v>43470</v>
      </c>
      <c r="B945" s="41">
        <v>1692.8327967165001</v>
      </c>
      <c r="C945" s="41">
        <v>175682.06609228</v>
      </c>
      <c r="D945" s="38">
        <v>1.0255228988492</v>
      </c>
      <c r="E945" s="38">
        <v>103.779928196713</v>
      </c>
    </row>
    <row r="946" spans="1:5">
      <c r="A946" s="40">
        <v>43471</v>
      </c>
      <c r="B946" s="41">
        <v>1692.8726684532</v>
      </c>
      <c r="C946" s="41">
        <v>175679.27166777101</v>
      </c>
      <c r="D946" s="38">
        <v>1.0255577646935099</v>
      </c>
      <c r="E946" s="38">
        <v>103.775833198542</v>
      </c>
    </row>
    <row r="947" spans="1:5">
      <c r="A947" s="40">
        <v>43472</v>
      </c>
      <c r="B947" s="41">
        <v>1692.9125610547901</v>
      </c>
      <c r="C947" s="41">
        <v>175676.47609097301</v>
      </c>
      <c r="D947" s="38">
        <v>1.0255926474330901</v>
      </c>
      <c r="E947" s="38">
        <v>103.771736433638</v>
      </c>
    </row>
    <row r="948" spans="1:5">
      <c r="A948" s="40">
        <v>43473</v>
      </c>
      <c r="B948" s="41">
        <v>1692.95247452288</v>
      </c>
      <c r="C948" s="41">
        <v>175673.67936196399</v>
      </c>
      <c r="D948" s="38">
        <v>1.0256275470695999</v>
      </c>
      <c r="E948" s="38">
        <v>103.767637902224</v>
      </c>
    </row>
    <row r="949" spans="1:5">
      <c r="A949" s="40">
        <v>43474</v>
      </c>
      <c r="B949" s="41">
        <v>1692.9924088590899</v>
      </c>
      <c r="C949" s="41">
        <v>175670.88148081899</v>
      </c>
      <c r="D949" s="38">
        <v>1.0256624636046701</v>
      </c>
      <c r="E949" s="38">
        <v>103.76353760452101</v>
      </c>
    </row>
    <row r="950" spans="1:5">
      <c r="A950" s="40">
        <v>43475</v>
      </c>
      <c r="B950" s="41">
        <v>1693.0323640650599</v>
      </c>
      <c r="C950" s="41">
        <v>175668.082447614</v>
      </c>
      <c r="D950" s="38">
        <v>1.0256973970399601</v>
      </c>
      <c r="E950" s="38">
        <v>103.759435540751</v>
      </c>
    </row>
    <row r="951" spans="1:5">
      <c r="A951" s="40">
        <v>43476</v>
      </c>
      <c r="B951" s="41">
        <v>1693.0723401424</v>
      </c>
      <c r="C951" s="41">
        <v>175665.28226242599</v>
      </c>
      <c r="D951" s="38">
        <v>1.0257323473771101</v>
      </c>
      <c r="E951" s="38">
        <v>103.755331711137</v>
      </c>
    </row>
    <row r="952" spans="1:5">
      <c r="A952" s="40">
        <v>43477</v>
      </c>
      <c r="B952" s="41">
        <v>1693.1123370927401</v>
      </c>
      <c r="C952" s="41">
        <v>175662.48092533101</v>
      </c>
      <c r="D952" s="38">
        <v>1.0257673146177599</v>
      </c>
      <c r="E952" s="38">
        <v>103.751226115902</v>
      </c>
    </row>
    <row r="953" spans="1:5">
      <c r="A953" s="40">
        <v>43478</v>
      </c>
      <c r="B953" s="41">
        <v>1693.15235491769</v>
      </c>
      <c r="C953" s="41">
        <v>175659.678436405</v>
      </c>
      <c r="D953" s="38">
        <v>1.02580229876356</v>
      </c>
      <c r="E953" s="38">
        <v>103.747118755266</v>
      </c>
    </row>
    <row r="954" spans="1:5">
      <c r="A954" s="40">
        <v>43479</v>
      </c>
      <c r="B954" s="41">
        <v>1693.1923936189</v>
      </c>
      <c r="C954" s="41">
        <v>175656.87479572499</v>
      </c>
      <c r="D954" s="38">
        <v>1.02583729981616</v>
      </c>
      <c r="E954" s="38">
        <v>103.74300962945399</v>
      </c>
    </row>
    <row r="955" spans="1:5">
      <c r="A955" s="40">
        <v>43480</v>
      </c>
      <c r="B955" s="41">
        <v>1693.23245319799</v>
      </c>
      <c r="C955" s="41">
        <v>175654.07000336601</v>
      </c>
      <c r="D955" s="38">
        <v>1.02587231777721</v>
      </c>
      <c r="E955" s="38">
        <v>103.73889873868799</v>
      </c>
    </row>
    <row r="956" spans="1:5">
      <c r="A956" s="40">
        <v>43481</v>
      </c>
      <c r="B956" s="41">
        <v>1693.27253365657</v>
      </c>
      <c r="C956" s="41">
        <v>175651.26405940601</v>
      </c>
      <c r="D956" s="38">
        <v>1.02590735264836</v>
      </c>
      <c r="E956" s="38">
        <v>103.73478608319</v>
      </c>
    </row>
    <row r="957" spans="1:5">
      <c r="A957" s="40">
        <v>43482</v>
      </c>
      <c r="B957" s="41">
        <v>1693.3126349962899</v>
      </c>
      <c r="C957" s="41">
        <v>175648.45696392001</v>
      </c>
      <c r="D957" s="38">
        <v>1.0259424044312599</v>
      </c>
      <c r="E957" s="38">
        <v>103.730671663183</v>
      </c>
    </row>
    <row r="958" spans="1:5">
      <c r="A958" s="40">
        <v>43483</v>
      </c>
      <c r="B958" s="41">
        <v>1693.35275721877</v>
      </c>
      <c r="C958" s="41">
        <v>175645.648716986</v>
      </c>
      <c r="D958" s="38">
        <v>1.0259774731275699</v>
      </c>
      <c r="E958" s="38">
        <v>103.726555478891</v>
      </c>
    </row>
    <row r="959" spans="1:5">
      <c r="A959" s="40">
        <v>43484</v>
      </c>
      <c r="B959" s="41">
        <v>1693.3929003256401</v>
      </c>
      <c r="C959" s="41">
        <v>175642.83931867901</v>
      </c>
      <c r="D959" s="38">
        <v>1.0260125587389199</v>
      </c>
      <c r="E959" s="38">
        <v>103.722437530536</v>
      </c>
    </row>
    <row r="960" spans="1:5">
      <c r="A960" s="40">
        <v>43485</v>
      </c>
      <c r="B960" s="41">
        <v>1693.4330643185399</v>
      </c>
      <c r="C960" s="41">
        <v>175640.02876907599</v>
      </c>
      <c r="D960" s="38">
        <v>1.02604766126699</v>
      </c>
      <c r="E960" s="38">
        <v>103.71831781834</v>
      </c>
    </row>
    <row r="961" spans="1:5">
      <c r="A961" s="40">
        <v>43486</v>
      </c>
      <c r="B961" s="41">
        <v>1693.4732491990901</v>
      </c>
      <c r="C961" s="41">
        <v>175637.21706825399</v>
      </c>
      <c r="D961" s="38">
        <v>1.0260827807134201</v>
      </c>
      <c r="E961" s="38">
        <v>103.714196342528</v>
      </c>
    </row>
    <row r="962" spans="1:5">
      <c r="A962" s="40">
        <v>43487</v>
      </c>
      <c r="B962" s="41">
        <v>1693.5134549689301</v>
      </c>
      <c r="C962" s="41">
        <v>175634.404216289</v>
      </c>
      <c r="D962" s="38">
        <v>1.02611791707986</v>
      </c>
      <c r="E962" s="38">
        <v>103.710073103323</v>
      </c>
    </row>
    <row r="963" spans="1:5">
      <c r="A963" s="40">
        <v>43488</v>
      </c>
      <c r="B963" s="41">
        <v>1693.5536816296801</v>
      </c>
      <c r="C963" s="41">
        <v>175631.590213257</v>
      </c>
      <c r="D963" s="38">
        <v>1.02615307036798</v>
      </c>
      <c r="E963" s="38">
        <v>103.70594810094801</v>
      </c>
    </row>
    <row r="964" spans="1:5">
      <c r="A964" s="40">
        <v>43489</v>
      </c>
      <c r="B964" s="41">
        <v>1693.593929183</v>
      </c>
      <c r="C964" s="41">
        <v>175628.77505923601</v>
      </c>
      <c r="D964" s="38">
        <v>1.02618824057943</v>
      </c>
      <c r="E964" s="38">
        <v>103.70182133562599</v>
      </c>
    </row>
    <row r="965" spans="1:5">
      <c r="A965" s="40">
        <v>43490</v>
      </c>
      <c r="B965" s="41">
        <v>1693.6341976305</v>
      </c>
      <c r="C965" s="41">
        <v>175625.958754302</v>
      </c>
      <c r="D965" s="38">
        <v>1.0262234277158699</v>
      </c>
      <c r="E965" s="38">
        <v>103.69769280758101</v>
      </c>
    </row>
    <row r="966" spans="1:5">
      <c r="A966" s="40">
        <v>43491</v>
      </c>
      <c r="B966" s="41">
        <v>1693.67448697384</v>
      </c>
      <c r="C966" s="41">
        <v>175623.141298531</v>
      </c>
      <c r="D966" s="38">
        <v>1.0262586317789499</v>
      </c>
      <c r="E966" s="38">
        <v>103.693562517036</v>
      </c>
    </row>
    <row r="967" spans="1:5">
      <c r="A967" s="40">
        <v>43492</v>
      </c>
      <c r="B967" s="41">
        <v>1693.7147972146399</v>
      </c>
      <c r="C967" s="41">
        <v>175620.32269200101</v>
      </c>
      <c r="D967" s="38">
        <v>1.02629385277033</v>
      </c>
      <c r="E967" s="38">
        <v>103.689430464216</v>
      </c>
    </row>
    <row r="968" spans="1:5">
      <c r="A968" s="40">
        <v>43493</v>
      </c>
      <c r="B968" s="41">
        <v>1693.7551283545399</v>
      </c>
      <c r="C968" s="41">
        <v>175617.502934788</v>
      </c>
      <c r="D968" s="38">
        <v>1.02632909069168</v>
      </c>
      <c r="E968" s="38">
        <v>103.685296649344</v>
      </c>
    </row>
    <row r="969" spans="1:5">
      <c r="A969" s="40">
        <v>43494</v>
      </c>
      <c r="B969" s="41">
        <v>1693.79548039518</v>
      </c>
      <c r="C969" s="41">
        <v>175614.68202696799</v>
      </c>
      <c r="D969" s="38">
        <v>1.0263643455446601</v>
      </c>
      <c r="E969" s="38">
        <v>103.68116107264299</v>
      </c>
    </row>
    <row r="970" spans="1:5">
      <c r="A970" s="40">
        <v>43495</v>
      </c>
      <c r="B970" s="41">
        <v>1693.8358533382</v>
      </c>
      <c r="C970" s="41">
        <v>175611.85996861901</v>
      </c>
      <c r="D970" s="38">
        <v>1.02639961733092</v>
      </c>
      <c r="E970" s="38">
        <v>103.677023734339</v>
      </c>
    </row>
    <row r="971" spans="1:5">
      <c r="A971" s="40">
        <v>43496</v>
      </c>
      <c r="B971" s="41">
        <v>1693.8762471852499</v>
      </c>
      <c r="C971" s="41">
        <v>175609.03675981701</v>
      </c>
      <c r="D971" s="38">
        <v>1.0264349060521401</v>
      </c>
      <c r="E971" s="38">
        <v>103.672884634654</v>
      </c>
    </row>
    <row r="972" spans="1:5">
      <c r="A972" s="40">
        <v>43497</v>
      </c>
      <c r="B972" s="41">
        <v>1693.91666193796</v>
      </c>
      <c r="C972" s="41">
        <v>175606.21240063899</v>
      </c>
      <c r="D972" s="38">
        <v>1.02647021170996</v>
      </c>
      <c r="E972" s="38">
        <v>103.66874377381301</v>
      </c>
    </row>
    <row r="973" spans="1:5">
      <c r="A973" s="40">
        <v>43498</v>
      </c>
      <c r="B973" s="41">
        <v>1693.95709759797</v>
      </c>
      <c r="C973" s="41">
        <v>175603.38689116199</v>
      </c>
      <c r="D973" s="38">
        <v>1.0265055343060701</v>
      </c>
      <c r="E973" s="38">
        <v>103.664601152041</v>
      </c>
    </row>
    <row r="974" spans="1:5">
      <c r="A974" s="40">
        <v>43499</v>
      </c>
      <c r="B974" s="41">
        <v>1693.9975541669301</v>
      </c>
      <c r="C974" s="41">
        <v>175600.56023146299</v>
      </c>
      <c r="D974" s="38">
        <v>1.02654087384211</v>
      </c>
      <c r="E974" s="38">
        <v>103.66045676956099</v>
      </c>
    </row>
    <row r="975" spans="1:5">
      <c r="A975" s="40">
        <v>43500</v>
      </c>
      <c r="B975" s="41">
        <v>1694.03803164649</v>
      </c>
      <c r="C975" s="41">
        <v>175597.732421619</v>
      </c>
      <c r="D975" s="38">
        <v>1.0265762303197701</v>
      </c>
      <c r="E975" s="38">
        <v>103.656310626598</v>
      </c>
    </row>
    <row r="976" spans="1:5">
      <c r="A976" s="40">
        <v>43501</v>
      </c>
      <c r="B976" s="41">
        <v>1694.07853003828</v>
      </c>
      <c r="C976" s="41">
        <v>175594.90346170601</v>
      </c>
      <c r="D976" s="38">
        <v>1.0266116037407</v>
      </c>
      <c r="E976" s="38">
        <v>103.652162723377</v>
      </c>
    </row>
    <row r="977" spans="1:5">
      <c r="A977" s="40">
        <v>43502</v>
      </c>
      <c r="B977" s="41">
        <v>1694.1190493439501</v>
      </c>
      <c r="C977" s="41">
        <v>175592.07335180201</v>
      </c>
      <c r="D977" s="38">
        <v>1.0266469941065699</v>
      </c>
      <c r="E977" s="38">
        <v>103.648013060121</v>
      </c>
    </row>
    <row r="978" spans="1:5">
      <c r="A978" s="40">
        <v>43503</v>
      </c>
      <c r="B978" s="41">
        <v>1694.1595895651501</v>
      </c>
      <c r="C978" s="41">
        <v>175589.242091983</v>
      </c>
      <c r="D978" s="38">
        <v>1.0266824014190501</v>
      </c>
      <c r="E978" s="38">
        <v>103.643861637057</v>
      </c>
    </row>
    <row r="979" spans="1:5">
      <c r="A979" s="40">
        <v>43504</v>
      </c>
      <c r="B979" s="41">
        <v>1694.20015070353</v>
      </c>
      <c r="C979" s="41">
        <v>175586.409682328</v>
      </c>
      <c r="D979" s="38">
        <v>1.02671782567981</v>
      </c>
      <c r="E979" s="38">
        <v>103.63970845440799</v>
      </c>
    </row>
    <row r="980" spans="1:5">
      <c r="A980" s="40">
        <v>43505</v>
      </c>
      <c r="B980" s="41">
        <v>1694.24073276073</v>
      </c>
      <c r="C980" s="41">
        <v>175583.57612291101</v>
      </c>
      <c r="D980" s="38">
        <v>1.0267532668905299</v>
      </c>
      <c r="E980" s="38">
        <v>103.635553512399</v>
      </c>
    </row>
    <row r="981" spans="1:5">
      <c r="A981" s="40">
        <v>43506</v>
      </c>
      <c r="B981" s="41">
        <v>1694.28133573841</v>
      </c>
      <c r="C981" s="41">
        <v>175580.74141381201</v>
      </c>
      <c r="D981" s="38">
        <v>1.02678872505286</v>
      </c>
      <c r="E981" s="38">
        <v>103.631396811256</v>
      </c>
    </row>
    <row r="982" spans="1:5">
      <c r="A982" s="40">
        <v>43507</v>
      </c>
      <c r="B982" s="41">
        <v>1694.32195963821</v>
      </c>
      <c r="C982" s="41">
        <v>175577.905555106</v>
      </c>
      <c r="D982" s="38">
        <v>1.02682420016849</v>
      </c>
      <c r="E982" s="38">
        <v>103.627238351203</v>
      </c>
    </row>
    <row r="983" spans="1:5">
      <c r="A983" s="40">
        <v>43508</v>
      </c>
      <c r="B983" s="41">
        <v>1694.3626044617799</v>
      </c>
      <c r="C983" s="41">
        <v>175575.06854687101</v>
      </c>
      <c r="D983" s="38">
        <v>1.02685969223908</v>
      </c>
      <c r="E983" s="38">
        <v>103.62307813246601</v>
      </c>
    </row>
    <row r="984" spans="1:5">
      <c r="A984" s="40">
        <v>43509</v>
      </c>
      <c r="B984" s="41">
        <v>1694.40327021078</v>
      </c>
      <c r="C984" s="41">
        <v>175572.23038918499</v>
      </c>
      <c r="D984" s="38">
        <v>1.02689520126631</v>
      </c>
      <c r="E984" s="38">
        <v>103.61891615526901</v>
      </c>
    </row>
    <row r="985" spans="1:5">
      <c r="A985" s="40">
        <v>43510</v>
      </c>
      <c r="B985" s="41">
        <v>1694.44395688686</v>
      </c>
      <c r="C985" s="41">
        <v>175569.39108212301</v>
      </c>
      <c r="D985" s="38">
        <v>1.02693072725185</v>
      </c>
      <c r="E985" s="38">
        <v>103.614752419838</v>
      </c>
    </row>
    <row r="986" spans="1:5">
      <c r="A986" s="40">
        <v>43511</v>
      </c>
      <c r="B986" s="41">
        <v>1694.4846644916699</v>
      </c>
      <c r="C986" s="41">
        <v>175566.55062576401</v>
      </c>
      <c r="D986" s="38">
        <v>1.0269662701973801</v>
      </c>
      <c r="E986" s="38">
        <v>103.61058692639899</v>
      </c>
    </row>
    <row r="987" spans="1:5">
      <c r="A987" s="40">
        <v>43512</v>
      </c>
      <c r="B987" s="41">
        <v>1694.52539302686</v>
      </c>
      <c r="C987" s="41">
        <v>175563.70902018499</v>
      </c>
      <c r="D987" s="38">
        <v>1.02700183010458</v>
      </c>
      <c r="E987" s="38">
        <v>103.60641967517699</v>
      </c>
    </row>
    <row r="988" spans="1:5">
      <c r="A988" s="40">
        <v>43513</v>
      </c>
      <c r="B988" s="41">
        <v>1694.5661424940999</v>
      </c>
      <c r="C988" s="41">
        <v>175560.866265463</v>
      </c>
      <c r="D988" s="38">
        <v>1.02703740697511</v>
      </c>
      <c r="E988" s="38">
        <v>103.602250666397</v>
      </c>
    </row>
    <row r="989" spans="1:5">
      <c r="A989" s="40">
        <v>43514</v>
      </c>
      <c r="B989" s="41">
        <v>1694.6069128950301</v>
      </c>
      <c r="C989" s="41">
        <v>175558.02236167499</v>
      </c>
      <c r="D989" s="38">
        <v>1.0270730008106701</v>
      </c>
      <c r="E989" s="38">
        <v>103.598079900285</v>
      </c>
    </row>
    <row r="990" spans="1:5">
      <c r="A990" s="40">
        <v>43515</v>
      </c>
      <c r="B990" s="41">
        <v>1694.6477042313099</v>
      </c>
      <c r="C990" s="41">
        <v>175555.17730889801</v>
      </c>
      <c r="D990" s="38">
        <v>1.02710861161292</v>
      </c>
      <c r="E990" s="38">
        <v>103.593907377067</v>
      </c>
    </row>
    <row r="991" spans="1:5">
      <c r="A991" s="40">
        <v>43516</v>
      </c>
      <c r="B991" s="41">
        <v>1694.6885165046101</v>
      </c>
      <c r="C991" s="41">
        <v>175552.33110721101</v>
      </c>
      <c r="D991" s="38">
        <v>1.0271442393835399</v>
      </c>
      <c r="E991" s="38">
        <v>103.589733096969</v>
      </c>
    </row>
    <row r="992" spans="1:5">
      <c r="A992" s="40">
        <v>43517</v>
      </c>
      <c r="B992" s="41">
        <v>1694.7293497165699</v>
      </c>
      <c r="C992" s="41">
        <v>175549.48375669</v>
      </c>
      <c r="D992" s="38">
        <v>1.0271798841242199</v>
      </c>
      <c r="E992" s="38">
        <v>103.585557060217</v>
      </c>
    </row>
    <row r="993" spans="1:5">
      <c r="A993" s="40">
        <v>43518</v>
      </c>
      <c r="B993" s="41">
        <v>1694.7702038688601</v>
      </c>
      <c r="C993" s="41">
        <v>175546.63525741201</v>
      </c>
      <c r="D993" s="38">
        <v>1.0272155458366401</v>
      </c>
      <c r="E993" s="38">
        <v>103.581379267036</v>
      </c>
    </row>
    <row r="994" spans="1:5">
      <c r="A994" s="40">
        <v>43519</v>
      </c>
      <c r="B994" s="41">
        <v>1694.8110789631401</v>
      </c>
      <c r="C994" s="41">
        <v>175543.78560945601</v>
      </c>
      <c r="D994" s="38">
        <v>1.0272512245224801</v>
      </c>
      <c r="E994" s="38">
        <v>103.577199717653</v>
      </c>
    </row>
    <row r="995" spans="1:5">
      <c r="A995" s="40">
        <v>43520</v>
      </c>
      <c r="B995" s="41">
        <v>1694.8519750010701</v>
      </c>
      <c r="C995" s="41">
        <v>175540.93481289799</v>
      </c>
      <c r="D995" s="38">
        <v>1.02728692018342</v>
      </c>
      <c r="E995" s="38">
        <v>103.573018412293</v>
      </c>
    </row>
    <row r="996" spans="1:5">
      <c r="A996" s="40">
        <v>43521</v>
      </c>
      <c r="B996" s="41">
        <v>1694.8928919843099</v>
      </c>
      <c r="C996" s="41">
        <v>175538.082867816</v>
      </c>
      <c r="D996" s="38">
        <v>1.02732263282114</v>
      </c>
      <c r="E996" s="38">
        <v>103.56883535118401</v>
      </c>
    </row>
    <row r="997" spans="1:5">
      <c r="A997" s="40">
        <v>43522</v>
      </c>
      <c r="B997" s="41">
        <v>1694.93382991453</v>
      </c>
      <c r="C997" s="41">
        <v>175535.229774287</v>
      </c>
      <c r="D997" s="38">
        <v>1.0273583624373399</v>
      </c>
      <c r="E997" s="38">
        <v>103.564650534552</v>
      </c>
    </row>
    <row r="998" spans="1:5">
      <c r="A998" s="40">
        <v>43523</v>
      </c>
      <c r="B998" s="41">
        <v>1694.97478879338</v>
      </c>
      <c r="C998" s="41">
        <v>175532.37553239</v>
      </c>
      <c r="D998" s="38">
        <v>1.02739410903368</v>
      </c>
      <c r="E998" s="38">
        <v>103.56046396262199</v>
      </c>
    </row>
    <row r="999" spans="1:5">
      <c r="A999" s="40">
        <v>43524</v>
      </c>
      <c r="B999" s="41">
        <v>1695.01576862253</v>
      </c>
      <c r="C999" s="41">
        <v>175529.52014220101</v>
      </c>
      <c r="D999" s="38">
        <v>1.02742987261187</v>
      </c>
      <c r="E999" s="38">
        <v>103.556275635623</v>
      </c>
    </row>
    <row r="1000" spans="1:5">
      <c r="A1000" s="40">
        <v>43525</v>
      </c>
      <c r="B1000" s="41">
        <v>1695.0567694036499</v>
      </c>
      <c r="C1000" s="41">
        <v>175526.66360379901</v>
      </c>
      <c r="D1000" s="38">
        <v>1.02746565317358</v>
      </c>
      <c r="E1000" s="38">
        <v>103.55208555377899</v>
      </c>
    </row>
    <row r="1001" spans="1:5">
      <c r="A1001" s="40">
        <v>43526</v>
      </c>
      <c r="B1001" s="41">
        <v>1695.0977911384</v>
      </c>
      <c r="C1001" s="41">
        <v>175523.80591726</v>
      </c>
      <c r="D1001" s="38">
        <v>1.02750145072051</v>
      </c>
      <c r="E1001" s="38">
        <v>103.547893717318</v>
      </c>
    </row>
    <row r="1002" spans="1:5">
      <c r="A1002" s="40">
        <v>43527</v>
      </c>
      <c r="B1002" s="41">
        <v>1695.1388338284501</v>
      </c>
      <c r="C1002" s="41">
        <v>175520.94708266301</v>
      </c>
      <c r="D1002" s="38">
        <v>1.02753726525434</v>
      </c>
      <c r="E1002" s="38">
        <v>103.543700126468</v>
      </c>
    </row>
    <row r="1003" spans="1:5">
      <c r="A1003" s="40">
        <v>43528</v>
      </c>
      <c r="B1003" s="41">
        <v>1695.1798974754699</v>
      </c>
      <c r="C1003" s="41">
        <v>175518.08710008499</v>
      </c>
      <c r="D1003" s="38">
        <v>1.02757309677676</v>
      </c>
      <c r="E1003" s="38">
        <v>103.539504781453</v>
      </c>
    </row>
    <row r="1004" spans="1:5">
      <c r="A1004" s="40">
        <v>43529</v>
      </c>
      <c r="B1004" s="41">
        <v>1695.2209820811299</v>
      </c>
      <c r="C1004" s="41">
        <v>175515.22596960401</v>
      </c>
      <c r="D1004" s="38">
        <v>1.0276089452894701</v>
      </c>
      <c r="E1004" s="38">
        <v>103.535307682503</v>
      </c>
    </row>
    <row r="1005" spans="1:5">
      <c r="A1005" s="40">
        <v>43530</v>
      </c>
      <c r="B1005" s="41">
        <v>1695.2620876470901</v>
      </c>
      <c r="C1005" s="41">
        <v>175512.363691298</v>
      </c>
      <c r="D1005" s="38">
        <v>1.02764481079415</v>
      </c>
      <c r="E1005" s="38">
        <v>103.53110882984301</v>
      </c>
    </row>
    <row r="1006" spans="1:5">
      <c r="A1006" s="40">
        <v>43531</v>
      </c>
      <c r="B1006" s="41">
        <v>1695.30321417503</v>
      </c>
      <c r="C1006" s="41">
        <v>175509.500265243</v>
      </c>
      <c r="D1006" s="38">
        <v>1.02768069329249</v>
      </c>
      <c r="E1006" s="38">
        <v>103.526908223701</v>
      </c>
    </row>
    <row r="1007" spans="1:5">
      <c r="A1007" s="40">
        <v>43532</v>
      </c>
      <c r="B1007" s="41">
        <v>1695.34436166661</v>
      </c>
      <c r="C1007" s="41">
        <v>175506.63569151901</v>
      </c>
      <c r="D1007" s="38">
        <v>1.0277165927862</v>
      </c>
      <c r="E1007" s="38">
        <v>103.522705864304</v>
      </c>
    </row>
    <row r="1008" spans="1:5">
      <c r="A1008" s="40">
        <v>43533</v>
      </c>
      <c r="B1008" s="41">
        <v>1695.3855301235201</v>
      </c>
      <c r="C1008" s="41">
        <v>175503.76997020299</v>
      </c>
      <c r="D1008" s="38">
        <v>1.0277525092769499</v>
      </c>
      <c r="E1008" s="38">
        <v>103.51850175188</v>
      </c>
    </row>
    <row r="1009" spans="1:5">
      <c r="A1009" s="40">
        <v>43534</v>
      </c>
      <c r="B1009" s="41">
        <v>1695.4267195474199</v>
      </c>
      <c r="C1009" s="41">
        <v>175500.903101373</v>
      </c>
      <c r="D1009" s="38">
        <v>1.0277884427664501</v>
      </c>
      <c r="E1009" s="38">
        <v>103.514295886656</v>
      </c>
    </row>
    <row r="1010" spans="1:5">
      <c r="A1010" s="40">
        <v>43535</v>
      </c>
      <c r="B1010" s="41">
        <v>1695.46792993998</v>
      </c>
      <c r="C1010" s="41">
        <v>175498.03508510601</v>
      </c>
      <c r="D1010" s="38">
        <v>1.02782439325639</v>
      </c>
      <c r="E1010" s="38">
        <v>103.51008826885899</v>
      </c>
    </row>
    <row r="1011" spans="1:5">
      <c r="A1011" s="40">
        <v>43536</v>
      </c>
      <c r="B1011" s="41">
        <v>1695.5091613028801</v>
      </c>
      <c r="C1011" s="41">
        <v>175495.16592148101</v>
      </c>
      <c r="D1011" s="38">
        <v>1.02786036074847</v>
      </c>
      <c r="E1011" s="38">
        <v>103.505878898717</v>
      </c>
    </row>
    <row r="1012" spans="1:5">
      <c r="A1012" s="40">
        <v>43537</v>
      </c>
      <c r="B1012" s="41">
        <v>1695.5504136377999</v>
      </c>
      <c r="C1012" s="41">
        <v>175492.29561057501</v>
      </c>
      <c r="D1012" s="38">
        <v>1.0278963452443799</v>
      </c>
      <c r="E1012" s="38">
        <v>103.50166777645801</v>
      </c>
    </row>
    <row r="1013" spans="1:5">
      <c r="A1013" s="40">
        <v>43538</v>
      </c>
      <c r="B1013" s="41">
        <v>1695.5916869464099</v>
      </c>
      <c r="C1013" s="41">
        <v>175489.424152466</v>
      </c>
      <c r="D1013" s="38">
        <v>1.0279323467458199</v>
      </c>
      <c r="E1013" s="38">
        <v>103.497454902309</v>
      </c>
    </row>
    <row r="1014" spans="1:5">
      <c r="A1014" s="40">
        <v>43539</v>
      </c>
      <c r="B1014" s="41">
        <v>1695.6329812304</v>
      </c>
      <c r="C1014" s="41">
        <v>175486.55154723299</v>
      </c>
      <c r="D1014" s="38">
        <v>1.0279683652545</v>
      </c>
      <c r="E1014" s="38">
        <v>103.49324027649899</v>
      </c>
    </row>
    <row r="1015" spans="1:5">
      <c r="A1015" s="40">
        <v>43540</v>
      </c>
      <c r="B1015" s="41">
        <v>1695.6742964914299</v>
      </c>
      <c r="C1015" s="41">
        <v>175483.67779495401</v>
      </c>
      <c r="D1015" s="38">
        <v>1.0280044007721001</v>
      </c>
      <c r="E1015" s="38">
        <v>103.489023899255</v>
      </c>
    </row>
    <row r="1016" spans="1:5">
      <c r="A1016" s="40">
        <v>43541</v>
      </c>
      <c r="B1016" s="41">
        <v>1695.71563273118</v>
      </c>
      <c r="C1016" s="41">
        <v>175480.80289570501</v>
      </c>
      <c r="D1016" s="38">
        <v>1.02804045330033</v>
      </c>
      <c r="E1016" s="38">
        <v>103.48480577080601</v>
      </c>
    </row>
    <row r="1017" spans="1:5">
      <c r="A1017" s="40">
        <v>43542</v>
      </c>
      <c r="B1017" s="41">
        <v>1695.7569899513401</v>
      </c>
      <c r="C1017" s="41">
        <v>175477.92684956599</v>
      </c>
      <c r="D1017" s="38">
        <v>1.0280765228408999</v>
      </c>
      <c r="E1017" s="38">
        <v>103.48058589137899</v>
      </c>
    </row>
    <row r="1018" spans="1:5">
      <c r="A1018" s="40">
        <v>43543</v>
      </c>
      <c r="B1018" s="41">
        <v>1695.79836815359</v>
      </c>
      <c r="C1018" s="41">
        <v>175475.04965661501</v>
      </c>
      <c r="D1018" s="38">
        <v>1.0281126093955</v>
      </c>
      <c r="E1018" s="38">
        <v>103.476364261203</v>
      </c>
    </row>
    <row r="1019" spans="1:5">
      <c r="A1019" s="40">
        <v>43544</v>
      </c>
      <c r="B1019" s="41">
        <v>1695.83976733961</v>
      </c>
      <c r="C1019" s="41">
        <v>175472.17131692899</v>
      </c>
      <c r="D1019" s="38">
        <v>1.02814871296583</v>
      </c>
      <c r="E1019" s="38">
        <v>103.472140880506</v>
      </c>
    </row>
    <row r="1020" spans="1:5">
      <c r="A1020" s="40">
        <v>43545</v>
      </c>
      <c r="B1020" s="41">
        <v>1695.88118751108</v>
      </c>
      <c r="C1020" s="41">
        <v>175469.291830587</v>
      </c>
      <c r="D1020" s="38">
        <v>1.0281848335535999</v>
      </c>
      <c r="E1020" s="38">
        <v>103.467915749517</v>
      </c>
    </row>
    <row r="1021" spans="1:5">
      <c r="A1021" s="40">
        <v>43546</v>
      </c>
      <c r="B1021" s="41">
        <v>1695.9226286696901</v>
      </c>
      <c r="C1021" s="41">
        <v>175466.41119766599</v>
      </c>
      <c r="D1021" s="38">
        <v>1.0282209711605199</v>
      </c>
      <c r="E1021" s="38">
        <v>103.463688868463</v>
      </c>
    </row>
    <row r="1022" spans="1:5">
      <c r="A1022" s="40">
        <v>43547</v>
      </c>
      <c r="B1022" s="41">
        <v>1695.96409081711</v>
      </c>
      <c r="C1022" s="41">
        <v>175463.52941824601</v>
      </c>
      <c r="D1022" s="38">
        <v>1.02825712578828</v>
      </c>
      <c r="E1022" s="38">
        <v>103.45946023757401</v>
      </c>
    </row>
    <row r="1023" spans="1:5">
      <c r="A1023" s="40">
        <v>43548</v>
      </c>
      <c r="B1023" s="41">
        <v>1696.0055739550301</v>
      </c>
      <c r="C1023" s="41">
        <v>175460.64649240501</v>
      </c>
      <c r="D1023" s="38">
        <v>1.0282932974386001</v>
      </c>
      <c r="E1023" s="38">
        <v>103.455229857079</v>
      </c>
    </row>
    <row r="1024" spans="1:5">
      <c r="A1024" s="40">
        <v>43549</v>
      </c>
      <c r="B1024" s="41">
        <v>1696.0470780851399</v>
      </c>
      <c r="C1024" s="41">
        <v>175457.76242021899</v>
      </c>
      <c r="D1024" s="38">
        <v>1.02832948611319</v>
      </c>
      <c r="E1024" s="38">
        <v>103.45099772720501</v>
      </c>
    </row>
    <row r="1025" spans="1:5">
      <c r="A1025" s="40">
        <v>43550</v>
      </c>
      <c r="B1025" s="41">
        <v>1696.08860320913</v>
      </c>
      <c r="C1025" s="41">
        <v>175454.87720176901</v>
      </c>
      <c r="D1025" s="38">
        <v>1.02836569181374</v>
      </c>
      <c r="E1025" s="38">
        <v>103.446763848183</v>
      </c>
    </row>
    <row r="1026" spans="1:5">
      <c r="A1026" s="40">
        <v>43551</v>
      </c>
      <c r="B1026" s="41">
        <v>1696.1301493286801</v>
      </c>
      <c r="C1026" s="41">
        <v>175451.99083713201</v>
      </c>
      <c r="D1026" s="38">
        <v>1.0284019145419701</v>
      </c>
      <c r="E1026" s="38">
        <v>103.44252822024001</v>
      </c>
    </row>
    <row r="1027" spans="1:5">
      <c r="A1027" s="40">
        <v>43552</v>
      </c>
      <c r="B1027" s="41">
        <v>1696.1717164454899</v>
      </c>
      <c r="C1027" s="41">
        <v>175449.10332638599</v>
      </c>
      <c r="D1027" s="38">
        <v>1.02843815429959</v>
      </c>
      <c r="E1027" s="38">
        <v>103.438290843606</v>
      </c>
    </row>
    <row r="1028" spans="1:5">
      <c r="A1028" s="40">
        <v>43553</v>
      </c>
      <c r="B1028" s="41">
        <v>1696.21330456123</v>
      </c>
      <c r="C1028" s="41">
        <v>175446.21466961</v>
      </c>
      <c r="D1028" s="38">
        <v>1.0284744110883099</v>
      </c>
      <c r="E1028" s="38">
        <v>103.43405171851001</v>
      </c>
    </row>
    <row r="1029" spans="1:5">
      <c r="A1029" s="40">
        <v>43554</v>
      </c>
      <c r="B1029" s="41">
        <v>1696.2549136775999</v>
      </c>
      <c r="C1029" s="41">
        <v>175443.324866882</v>
      </c>
      <c r="D1029" s="38">
        <v>1.02851068490983</v>
      </c>
      <c r="E1029" s="38">
        <v>103.42981084518</v>
      </c>
    </row>
    <row r="1030" spans="1:5">
      <c r="A1030" s="40">
        <v>43555</v>
      </c>
      <c r="B1030" s="41">
        <v>1696.2965437963001</v>
      </c>
      <c r="C1030" s="41">
        <v>175440.43391828099</v>
      </c>
      <c r="D1030" s="38">
        <v>1.0285469757658801</v>
      </c>
      <c r="E1030" s="38">
        <v>103.425568223848</v>
      </c>
    </row>
    <row r="1031" spans="1:5">
      <c r="A1031" s="40">
        <v>43556</v>
      </c>
      <c r="B1031" s="41">
        <v>1696.338194919</v>
      </c>
      <c r="C1031" s="41">
        <v>175437.541823885</v>
      </c>
      <c r="D1031" s="38">
        <v>1.0285832836581601</v>
      </c>
      <c r="E1031" s="38">
        <v>103.421323854741</v>
      </c>
    </row>
    <row r="1032" spans="1:5">
      <c r="A1032" s="40">
        <v>43557</v>
      </c>
      <c r="B1032" s="41">
        <v>1696.37986704742</v>
      </c>
      <c r="C1032" s="41">
        <v>175434.64858377201</v>
      </c>
      <c r="D1032" s="38">
        <v>1.0286196085884001</v>
      </c>
      <c r="E1032" s="38">
        <v>103.41707773808901</v>
      </c>
    </row>
    <row r="1033" spans="1:5">
      <c r="A1033" s="40">
        <v>43558</v>
      </c>
      <c r="B1033" s="41">
        <v>1696.42156018323</v>
      </c>
      <c r="C1033" s="41">
        <v>175431.75419802201</v>
      </c>
      <c r="D1033" s="38">
        <v>1.02865595055829</v>
      </c>
      <c r="E1033" s="38">
        <v>103.41282987412301</v>
      </c>
    </row>
    <row r="1034" spans="1:5">
      <c r="A1034" s="40">
        <v>43559</v>
      </c>
      <c r="B1034" s="41">
        <v>1696.46327432813</v>
      </c>
      <c r="C1034" s="41">
        <v>175428.85866671201</v>
      </c>
      <c r="D1034" s="38">
        <v>1.0286923095695599</v>
      </c>
      <c r="E1034" s="38">
        <v>103.40858026306999</v>
      </c>
    </row>
    <row r="1035" spans="1:5">
      <c r="A1035" s="40">
        <v>43560</v>
      </c>
      <c r="B1035" s="41">
        <v>1696.50500948383</v>
      </c>
      <c r="C1035" s="41">
        <v>175425.96198992099</v>
      </c>
      <c r="D1035" s="38">
        <v>1.0287286856239299</v>
      </c>
      <c r="E1035" s="38">
        <v>103.404328905162</v>
      </c>
    </row>
    <row r="1036" spans="1:5">
      <c r="A1036" s="40">
        <v>43561</v>
      </c>
      <c r="B1036" s="41">
        <v>1696.54676565201</v>
      </c>
      <c r="C1036" s="41">
        <v>175423.06416772699</v>
      </c>
      <c r="D1036" s="38">
        <v>1.02876507872311</v>
      </c>
      <c r="E1036" s="38">
        <v>103.400075800628</v>
      </c>
    </row>
    <row r="1037" spans="1:5">
      <c r="A1037" s="40">
        <v>43562</v>
      </c>
      <c r="B1037" s="41">
        <v>1696.5885428343699</v>
      </c>
      <c r="C1037" s="41">
        <v>175420.16520021</v>
      </c>
      <c r="D1037" s="38">
        <v>1.0288014888688199</v>
      </c>
      <c r="E1037" s="38">
        <v>103.395820949697</v>
      </c>
    </row>
    <row r="1038" spans="1:5">
      <c r="A1038" s="40">
        <v>43563</v>
      </c>
      <c r="B1038" s="41">
        <v>1696.63034103261</v>
      </c>
      <c r="C1038" s="41">
        <v>175417.265087448</v>
      </c>
      <c r="D1038" s="38">
        <v>1.0288379160627801</v>
      </c>
      <c r="E1038" s="38">
        <v>103.39156435260099</v>
      </c>
    </row>
    <row r="1039" spans="1:5">
      <c r="A1039" s="40">
        <v>43564</v>
      </c>
      <c r="B1039" s="41">
        <v>1696.6721602484199</v>
      </c>
      <c r="C1039" s="41">
        <v>175414.36382951899</v>
      </c>
      <c r="D1039" s="38">
        <v>1.0288743603067001</v>
      </c>
      <c r="E1039" s="38">
        <v>103.38730600956799</v>
      </c>
    </row>
    <row r="1040" spans="1:5">
      <c r="A1040" s="40">
        <v>43565</v>
      </c>
      <c r="B1040" s="41">
        <v>1696.7140004835201</v>
      </c>
      <c r="C1040" s="41">
        <v>175411.461426503</v>
      </c>
      <c r="D1040" s="38">
        <v>1.0289108216023199</v>
      </c>
      <c r="E1040" s="38">
        <v>103.38304592083</v>
      </c>
    </row>
    <row r="1041" spans="1:5">
      <c r="A1041" s="40">
        <v>43566</v>
      </c>
      <c r="B1041" s="41">
        <v>1696.75586173959</v>
      </c>
      <c r="C1041" s="41">
        <v>175408.557878477</v>
      </c>
      <c r="D1041" s="38">
        <v>1.02894729995134</v>
      </c>
      <c r="E1041" s="38">
        <v>103.37878408661599</v>
      </c>
    </row>
    <row r="1042" spans="1:5">
      <c r="A1042" s="40">
        <v>43567</v>
      </c>
      <c r="B1042" s="41">
        <v>1696.7977440183399</v>
      </c>
      <c r="C1042" s="41">
        <v>175405.65318552099</v>
      </c>
      <c r="D1042" s="38">
        <v>1.0289837953555001</v>
      </c>
      <c r="E1042" s="38">
        <v>103.37452050715601</v>
      </c>
    </row>
    <row r="1043" spans="1:5">
      <c r="A1043" s="40">
        <v>43568</v>
      </c>
      <c r="B1043" s="41">
        <v>1696.83964732148</v>
      </c>
      <c r="C1043" s="41">
        <v>175402.74734771301</v>
      </c>
      <c r="D1043" s="38">
        <v>1.0290203078165101</v>
      </c>
      <c r="E1043" s="38">
        <v>103.370255182682</v>
      </c>
    </row>
    <row r="1044" spans="1:5">
      <c r="A1044" s="40">
        <v>43569</v>
      </c>
      <c r="B1044" s="41">
        <v>1696.8815716506899</v>
      </c>
      <c r="C1044" s="41">
        <v>175399.84036513299</v>
      </c>
      <c r="D1044" s="38">
        <v>1.0290568373361</v>
      </c>
      <c r="E1044" s="38">
        <v>103.365988113423</v>
      </c>
    </row>
    <row r="1045" spans="1:5">
      <c r="A1045" s="40">
        <v>43570</v>
      </c>
      <c r="B1045" s="41">
        <v>1696.9235170077</v>
      </c>
      <c r="C1045" s="41">
        <v>175396.93223785801</v>
      </c>
      <c r="D1045" s="38">
        <v>1.0290933839159899</v>
      </c>
      <c r="E1045" s="38">
        <v>103.361719299611</v>
      </c>
    </row>
    <row r="1046" spans="1:5">
      <c r="A1046" s="40">
        <v>43571</v>
      </c>
      <c r="B1046" s="41">
        <v>1696.96548339419</v>
      </c>
      <c r="C1046" s="41">
        <v>175394.02296596899</v>
      </c>
      <c r="D1046" s="38">
        <v>1.0291299475579101</v>
      </c>
      <c r="E1046" s="38">
        <v>103.35744874147601</v>
      </c>
    </row>
    <row r="1047" spans="1:5">
      <c r="A1047" s="40">
        <v>43572</v>
      </c>
      <c r="B1047" s="41">
        <v>1697.00747081189</v>
      </c>
      <c r="C1047" s="41">
        <v>175391.112549543</v>
      </c>
      <c r="D1047" s="38">
        <v>1.02916652826359</v>
      </c>
      <c r="E1047" s="38">
        <v>103.353176439248</v>
      </c>
    </row>
    <row r="1048" spans="1:5">
      <c r="A1048" s="40">
        <v>43573</v>
      </c>
      <c r="B1048" s="41">
        <v>1697.04947926249</v>
      </c>
      <c r="C1048" s="41">
        <v>175388.20098865899</v>
      </c>
      <c r="D1048" s="38">
        <v>1.0292031260347501</v>
      </c>
      <c r="E1048" s="38">
        <v>103.34890239315899</v>
      </c>
    </row>
    <row r="1049" spans="1:5">
      <c r="A1049" s="40">
        <v>43574</v>
      </c>
      <c r="B1049" s="41">
        <v>1697.0915087476999</v>
      </c>
      <c r="C1049" s="41">
        <v>175385.288283398</v>
      </c>
      <c r="D1049" s="38">
        <v>1.02923974087312</v>
      </c>
      <c r="E1049" s="38">
        <v>103.344626603439</v>
      </c>
    </row>
    <row r="1050" spans="1:5">
      <c r="A1050" s="40">
        <v>43575</v>
      </c>
      <c r="B1050" s="41">
        <v>1697.1335592692301</v>
      </c>
      <c r="C1050" s="41">
        <v>175382.374433836</v>
      </c>
      <c r="D1050" s="38">
        <v>1.0292763727804299</v>
      </c>
      <c r="E1050" s="38">
        <v>103.34034907032</v>
      </c>
    </row>
    <row r="1051" spans="1:5">
      <c r="A1051" s="40">
        <v>43576</v>
      </c>
      <c r="B1051" s="41">
        <v>1697.17563082879</v>
      </c>
      <c r="C1051" s="41">
        <v>175379.45944005501</v>
      </c>
      <c r="D1051" s="38">
        <v>1.0293130217584101</v>
      </c>
      <c r="E1051" s="38">
        <v>103.33606979403299</v>
      </c>
    </row>
    <row r="1052" spans="1:5">
      <c r="A1052" s="40">
        <v>43577</v>
      </c>
      <c r="B1052" s="41">
        <v>1697.21772342808</v>
      </c>
      <c r="C1052" s="41">
        <v>175376.543302131</v>
      </c>
      <c r="D1052" s="38">
        <v>1.02934968780879</v>
      </c>
      <c r="E1052" s="38">
        <v>103.331788774808</v>
      </c>
    </row>
    <row r="1053" spans="1:5">
      <c r="A1053" s="40">
        <v>43578</v>
      </c>
      <c r="B1053" s="41">
        <v>1697.2598370688299</v>
      </c>
      <c r="C1053" s="41">
        <v>175373.62602014601</v>
      </c>
      <c r="D1053" s="38">
        <v>1.0293863709333</v>
      </c>
      <c r="E1053" s="38">
        <v>103.327506012878</v>
      </c>
    </row>
    <row r="1054" spans="1:5">
      <c r="A1054" s="40">
        <v>43579</v>
      </c>
      <c r="B1054" s="41">
        <v>1697.30197175273</v>
      </c>
      <c r="C1054" s="41">
        <v>175370.70759417699</v>
      </c>
      <c r="D1054" s="38">
        <v>1.02942307113367</v>
      </c>
      <c r="E1054" s="38">
        <v>103.32322150847401</v>
      </c>
    </row>
    <row r="1055" spans="1:5">
      <c r="A1055" s="40">
        <v>43580</v>
      </c>
      <c r="B1055" s="41">
        <v>1697.34412748151</v>
      </c>
      <c r="C1055" s="41">
        <v>175367.78802430301</v>
      </c>
      <c r="D1055" s="38">
        <v>1.0294597884116501</v>
      </c>
      <c r="E1055" s="38">
        <v>103.318935261826</v>
      </c>
    </row>
    <row r="1056" spans="1:5">
      <c r="A1056" s="40">
        <v>43581</v>
      </c>
      <c r="B1056" s="41">
        <v>1697.3863042568801</v>
      </c>
      <c r="C1056" s="41">
        <v>175364.86731060399</v>
      </c>
      <c r="D1056" s="38">
        <v>1.0294965227689501</v>
      </c>
      <c r="E1056" s="38">
        <v>103.314647273167</v>
      </c>
    </row>
    <row r="1057" spans="1:5">
      <c r="A1057" s="40">
        <v>43582</v>
      </c>
      <c r="B1057" s="41">
        <v>1697.4285020805401</v>
      </c>
      <c r="C1057" s="41">
        <v>175361.94545316001</v>
      </c>
      <c r="D1057" s="38">
        <v>1.02953327420732</v>
      </c>
      <c r="E1057" s="38">
        <v>103.31035754272899</v>
      </c>
    </row>
    <row r="1058" spans="1:5">
      <c r="A1058" s="40">
        <v>43583</v>
      </c>
      <c r="B1058" s="41">
        <v>1697.47072095422</v>
      </c>
      <c r="C1058" s="41">
        <v>175359.022452048</v>
      </c>
      <c r="D1058" s="38">
        <v>1.02957004272849</v>
      </c>
      <c r="E1058" s="38">
        <v>103.306066070743</v>
      </c>
    </row>
    <row r="1059" spans="1:5">
      <c r="A1059" s="40">
        <v>43584</v>
      </c>
      <c r="B1059" s="41">
        <v>1697.5129608796301</v>
      </c>
      <c r="C1059" s="41">
        <v>175356.098307348</v>
      </c>
      <c r="D1059" s="38">
        <v>1.0296068283341999</v>
      </c>
      <c r="E1059" s="38">
        <v>103.30177285744</v>
      </c>
    </row>
    <row r="1060" spans="1:5">
      <c r="A1060" s="40">
        <v>43585</v>
      </c>
      <c r="B1060" s="41">
        <v>1697.5552218584901</v>
      </c>
      <c r="C1060" s="41">
        <v>175353.17301914</v>
      </c>
      <c r="D1060" s="38">
        <v>1.0296436310261801</v>
      </c>
      <c r="E1060" s="38">
        <v>103.297477903054</v>
      </c>
    </row>
    <row r="1061" spans="1:5">
      <c r="A1061" s="40">
        <v>43586</v>
      </c>
      <c r="B1061" s="41">
        <v>1697.5975038925101</v>
      </c>
      <c r="C1061" s="41">
        <v>175350.246587503</v>
      </c>
      <c r="D1061" s="38">
        <v>1.0296804508061801</v>
      </c>
      <c r="E1061" s="38">
        <v>103.293181207815</v>
      </c>
    </row>
    <row r="1062" spans="1:5">
      <c r="A1062" s="40">
        <v>43587</v>
      </c>
      <c r="B1062" s="41">
        <v>1697.6398069834199</v>
      </c>
      <c r="C1062" s="41">
        <v>175347.319012516</v>
      </c>
      <c r="D1062" s="38">
        <v>1.02971728767593</v>
      </c>
      <c r="E1062" s="38">
        <v>103.288882771956</v>
      </c>
    </row>
    <row r="1063" spans="1:5">
      <c r="A1063" s="40">
        <v>43588</v>
      </c>
      <c r="B1063" s="41">
        <v>1697.68213113293</v>
      </c>
      <c r="C1063" s="41">
        <v>175344.39029425901</v>
      </c>
      <c r="D1063" s="38">
        <v>1.0297541416371701</v>
      </c>
      <c r="E1063" s="38">
        <v>103.284582595709</v>
      </c>
    </row>
    <row r="1064" spans="1:5">
      <c r="A1064" s="40">
        <v>43589</v>
      </c>
      <c r="B1064" s="41">
        <v>1697.72447634276</v>
      </c>
      <c r="C1064" s="41">
        <v>175341.46043280899</v>
      </c>
      <c r="D1064" s="38">
        <v>1.0297910126916501</v>
      </c>
      <c r="E1064" s="38">
        <v>103.280280679307</v>
      </c>
    </row>
    <row r="1065" spans="1:5">
      <c r="A1065" s="40">
        <v>43590</v>
      </c>
      <c r="B1065" s="41">
        <v>1697.7668426146299</v>
      </c>
      <c r="C1065" s="41">
        <v>175338.529428248</v>
      </c>
      <c r="D1065" s="38">
        <v>1.0298279008411</v>
      </c>
      <c r="E1065" s="38">
        <v>103.275977022981</v>
      </c>
    </row>
    <row r="1066" spans="1:5">
      <c r="A1066" s="40">
        <v>43591</v>
      </c>
      <c r="B1066" s="41">
        <v>1697.80922995028</v>
      </c>
      <c r="C1066" s="41">
        <v>175335.597280655</v>
      </c>
      <c r="D1066" s="38">
        <v>1.0298648060872699</v>
      </c>
      <c r="E1066" s="38">
        <v>103.271671626965</v>
      </c>
    </row>
    <row r="1067" spans="1:5">
      <c r="A1067" s="40">
        <v>43592</v>
      </c>
      <c r="B1067" s="41">
        <v>1697.85163835141</v>
      </c>
      <c r="C1067" s="41">
        <v>175332.66399010801</v>
      </c>
      <c r="D1067" s="38">
        <v>1.0299017284319001</v>
      </c>
      <c r="E1067" s="38">
        <v>103.26736449149</v>
      </c>
    </row>
    <row r="1068" spans="1:5">
      <c r="A1068" s="40">
        <v>43593</v>
      </c>
      <c r="B1068" s="41">
        <v>1697.89406781975</v>
      </c>
      <c r="C1068" s="41">
        <v>175329.72955668799</v>
      </c>
      <c r="D1068" s="38">
        <v>1.0299386678767399</v>
      </c>
      <c r="E1068" s="38">
        <v>103.26305561679</v>
      </c>
    </row>
    <row r="1069" spans="1:5">
      <c r="A1069" s="40">
        <v>43594</v>
      </c>
      <c r="B1069" s="41">
        <v>1697.9365183570301</v>
      </c>
      <c r="C1069" s="41">
        <v>175326.79398047301</v>
      </c>
      <c r="D1069" s="38">
        <v>1.0299756244235301</v>
      </c>
      <c r="E1069" s="38">
        <v>103.258745003096</v>
      </c>
    </row>
    <row r="1070" spans="1:5">
      <c r="A1070" s="40">
        <v>43595</v>
      </c>
      <c r="B1070" s="41">
        <v>1697.97898996497</v>
      </c>
      <c r="C1070" s="41">
        <v>175323.85726154401</v>
      </c>
      <c r="D1070" s="38">
        <v>1.03001259807401</v>
      </c>
      <c r="E1070" s="38">
        <v>103.254432650643</v>
      </c>
    </row>
    <row r="1071" spans="1:5">
      <c r="A1071" s="40">
        <v>43596</v>
      </c>
      <c r="B1071" s="41">
        <v>1698.02148264529</v>
      </c>
      <c r="C1071" s="41">
        <v>175320.919399979</v>
      </c>
      <c r="D1071" s="38">
        <v>1.0300495888299299</v>
      </c>
      <c r="E1071" s="38">
        <v>103.250118559662</v>
      </c>
    </row>
    <row r="1072" spans="1:5">
      <c r="A1072" s="40">
        <v>43597</v>
      </c>
      <c r="B1072" s="41">
        <v>1698.0639963997401</v>
      </c>
      <c r="C1072" s="41">
        <v>175317.98039585899</v>
      </c>
      <c r="D1072" s="38">
        <v>1.0300865966930499</v>
      </c>
      <c r="E1072" s="38">
        <v>103.245802730386</v>
      </c>
    </row>
    <row r="1073" spans="1:5">
      <c r="A1073" s="40">
        <v>43598</v>
      </c>
      <c r="B1073" s="41">
        <v>1698.10653123002</v>
      </c>
      <c r="C1073" s="41">
        <v>175315.04024926201</v>
      </c>
      <c r="D1073" s="38">
        <v>1.0301236216651</v>
      </c>
      <c r="E1073" s="38">
        <v>103.24148516305</v>
      </c>
    </row>
    <row r="1074" spans="1:5">
      <c r="A1074" s="40">
        <v>43599</v>
      </c>
      <c r="B1074" s="41">
        <v>1698.1490871378801</v>
      </c>
      <c r="C1074" s="41">
        <v>175312.09896026901</v>
      </c>
      <c r="D1074" s="38">
        <v>1.03016066374784</v>
      </c>
      <c r="E1074" s="38">
        <v>103.237165857885</v>
      </c>
    </row>
    <row r="1075" spans="1:5">
      <c r="A1075" s="40">
        <v>43600</v>
      </c>
      <c r="B1075" s="41">
        <v>1698.19166412504</v>
      </c>
      <c r="C1075" s="41">
        <v>175309.15652895899</v>
      </c>
      <c r="D1075" s="38">
        <v>1.0301977229430199</v>
      </c>
      <c r="E1075" s="38">
        <v>103.23284481512501</v>
      </c>
    </row>
    <row r="1076" spans="1:5">
      <c r="A1076" s="40">
        <v>43601</v>
      </c>
      <c r="B1076" s="41">
        <v>1698.2342621932301</v>
      </c>
      <c r="C1076" s="41">
        <v>175306.21295541199</v>
      </c>
      <c r="D1076" s="38">
        <v>1.0302347992523899</v>
      </c>
      <c r="E1076" s="38">
        <v>103.228522035004</v>
      </c>
    </row>
    <row r="1077" spans="1:5">
      <c r="A1077" s="40">
        <v>43602</v>
      </c>
      <c r="B1077" s="41">
        <v>1698.2768813441801</v>
      </c>
      <c r="C1077" s="41">
        <v>175303.26823970801</v>
      </c>
      <c r="D1077" s="38">
        <v>1.0302718926776999</v>
      </c>
      <c r="E1077" s="38">
        <v>103.224197517755</v>
      </c>
    </row>
    <row r="1078" spans="1:5">
      <c r="A1078" s="40">
        <v>43603</v>
      </c>
      <c r="B1078" s="41">
        <v>1698.31952157962</v>
      </c>
      <c r="C1078" s="41">
        <v>175300.32238192501</v>
      </c>
      <c r="D1078" s="38">
        <v>1.0303090032207001</v>
      </c>
      <c r="E1078" s="38">
        <v>103.21987126361</v>
      </c>
    </row>
    <row r="1079" spans="1:5">
      <c r="A1079" s="40">
        <v>43604</v>
      </c>
      <c r="B1079" s="41">
        <v>1698.3621829013</v>
      </c>
      <c r="C1079" s="41">
        <v>175297.37538214499</v>
      </c>
      <c r="D1079" s="38">
        <v>1.0303461308831501</v>
      </c>
      <c r="E1079" s="38">
        <v>103.21554327280499</v>
      </c>
    </row>
    <row r="1080" spans="1:5">
      <c r="A1080" s="40">
        <v>43605</v>
      </c>
      <c r="B1080" s="41">
        <v>1698.4048653109401</v>
      </c>
      <c r="C1080" s="41">
        <v>175294.42724044601</v>
      </c>
      <c r="D1080" s="38">
        <v>1.0303832756668101</v>
      </c>
      <c r="E1080" s="38">
        <v>103.21121354557199</v>
      </c>
    </row>
    <row r="1081" spans="1:5">
      <c r="A1081" s="40">
        <v>43606</v>
      </c>
      <c r="B1081" s="41">
        <v>1698.44756881027</v>
      </c>
      <c r="C1081" s="41">
        <v>175291.47795690899</v>
      </c>
      <c r="D1081" s="38">
        <v>1.0304204375734101</v>
      </c>
      <c r="E1081" s="38">
        <v>103.206882082146</v>
      </c>
    </row>
    <row r="1082" spans="1:5">
      <c r="A1082" s="40">
        <v>43607</v>
      </c>
      <c r="B1082" s="41">
        <v>1698.4902934010399</v>
      </c>
      <c r="C1082" s="41">
        <v>175288.52753161301</v>
      </c>
      <c r="D1082" s="38">
        <v>1.0304576166047299</v>
      </c>
      <c r="E1082" s="38">
        <v>103.202548882759</v>
      </c>
    </row>
    <row r="1083" spans="1:5">
      <c r="A1083" s="40">
        <v>43608</v>
      </c>
      <c r="B1083" s="41">
        <v>1698.5330390849699</v>
      </c>
      <c r="C1083" s="41">
        <v>175285.575964638</v>
      </c>
      <c r="D1083" s="38">
        <v>1.03049481276252</v>
      </c>
      <c r="E1083" s="38">
        <v>103.19821394764701</v>
      </c>
    </row>
    <row r="1084" spans="1:5">
      <c r="A1084" s="40">
        <v>43609</v>
      </c>
      <c r="B1084" s="41">
        <v>1698.5758058638201</v>
      </c>
      <c r="C1084" s="41">
        <v>175282.62325606399</v>
      </c>
      <c r="D1084" s="38">
        <v>1.03053202604854</v>
      </c>
      <c r="E1084" s="38">
        <v>103.19387727704201</v>
      </c>
    </row>
    <row r="1085" spans="1:5">
      <c r="A1085" s="40">
        <v>43610</v>
      </c>
      <c r="B1085" s="41">
        <v>1698.6185937393</v>
      </c>
      <c r="C1085" s="41">
        <v>175279.66940597101</v>
      </c>
      <c r="D1085" s="38">
        <v>1.0305692564645501</v>
      </c>
      <c r="E1085" s="38">
        <v>103.18953887118001</v>
      </c>
    </row>
    <row r="1086" spans="1:5">
      <c r="A1086" s="40">
        <v>43611</v>
      </c>
      <c r="B1086" s="41">
        <v>1698.66140271317</v>
      </c>
      <c r="C1086" s="41">
        <v>175276.71441443899</v>
      </c>
      <c r="D1086" s="38">
        <v>1.0306065040123</v>
      </c>
      <c r="E1086" s="38">
        <v>103.185198730294</v>
      </c>
    </row>
    <row r="1087" spans="1:5">
      <c r="A1087" s="40">
        <v>43612</v>
      </c>
      <c r="B1087" s="41">
        <v>1698.70423278717</v>
      </c>
      <c r="C1087" s="41">
        <v>175273.75828154801</v>
      </c>
      <c r="D1087" s="38">
        <v>1.0306437686935499</v>
      </c>
      <c r="E1087" s="38">
        <v>103.18085685461899</v>
      </c>
    </row>
    <row r="1088" spans="1:5">
      <c r="A1088" s="40">
        <v>43613</v>
      </c>
      <c r="B1088" s="41">
        <v>1698.74708396302</v>
      </c>
      <c r="C1088" s="41">
        <v>175270.80100737701</v>
      </c>
      <c r="D1088" s="38">
        <v>1.0306810505100701</v>
      </c>
      <c r="E1088" s="38">
        <v>103.176513244388</v>
      </c>
    </row>
    <row r="1089" spans="1:5">
      <c r="A1089" s="40">
        <v>43614</v>
      </c>
      <c r="B1089" s="41">
        <v>1698.78995624249</v>
      </c>
      <c r="C1089" s="41">
        <v>175267.84259200699</v>
      </c>
      <c r="D1089" s="38">
        <v>1.0307183494636201</v>
      </c>
      <c r="E1089" s="38">
        <v>103.17216789983701</v>
      </c>
    </row>
    <row r="1090" spans="1:5">
      <c r="A1090" s="40">
        <v>43615</v>
      </c>
      <c r="B1090" s="41">
        <v>1698.8328496273</v>
      </c>
      <c r="C1090" s="41">
        <v>175264.883035518</v>
      </c>
      <c r="D1090" s="38">
        <v>1.03075566555596</v>
      </c>
      <c r="E1090" s="38">
        <v>103.1678208212</v>
      </c>
    </row>
    <row r="1091" spans="1:5">
      <c r="A1091" s="40">
        <v>43616</v>
      </c>
      <c r="B1091" s="41">
        <v>1698.8757641192101</v>
      </c>
      <c r="C1091" s="41">
        <v>175261.92233798999</v>
      </c>
      <c r="D1091" s="38">
        <v>1.03079299878886</v>
      </c>
      <c r="E1091" s="38">
        <v>103.16347200871201</v>
      </c>
    </row>
    <row r="1092" spans="1:5">
      <c r="A1092" s="40">
        <v>43617</v>
      </c>
      <c r="B1092" s="41">
        <v>1698.9186997199499</v>
      </c>
      <c r="C1092" s="41">
        <v>175258.96049950301</v>
      </c>
      <c r="D1092" s="38">
        <v>1.03083034916408</v>
      </c>
      <c r="E1092" s="38">
        <v>103.159121462606</v>
      </c>
    </row>
    <row r="1093" spans="1:5">
      <c r="A1093" s="40">
        <v>43618</v>
      </c>
      <c r="B1093" s="41">
        <v>1698.9616564312701</v>
      </c>
      <c r="C1093" s="41">
        <v>175255.997520137</v>
      </c>
      <c r="D1093" s="38">
        <v>1.03086771668338</v>
      </c>
      <c r="E1093" s="38">
        <v>103.154769183119</v>
      </c>
    </row>
    <row r="1094" spans="1:5">
      <c r="A1094" s="40">
        <v>43619</v>
      </c>
      <c r="B1094" s="41">
        <v>1699.0046342549199</v>
      </c>
      <c r="C1094" s="41">
        <v>175253.03339997301</v>
      </c>
      <c r="D1094" s="38">
        <v>1.03090510134854</v>
      </c>
      <c r="E1094" s="38">
        <v>103.150415170485</v>
      </c>
    </row>
    <row r="1095" spans="1:5">
      <c r="A1095" s="40">
        <v>43620</v>
      </c>
      <c r="B1095" s="41">
        <v>1699.04763319265</v>
      </c>
      <c r="C1095" s="41">
        <v>175250.06813908901</v>
      </c>
      <c r="D1095" s="38">
        <v>1.03094250316131</v>
      </c>
      <c r="E1095" s="38">
        <v>103.146059424938</v>
      </c>
    </row>
    <row r="1096" spans="1:5">
      <c r="A1096" s="40">
        <v>43621</v>
      </c>
      <c r="B1096" s="41">
        <v>1699.0906532462</v>
      </c>
      <c r="C1096" s="41">
        <v>175247.10173756801</v>
      </c>
      <c r="D1096" s="38">
        <v>1.0309799221234801</v>
      </c>
      <c r="E1096" s="38">
        <v>103.141701946715</v>
      </c>
    </row>
    <row r="1097" spans="1:5">
      <c r="A1097" s="40">
        <v>43622</v>
      </c>
      <c r="B1097" s="41">
        <v>1699.1336944173099</v>
      </c>
      <c r="C1097" s="41">
        <v>175244.134195488</v>
      </c>
      <c r="D1097" s="38">
        <v>1.0310173582367901</v>
      </c>
      <c r="E1097" s="38">
        <v>103.13734273604901</v>
      </c>
    </row>
    <row r="1098" spans="1:5">
      <c r="A1098" s="40">
        <v>43623</v>
      </c>
      <c r="B1098" s="41">
        <v>1699.17675670775</v>
      </c>
      <c r="C1098" s="41">
        <v>175241.16551292999</v>
      </c>
      <c r="D1098" s="38">
        <v>1.03105481150303</v>
      </c>
      <c r="E1098" s="38">
        <v>103.132981793177</v>
      </c>
    </row>
    <row r="1099" spans="1:5">
      <c r="A1099" s="40">
        <v>43624</v>
      </c>
      <c r="B1099" s="41">
        <v>1699.21984011926</v>
      </c>
      <c r="C1099" s="41">
        <v>175238.195689974</v>
      </c>
      <c r="D1099" s="38">
        <v>1.0310922819239701</v>
      </c>
      <c r="E1099" s="38">
        <v>103.12861911833301</v>
      </c>
    </row>
    <row r="1100" spans="1:5">
      <c r="A1100" s="40">
        <v>43625</v>
      </c>
      <c r="B1100" s="41">
        <v>1699.26294465359</v>
      </c>
      <c r="C1100" s="41">
        <v>175235.224726702</v>
      </c>
      <c r="D1100" s="38">
        <v>1.0311297695013799</v>
      </c>
      <c r="E1100" s="38">
        <v>103.12425471175401</v>
      </c>
    </row>
    <row r="1101" spans="1:5">
      <c r="A1101" s="40">
        <v>43626</v>
      </c>
      <c r="B1101" s="41">
        <v>1699.3060703125</v>
      </c>
      <c r="C1101" s="41">
        <v>175232.25262319201</v>
      </c>
      <c r="D1101" s="38">
        <v>1.0311672742370199</v>
      </c>
      <c r="E1101" s="38">
        <v>103.11988857367299</v>
      </c>
    </row>
    <row r="1102" spans="1:5">
      <c r="A1102" s="40">
        <v>43627</v>
      </c>
      <c r="B1102" s="41">
        <v>1699.3516909314201</v>
      </c>
      <c r="C1102" s="41">
        <v>175230.39360143701</v>
      </c>
      <c r="D1102" s="38">
        <v>1.03120370707161</v>
      </c>
      <c r="E1102" s="38">
        <v>103.116026268461</v>
      </c>
    </row>
    <row r="1103" spans="1:5">
      <c r="A1103" s="40">
        <v>43628</v>
      </c>
      <c r="B1103" s="41">
        <v>1699.3973372448399</v>
      </c>
      <c r="C1103" s="41">
        <v>175228.535431278</v>
      </c>
      <c r="D1103" s="38">
        <v>1.0312401550060499</v>
      </c>
      <c r="E1103" s="38">
        <v>103.1121631127</v>
      </c>
    </row>
    <row r="1104" spans="1:5">
      <c r="A1104" s="40">
        <v>43629</v>
      </c>
      <c r="B1104" s="41">
        <v>1699.44300925473</v>
      </c>
      <c r="C1104" s="41">
        <v>175226.67811268201</v>
      </c>
      <c r="D1104" s="38">
        <v>1.03127661804186</v>
      </c>
      <c r="E1104" s="38">
        <v>103.108299106497</v>
      </c>
    </row>
    <row r="1105" spans="1:5">
      <c r="A1105" s="40">
        <v>43630</v>
      </c>
      <c r="B1105" s="41">
        <v>1699.4887069630599</v>
      </c>
      <c r="C1105" s="41">
        <v>175224.821645619</v>
      </c>
      <c r="D1105" s="38">
        <v>1.0313130961805601</v>
      </c>
      <c r="E1105" s="38">
        <v>103.104434249958</v>
      </c>
    </row>
    <row r="1106" spans="1:5">
      <c r="A1106" s="40">
        <v>43631</v>
      </c>
      <c r="B1106" s="41">
        <v>1699.53443037177</v>
      </c>
      <c r="C1106" s="41">
        <v>175222.966030057</v>
      </c>
      <c r="D1106" s="38">
        <v>1.03134958942364</v>
      </c>
      <c r="E1106" s="38">
        <v>103.10056854318999</v>
      </c>
    </row>
    <row r="1107" spans="1:5">
      <c r="A1107" s="40">
        <v>43632</v>
      </c>
      <c r="B1107" s="41">
        <v>1699.5801794828501</v>
      </c>
      <c r="C1107" s="41">
        <v>175221.11126596699</v>
      </c>
      <c r="D1107" s="38">
        <v>1.0313860977726299</v>
      </c>
      <c r="E1107" s="38">
        <v>103.0967019863</v>
      </c>
    </row>
    <row r="1108" spans="1:5">
      <c r="A1108" s="40">
        <v>43633</v>
      </c>
      <c r="B1108" s="41">
        <v>1699.62595429826</v>
      </c>
      <c r="C1108" s="41">
        <v>175219.257353316</v>
      </c>
      <c r="D1108" s="38">
        <v>1.03142262122904</v>
      </c>
      <c r="E1108" s="38">
        <v>103.09283457939399</v>
      </c>
    </row>
    <row r="1109" spans="1:5">
      <c r="A1109" s="40">
        <v>43634</v>
      </c>
      <c r="B1109" s="41">
        <v>1699.6717548199699</v>
      </c>
      <c r="C1109" s="41">
        <v>175217.40429207301</v>
      </c>
      <c r="D1109" s="38">
        <v>1.0314591597943701</v>
      </c>
      <c r="E1109" s="38">
        <v>103.088966322578</v>
      </c>
    </row>
    <row r="1110" spans="1:5">
      <c r="A1110" s="40">
        <v>43635</v>
      </c>
      <c r="B1110" s="41">
        <v>1699.71758104994</v>
      </c>
      <c r="C1110" s="41">
        <v>175215.552082209</v>
      </c>
      <c r="D1110" s="38">
        <v>1.0314957134701499</v>
      </c>
      <c r="E1110" s="38">
        <v>103.08509721596</v>
      </c>
    </row>
    <row r="1111" spans="1:5">
      <c r="A1111" s="40">
        <v>43636</v>
      </c>
      <c r="B1111" s="41">
        <v>1699.76343299015</v>
      </c>
      <c r="C1111" s="41">
        <v>175213.70072369199</v>
      </c>
      <c r="D1111" s="38">
        <v>1.0315322822578901</v>
      </c>
      <c r="E1111" s="38">
        <v>103.081227259645</v>
      </c>
    </row>
    <row r="1112" spans="1:5">
      <c r="A1112" s="40">
        <v>43637</v>
      </c>
      <c r="B1112" s="41">
        <v>1699.8093106425599</v>
      </c>
      <c r="C1112" s="41">
        <v>175211.85021649001</v>
      </c>
      <c r="D1112" s="38">
        <v>1.0315688661591</v>
      </c>
      <c r="E1112" s="38">
        <v>103.07735645373999</v>
      </c>
    </row>
    <row r="1113" spans="1:5">
      <c r="A1113" s="40">
        <v>43638</v>
      </c>
      <c r="B1113" s="41">
        <v>1699.8552140091599</v>
      </c>
      <c r="C1113" s="41">
        <v>175210.00056057301</v>
      </c>
      <c r="D1113" s="38">
        <v>1.0316054651753099</v>
      </c>
      <c r="E1113" s="38">
        <v>103.073484798352</v>
      </c>
    </row>
    <row r="1114" spans="1:5">
      <c r="A1114" s="40">
        <v>43639</v>
      </c>
      <c r="B1114" s="41">
        <v>1699.9011430919099</v>
      </c>
      <c r="C1114" s="41">
        <v>175208.15175591101</v>
      </c>
      <c r="D1114" s="38">
        <v>1.0316420793080201</v>
      </c>
      <c r="E1114" s="38">
        <v>103.06961229358799</v>
      </c>
    </row>
    <row r="1115" spans="1:5">
      <c r="A1115" s="40">
        <v>43640</v>
      </c>
      <c r="B1115" s="41">
        <v>1699.9470978928</v>
      </c>
      <c r="C1115" s="41">
        <v>175206.303802471</v>
      </c>
      <c r="D1115" s="38">
        <v>1.03167870855875</v>
      </c>
      <c r="E1115" s="38">
        <v>103.065738939554</v>
      </c>
    </row>
    <row r="1116" spans="1:5">
      <c r="A1116" s="40">
        <v>43641</v>
      </c>
      <c r="B1116" s="41">
        <v>1699.99307841378</v>
      </c>
      <c r="C1116" s="41">
        <v>175204.45670022399</v>
      </c>
      <c r="D1116" s="38">
        <v>1.0317153529290299</v>
      </c>
      <c r="E1116" s="38">
        <v>103.06186473635699</v>
      </c>
    </row>
    <row r="1117" spans="1:5">
      <c r="A1117" s="40">
        <v>43642</v>
      </c>
      <c r="B1117" s="41">
        <v>1700.03908465686</v>
      </c>
      <c r="C1117" s="41">
        <v>175202.61044913801</v>
      </c>
      <c r="D1117" s="38">
        <v>1.0317520124203701</v>
      </c>
      <c r="E1117" s="38">
        <v>103.05798968410301</v>
      </c>
    </row>
    <row r="1118" spans="1:5">
      <c r="A1118" s="40">
        <v>43643</v>
      </c>
      <c r="B1118" s="41">
        <v>1700.08511662399</v>
      </c>
      <c r="C1118" s="41">
        <v>175200.76504918301</v>
      </c>
      <c r="D1118" s="38">
        <v>1.0317886870342901</v>
      </c>
      <c r="E1118" s="38">
        <v>103.0541137829</v>
      </c>
    </row>
    <row r="1119" spans="1:5">
      <c r="A1119" s="40">
        <v>43644</v>
      </c>
      <c r="B1119" s="41">
        <v>1700.13117431717</v>
      </c>
      <c r="C1119" s="41">
        <v>175198.92050032801</v>
      </c>
      <c r="D1119" s="38">
        <v>1.03182537677231</v>
      </c>
      <c r="E1119" s="38">
        <v>103.050237032853</v>
      </c>
    </row>
    <row r="1120" spans="1:5">
      <c r="A1120" s="40">
        <v>43645</v>
      </c>
      <c r="B1120" s="41">
        <v>1700.1772577383699</v>
      </c>
      <c r="C1120" s="41">
        <v>175197.07680254101</v>
      </c>
      <c r="D1120" s="38">
        <v>1.0318620816359501</v>
      </c>
      <c r="E1120" s="38">
        <v>103.04635943407099</v>
      </c>
    </row>
    <row r="1121" spans="1:5">
      <c r="A1121" s="40">
        <v>43646</v>
      </c>
      <c r="B1121" s="41">
        <v>1700.2233668895699</v>
      </c>
      <c r="C1121" s="41">
        <v>175195.23395579201</v>
      </c>
      <c r="D1121" s="38">
        <v>1.0318988016267301</v>
      </c>
      <c r="E1121" s="38">
        <v>103.042480986659</v>
      </c>
    </row>
    <row r="1122" spans="1:5">
      <c r="A1122" s="40">
        <v>43647</v>
      </c>
      <c r="B1122" s="41">
        <v>1700.2695017727699</v>
      </c>
      <c r="C1122" s="41">
        <v>175193.391960051</v>
      </c>
      <c r="D1122" s="38">
        <v>1.03193553674618</v>
      </c>
      <c r="E1122" s="38">
        <v>103.03860169072399</v>
      </c>
    </row>
    <row r="1123" spans="1:5">
      <c r="A1123" s="40">
        <v>43648</v>
      </c>
      <c r="B1123" s="41">
        <v>1700.3156623899399</v>
      </c>
      <c r="C1123" s="41">
        <v>175191.55081528501</v>
      </c>
      <c r="D1123" s="38">
        <v>1.0319722869958099</v>
      </c>
      <c r="E1123" s="38">
        <v>103.034721546374</v>
      </c>
    </row>
    <row r="1124" spans="1:5">
      <c r="A1124" s="40">
        <v>43649</v>
      </c>
      <c r="B1124" s="41">
        <v>1700.3618487430599</v>
      </c>
      <c r="C1124" s="41">
        <v>175189.71052146601</v>
      </c>
      <c r="D1124" s="38">
        <v>1.0320090523771599</v>
      </c>
      <c r="E1124" s="38">
        <v>103.030840553715</v>
      </c>
    </row>
    <row r="1125" spans="1:5">
      <c r="A1125" s="40">
        <v>43650</v>
      </c>
      <c r="B1125" s="41">
        <v>1700.4080608341301</v>
      </c>
      <c r="C1125" s="41">
        <v>175187.871078561</v>
      </c>
      <c r="D1125" s="38">
        <v>1.0320458328917399</v>
      </c>
      <c r="E1125" s="38">
        <v>103.026958712853</v>
      </c>
    </row>
    <row r="1126" spans="1:5">
      <c r="A1126" s="40">
        <v>43651</v>
      </c>
      <c r="B1126" s="41">
        <v>1700.45429866514</v>
      </c>
      <c r="C1126" s="41">
        <v>175186.03248654099</v>
      </c>
      <c r="D1126" s="38">
        <v>1.03208262854107</v>
      </c>
      <c r="E1126" s="38">
        <v>103.023076023897</v>
      </c>
    </row>
    <row r="1127" spans="1:5">
      <c r="A1127" s="40">
        <v>43652</v>
      </c>
      <c r="B1127" s="41">
        <v>1700.50056223807</v>
      </c>
      <c r="C1127" s="41">
        <v>175184.194745374</v>
      </c>
      <c r="D1127" s="38">
        <v>1.0321194393266999</v>
      </c>
      <c r="E1127" s="38">
        <v>103.01919248695199</v>
      </c>
    </row>
    <row r="1128" spans="1:5">
      <c r="A1128" s="40">
        <v>43653</v>
      </c>
      <c r="B1128" s="41">
        <v>1700.5468515549101</v>
      </c>
      <c r="C1128" s="41">
        <v>175182.357855029</v>
      </c>
      <c r="D1128" s="38">
        <v>1.0321562652501299</v>
      </c>
      <c r="E1128" s="38">
        <v>103.015308102126</v>
      </c>
    </row>
    <row r="1129" spans="1:5">
      <c r="A1129" s="40">
        <v>43654</v>
      </c>
      <c r="B1129" s="41">
        <v>1700.59316661765</v>
      </c>
      <c r="C1129" s="41">
        <v>175180.52181547601</v>
      </c>
      <c r="D1129" s="38">
        <v>1.0321931063129</v>
      </c>
      <c r="E1129" s="38">
        <v>103.01142286952501</v>
      </c>
    </row>
    <row r="1130" spans="1:5">
      <c r="A1130" s="40">
        <v>43655</v>
      </c>
      <c r="B1130" s="41">
        <v>1700.63950742829</v>
      </c>
      <c r="C1130" s="41">
        <v>175178.686626685</v>
      </c>
      <c r="D1130" s="38">
        <v>1.0322299625165401</v>
      </c>
      <c r="E1130" s="38">
        <v>103.007536789258</v>
      </c>
    </row>
    <row r="1131" spans="1:5">
      <c r="A1131" s="40">
        <v>43656</v>
      </c>
      <c r="B1131" s="41">
        <v>1700.6858739888301</v>
      </c>
      <c r="C1131" s="41">
        <v>175176.85228862401</v>
      </c>
      <c r="D1131" s="38">
        <v>1.03226683386256</v>
      </c>
      <c r="E1131" s="38">
        <v>103.003649861429</v>
      </c>
    </row>
    <row r="1132" spans="1:5">
      <c r="A1132" s="40">
        <v>43657</v>
      </c>
      <c r="B1132" s="41">
        <v>1700.7322663012401</v>
      </c>
      <c r="C1132" s="41">
        <v>175175.01880126301</v>
      </c>
      <c r="D1132" s="38">
        <v>1.0323037203525101</v>
      </c>
      <c r="E1132" s="38">
        <v>102.999762086148</v>
      </c>
    </row>
    <row r="1133" spans="1:5">
      <c r="A1133" s="40">
        <v>43658</v>
      </c>
      <c r="B1133" s="41">
        <v>1700.7786843675401</v>
      </c>
      <c r="C1133" s="41">
        <v>175173.186164571</v>
      </c>
      <c r="D1133" s="38">
        <v>1.0323406219879101</v>
      </c>
      <c r="E1133" s="38">
        <v>102.995873463519</v>
      </c>
    </row>
    <row r="1134" spans="1:5">
      <c r="A1134" s="40">
        <v>43659</v>
      </c>
      <c r="B1134" s="41">
        <v>1700.8251281897201</v>
      </c>
      <c r="C1134" s="41">
        <v>175171.35437851699</v>
      </c>
      <c r="D1134" s="38">
        <v>1.03237753877029</v>
      </c>
      <c r="E1134" s="38">
        <v>102.991983993652</v>
      </c>
    </row>
    <row r="1135" spans="1:5">
      <c r="A1135" s="40">
        <v>43660</v>
      </c>
      <c r="B1135" s="41">
        <v>1700.87159776978</v>
      </c>
      <c r="C1135" s="41">
        <v>175169.52344307199</v>
      </c>
      <c r="D1135" s="38">
        <v>1.03241447070118</v>
      </c>
      <c r="E1135" s="38">
        <v>102.988093676652</v>
      </c>
    </row>
    <row r="1136" spans="1:5">
      <c r="A1136" s="40">
        <v>43661</v>
      </c>
      <c r="B1136" s="41">
        <v>1700.9180931097201</v>
      </c>
      <c r="C1136" s="41">
        <v>175167.69335820299</v>
      </c>
      <c r="D1136" s="38">
        <v>1.03245141778211</v>
      </c>
      <c r="E1136" s="38">
        <v>102.98420251262699</v>
      </c>
    </row>
    <row r="1137" spans="1:5">
      <c r="A1137" s="40">
        <v>43662</v>
      </c>
      <c r="B1137" s="41">
        <v>1700.96461421153</v>
      </c>
      <c r="C1137" s="41">
        <v>175165.864123882</v>
      </c>
      <c r="D1137" s="38">
        <v>1.0324883800146201</v>
      </c>
      <c r="E1137" s="38">
        <v>102.980310501685</v>
      </c>
    </row>
    <row r="1138" spans="1:5">
      <c r="A1138" s="40">
        <v>43663</v>
      </c>
      <c r="B1138" s="41">
        <v>1701.0111610772201</v>
      </c>
      <c r="C1138" s="41">
        <v>175164.03574007601</v>
      </c>
      <c r="D1138" s="38">
        <v>1.03252535740023</v>
      </c>
      <c r="E1138" s="38">
        <v>102.976417643931</v>
      </c>
    </row>
    <row r="1139" spans="1:5">
      <c r="A1139" s="40">
        <v>43664</v>
      </c>
      <c r="B1139" s="41">
        <v>1701.0577337088</v>
      </c>
      <c r="C1139" s="41">
        <v>175162.20820675601</v>
      </c>
      <c r="D1139" s="38">
        <v>1.0325623499404799</v>
      </c>
      <c r="E1139" s="38">
        <v>102.97252393947301</v>
      </c>
    </row>
    <row r="1140" spans="1:5">
      <c r="A1140" s="40">
        <v>43665</v>
      </c>
      <c r="B1140" s="41">
        <v>1701.10433210826</v>
      </c>
      <c r="C1140" s="41">
        <v>175160.38152389001</v>
      </c>
      <c r="D1140" s="38">
        <v>1.0325993576369099</v>
      </c>
      <c r="E1140" s="38">
        <v>102.968629388419</v>
      </c>
    </row>
    <row r="1141" spans="1:5">
      <c r="A1141" s="40">
        <v>43666</v>
      </c>
      <c r="B1141" s="41">
        <v>1701.15095627762</v>
      </c>
      <c r="C1141" s="41">
        <v>175158.555691449</v>
      </c>
      <c r="D1141" s="38">
        <v>1.0326363804910399</v>
      </c>
      <c r="E1141" s="38">
        <v>102.964733990876</v>
      </c>
    </row>
    <row r="1142" spans="1:5">
      <c r="A1142" s="40">
        <v>43667</v>
      </c>
      <c r="B1142" s="41">
        <v>1701.1976062188801</v>
      </c>
      <c r="C1142" s="41">
        <v>175156.73070940201</v>
      </c>
      <c r="D1142" s="38">
        <v>1.03267341850442</v>
      </c>
      <c r="E1142" s="38">
        <v>102.96083774695001</v>
      </c>
    </row>
    <row r="1143" spans="1:5">
      <c r="A1143" s="40">
        <v>43668</v>
      </c>
      <c r="B1143" s="41">
        <v>1701.2442819340499</v>
      </c>
      <c r="C1143" s="41">
        <v>175154.90657771801</v>
      </c>
      <c r="D1143" s="38">
        <v>1.03271047167858</v>
      </c>
      <c r="E1143" s="38">
        <v>102.956940656749</v>
      </c>
    </row>
    <row r="1144" spans="1:5">
      <c r="A1144" s="40">
        <v>43669</v>
      </c>
      <c r="B1144" s="41">
        <v>1701.29098342513</v>
      </c>
      <c r="C1144" s="41">
        <v>175153.08329636601</v>
      </c>
      <c r="D1144" s="38">
        <v>1.0327475400150501</v>
      </c>
      <c r="E1144" s="38">
        <v>102.95304272038101</v>
      </c>
    </row>
    <row r="1145" spans="1:5">
      <c r="A1145" s="40">
        <v>43670</v>
      </c>
      <c r="B1145" s="41">
        <v>1701.33771069414</v>
      </c>
      <c r="C1145" s="41">
        <v>175151.26086531699</v>
      </c>
      <c r="D1145" s="38">
        <v>1.0327846235153799</v>
      </c>
      <c r="E1145" s="38">
        <v>102.949143937952</v>
      </c>
    </row>
    <row r="1146" spans="1:5">
      <c r="A1146" s="40">
        <v>43671</v>
      </c>
      <c r="B1146" s="41">
        <v>1701.38446374309</v>
      </c>
      <c r="C1146" s="41">
        <v>175149.43928454001</v>
      </c>
      <c r="D1146" s="38">
        <v>1.0328217221811</v>
      </c>
      <c r="E1146" s="38">
        <v>102.945244309571</v>
      </c>
    </row>
    <row r="1147" spans="1:5">
      <c r="A1147" s="40">
        <v>43672</v>
      </c>
      <c r="B1147" s="41">
        <v>1701.4312425739799</v>
      </c>
      <c r="C1147" s="41">
        <v>175147.618554004</v>
      </c>
      <c r="D1147" s="38">
        <v>1.0328588360137501</v>
      </c>
      <c r="E1147" s="38">
        <v>102.94134383534301</v>
      </c>
    </row>
    <row r="1148" spans="1:5">
      <c r="A1148" s="40">
        <v>43673</v>
      </c>
      <c r="B1148" s="41">
        <v>1701.47804718885</v>
      </c>
      <c r="C1148" s="41">
        <v>175145.79867367799</v>
      </c>
      <c r="D1148" s="38">
        <v>1.0328959650148699</v>
      </c>
      <c r="E1148" s="38">
        <v>102.937442515377</v>
      </c>
    </row>
    <row r="1149" spans="1:5">
      <c r="A1149" s="40">
        <v>43674</v>
      </c>
      <c r="B1149" s="41">
        <v>1701.52487758969</v>
      </c>
      <c r="C1149" s="41">
        <v>175143.97964353301</v>
      </c>
      <c r="D1149" s="38">
        <v>1.0329331091859899</v>
      </c>
      <c r="E1149" s="38">
        <v>102.93354034978</v>
      </c>
    </row>
    <row r="1150" spans="1:5">
      <c r="A1150" s="40">
        <v>43675</v>
      </c>
      <c r="B1150" s="41">
        <v>1701.57173377853</v>
      </c>
      <c r="C1150" s="41">
        <v>175142.16146353801</v>
      </c>
      <c r="D1150" s="38">
        <v>1.0329702685286699</v>
      </c>
      <c r="E1150" s="38">
        <v>102.92963733865901</v>
      </c>
    </row>
    <row r="1151" spans="1:5">
      <c r="A1151" s="40">
        <v>43676</v>
      </c>
      <c r="B1151" s="41">
        <v>1701.61861575738</v>
      </c>
      <c r="C1151" s="41">
        <v>175140.344133662</v>
      </c>
      <c r="D1151" s="38">
        <v>1.03300744304444</v>
      </c>
      <c r="E1151" s="38">
        <v>102.925733482122</v>
      </c>
    </row>
    <row r="1152" spans="1:5">
      <c r="A1152" s="40">
        <v>43677</v>
      </c>
      <c r="B1152" s="41">
        <v>1701.6655235282601</v>
      </c>
      <c r="C1152" s="41">
        <v>175138.527653875</v>
      </c>
      <c r="D1152" s="38">
        <v>1.0330446327348399</v>
      </c>
      <c r="E1152" s="38">
        <v>102.921828780276</v>
      </c>
    </row>
    <row r="1153" spans="1:5">
      <c r="A1153" s="40">
        <v>43678</v>
      </c>
      <c r="B1153" s="41">
        <v>1701.7124570932001</v>
      </c>
      <c r="C1153" s="41">
        <v>175136.71202414701</v>
      </c>
      <c r="D1153" s="38">
        <v>1.0330818376014199</v>
      </c>
      <c r="E1153" s="38">
        <v>102.917923233229</v>
      </c>
    </row>
    <row r="1154" spans="1:5">
      <c r="A1154" s="40">
        <v>43679</v>
      </c>
      <c r="B1154" s="41">
        <v>1701.7594164541999</v>
      </c>
      <c r="C1154" s="41">
        <v>175134.897244447</v>
      </c>
      <c r="D1154" s="38">
        <v>1.0331190576457101</v>
      </c>
      <c r="E1154" s="38">
        <v>102.914016841088</v>
      </c>
    </row>
    <row r="1155" spans="1:5">
      <c r="A1155" s="40">
        <v>43680</v>
      </c>
      <c r="B1155" s="41">
        <v>1701.8064016133001</v>
      </c>
      <c r="C1155" s="41">
        <v>175133.08331474499</v>
      </c>
      <c r="D1155" s="38">
        <v>1.0331562928692699</v>
      </c>
      <c r="E1155" s="38">
        <v>102.91010960396</v>
      </c>
    </row>
    <row r="1156" spans="1:5">
      <c r="A1156" s="40">
        <v>43681</v>
      </c>
      <c r="B1156" s="41">
        <v>1701.85341257251</v>
      </c>
      <c r="C1156" s="41">
        <v>175131.270235011</v>
      </c>
      <c r="D1156" s="38">
        <v>1.0331935432736401</v>
      </c>
      <c r="E1156" s="38">
        <v>102.90620152195299</v>
      </c>
    </row>
    <row r="1157" spans="1:5">
      <c r="A1157" s="40">
        <v>43682</v>
      </c>
      <c r="B1157" s="41">
        <v>1701.90044933387</v>
      </c>
      <c r="C1157" s="41">
        <v>175129.458005213</v>
      </c>
      <c r="D1157" s="38">
        <v>1.0332308088603599</v>
      </c>
      <c r="E1157" s="38">
        <v>102.902292595175</v>
      </c>
    </row>
    <row r="1158" spans="1:5">
      <c r="A1158" s="40">
        <v>43683</v>
      </c>
      <c r="B1158" s="41">
        <v>1701.9475118993901</v>
      </c>
      <c r="C1158" s="41">
        <v>175127.64662532299</v>
      </c>
      <c r="D1158" s="38">
        <v>1.0332680896309701</v>
      </c>
      <c r="E1158" s="38">
        <v>102.898382823733</v>
      </c>
    </row>
    <row r="1159" spans="1:5">
      <c r="A1159" s="40">
        <v>43684</v>
      </c>
      <c r="B1159" s="41">
        <v>1701.9946002710999</v>
      </c>
      <c r="C1159" s="41">
        <v>175125.83609530801</v>
      </c>
      <c r="D1159" s="38">
        <v>1.03330538558703</v>
      </c>
      <c r="E1159" s="38">
        <v>102.894472207734</v>
      </c>
    </row>
    <row r="1160" spans="1:5">
      <c r="A1160" s="40">
        <v>43685</v>
      </c>
      <c r="B1160" s="41">
        <v>1702.04171445104</v>
      </c>
      <c r="C1160" s="41">
        <v>175124.02641513999</v>
      </c>
      <c r="D1160" s="38">
        <v>1.03334269673009</v>
      </c>
      <c r="E1160" s="38">
        <v>102.890560747287</v>
      </c>
    </row>
    <row r="1161" spans="1:5">
      <c r="A1161" s="40">
        <v>43686</v>
      </c>
      <c r="B1161" s="41">
        <v>1702.0888544412201</v>
      </c>
      <c r="C1161" s="41">
        <v>175122.21758478801</v>
      </c>
      <c r="D1161" s="38">
        <v>1.0333800230616801</v>
      </c>
      <c r="E1161" s="38">
        <v>102.886648442498</v>
      </c>
    </row>
    <row r="1162" spans="1:5">
      <c r="A1162" s="40">
        <v>43687</v>
      </c>
      <c r="B1162" s="41">
        <v>1702.1360202436799</v>
      </c>
      <c r="C1162" s="41">
        <v>175120.40960422199</v>
      </c>
      <c r="D1162" s="38">
        <v>1.03341736458336</v>
      </c>
      <c r="E1162" s="38">
        <v>102.882735293476</v>
      </c>
    </row>
    <row r="1163" spans="1:5">
      <c r="A1163" s="40">
        <v>43688</v>
      </c>
      <c r="B1163" s="41">
        <v>1702.18321186046</v>
      </c>
      <c r="C1163" s="41">
        <v>175118.60247341101</v>
      </c>
      <c r="D1163" s="38">
        <v>1.03345472129668</v>
      </c>
      <c r="E1163" s="38">
        <v>102.878821300328</v>
      </c>
    </row>
    <row r="1164" spans="1:5">
      <c r="A1164" s="40">
        <v>43689</v>
      </c>
      <c r="B1164" s="41">
        <v>1702.2304292935701</v>
      </c>
      <c r="C1164" s="41">
        <v>175116.79619232501</v>
      </c>
      <c r="D1164" s="38">
        <v>1.0334920932031899</v>
      </c>
      <c r="E1164" s="38">
        <v>102.87490646316201</v>
      </c>
    </row>
    <row r="1165" spans="1:5">
      <c r="A1165" s="40">
        <v>43690</v>
      </c>
      <c r="B1165" s="41">
        <v>1702.2776725450699</v>
      </c>
      <c r="C1165" s="41">
        <v>175114.99076093399</v>
      </c>
      <c r="D1165" s="38">
        <v>1.0335294803044399</v>
      </c>
      <c r="E1165" s="38">
        <v>102.870990782085</v>
      </c>
    </row>
    <row r="1166" spans="1:5">
      <c r="A1166" s="40">
        <v>43691</v>
      </c>
      <c r="B1166" s="41">
        <v>1702.3249416169699</v>
      </c>
      <c r="C1166" s="41">
        <v>175113.186179207</v>
      </c>
      <c r="D1166" s="38">
        <v>1.0335668826019799</v>
      </c>
      <c r="E1166" s="38">
        <v>102.867074257206</v>
      </c>
    </row>
    <row r="1167" spans="1:5">
      <c r="A1167" s="40">
        <v>43692</v>
      </c>
      <c r="B1167" s="41">
        <v>1702.3722365113299</v>
      </c>
      <c r="C1167" s="41">
        <v>175111.382447115</v>
      </c>
      <c r="D1167" s="38">
        <v>1.03360430009735</v>
      </c>
      <c r="E1167" s="38">
        <v>102.863156888631</v>
      </c>
    </row>
    <row r="1168" spans="1:5">
      <c r="A1168" s="40">
        <v>43693</v>
      </c>
      <c r="B1168" s="41">
        <v>1702.4195572301701</v>
      </c>
      <c r="C1168" s="41">
        <v>175109.579564627</v>
      </c>
      <c r="D1168" s="38">
        <v>1.0336417327921199</v>
      </c>
      <c r="E1168" s="38">
        <v>102.859238676469</v>
      </c>
    </row>
    <row r="1169" spans="1:5">
      <c r="A1169" s="40">
        <v>43694</v>
      </c>
      <c r="B1169" s="41">
        <v>1702.46690377553</v>
      </c>
      <c r="C1169" s="41">
        <v>175107.777531712</v>
      </c>
      <c r="D1169" s="38">
        <v>1.03367918068784</v>
      </c>
      <c r="E1169" s="38">
        <v>102.855319620827</v>
      </c>
    </row>
    <row r="1170" spans="1:5">
      <c r="A1170" s="40">
        <v>43695</v>
      </c>
      <c r="B1170" s="41">
        <v>1702.5142761494501</v>
      </c>
      <c r="C1170" s="41">
        <v>175105.976348342</v>
      </c>
      <c r="D1170" s="38">
        <v>1.0337166437860601</v>
      </c>
      <c r="E1170" s="38">
        <v>102.851399721814</v>
      </c>
    </row>
    <row r="1171" spans="1:5">
      <c r="A1171" s="40">
        <v>43696</v>
      </c>
      <c r="B1171" s="41">
        <v>1702.5616743539799</v>
      </c>
      <c r="C1171" s="41">
        <v>175104.176014486</v>
      </c>
      <c r="D1171" s="38">
        <v>1.0337541220883399</v>
      </c>
      <c r="E1171" s="38">
        <v>102.847478979537</v>
      </c>
    </row>
    <row r="1172" spans="1:5">
      <c r="A1172" s="40">
        <v>43697</v>
      </c>
      <c r="B1172" s="41">
        <v>1702.6090983911499</v>
      </c>
      <c r="C1172" s="41">
        <v>175102.376530112</v>
      </c>
      <c r="D1172" s="38">
        <v>1.0337916155962299</v>
      </c>
      <c r="E1172" s="38">
        <v>102.843557394103</v>
      </c>
    </row>
    <row r="1173" spans="1:5">
      <c r="A1173" s="40">
        <v>43698</v>
      </c>
      <c r="B1173" s="41">
        <v>1702.6565482630201</v>
      </c>
      <c r="C1173" s="41">
        <v>175100.57789519301</v>
      </c>
      <c r="D1173" s="38">
        <v>1.03382912431128</v>
      </c>
      <c r="E1173" s="38">
        <v>102.839634965621</v>
      </c>
    </row>
    <row r="1174" spans="1:5">
      <c r="A1174" s="40">
        <v>43699</v>
      </c>
      <c r="B1174" s="41">
        <v>1702.70402397161</v>
      </c>
      <c r="C1174" s="41">
        <v>175098.780109696</v>
      </c>
      <c r="D1174" s="38">
        <v>1.03386664823506</v>
      </c>
      <c r="E1174" s="38">
        <v>102.835711694198</v>
      </c>
    </row>
    <row r="1175" spans="1:5">
      <c r="A1175" s="40">
        <v>43700</v>
      </c>
      <c r="B1175" s="41">
        <v>1702.7515255189801</v>
      </c>
      <c r="C1175" s="41">
        <v>175096.98317359199</v>
      </c>
      <c r="D1175" s="38">
        <v>1.0339041873691199</v>
      </c>
      <c r="E1175" s="38">
        <v>102.831787579943</v>
      </c>
    </row>
    <row r="1176" spans="1:5">
      <c r="A1176" s="40">
        <v>43701</v>
      </c>
      <c r="B1176" s="41">
        <v>1702.7990529071801</v>
      </c>
      <c r="C1176" s="41">
        <v>175095.18708685201</v>
      </c>
      <c r="D1176" s="38">
        <v>1.0339417417150101</v>
      </c>
      <c r="E1176" s="38">
        <v>102.82786262296401</v>
      </c>
    </row>
    <row r="1177" spans="1:5">
      <c r="A1177" s="40">
        <v>43702</v>
      </c>
      <c r="B1177" s="41">
        <v>1702.8466061382501</v>
      </c>
      <c r="C1177" s="41">
        <v>175093.39184944399</v>
      </c>
      <c r="D1177" s="38">
        <v>1.0339793112743101</v>
      </c>
      <c r="E1177" s="38">
        <v>102.82393682336701</v>
      </c>
    </row>
    <row r="1178" spans="1:5">
      <c r="A1178" s="40">
        <v>43703</v>
      </c>
      <c r="B1178" s="41">
        <v>1702.89418521424</v>
      </c>
      <c r="C1178" s="41">
        <v>175091.59746133999</v>
      </c>
      <c r="D1178" s="38">
        <v>1.0340168960485601</v>
      </c>
      <c r="E1178" s="38">
        <v>102.82001018126201</v>
      </c>
    </row>
    <row r="1179" spans="1:5">
      <c r="A1179" s="40">
        <v>43704</v>
      </c>
      <c r="B1179" s="41">
        <v>1702.9417901372001</v>
      </c>
      <c r="C1179" s="41">
        <v>175089.803922508</v>
      </c>
      <c r="D1179" s="38">
        <v>1.0340544960393301</v>
      </c>
      <c r="E1179" s="38">
        <v>102.816082696756</v>
      </c>
    </row>
    <row r="1180" spans="1:5">
      <c r="A1180" s="40">
        <v>43705</v>
      </c>
      <c r="B1180" s="41">
        <v>1702.9894209091799</v>
      </c>
      <c r="C1180" s="41">
        <v>175088.011232919</v>
      </c>
      <c r="D1180" s="38">
        <v>1.03409211124817</v>
      </c>
      <c r="E1180" s="38">
        <v>102.812154369957</v>
      </c>
    </row>
    <row r="1181" spans="1:5">
      <c r="A1181" s="40">
        <v>43706</v>
      </c>
      <c r="B1181" s="41">
        <v>1703.0370775322399</v>
      </c>
      <c r="C1181" s="41">
        <v>175086.219392542</v>
      </c>
      <c r="D1181" s="38">
        <v>1.0341297416766499</v>
      </c>
      <c r="E1181" s="38">
        <v>102.808225200973</v>
      </c>
    </row>
    <row r="1182" spans="1:5">
      <c r="A1182" s="40">
        <v>43707</v>
      </c>
      <c r="B1182" s="41">
        <v>1703.0847600084301</v>
      </c>
      <c r="C1182" s="41">
        <v>175084.42840134801</v>
      </c>
      <c r="D1182" s="38">
        <v>1.03416738732633</v>
      </c>
      <c r="E1182" s="38">
        <v>102.80429518991301</v>
      </c>
    </row>
    <row r="1183" spans="1:5">
      <c r="A1183" s="40">
        <v>43708</v>
      </c>
      <c r="B1183" s="41">
        <v>1703.1324683398</v>
      </c>
      <c r="C1183" s="41">
        <v>175082.63825930699</v>
      </c>
      <c r="D1183" s="38">
        <v>1.0342050481987799</v>
      </c>
      <c r="E1183" s="38">
        <v>102.800364336884</v>
      </c>
    </row>
    <row r="1184" spans="1:5">
      <c r="A1184" s="40">
        <v>43709</v>
      </c>
      <c r="B1184" s="41">
        <v>1703.1802025284101</v>
      </c>
      <c r="C1184" s="41">
        <v>175080.84896638899</v>
      </c>
      <c r="D1184" s="38">
        <v>1.0342427242955501</v>
      </c>
      <c r="E1184" s="38">
        <v>102.796432641994</v>
      </c>
    </row>
    <row r="1185" spans="1:5">
      <c r="A1185" s="40">
        <v>43710</v>
      </c>
      <c r="B1185" s="41">
        <v>1703.2279625763099</v>
      </c>
      <c r="C1185" s="41">
        <v>175079.060522563</v>
      </c>
      <c r="D1185" s="38">
        <v>1.0342804156182099</v>
      </c>
      <c r="E1185" s="38">
        <v>102.792500105351</v>
      </c>
    </row>
    <row r="1186" spans="1:5">
      <c r="A1186" s="40">
        <v>43711</v>
      </c>
      <c r="B1186" s="41">
        <v>1703.2757484855699</v>
      </c>
      <c r="C1186" s="41">
        <v>175077.27292779999</v>
      </c>
      <c r="D1186" s="38">
        <v>1.03431812216833</v>
      </c>
      <c r="E1186" s="38">
        <v>102.788566727065</v>
      </c>
    </row>
    <row r="1187" spans="1:5">
      <c r="A1187" s="40">
        <v>43712</v>
      </c>
      <c r="B1187" s="41">
        <v>1703.3235602582499</v>
      </c>
      <c r="C1187" s="41">
        <v>175075.48618206999</v>
      </c>
      <c r="D1187" s="38">
        <v>1.0343558439474601</v>
      </c>
      <c r="E1187" s="38">
        <v>102.784632507241</v>
      </c>
    </row>
    <row r="1188" spans="1:5">
      <c r="A1188" s="40">
        <v>43713</v>
      </c>
      <c r="B1188" s="41">
        <v>1703.3713978963999</v>
      </c>
      <c r="C1188" s="41">
        <v>175073.70028534299</v>
      </c>
      <c r="D1188" s="38">
        <v>1.03439358095718</v>
      </c>
      <c r="E1188" s="38">
        <v>102.78069744599</v>
      </c>
    </row>
    <row r="1189" spans="1:5">
      <c r="A1189" s="40">
        <v>43714</v>
      </c>
      <c r="B1189" s="41">
        <v>1703.4192614020801</v>
      </c>
      <c r="C1189" s="41">
        <v>175071.91523758799</v>
      </c>
      <c r="D1189" s="38">
        <v>1.03443133319906</v>
      </c>
      <c r="E1189" s="38">
        <v>102.776761543418</v>
      </c>
    </row>
    <row r="1190" spans="1:5">
      <c r="A1190" s="40">
        <v>43715</v>
      </c>
      <c r="B1190" s="41">
        <v>1703.4671507773701</v>
      </c>
      <c r="C1190" s="41">
        <v>175070.13103877701</v>
      </c>
      <c r="D1190" s="38">
        <v>1.03446910067465</v>
      </c>
      <c r="E1190" s="38">
        <v>102.772824799635</v>
      </c>
    </row>
    <row r="1191" spans="1:5">
      <c r="A1191" s="40">
        <v>43716</v>
      </c>
      <c r="B1191" s="41">
        <v>1703.51506602432</v>
      </c>
      <c r="C1191" s="41">
        <v>175068.34768887801</v>
      </c>
      <c r="D1191" s="38">
        <v>1.03450688338553</v>
      </c>
      <c r="E1191" s="38">
        <v>102.76888721474801</v>
      </c>
    </row>
    <row r="1192" spans="1:5">
      <c r="A1192" s="40">
        <v>43717</v>
      </c>
      <c r="B1192" s="41">
        <v>1703.563007145</v>
      </c>
      <c r="C1192" s="41">
        <v>175066.56518786299</v>
      </c>
      <c r="D1192" s="38">
        <v>1.0345446813332699</v>
      </c>
      <c r="E1192" s="38">
        <v>102.76494878886599</v>
      </c>
    </row>
    <row r="1193" spans="1:5">
      <c r="A1193" s="40">
        <v>43718</v>
      </c>
      <c r="B1193" s="41">
        <v>1703.61097414148</v>
      </c>
      <c r="C1193" s="41">
        <v>175064.78353570099</v>
      </c>
      <c r="D1193" s="38">
        <v>1.03458249451943</v>
      </c>
      <c r="E1193" s="38">
        <v>102.761009522097</v>
      </c>
    </row>
    <row r="1194" spans="1:5">
      <c r="A1194" s="40">
        <v>43719</v>
      </c>
      <c r="B1194" s="41">
        <v>1703.6589670158201</v>
      </c>
      <c r="C1194" s="41">
        <v>175063.00273236301</v>
      </c>
      <c r="D1194" s="38">
        <v>1.0346203229455799</v>
      </c>
      <c r="E1194" s="38">
        <v>102.75706941454899</v>
      </c>
    </row>
    <row r="1195" spans="1:5">
      <c r="A1195" s="40">
        <v>43720</v>
      </c>
      <c r="B1195" s="41">
        <v>1703.7069857700899</v>
      </c>
      <c r="C1195" s="41">
        <v>175061.22277781801</v>
      </c>
      <c r="D1195" s="38">
        <v>1.0346581666133099</v>
      </c>
      <c r="E1195" s="38">
        <v>102.75312846633</v>
      </c>
    </row>
    <row r="1196" spans="1:5">
      <c r="A1196" s="40">
        <v>43721</v>
      </c>
      <c r="B1196" s="41">
        <v>1703.75503040637</v>
      </c>
      <c r="C1196" s="41">
        <v>175059.44367203701</v>
      </c>
      <c r="D1196" s="38">
        <v>1.0346960255241699</v>
      </c>
      <c r="E1196" s="38">
        <v>102.74918667754901</v>
      </c>
    </row>
    <row r="1197" spans="1:5">
      <c r="A1197" s="40">
        <v>43722</v>
      </c>
      <c r="B1197" s="41">
        <v>1703.8031009267099</v>
      </c>
      <c r="C1197" s="41">
        <v>175057.66541499001</v>
      </c>
      <c r="D1197" s="38">
        <v>1.0347338996797399</v>
      </c>
      <c r="E1197" s="38">
        <v>102.74524404831401</v>
      </c>
    </row>
    <row r="1198" spans="1:5">
      <c r="A1198" s="40">
        <v>43723</v>
      </c>
      <c r="B1198" s="41">
        <v>1703.8511973332099</v>
      </c>
      <c r="C1198" s="41">
        <v>175055.888006647</v>
      </c>
      <c r="D1198" s="38">
        <v>1.03477178908159</v>
      </c>
      <c r="E1198" s="38">
        <v>102.741300578734</v>
      </c>
    </row>
    <row r="1199" spans="1:5">
      <c r="A1199" s="40">
        <v>43724</v>
      </c>
      <c r="B1199" s="41">
        <v>1703.89931962793</v>
      </c>
      <c r="C1199" s="41">
        <v>175054.11144697899</v>
      </c>
      <c r="D1199" s="38">
        <v>1.0348096937312901</v>
      </c>
      <c r="E1199" s="38">
        <v>102.737356268917</v>
      </c>
    </row>
    <row r="1200" spans="1:5">
      <c r="A1200" s="40">
        <v>43725</v>
      </c>
      <c r="B1200" s="41">
        <v>1703.94746781294</v>
      </c>
      <c r="C1200" s="41">
        <v>175052.33573595501</v>
      </c>
      <c r="D1200" s="38">
        <v>1.0348476136304301</v>
      </c>
      <c r="E1200" s="38">
        <v>102.73341111897</v>
      </c>
    </row>
    <row r="1201" spans="1:5">
      <c r="A1201" s="40">
        <v>43726</v>
      </c>
      <c r="B1201" s="41">
        <v>1703.99564189032</v>
      </c>
      <c r="C1201" s="41">
        <v>175050.560873546</v>
      </c>
      <c r="D1201" s="38">
        <v>1.0348855487805699</v>
      </c>
      <c r="E1201" s="38">
        <v>102.729465129004</v>
      </c>
    </row>
    <row r="1202" spans="1:5">
      <c r="A1202" s="40">
        <v>43727</v>
      </c>
      <c r="B1202" s="41">
        <v>1704.04384186215</v>
      </c>
      <c r="C1202" s="41">
        <v>175048.786859721</v>
      </c>
      <c r="D1202" s="38">
        <v>1.0349234991832801</v>
      </c>
      <c r="E1202" s="38">
        <v>102.725518299125</v>
      </c>
    </row>
    <row r="1203" spans="1:5">
      <c r="A1203" s="40">
        <v>43728</v>
      </c>
      <c r="B1203" s="41">
        <v>1704.0920677305</v>
      </c>
      <c r="C1203" s="41">
        <v>175047.01369445299</v>
      </c>
      <c r="D1203" s="38">
        <v>1.0349614648401599</v>
      </c>
      <c r="E1203" s="38">
        <v>102.72157062944299</v>
      </c>
    </row>
    <row r="1204" spans="1:5">
      <c r="A1204" s="40">
        <v>43729</v>
      </c>
      <c r="B1204" s="41">
        <v>1704.14031949747</v>
      </c>
      <c r="C1204" s="41">
        <v>175045.241377709</v>
      </c>
      <c r="D1204" s="38">
        <v>1.03499944575276</v>
      </c>
      <c r="E1204" s="38">
        <v>102.717622120066</v>
      </c>
    </row>
    <row r="1205" spans="1:5">
      <c r="A1205" s="40">
        <v>43730</v>
      </c>
      <c r="B1205" s="41">
        <v>1704.18859716511</v>
      </c>
      <c r="C1205" s="41">
        <v>175043.469909462</v>
      </c>
      <c r="D1205" s="38">
        <v>1.03503744192267</v>
      </c>
      <c r="E1205" s="38">
        <v>102.713672771102</v>
      </c>
    </row>
    <row r="1206" spans="1:5">
      <c r="A1206" s="40">
        <v>43731</v>
      </c>
      <c r="B1206" s="41">
        <v>1704.2369007355301</v>
      </c>
      <c r="C1206" s="41">
        <v>175041.69928967999</v>
      </c>
      <c r="D1206" s="38">
        <v>1.0350754533514701</v>
      </c>
      <c r="E1206" s="38">
        <v>102.709722582661</v>
      </c>
    </row>
    <row r="1207" spans="1:5">
      <c r="A1207" s="40">
        <v>43732</v>
      </c>
      <c r="B1207" s="41">
        <v>1704.2852302107999</v>
      </c>
      <c r="C1207" s="41">
        <v>175039.929518335</v>
      </c>
      <c r="D1207" s="38">
        <v>1.03511348004074</v>
      </c>
      <c r="E1207" s="38">
        <v>102.70577155485</v>
      </c>
    </row>
    <row r="1208" spans="1:5">
      <c r="A1208" s="40">
        <v>43733</v>
      </c>
      <c r="B1208" s="41">
        <v>1704.33358559301</v>
      </c>
      <c r="C1208" s="41">
        <v>175038.160595397</v>
      </c>
      <c r="D1208" s="38">
        <v>1.03515152199205</v>
      </c>
      <c r="E1208" s="38">
        <v>102.701819687778</v>
      </c>
    </row>
    <row r="1209" spans="1:5">
      <c r="A1209" s="40">
        <v>43734</v>
      </c>
      <c r="B1209" s="41">
        <v>1704.38196688423</v>
      </c>
      <c r="C1209" s="41">
        <v>175036.392520836</v>
      </c>
      <c r="D1209" s="38">
        <v>1.0351895792069901</v>
      </c>
      <c r="E1209" s="38">
        <v>102.697866981554</v>
      </c>
    </row>
    <row r="1210" spans="1:5">
      <c r="A1210" s="40">
        <v>43735</v>
      </c>
      <c r="B1210" s="41">
        <v>1704.4303740865701</v>
      </c>
      <c r="C1210" s="41">
        <v>175034.625294622</v>
      </c>
      <c r="D1210" s="38">
        <v>1.0352276516871299</v>
      </c>
      <c r="E1210" s="38">
        <v>102.693913436286</v>
      </c>
    </row>
    <row r="1211" spans="1:5">
      <c r="A1211" s="40">
        <v>43736</v>
      </c>
      <c r="B1211" s="41">
        <v>1704.4788072020999</v>
      </c>
      <c r="C1211" s="41">
        <v>175032.85891672701</v>
      </c>
      <c r="D1211" s="38">
        <v>1.0352657394340601</v>
      </c>
      <c r="E1211" s="38">
        <v>102.689959052083</v>
      </c>
    </row>
    <row r="1212" spans="1:5">
      <c r="A1212" s="40">
        <v>43737</v>
      </c>
      <c r="B1212" s="41">
        <v>1704.5272662329101</v>
      </c>
      <c r="C1212" s="41">
        <v>175031.09338711901</v>
      </c>
      <c r="D1212" s="38">
        <v>1.0353038424493499</v>
      </c>
      <c r="E1212" s="38">
        <v>102.686003829054</v>
      </c>
    </row>
    <row r="1213" spans="1:5">
      <c r="A1213" s="40">
        <v>43738</v>
      </c>
      <c r="B1213" s="41">
        <v>1704.5757511811</v>
      </c>
      <c r="C1213" s="41">
        <v>175029.32870576999</v>
      </c>
      <c r="D1213" s="38">
        <v>1.0353419607345999</v>
      </c>
      <c r="E1213" s="38">
        <v>102.682047767306</v>
      </c>
    </row>
    <row r="1214" spans="1:5">
      <c r="A1214" s="40">
        <v>43739</v>
      </c>
      <c r="B1214" s="41">
        <v>1704.6242620487601</v>
      </c>
      <c r="C1214" s="41">
        <v>175027.56487264999</v>
      </c>
      <c r="D1214" s="38">
        <v>1.03538009429138</v>
      </c>
      <c r="E1214" s="38">
        <v>102.67809086695</v>
      </c>
    </row>
    <row r="1215" spans="1:5">
      <c r="A1215" s="40">
        <v>43740</v>
      </c>
      <c r="B1215" s="41">
        <v>1704.67279883797</v>
      </c>
      <c r="C1215" s="41">
        <v>175025.801887729</v>
      </c>
      <c r="D1215" s="38">
        <v>1.0354182431212899</v>
      </c>
      <c r="E1215" s="38">
        <v>102.674133128093</v>
      </c>
    </row>
    <row r="1216" spans="1:5">
      <c r="A1216" s="40">
        <v>43741</v>
      </c>
      <c r="B1216" s="41">
        <v>1704.7213615508399</v>
      </c>
      <c r="C1216" s="41">
        <v>175024.039750978</v>
      </c>
      <c r="D1216" s="38">
        <v>1.0354564072258901</v>
      </c>
      <c r="E1216" s="38">
        <v>102.670174550844</v>
      </c>
    </row>
    <row r="1217" spans="1:5">
      <c r="A1217" s="40">
        <v>43742</v>
      </c>
      <c r="B1217" s="41">
        <v>1704.7699501894499</v>
      </c>
      <c r="C1217" s="41">
        <v>175022.27846236699</v>
      </c>
      <c r="D1217" s="38">
        <v>1.0354945866067899</v>
      </c>
      <c r="E1217" s="38">
        <v>102.666215135313</v>
      </c>
    </row>
    <row r="1218" spans="1:5">
      <c r="A1218" s="40">
        <v>43743</v>
      </c>
      <c r="B1218" s="41">
        <v>1704.8185647559101</v>
      </c>
      <c r="C1218" s="41">
        <v>175020.518021867</v>
      </c>
      <c r="D1218" s="38">
        <v>1.0355327812655599</v>
      </c>
      <c r="E1218" s="38">
        <v>102.662254881607</v>
      </c>
    </row>
    <row r="1219" spans="1:5">
      <c r="A1219" s="40">
        <v>43744</v>
      </c>
      <c r="B1219" s="41">
        <v>1704.86720525231</v>
      </c>
      <c r="C1219" s="41">
        <v>175018.758429448</v>
      </c>
      <c r="D1219" s="38">
        <v>1.03557099120379</v>
      </c>
      <c r="E1219" s="38">
        <v>102.65829378983599</v>
      </c>
    </row>
    <row r="1220" spans="1:5">
      <c r="A1220" s="40">
        <v>43745</v>
      </c>
      <c r="B1220" s="41">
        <v>1704.9158716807401</v>
      </c>
      <c r="C1220" s="41">
        <v>175016.99968507999</v>
      </c>
      <c r="D1220" s="38">
        <v>1.0356092164230799</v>
      </c>
      <c r="E1220" s="38">
        <v>102.654331860108</v>
      </c>
    </row>
    <row r="1221" spans="1:5">
      <c r="A1221" s="40">
        <v>43746</v>
      </c>
      <c r="B1221" s="41">
        <v>1704.96456404332</v>
      </c>
      <c r="C1221" s="41">
        <v>175015.241788735</v>
      </c>
      <c r="D1221" s="38">
        <v>1.035647456925</v>
      </c>
      <c r="E1221" s="38">
        <v>102.650369092532</v>
      </c>
    </row>
    <row r="1222" spans="1:5">
      <c r="A1222" s="40">
        <v>43747</v>
      </c>
      <c r="B1222" s="41">
        <v>1705.01328234214</v>
      </c>
      <c r="C1222" s="41">
        <v>175013.484740382</v>
      </c>
      <c r="D1222" s="38">
        <v>1.0356857127111401</v>
      </c>
      <c r="E1222" s="38">
        <v>102.646405487217</v>
      </c>
    </row>
    <row r="1223" spans="1:5">
      <c r="A1223" s="40">
        <v>43748</v>
      </c>
      <c r="B1223" s="41">
        <v>1705.06202657929</v>
      </c>
      <c r="C1223" s="41">
        <v>175011.728539993</v>
      </c>
      <c r="D1223" s="38">
        <v>1.0357239837831</v>
      </c>
      <c r="E1223" s="38">
        <v>102.642441044273</v>
      </c>
    </row>
    <row r="1224" spans="1:5">
      <c r="A1224" s="40">
        <v>43749</v>
      </c>
      <c r="B1224" s="41">
        <v>1705.1107967568901</v>
      </c>
      <c r="C1224" s="41">
        <v>175009.97318753699</v>
      </c>
      <c r="D1224" s="38">
        <v>1.03576227014247</v>
      </c>
      <c r="E1224" s="38">
        <v>102.638475763806</v>
      </c>
    </row>
    <row r="1225" spans="1:5">
      <c r="A1225" s="40">
        <v>43750</v>
      </c>
      <c r="B1225" s="41">
        <v>1705.15959287704</v>
      </c>
      <c r="C1225" s="41">
        <v>175008.218682985</v>
      </c>
      <c r="D1225" s="38">
        <v>1.0358005717908301</v>
      </c>
      <c r="E1225" s="38">
        <v>102.63450964592801</v>
      </c>
    </row>
    <row r="1226" spans="1:5">
      <c r="A1226" s="40">
        <v>43751</v>
      </c>
      <c r="B1226" s="41">
        <v>1705.2084149418499</v>
      </c>
      <c r="C1226" s="41">
        <v>175006.465026308</v>
      </c>
      <c r="D1226" s="38">
        <v>1.03583888872978</v>
      </c>
      <c r="E1226" s="38">
        <v>102.630542690746</v>
      </c>
    </row>
    <row r="1227" spans="1:5">
      <c r="A1227" s="40">
        <v>43752</v>
      </c>
      <c r="B1227" s="41">
        <v>1705.25726295341</v>
      </c>
      <c r="C1227" s="41">
        <v>175004.712217477</v>
      </c>
      <c r="D1227" s="38">
        <v>1.03587722096091</v>
      </c>
      <c r="E1227" s="38">
        <v>102.626574898369</v>
      </c>
    </row>
    <row r="1228" spans="1:5">
      <c r="A1228" s="40">
        <v>43753</v>
      </c>
      <c r="B1228" s="41">
        <v>1705.30613691385</v>
      </c>
      <c r="C1228" s="41">
        <v>175002.960256461</v>
      </c>
      <c r="D1228" s="38">
        <v>1.0359155684858199</v>
      </c>
      <c r="E1228" s="38">
        <v>102.62260626890701</v>
      </c>
    </row>
    <row r="1229" spans="1:5">
      <c r="A1229" s="40">
        <v>43754</v>
      </c>
      <c r="B1229" s="41">
        <v>1705.35503682526</v>
      </c>
      <c r="C1229" s="41">
        <v>175001.209143232</v>
      </c>
      <c r="D1229" s="38">
        <v>1.0359539313060899</v>
      </c>
      <c r="E1229" s="38">
        <v>102.618636802469</v>
      </c>
    </row>
    <row r="1230" spans="1:5">
      <c r="A1230" s="40">
        <v>43755</v>
      </c>
      <c r="B1230" s="41">
        <v>1705.40396268976</v>
      </c>
      <c r="C1230" s="41">
        <v>174999.45887775999</v>
      </c>
      <c r="D1230" s="38">
        <v>1.0359923094233201</v>
      </c>
      <c r="E1230" s="38">
        <v>102.61466649916299</v>
      </c>
    </row>
    <row r="1231" spans="1:5">
      <c r="A1231" s="40">
        <v>43756</v>
      </c>
      <c r="B1231" s="41">
        <v>1705.45291450946</v>
      </c>
      <c r="C1231" s="41">
        <v>174997.70946001599</v>
      </c>
      <c r="D1231" s="38">
        <v>1.0360307028391</v>
      </c>
      <c r="E1231" s="38">
        <v>102.610695359098</v>
      </c>
    </row>
    <row r="1232" spans="1:5">
      <c r="A1232" s="40">
        <v>43757</v>
      </c>
      <c r="B1232" s="41">
        <v>1705.5018922864699</v>
      </c>
      <c r="C1232" s="41">
        <v>174995.96088997001</v>
      </c>
      <c r="D1232" s="38">
        <v>1.03606911155504</v>
      </c>
      <c r="E1232" s="38">
        <v>102.606723382383</v>
      </c>
    </row>
    <row r="1233" spans="1:5">
      <c r="A1233" s="40">
        <v>43758</v>
      </c>
      <c r="B1233" s="41">
        <v>1705.5508960229099</v>
      </c>
      <c r="C1233" s="41">
        <v>174994.213167593</v>
      </c>
      <c r="D1233" s="38">
        <v>1.0361075355727201</v>
      </c>
      <c r="E1233" s="38">
        <v>102.602750569129</v>
      </c>
    </row>
    <row r="1234" spans="1:5">
      <c r="A1234" s="40">
        <v>43759</v>
      </c>
      <c r="B1234" s="41">
        <v>1705.59992572089</v>
      </c>
      <c r="C1234" s="41">
        <v>174992.466292856</v>
      </c>
      <c r="D1234" s="38">
        <v>1.0361459748937401</v>
      </c>
      <c r="E1234" s="38">
        <v>102.598776919442</v>
      </c>
    </row>
    <row r="1235" spans="1:5">
      <c r="A1235" s="40">
        <v>43760</v>
      </c>
      <c r="B1235" s="41">
        <v>1705.6489813825301</v>
      </c>
      <c r="C1235" s="41">
        <v>174990.720265729</v>
      </c>
      <c r="D1235" s="38">
        <v>1.03618442951971</v>
      </c>
      <c r="E1235" s="38">
        <v>102.594802433434</v>
      </c>
    </row>
    <row r="1236" spans="1:5">
      <c r="A1236" s="40">
        <v>43761</v>
      </c>
      <c r="B1236" s="41">
        <v>1705.6980630099399</v>
      </c>
      <c r="C1236" s="41">
        <v>174988.975086183</v>
      </c>
      <c r="D1236" s="38">
        <v>1.03622289945222</v>
      </c>
      <c r="E1236" s="38">
        <v>102.59082711121199</v>
      </c>
    </row>
    <row r="1237" spans="1:5">
      <c r="A1237" s="40">
        <v>43762</v>
      </c>
      <c r="B1237" s="41">
        <v>1705.7471706052499</v>
      </c>
      <c r="C1237" s="41">
        <v>174987.23075418899</v>
      </c>
      <c r="D1237" s="38">
        <v>1.0362613846928601</v>
      </c>
      <c r="E1237" s="38">
        <v>102.586850952887</v>
      </c>
    </row>
    <row r="1238" spans="1:5">
      <c r="A1238" s="40">
        <v>43763</v>
      </c>
      <c r="B1238" s="41">
        <v>1705.79630417057</v>
      </c>
      <c r="C1238" s="41">
        <v>174985.48726971701</v>
      </c>
      <c r="D1238" s="38">
        <v>1.0362998852432399</v>
      </c>
      <c r="E1238" s="38">
        <v>102.582873958566</v>
      </c>
    </row>
    <row r="1239" spans="1:5">
      <c r="A1239" s="40">
        <v>43764</v>
      </c>
      <c r="B1239" s="41">
        <v>1705.8454637080199</v>
      </c>
      <c r="C1239" s="41">
        <v>174983.74463273899</v>
      </c>
      <c r="D1239" s="38">
        <v>1.0363384011049599</v>
      </c>
      <c r="E1239" s="38">
        <v>102.57889612836</v>
      </c>
    </row>
    <row r="1240" spans="1:5">
      <c r="A1240" s="40">
        <v>43765</v>
      </c>
      <c r="B1240" s="41">
        <v>1705.8946492197299</v>
      </c>
      <c r="C1240" s="41">
        <v>174982.00284322401</v>
      </c>
      <c r="D1240" s="38">
        <v>1.0363769322796199</v>
      </c>
      <c r="E1240" s="38">
        <v>102.574917462377</v>
      </c>
    </row>
    <row r="1241" spans="1:5">
      <c r="A1241" s="40">
        <v>43766</v>
      </c>
      <c r="B1241" s="41">
        <v>1705.94386070782</v>
      </c>
      <c r="C1241" s="41">
        <v>174980.261901144</v>
      </c>
      <c r="D1241" s="38">
        <v>1.03641547876882</v>
      </c>
      <c r="E1241" s="38">
        <v>102.57093796072699</v>
      </c>
    </row>
    <row r="1242" spans="1:5">
      <c r="A1242" s="40">
        <v>43767</v>
      </c>
      <c r="B1242" s="41">
        <v>1705.9930981744101</v>
      </c>
      <c r="C1242" s="41">
        <v>174978.52180647</v>
      </c>
      <c r="D1242" s="38">
        <v>1.03645404057416</v>
      </c>
      <c r="E1242" s="38">
        <v>102.566957623519</v>
      </c>
    </row>
    <row r="1243" spans="1:5">
      <c r="A1243" s="40">
        <v>43768</v>
      </c>
      <c r="B1243" s="41">
        <v>1706.0423616216301</v>
      </c>
      <c r="C1243" s="41">
        <v>174976.78255917199</v>
      </c>
      <c r="D1243" s="38">
        <v>1.03649261769724</v>
      </c>
      <c r="E1243" s="38">
        <v>102.562976450862</v>
      </c>
    </row>
    <row r="1244" spans="1:5">
      <c r="A1244" s="40">
        <v>43769</v>
      </c>
      <c r="B1244" s="41">
        <v>1706.0916510516099</v>
      </c>
      <c r="C1244" s="41">
        <v>174975.04415922001</v>
      </c>
      <c r="D1244" s="38">
        <v>1.03653121013968</v>
      </c>
      <c r="E1244" s="38">
        <v>102.558994442865</v>
      </c>
    </row>
    <row r="1245" spans="1:5">
      <c r="A1245" s="40">
        <v>43770</v>
      </c>
      <c r="B1245" s="41">
        <v>1706.14096646647</v>
      </c>
      <c r="C1245" s="41">
        <v>174973.30660658699</v>
      </c>
      <c r="D1245" s="38">
        <v>1.03656981790306</v>
      </c>
      <c r="E1245" s="38">
        <v>102.555011599639</v>
      </c>
    </row>
    <row r="1246" spans="1:5">
      <c r="A1246" s="40">
        <v>43771</v>
      </c>
      <c r="B1246" s="41">
        <v>1706.1903078683399</v>
      </c>
      <c r="C1246" s="41">
        <v>174971.56990124201</v>
      </c>
      <c r="D1246" s="38">
        <v>1.0366084409890099</v>
      </c>
      <c r="E1246" s="38">
        <v>102.55102792129099</v>
      </c>
    </row>
    <row r="1247" spans="1:5">
      <c r="A1247" s="40">
        <v>43772</v>
      </c>
      <c r="B1247" s="41">
        <v>1706.23967525936</v>
      </c>
      <c r="C1247" s="41">
        <v>174969.834043157</v>
      </c>
      <c r="D1247" s="38">
        <v>1.03664707939912</v>
      </c>
      <c r="E1247" s="38">
        <v>102.54704340793199</v>
      </c>
    </row>
    <row r="1248" spans="1:5">
      <c r="A1248" s="40">
        <v>43773</v>
      </c>
      <c r="B1248" s="41">
        <v>1706.2890686416499</v>
      </c>
      <c r="C1248" s="41">
        <v>174968.09903230201</v>
      </c>
      <c r="D1248" s="38">
        <v>1.0366857331349999</v>
      </c>
      <c r="E1248" s="38">
        <v>102.54305805967</v>
      </c>
    </row>
    <row r="1249" spans="1:5">
      <c r="A1249" s="40">
        <v>43774</v>
      </c>
      <c r="B1249" s="41">
        <v>1706.3384880173601</v>
      </c>
      <c r="C1249" s="41">
        <v>174966.364868648</v>
      </c>
      <c r="D1249" s="38">
        <v>1.03672440219825</v>
      </c>
      <c r="E1249" s="38">
        <v>102.53907187661601</v>
      </c>
    </row>
    <row r="1250" spans="1:5">
      <c r="A1250" s="40">
        <v>43775</v>
      </c>
      <c r="B1250" s="41">
        <v>1706.3879333886</v>
      </c>
      <c r="C1250" s="41">
        <v>174964.63155216601</v>
      </c>
      <c r="D1250" s="38">
        <v>1.03676308659049</v>
      </c>
      <c r="E1250" s="38">
        <v>102.53508485887799</v>
      </c>
    </row>
    <row r="1251" spans="1:5">
      <c r="A1251" s="40">
        <v>43776</v>
      </c>
      <c r="B1251" s="41">
        <v>1706.43740475752</v>
      </c>
      <c r="C1251" s="41">
        <v>174962.899082827</v>
      </c>
      <c r="D1251" s="38">
        <v>1.0368017863133301</v>
      </c>
      <c r="E1251" s="38">
        <v>102.53109700656699</v>
      </c>
    </row>
    <row r="1252" spans="1:5">
      <c r="A1252" s="40">
        <v>43777</v>
      </c>
      <c r="B1252" s="41">
        <v>1706.48690212626</v>
      </c>
      <c r="C1252" s="41">
        <v>174961.16746060201</v>
      </c>
      <c r="D1252" s="38">
        <v>1.0368405013683599</v>
      </c>
      <c r="E1252" s="38">
        <v>102.52710831979</v>
      </c>
    </row>
    <row r="1253" spans="1:5">
      <c r="A1253" s="40">
        <v>43778</v>
      </c>
      <c r="B1253" s="41">
        <v>1706.53642549694</v>
      </c>
      <c r="C1253" s="41">
        <v>174959.43668546199</v>
      </c>
      <c r="D1253" s="38">
        <v>1.03687923175721</v>
      </c>
      <c r="E1253" s="38">
        <v>102.523118798659</v>
      </c>
    </row>
    <row r="1254" spans="1:5">
      <c r="A1254" s="40">
        <v>43779</v>
      </c>
      <c r="B1254" s="41">
        <v>1706.5859748717201</v>
      </c>
      <c r="C1254" s="41">
        <v>174957.70675737699</v>
      </c>
      <c r="D1254" s="38">
        <v>1.0369179774814801</v>
      </c>
      <c r="E1254" s="38">
        <v>102.519128443282</v>
      </c>
    </row>
    <row r="1255" spans="1:5">
      <c r="A1255" s="40">
        <v>43780</v>
      </c>
      <c r="B1255" s="41">
        <v>1706.6355502527299</v>
      </c>
      <c r="C1255" s="41">
        <v>174955.97767631899</v>
      </c>
      <c r="D1255" s="38">
        <v>1.03695673854278</v>
      </c>
      <c r="E1255" s="38">
        <v>102.515137253769</v>
      </c>
    </row>
    <row r="1256" spans="1:5">
      <c r="A1256" s="40">
        <v>43781</v>
      </c>
      <c r="B1256" s="41">
        <v>1706.6851516421</v>
      </c>
      <c r="C1256" s="41">
        <v>174954.249442259</v>
      </c>
      <c r="D1256" s="38">
        <v>1.0369955149427199</v>
      </c>
      <c r="E1256" s="38">
        <v>102.511145230229</v>
      </c>
    </row>
    <row r="1257" spans="1:5">
      <c r="A1257" s="40">
        <v>43782</v>
      </c>
      <c r="B1257" s="41">
        <v>1706.7347790419899</v>
      </c>
      <c r="C1257" s="41">
        <v>174952.52205516599</v>
      </c>
      <c r="D1257" s="38">
        <v>1.03703430668292</v>
      </c>
      <c r="E1257" s="38">
        <v>102.507152372772</v>
      </c>
    </row>
    <row r="1258" spans="1:5">
      <c r="A1258" s="40">
        <v>43783</v>
      </c>
      <c r="B1258" s="41">
        <v>1706.7844324545399</v>
      </c>
      <c r="C1258" s="41">
        <v>174950.795515014</v>
      </c>
      <c r="D1258" s="38">
        <v>1.03707311376499</v>
      </c>
      <c r="E1258" s="38">
        <v>102.503158681507</v>
      </c>
    </row>
    <row r="1259" spans="1:5">
      <c r="A1259" s="40">
        <v>43784</v>
      </c>
      <c r="B1259" s="41">
        <v>1706.8341118818901</v>
      </c>
      <c r="C1259" s="41">
        <v>174949.06982177199</v>
      </c>
      <c r="D1259" s="38">
        <v>1.0371119361905501</v>
      </c>
      <c r="E1259" s="38">
        <v>102.49916415654501</v>
      </c>
    </row>
    <row r="1260" spans="1:5">
      <c r="A1260" s="40">
        <v>43785</v>
      </c>
      <c r="B1260" s="41">
        <v>1706.88381732618</v>
      </c>
      <c r="C1260" s="41">
        <v>174947.34497541099</v>
      </c>
      <c r="D1260" s="38">
        <v>1.0371507739612</v>
      </c>
      <c r="E1260" s="38">
        <v>102.495168797994</v>
      </c>
    </row>
    <row r="1261" spans="1:5">
      <c r="A1261" s="40">
        <v>43786</v>
      </c>
      <c r="B1261" s="41">
        <v>1706.9335487895701</v>
      </c>
      <c r="C1261" s="41">
        <v>174945.620975903</v>
      </c>
      <c r="D1261" s="38">
        <v>1.0371896270785701</v>
      </c>
      <c r="E1261" s="38">
        <v>102.491172605964</v>
      </c>
    </row>
    <row r="1262" spans="1:5">
      <c r="A1262" s="40">
        <v>43787</v>
      </c>
      <c r="B1262" s="41">
        <v>1706.9833062742</v>
      </c>
      <c r="C1262" s="41">
        <v>174943.89782321799</v>
      </c>
      <c r="D1262" s="38">
        <v>1.0372284955442601</v>
      </c>
      <c r="E1262" s="38">
        <v>102.48717558056499</v>
      </c>
    </row>
    <row r="1263" spans="1:5">
      <c r="A1263" s="40">
        <v>43788</v>
      </c>
      <c r="B1263" s="41">
        <v>1707.03308978222</v>
      </c>
      <c r="C1263" s="41">
        <v>174942.17551732701</v>
      </c>
      <c r="D1263" s="38">
        <v>1.0372673793599001</v>
      </c>
      <c r="E1263" s="38">
        <v>102.483177721907</v>
      </c>
    </row>
    <row r="1264" spans="1:5">
      <c r="A1264" s="40">
        <v>43789</v>
      </c>
      <c r="B1264" s="41">
        <v>1707.08289931579</v>
      </c>
      <c r="C1264" s="41">
        <v>174940.454058203</v>
      </c>
      <c r="D1264" s="38">
        <v>1.0373062785270999</v>
      </c>
      <c r="E1264" s="38">
        <v>102.479179030099</v>
      </c>
    </row>
    <row r="1265" spans="1:5">
      <c r="A1265" s="40">
        <v>43790</v>
      </c>
      <c r="B1265" s="41">
        <v>1707.1327348770401</v>
      </c>
      <c r="C1265" s="41">
        <v>174938.73344581501</v>
      </c>
      <c r="D1265" s="38">
        <v>1.03734519304748</v>
      </c>
      <c r="E1265" s="38">
        <v>102.47517950525101</v>
      </c>
    </row>
    <row r="1266" spans="1:5">
      <c r="A1266" s="40">
        <v>43791</v>
      </c>
      <c r="B1266" s="41">
        <v>1707.18259646815</v>
      </c>
      <c r="C1266" s="41">
        <v>174937.013680134</v>
      </c>
      <c r="D1266" s="38">
        <v>1.0373841229226599</v>
      </c>
      <c r="E1266" s="38">
        <v>102.471179147472</v>
      </c>
    </row>
    <row r="1267" spans="1:5">
      <c r="A1267" s="40">
        <v>43792</v>
      </c>
      <c r="B1267" s="41">
        <v>1707.2324840912499</v>
      </c>
      <c r="C1267" s="41">
        <v>174935.294761133</v>
      </c>
      <c r="D1267" s="38">
        <v>1.03742306815426</v>
      </c>
      <c r="E1267" s="38">
        <v>102.467177956873</v>
      </c>
    </row>
    <row r="1268" spans="1:5">
      <c r="A1268" s="40">
        <v>43793</v>
      </c>
      <c r="B1268" s="41">
        <v>1707.28239774852</v>
      </c>
      <c r="C1268" s="41">
        <v>174933.576688781</v>
      </c>
      <c r="D1268" s="38">
        <v>1.03746202874389</v>
      </c>
      <c r="E1268" s="38">
        <v>102.46317593356299</v>
      </c>
    </row>
    <row r="1269" spans="1:5">
      <c r="A1269" s="40">
        <v>43794</v>
      </c>
      <c r="B1269" s="41">
        <v>1707.33233744209</v>
      </c>
      <c r="C1269" s="41">
        <v>174931.85946305099</v>
      </c>
      <c r="D1269" s="38">
        <v>1.0375010046931801</v>
      </c>
      <c r="E1269" s="38">
        <v>102.459173077652</v>
      </c>
    </row>
    <row r="1270" spans="1:5">
      <c r="A1270" s="40">
        <v>43795</v>
      </c>
      <c r="B1270" s="41">
        <v>1707.3823031741399</v>
      </c>
      <c r="C1270" s="41">
        <v>174930.143083912</v>
      </c>
      <c r="D1270" s="38">
        <v>1.0375399960037599</v>
      </c>
      <c r="E1270" s="38">
        <v>102.45516938924899</v>
      </c>
    </row>
    <row r="1271" spans="1:5">
      <c r="A1271" s="40">
        <v>43796</v>
      </c>
      <c r="B1271" s="41">
        <v>1707.4322949468101</v>
      </c>
      <c r="C1271" s="41">
        <v>174928.42755133699</v>
      </c>
      <c r="D1271" s="38">
        <v>1.03757900267723</v>
      </c>
      <c r="E1271" s="38">
        <v>102.451164868465</v>
      </c>
    </row>
    <row r="1272" spans="1:5">
      <c r="A1272" s="40">
        <v>43797</v>
      </c>
      <c r="B1272" s="41">
        <v>1707.4823127622799</v>
      </c>
      <c r="C1272" s="41">
        <v>174926.71286529701</v>
      </c>
      <c r="D1272" s="38">
        <v>1.03761802471522</v>
      </c>
      <c r="E1272" s="38">
        <v>102.447159515409</v>
      </c>
    </row>
    <row r="1273" spans="1:5">
      <c r="A1273" s="40">
        <v>43798</v>
      </c>
      <c r="B1273" s="41">
        <v>1707.5323566227</v>
      </c>
      <c r="C1273" s="41">
        <v>174924.99902576199</v>
      </c>
      <c r="D1273" s="38">
        <v>1.0376570621193699</v>
      </c>
      <c r="E1273" s="38">
        <v>102.443153330191</v>
      </c>
    </row>
    <row r="1274" spans="1:5">
      <c r="A1274" s="40">
        <v>43799</v>
      </c>
      <c r="B1274" s="41">
        <v>1707.5824265302299</v>
      </c>
      <c r="C1274" s="41">
        <v>174923.286032704</v>
      </c>
      <c r="D1274" s="38">
        <v>1.03769611489128</v>
      </c>
      <c r="E1274" s="38">
        <v>102.43914631292201</v>
      </c>
    </row>
    <row r="1275" spans="1:5">
      <c r="A1275" s="40">
        <v>43800</v>
      </c>
      <c r="B1275" s="41">
        <v>1707.63252248703</v>
      </c>
      <c r="C1275" s="41">
        <v>174921.573886094</v>
      </c>
      <c r="D1275" s="38">
        <v>1.0377351830325801</v>
      </c>
      <c r="E1275" s="38">
        <v>102.43513846371</v>
      </c>
    </row>
    <row r="1276" spans="1:5">
      <c r="A1276" s="40">
        <v>43801</v>
      </c>
      <c r="B1276" s="41">
        <v>1707.6826444952801</v>
      </c>
      <c r="C1276" s="41">
        <v>174919.862585903</v>
      </c>
      <c r="D1276" s="38">
        <v>1.0377742665449099</v>
      </c>
      <c r="E1276" s="38">
        <v>102.43112978266601</v>
      </c>
    </row>
    <row r="1277" spans="1:5">
      <c r="A1277" s="40">
        <v>43802</v>
      </c>
      <c r="B1277" s="41">
        <v>1707.7327925571401</v>
      </c>
      <c r="C1277" s="41">
        <v>174918.152132102</v>
      </c>
      <c r="D1277" s="38">
        <v>1.03781336542989</v>
      </c>
      <c r="E1277" s="38">
        <v>102.4271202699</v>
      </c>
    </row>
    <row r="1278" spans="1:5">
      <c r="A1278" s="40">
        <v>43803</v>
      </c>
      <c r="B1278" s="41">
        <v>1707.78296667477</v>
      </c>
      <c r="C1278" s="41">
        <v>174916.44252466399</v>
      </c>
      <c r="D1278" s="38">
        <v>1.03785247968913</v>
      </c>
      <c r="E1278" s="38">
        <v>102.423109925522</v>
      </c>
    </row>
    <row r="1279" spans="1:5">
      <c r="A1279" s="40">
        <v>43804</v>
      </c>
      <c r="B1279" s="41">
        <v>1707.8331668503399</v>
      </c>
      <c r="C1279" s="41">
        <v>174914.733763558</v>
      </c>
      <c r="D1279" s="38">
        <v>1.03789160932428</v>
      </c>
      <c r="E1279" s="38">
        <v>102.41909874964099</v>
      </c>
    </row>
    <row r="1280" spans="1:5">
      <c r="A1280" s="40">
        <v>43805</v>
      </c>
      <c r="B1280" s="41">
        <v>1707.8833930860301</v>
      </c>
      <c r="C1280" s="41">
        <v>174913.02584875701</v>
      </c>
      <c r="D1280" s="38">
        <v>1.03793075433695</v>
      </c>
      <c r="E1280" s="38">
        <v>102.415086742368</v>
      </c>
    </row>
    <row r="1281" spans="1:5">
      <c r="A1281" s="40">
        <v>43806</v>
      </c>
      <c r="B1281" s="41">
        <v>1707.9336453840101</v>
      </c>
      <c r="C1281" s="41">
        <v>174911.31878023001</v>
      </c>
      <c r="D1281" s="38">
        <v>1.03796991472878</v>
      </c>
      <c r="E1281" s="38">
        <v>102.411073903813</v>
      </c>
    </row>
    <row r="1282" spans="1:5">
      <c r="A1282" s="40">
        <v>43807</v>
      </c>
      <c r="B1282" s="41">
        <v>1707.98392374644</v>
      </c>
      <c r="C1282" s="41">
        <v>174909.61255795101</v>
      </c>
      <c r="D1282" s="38">
        <v>1.0380090905013999</v>
      </c>
      <c r="E1282" s="38">
        <v>102.407060234086</v>
      </c>
    </row>
    <row r="1283" spans="1:5">
      <c r="A1283" s="40">
        <v>43808</v>
      </c>
      <c r="B1283" s="41">
        <v>1708.0342281754899</v>
      </c>
      <c r="C1283" s="41">
        <v>174907.90718189001</v>
      </c>
      <c r="D1283" s="38">
        <v>1.03804828165643</v>
      </c>
      <c r="E1283" s="38">
        <v>102.403045733296</v>
      </c>
    </row>
    <row r="1284" spans="1:5">
      <c r="A1284" s="40">
        <v>43809</v>
      </c>
      <c r="B1284" s="41">
        <v>1708.0845586733501</v>
      </c>
      <c r="C1284" s="41">
        <v>174906.20265201799</v>
      </c>
      <c r="D1284" s="38">
        <v>1.03808748819551</v>
      </c>
      <c r="E1284" s="38">
        <v>102.399030401554</v>
      </c>
    </row>
    <row r="1285" spans="1:5">
      <c r="A1285" s="40">
        <v>43810</v>
      </c>
      <c r="B1285" s="41">
        <v>1708.1349152421999</v>
      </c>
      <c r="C1285" s="41">
        <v>174904.49896830699</v>
      </c>
      <c r="D1285" s="38">
        <v>1.03812671012027</v>
      </c>
      <c r="E1285" s="38">
        <v>102.39501423897001</v>
      </c>
    </row>
    <row r="1286" spans="1:5">
      <c r="A1286" s="40">
        <v>43811</v>
      </c>
      <c r="B1286" s="41">
        <v>1708.18529788419</v>
      </c>
      <c r="C1286" s="41">
        <v>174902.79613072801</v>
      </c>
      <c r="D1286" s="38">
        <v>1.0381659474323299</v>
      </c>
      <c r="E1286" s="38">
        <v>102.39099724565401</v>
      </c>
    </row>
    <row r="1287" spans="1:5">
      <c r="A1287" s="40">
        <v>43812</v>
      </c>
      <c r="B1287" s="41">
        <v>1708.23570660152</v>
      </c>
      <c r="C1287" s="41">
        <v>174901.094139252</v>
      </c>
      <c r="D1287" s="38">
        <v>1.0382052001333399</v>
      </c>
      <c r="E1287" s="38">
        <v>102.386979421717</v>
      </c>
    </row>
    <row r="1288" spans="1:5">
      <c r="A1288" s="40">
        <v>43813</v>
      </c>
      <c r="B1288" s="41">
        <v>1708.2861413963701</v>
      </c>
      <c r="C1288" s="41">
        <v>174899.39299385101</v>
      </c>
      <c r="D1288" s="38">
        <v>1.0382444682249301</v>
      </c>
      <c r="E1288" s="38">
        <v>102.382960767268</v>
      </c>
    </row>
    <row r="1289" spans="1:5">
      <c r="A1289" s="40">
        <v>43814</v>
      </c>
      <c r="B1289" s="41">
        <v>1708.3366022709099</v>
      </c>
      <c r="C1289" s="41">
        <v>174897.692694497</v>
      </c>
      <c r="D1289" s="38">
        <v>1.03828375170872</v>
      </c>
      <c r="E1289" s="38">
        <v>102.378941282417</v>
      </c>
    </row>
    <row r="1290" spans="1:5">
      <c r="A1290" s="40">
        <v>43815</v>
      </c>
      <c r="B1290" s="41">
        <v>1708.3870892273201</v>
      </c>
      <c r="C1290" s="41">
        <v>174895.99324115901</v>
      </c>
      <c r="D1290" s="38">
        <v>1.0383230505863601</v>
      </c>
      <c r="E1290" s="38">
        <v>102.374920967275</v>
      </c>
    </row>
    <row r="1291" spans="1:5">
      <c r="A1291" s="40">
        <v>43816</v>
      </c>
      <c r="B1291" s="41">
        <v>1708.43760226779</v>
      </c>
      <c r="C1291" s="41">
        <v>174894.29463381099</v>
      </c>
      <c r="D1291" s="38">
        <v>1.03836236485948</v>
      </c>
      <c r="E1291" s="38">
        <v>102.37089982195199</v>
      </c>
    </row>
    <row r="1292" spans="1:5">
      <c r="A1292" s="40">
        <v>43817</v>
      </c>
      <c r="B1292" s="41">
        <v>1708.4881413945</v>
      </c>
      <c r="C1292" s="41">
        <v>174892.59687242299</v>
      </c>
      <c r="D1292" s="38">
        <v>1.0384016945297201</v>
      </c>
      <c r="E1292" s="38">
        <v>102.366877846558</v>
      </c>
    </row>
    <row r="1293" spans="1:5">
      <c r="A1293" s="40">
        <v>43818</v>
      </c>
      <c r="B1293" s="41">
        <v>1708.53870660964</v>
      </c>
      <c r="C1293" s="41">
        <v>174890.89995696701</v>
      </c>
      <c r="D1293" s="38">
        <v>1.03844103959871</v>
      </c>
      <c r="E1293" s="38">
        <v>102.36285504120301</v>
      </c>
    </row>
    <row r="1294" spans="1:5">
      <c r="A1294" s="40">
        <v>43819</v>
      </c>
      <c r="B1294" s="41">
        <v>1708.58929791539</v>
      </c>
      <c r="C1294" s="41">
        <v>174889.20388741401</v>
      </c>
      <c r="D1294" s="38">
        <v>1.0384804000680901</v>
      </c>
      <c r="E1294" s="38">
        <v>102.358831405998</v>
      </c>
    </row>
    <row r="1295" spans="1:5">
      <c r="A1295" s="40">
        <v>43820</v>
      </c>
      <c r="B1295" s="41">
        <v>1708.63991531395</v>
      </c>
      <c r="C1295" s="41">
        <v>174887.50866373599</v>
      </c>
      <c r="D1295" s="38">
        <v>1.0385197759395</v>
      </c>
      <c r="E1295" s="38">
        <v>102.354806941053</v>
      </c>
    </row>
    <row r="1296" spans="1:5">
      <c r="A1296" s="40">
        <v>43821</v>
      </c>
      <c r="B1296" s="41">
        <v>1708.6905588074901</v>
      </c>
      <c r="C1296" s="41">
        <v>174885.81428590399</v>
      </c>
      <c r="D1296" s="38">
        <v>1.03855916721458</v>
      </c>
      <c r="E1296" s="38">
        <v>102.350781646478</v>
      </c>
    </row>
    <row r="1297" spans="1:5">
      <c r="A1297" s="40">
        <v>43822</v>
      </c>
      <c r="B1297" s="41">
        <v>1708.7412283982101</v>
      </c>
      <c r="C1297" s="41">
        <v>174884.12075388999</v>
      </c>
      <c r="D1297" s="38">
        <v>1.0385985738949599</v>
      </c>
      <c r="E1297" s="38">
        <v>102.346755522384</v>
      </c>
    </row>
    <row r="1298" spans="1:5">
      <c r="A1298" s="40">
        <v>43823</v>
      </c>
      <c r="B1298" s="41">
        <v>1708.7919240883</v>
      </c>
      <c r="C1298" s="41">
        <v>174882.428067664</v>
      </c>
      <c r="D1298" s="38">
        <v>1.03863799598229</v>
      </c>
      <c r="E1298" s="38">
        <v>102.342728568881</v>
      </c>
    </row>
    <row r="1299" spans="1:5">
      <c r="A1299" s="40">
        <v>43824</v>
      </c>
      <c r="B1299" s="41">
        <v>1708.8426458799599</v>
      </c>
      <c r="C1299" s="41">
        <v>174880.73622719999</v>
      </c>
      <c r="D1299" s="38">
        <v>1.0386774334782101</v>
      </c>
      <c r="E1299" s="38">
        <v>102.338700786079</v>
      </c>
    </row>
    <row r="1300" spans="1:5">
      <c r="A1300" s="40">
        <v>43825</v>
      </c>
      <c r="B1300" s="41">
        <v>1708.89339377537</v>
      </c>
      <c r="C1300" s="41">
        <v>174879.045232467</v>
      </c>
      <c r="D1300" s="38">
        <v>1.0387168863843601</v>
      </c>
      <c r="E1300" s="38">
        <v>102.334672174088</v>
      </c>
    </row>
    <row r="1301" spans="1:5">
      <c r="A1301" s="40">
        <v>43826</v>
      </c>
      <c r="B1301" s="41">
        <v>1708.94416777673</v>
      </c>
      <c r="C1301" s="41">
        <v>174877.355083439</v>
      </c>
      <c r="D1301" s="38">
        <v>1.0387563547023799</v>
      </c>
      <c r="E1301" s="38">
        <v>102.33064273302</v>
      </c>
    </row>
    <row r="1302" spans="1:5">
      <c r="A1302" s="40">
        <v>43827</v>
      </c>
      <c r="B1302" s="41">
        <v>1708.9949678862399</v>
      </c>
      <c r="C1302" s="41">
        <v>174875.66578008499</v>
      </c>
      <c r="D1302" s="38">
        <v>1.03879583843392</v>
      </c>
      <c r="E1302" s="38">
        <v>102.326612462984</v>
      </c>
    </row>
    <row r="1303" spans="1:5">
      <c r="A1303" s="40">
        <v>43828</v>
      </c>
      <c r="B1303" s="41">
        <v>1709.0457941060899</v>
      </c>
      <c r="C1303" s="41">
        <v>174873.97732237901</v>
      </c>
      <c r="D1303" s="38">
        <v>1.0388353375806101</v>
      </c>
      <c r="E1303" s="38">
        <v>102.322581364092</v>
      </c>
    </row>
    <row r="1304" spans="1:5">
      <c r="A1304" s="40">
        <v>43829</v>
      </c>
      <c r="B1304" s="41">
        <v>1709.0966464384801</v>
      </c>
      <c r="C1304" s="41">
        <v>174872.28971029</v>
      </c>
      <c r="D1304" s="38">
        <v>1.03887485214411</v>
      </c>
      <c r="E1304" s="38">
        <v>102.318549436452</v>
      </c>
    </row>
    <row r="1305" spans="1:5">
      <c r="A1305" s="40">
        <v>43830</v>
      </c>
      <c r="B1305" s="41">
        <v>1709.14752488562</v>
      </c>
      <c r="C1305" s="41">
        <v>174870.60294379201</v>
      </c>
      <c r="D1305" s="38">
        <v>1.03891438212605</v>
      </c>
      <c r="E1305" s="38">
        <v>102.31451668017699</v>
      </c>
    </row>
    <row r="1306" spans="1:5">
      <c r="A1306" s="40">
        <v>43831</v>
      </c>
      <c r="B1306" s="41">
        <v>1709.1984294496899</v>
      </c>
      <c r="C1306" s="41">
        <v>174868.91702285499</v>
      </c>
      <c r="D1306" s="38">
        <v>1.0389539275280899</v>
      </c>
      <c r="E1306" s="38">
        <v>102.310483095376</v>
      </c>
    </row>
    <row r="1307" spans="1:5">
      <c r="A1307" s="40">
        <v>43832</v>
      </c>
      <c r="B1307" s="41">
        <v>1709.2493601329099</v>
      </c>
      <c r="C1307" s="41">
        <v>174867.231947452</v>
      </c>
      <c r="D1307" s="38">
        <v>1.0389934883518701</v>
      </c>
      <c r="E1307" s="38">
        <v>102.306448682159</v>
      </c>
    </row>
    <row r="1308" spans="1:5">
      <c r="A1308" s="40">
        <v>43833</v>
      </c>
      <c r="B1308" s="41">
        <v>1709.3003169374799</v>
      </c>
      <c r="C1308" s="41">
        <v>174865.54771755301</v>
      </c>
      <c r="D1308" s="38">
        <v>1.03903306459903</v>
      </c>
      <c r="E1308" s="38">
        <v>102.302413440639</v>
      </c>
    </row>
    <row r="1309" spans="1:5">
      <c r="A1309" s="40">
        <v>43834</v>
      </c>
      <c r="B1309" s="41">
        <v>1709.3512998655999</v>
      </c>
      <c r="C1309" s="41">
        <v>174863.864333131</v>
      </c>
      <c r="D1309" s="38">
        <v>1.03907265627123</v>
      </c>
      <c r="E1309" s="38">
        <v>102.298377370924</v>
      </c>
    </row>
    <row r="1310" spans="1:5">
      <c r="A1310" s="40">
        <v>43835</v>
      </c>
      <c r="B1310" s="41">
        <v>1709.40230891948</v>
      </c>
      <c r="C1310" s="41">
        <v>174862.18179415699</v>
      </c>
      <c r="D1310" s="38">
        <v>1.03911226337011</v>
      </c>
      <c r="E1310" s="38">
        <v>102.294340473126</v>
      </c>
    </row>
    <row r="1311" spans="1:5">
      <c r="A1311" s="40">
        <v>43836</v>
      </c>
      <c r="B1311" s="41">
        <v>1709.45334410132</v>
      </c>
      <c r="C1311" s="41">
        <v>174860.50010060301</v>
      </c>
      <c r="D1311" s="38">
        <v>1.0391518858973201</v>
      </c>
      <c r="E1311" s="38">
        <v>102.290302747355</v>
      </c>
    </row>
    <row r="1312" spans="1:5">
      <c r="A1312" s="40">
        <v>43837</v>
      </c>
      <c r="B1312" s="41">
        <v>1709.50440541333</v>
      </c>
      <c r="C1312" s="41">
        <v>174858.81925244001</v>
      </c>
      <c r="D1312" s="38">
        <v>1.03919152385452</v>
      </c>
      <c r="E1312" s="38">
        <v>102.286264193723</v>
      </c>
    </row>
    <row r="1313" spans="1:5">
      <c r="A1313" s="40">
        <v>43838</v>
      </c>
      <c r="B1313" s="41">
        <v>1709.5554928577201</v>
      </c>
      <c r="C1313" s="41">
        <v>174857.13924963999</v>
      </c>
      <c r="D1313" s="38">
        <v>1.03923117724335</v>
      </c>
      <c r="E1313" s="38">
        <v>102.282224812338</v>
      </c>
    </row>
    <row r="1314" spans="1:5">
      <c r="A1314" s="40">
        <v>43839</v>
      </c>
      <c r="B1314" s="41">
        <v>1709.6066064367001</v>
      </c>
      <c r="C1314" s="41">
        <v>174855.46009217601</v>
      </c>
      <c r="D1314" s="38">
        <v>1.0392708460654601</v>
      </c>
      <c r="E1314" s="38">
        <v>102.27818460331299</v>
      </c>
    </row>
    <row r="1315" spans="1:5">
      <c r="A1315" s="40">
        <v>43840</v>
      </c>
      <c r="B1315" s="41">
        <v>1709.6577461524801</v>
      </c>
      <c r="C1315" s="41">
        <v>174853.78178001699</v>
      </c>
      <c r="D1315" s="38">
        <v>1.0393105303225001</v>
      </c>
      <c r="E1315" s="38">
        <v>102.274143566757</v>
      </c>
    </row>
    <row r="1316" spans="1:5">
      <c r="A1316" s="40">
        <v>43841</v>
      </c>
      <c r="B1316" s="41">
        <v>1709.7089120072801</v>
      </c>
      <c r="C1316" s="41">
        <v>174852.10431313701</v>
      </c>
      <c r="D1316" s="38">
        <v>1.0393502300161299</v>
      </c>
      <c r="E1316" s="38">
        <v>102.270101702782</v>
      </c>
    </row>
    <row r="1317" spans="1:5">
      <c r="A1317" s="40">
        <v>43842</v>
      </c>
      <c r="B1317" s="41">
        <v>1709.7601040033001</v>
      </c>
      <c r="C1317" s="41">
        <v>174850.427691508</v>
      </c>
      <c r="D1317" s="38">
        <v>1.03938994514801</v>
      </c>
      <c r="E1317" s="38">
        <v>102.266059011499</v>
      </c>
    </row>
    <row r="1318" spans="1:5">
      <c r="A1318" s="40">
        <v>43843</v>
      </c>
      <c r="B1318" s="41">
        <v>1709.81132214277</v>
      </c>
      <c r="C1318" s="41">
        <v>174848.7519151</v>
      </c>
      <c r="D1318" s="38">
        <v>1.0394296757197701</v>
      </c>
      <c r="E1318" s="38">
        <v>102.262015493017</v>
      </c>
    </row>
    <row r="1319" spans="1:5">
      <c r="A1319" s="40">
        <v>43844</v>
      </c>
      <c r="B1319" s="41">
        <v>1709.86256642789</v>
      </c>
      <c r="C1319" s="41">
        <v>174847.076983885</v>
      </c>
      <c r="D1319" s="38">
        <v>1.03946942173309</v>
      </c>
      <c r="E1319" s="38">
        <v>102.257971147448</v>
      </c>
    </row>
    <row r="1320" spans="1:5">
      <c r="A1320" s="40">
        <v>43845</v>
      </c>
      <c r="B1320" s="41">
        <v>1709.9138368608999</v>
      </c>
      <c r="C1320" s="41">
        <v>174845.402897836</v>
      </c>
      <c r="D1320" s="38">
        <v>1.0395091831896099</v>
      </c>
      <c r="E1320" s="38">
        <v>102.253925974903</v>
      </c>
    </row>
    <row r="1321" spans="1:5">
      <c r="A1321" s="40">
        <v>43846</v>
      </c>
      <c r="B1321" s="41">
        <v>1709.965133444</v>
      </c>
      <c r="C1321" s="41">
        <v>174843.729656924</v>
      </c>
      <c r="D1321" s="38">
        <v>1.03954896009099</v>
      </c>
      <c r="E1321" s="38">
        <v>102.249879975491</v>
      </c>
    </row>
    <row r="1322" spans="1:5">
      <c r="A1322" s="40">
        <v>43847</v>
      </c>
      <c r="B1322" s="41">
        <v>1710.0164561794099</v>
      </c>
      <c r="C1322" s="41">
        <v>174842.05726112099</v>
      </c>
      <c r="D1322" s="38">
        <v>1.03958875243889</v>
      </c>
      <c r="E1322" s="38">
        <v>102.24583314932499</v>
      </c>
    </row>
    <row r="1323" spans="1:5">
      <c r="A1323" s="40">
        <v>43848</v>
      </c>
      <c r="B1323" s="41">
        <v>1710.06780506936</v>
      </c>
      <c r="C1323" s="41">
        <v>174840.38571039899</v>
      </c>
      <c r="D1323" s="38">
        <v>1.03962856023496</v>
      </c>
      <c r="E1323" s="38">
        <v>102.24178549651501</v>
      </c>
    </row>
    <row r="1324" spans="1:5">
      <c r="A1324" s="40">
        <v>43849</v>
      </c>
      <c r="B1324" s="41">
        <v>1710.1191801160701</v>
      </c>
      <c r="C1324" s="41">
        <v>174838.71500472899</v>
      </c>
      <c r="D1324" s="38">
        <v>1.03966838348086</v>
      </c>
      <c r="E1324" s="38">
        <v>102.23773701717199</v>
      </c>
    </row>
    <row r="1325" spans="1:5">
      <c r="A1325" s="40">
        <v>43850</v>
      </c>
      <c r="B1325" s="41">
        <v>1710.17058132176</v>
      </c>
      <c r="C1325" s="41">
        <v>174837.045144084</v>
      </c>
      <c r="D1325" s="38">
        <v>1.0397082221782501</v>
      </c>
      <c r="E1325" s="38">
        <v>102.233687711407</v>
      </c>
    </row>
    <row r="1326" spans="1:5">
      <c r="A1326" s="40">
        <v>43851</v>
      </c>
      <c r="B1326" s="41">
        <v>1710.22200868866</v>
      </c>
      <c r="C1326" s="41">
        <v>174835.37612843499</v>
      </c>
      <c r="D1326" s="38">
        <v>1.0397480763288001</v>
      </c>
      <c r="E1326" s="38">
        <v>102.22963757933</v>
      </c>
    </row>
    <row r="1327" spans="1:5">
      <c r="A1327" s="40">
        <v>43852</v>
      </c>
      <c r="B1327" s="41">
        <v>1710.2734622189901</v>
      </c>
      <c r="C1327" s="41">
        <v>174833.707957754</v>
      </c>
      <c r="D1327" s="38">
        <v>1.0397879459341499</v>
      </c>
      <c r="E1327" s="38">
        <v>102.225586621053</v>
      </c>
    </row>
    <row r="1328" spans="1:5">
      <c r="A1328" s="40">
        <v>43853</v>
      </c>
      <c r="B1328" s="41">
        <v>1710.3249419149699</v>
      </c>
      <c r="C1328" s="41">
        <v>174832.04063201399</v>
      </c>
      <c r="D1328" s="38">
        <v>1.0398278309959701</v>
      </c>
      <c r="E1328" s="38">
        <v>102.221534836686</v>
      </c>
    </row>
    <row r="1329" spans="1:5">
      <c r="A1329" s="40">
        <v>43854</v>
      </c>
      <c r="B1329" s="41">
        <v>1710.37644777885</v>
      </c>
      <c r="C1329" s="41">
        <v>174830.37415118501</v>
      </c>
      <c r="D1329" s="38">
        <v>1.0398677315159299</v>
      </c>
      <c r="E1329" s="38">
        <v>102.21748222634</v>
      </c>
    </row>
    <row r="1330" spans="1:5">
      <c r="A1330" s="40">
        <v>43855</v>
      </c>
      <c r="B1330" s="41">
        <v>1710.42797981284</v>
      </c>
      <c r="C1330" s="41">
        <v>174828.70851524101</v>
      </c>
      <c r="D1330" s="38">
        <v>1.0399076474956801</v>
      </c>
      <c r="E1330" s="38">
        <v>102.213428790127</v>
      </c>
    </row>
    <row r="1331" spans="1:5">
      <c r="A1331" s="40">
        <v>43856</v>
      </c>
      <c r="B1331" s="41">
        <v>1710.4795380191799</v>
      </c>
      <c r="C1331" s="41">
        <v>174827.043724152</v>
      </c>
      <c r="D1331" s="38">
        <v>1.0399475789368799</v>
      </c>
      <c r="E1331" s="38">
        <v>102.209374528157</v>
      </c>
    </row>
    <row r="1332" spans="1:5">
      <c r="A1332" s="40">
        <v>43857</v>
      </c>
      <c r="B1332" s="41">
        <v>1710.5311224001</v>
      </c>
      <c r="C1332" s="41">
        <v>174825.37977789101</v>
      </c>
      <c r="D1332" s="38">
        <v>1.0399875258412099</v>
      </c>
      <c r="E1332" s="38">
        <v>102.205319440542</v>
      </c>
    </row>
    <row r="1333" spans="1:5">
      <c r="A1333" s="40">
        <v>43858</v>
      </c>
      <c r="B1333" s="41">
        <v>1710.5827329578301</v>
      </c>
      <c r="C1333" s="41">
        <v>174823.71667642999</v>
      </c>
      <c r="D1333" s="38">
        <v>1.04002748821032</v>
      </c>
      <c r="E1333" s="38">
        <v>102.201263527392</v>
      </c>
    </row>
    <row r="1334" spans="1:5">
      <c r="A1334" s="40">
        <v>43859</v>
      </c>
      <c r="B1334" s="41">
        <v>1710.6343696946001</v>
      </c>
      <c r="C1334" s="41">
        <v>174822.05441973999</v>
      </c>
      <c r="D1334" s="38">
        <v>1.04006746604588</v>
      </c>
      <c r="E1334" s="38">
        <v>102.197206788819</v>
      </c>
    </row>
    <row r="1335" spans="1:5">
      <c r="A1335" s="40">
        <v>43860</v>
      </c>
      <c r="B1335" s="41">
        <v>1710.68603261266</v>
      </c>
      <c r="C1335" s="41">
        <v>174820.39300779399</v>
      </c>
      <c r="D1335" s="38">
        <v>1.0401074593495501</v>
      </c>
      <c r="E1335" s="38">
        <v>102.19314922493299</v>
      </c>
    </row>
    <row r="1336" spans="1:5">
      <c r="A1336" s="40">
        <v>43861</v>
      </c>
      <c r="B1336" s="41">
        <v>1710.73772171424</v>
      </c>
      <c r="C1336" s="41">
        <v>174818.732440564</v>
      </c>
      <c r="D1336" s="38">
        <v>1.0401474681230001</v>
      </c>
      <c r="E1336" s="38">
        <v>102.189090835846</v>
      </c>
    </row>
    <row r="1337" spans="1:5">
      <c r="A1337" s="40">
        <v>43862</v>
      </c>
      <c r="B1337" s="41">
        <v>1710.7894370015699</v>
      </c>
      <c r="C1337" s="41">
        <v>174817.07271802099</v>
      </c>
      <c r="D1337" s="38">
        <v>1.0401874923679</v>
      </c>
      <c r="E1337" s="38">
        <v>102.185031621668</v>
      </c>
    </row>
    <row r="1338" spans="1:5">
      <c r="A1338" s="40">
        <v>43863</v>
      </c>
      <c r="B1338" s="41">
        <v>1710.84117847689</v>
      </c>
      <c r="C1338" s="41">
        <v>174815.413840138</v>
      </c>
      <c r="D1338" s="38">
        <v>1.04022753208592</v>
      </c>
      <c r="E1338" s="38">
        <v>102.180971582512</v>
      </c>
    </row>
    <row r="1339" spans="1:5">
      <c r="A1339" s="40">
        <v>43864</v>
      </c>
      <c r="B1339" s="41">
        <v>1710.89294614245</v>
      </c>
      <c r="C1339" s="41">
        <v>174813.755806887</v>
      </c>
      <c r="D1339" s="38">
        <v>1.0402675872787199</v>
      </c>
      <c r="E1339" s="38">
        <v>102.17691071848699</v>
      </c>
    </row>
    <row r="1340" spans="1:5">
      <c r="A1340" s="40">
        <v>43865</v>
      </c>
      <c r="B1340" s="41">
        <v>1710.9447400004899</v>
      </c>
      <c r="C1340" s="41">
        <v>174812.09861823899</v>
      </c>
      <c r="D1340" s="38">
        <v>1.04030765794797</v>
      </c>
      <c r="E1340" s="38">
        <v>102.172849029706</v>
      </c>
    </row>
    <row r="1341" spans="1:5">
      <c r="A1341" s="40">
        <v>43866</v>
      </c>
      <c r="B1341" s="41">
        <v>1710.9965600532501</v>
      </c>
      <c r="C1341" s="41">
        <v>174810.442274167</v>
      </c>
      <c r="D1341" s="38">
        <v>1.0403477440953399</v>
      </c>
      <c r="E1341" s="38">
        <v>102.168786516279</v>
      </c>
    </row>
    <row r="1342" spans="1:5">
      <c r="A1342" s="40">
        <v>43867</v>
      </c>
      <c r="B1342" s="41">
        <v>1711.0484063029701</v>
      </c>
      <c r="C1342" s="41">
        <v>174808.786774643</v>
      </c>
      <c r="D1342" s="38">
        <v>1.04038784572251</v>
      </c>
      <c r="E1342" s="38">
        <v>102.164723178317</v>
      </c>
    </row>
    <row r="1343" spans="1:5">
      <c r="A1343" s="40">
        <v>43868</v>
      </c>
      <c r="B1343" s="41">
        <v>1711.1002787518901</v>
      </c>
      <c r="C1343" s="41">
        <v>174807.13211963899</v>
      </c>
      <c r="D1343" s="38">
        <v>1.0404279628311299</v>
      </c>
      <c r="E1343" s="38">
        <v>102.16065901593301</v>
      </c>
    </row>
    <row r="1344" spans="1:5">
      <c r="A1344" s="40">
        <v>43869</v>
      </c>
      <c r="B1344" s="41">
        <v>1711.1521774022699</v>
      </c>
      <c r="C1344" s="41">
        <v>174805.47830912701</v>
      </c>
      <c r="D1344" s="38">
        <v>1.0404680954229</v>
      </c>
      <c r="E1344" s="38">
        <v>102.156594029236</v>
      </c>
    </row>
    <row r="1345" spans="1:5">
      <c r="A1345" s="40">
        <v>43870</v>
      </c>
      <c r="B1345" s="41">
        <v>1711.2041022563601</v>
      </c>
      <c r="C1345" s="41">
        <v>174803.82534308001</v>
      </c>
      <c r="D1345" s="38">
        <v>1.0405082434994699</v>
      </c>
      <c r="E1345" s="38">
        <v>102.152528218339</v>
      </c>
    </row>
    <row r="1346" spans="1:5">
      <c r="A1346" s="40">
        <v>43871</v>
      </c>
      <c r="B1346" s="41">
        <v>1711.2560533163901</v>
      </c>
      <c r="C1346" s="41">
        <v>174802.17322146799</v>
      </c>
      <c r="D1346" s="38">
        <v>1.04054840706251</v>
      </c>
      <c r="E1346" s="38">
        <v>102.148461583352</v>
      </c>
    </row>
    <row r="1347" spans="1:5">
      <c r="A1347" s="40">
        <v>43872</v>
      </c>
      <c r="B1347" s="41">
        <v>1711.3080305846199</v>
      </c>
      <c r="C1347" s="41">
        <v>174800.521944265</v>
      </c>
      <c r="D1347" s="38">
        <v>1.0405885861137201</v>
      </c>
      <c r="E1347" s="38">
        <v>102.144394124388</v>
      </c>
    </row>
    <row r="1348" spans="1:5">
      <c r="A1348" s="40">
        <v>43873</v>
      </c>
      <c r="B1348" s="41">
        <v>1711.3600340633</v>
      </c>
      <c r="C1348" s="41">
        <v>174798.871511442</v>
      </c>
      <c r="D1348" s="38">
        <v>1.0406287806547501</v>
      </c>
      <c r="E1348" s="38">
        <v>102.14032584155601</v>
      </c>
    </row>
    <row r="1349" spans="1:5">
      <c r="A1349" s="40">
        <v>43874</v>
      </c>
      <c r="B1349" s="41">
        <v>1711.4120637546901</v>
      </c>
      <c r="C1349" s="41">
        <v>174797.221922973</v>
      </c>
      <c r="D1349" s="38">
        <v>1.0406689906872799</v>
      </c>
      <c r="E1349" s="38">
        <v>102.136256734969</v>
      </c>
    </row>
    <row r="1350" spans="1:5">
      <c r="A1350" s="40">
        <v>43875</v>
      </c>
      <c r="B1350" s="41">
        <v>1711.4641196610301</v>
      </c>
      <c r="C1350" s="41">
        <v>174795.573178828</v>
      </c>
      <c r="D1350" s="38">
        <v>1.0407092162130001</v>
      </c>
      <c r="E1350" s="38">
        <v>102.13218680473901</v>
      </c>
    </row>
    <row r="1351" spans="1:5">
      <c r="A1351" s="40">
        <v>43876</v>
      </c>
      <c r="B1351" s="41">
        <v>1711.5162017845801</v>
      </c>
      <c r="C1351" s="41">
        <v>174793.92527897999</v>
      </c>
      <c r="D1351" s="38">
        <v>1.04074945723356</v>
      </c>
      <c r="E1351" s="38">
        <v>102.128116050975</v>
      </c>
    </row>
    <row r="1352" spans="1:5">
      <c r="A1352" s="40">
        <v>43877</v>
      </c>
      <c r="B1352" s="41">
        <v>1711.5683101275999</v>
      </c>
      <c r="C1352" s="41">
        <v>174792.27822340099</v>
      </c>
      <c r="D1352" s="38">
        <v>1.0407897137506701</v>
      </c>
      <c r="E1352" s="38">
        <v>102.12404447378999</v>
      </c>
    </row>
    <row r="1353" spans="1:5">
      <c r="A1353" s="40">
        <v>43878</v>
      </c>
      <c r="B1353" s="41">
        <v>1711.62044469235</v>
      </c>
      <c r="C1353" s="41">
        <v>174790.63201206399</v>
      </c>
      <c r="D1353" s="38">
        <v>1.04082998576598</v>
      </c>
      <c r="E1353" s="38">
        <v>102.119972073296</v>
      </c>
    </row>
    <row r="1354" spans="1:5">
      <c r="A1354" s="40">
        <v>43879</v>
      </c>
      <c r="B1354" s="41">
        <v>1711.6726054810699</v>
      </c>
      <c r="C1354" s="41">
        <v>174788.986644941</v>
      </c>
      <c r="D1354" s="38">
        <v>1.0408702732811801</v>
      </c>
      <c r="E1354" s="38">
        <v>102.115898849603</v>
      </c>
    </row>
    <row r="1355" spans="1:5">
      <c r="A1355" s="40">
        <v>43880</v>
      </c>
      <c r="B1355" s="41">
        <v>1711.72479249604</v>
      </c>
      <c r="C1355" s="41">
        <v>174787.342122003</v>
      </c>
      <c r="D1355" s="38">
        <v>1.04091057629795</v>
      </c>
      <c r="E1355" s="38">
        <v>102.11182480282299</v>
      </c>
    </row>
    <row r="1356" spans="1:5">
      <c r="A1356" s="40">
        <v>43881</v>
      </c>
      <c r="B1356" s="41">
        <v>1711.7770057395101</v>
      </c>
      <c r="C1356" s="41">
        <v>174785.69844322401</v>
      </c>
      <c r="D1356" s="38">
        <v>1.04095089481796</v>
      </c>
      <c r="E1356" s="38">
        <v>102.107749933067</v>
      </c>
    </row>
    <row r="1357" spans="1:5">
      <c r="A1357" s="40">
        <v>43882</v>
      </c>
      <c r="B1357" s="41">
        <v>1711.82924521374</v>
      </c>
      <c r="C1357" s="41">
        <v>174784.055608575</v>
      </c>
      <c r="D1357" s="38">
        <v>1.04099122884291</v>
      </c>
      <c r="E1357" s="38">
        <v>102.103674240448</v>
      </c>
    </row>
    <row r="1358" spans="1:5">
      <c r="A1358" s="40">
        <v>43883</v>
      </c>
      <c r="B1358" s="41">
        <v>1711.881510921</v>
      </c>
      <c r="C1358" s="41">
        <v>174782.41361802901</v>
      </c>
      <c r="D1358" s="38">
        <v>1.0410315783744599</v>
      </c>
      <c r="E1358" s="38">
        <v>102.09959772507599</v>
      </c>
    </row>
    <row r="1359" spans="1:5">
      <c r="A1359" s="40">
        <v>43884</v>
      </c>
      <c r="B1359" s="41">
        <v>1711.93380286355</v>
      </c>
      <c r="C1359" s="41">
        <v>174780.77247155801</v>
      </c>
      <c r="D1359" s="38">
        <v>1.0410719434143101</v>
      </c>
      <c r="E1359" s="38">
        <v>102.095520387063</v>
      </c>
    </row>
    <row r="1360" spans="1:5">
      <c r="A1360" s="40">
        <v>43885</v>
      </c>
      <c r="B1360" s="41">
        <v>1711.98612104365</v>
      </c>
      <c r="C1360" s="41">
        <v>174779.13216913401</v>
      </c>
      <c r="D1360" s="38">
        <v>1.04111232396413</v>
      </c>
      <c r="E1360" s="38">
        <v>102.091442226521</v>
      </c>
    </row>
    <row r="1361" spans="1:5">
      <c r="A1361" s="40">
        <v>43886</v>
      </c>
      <c r="B1361" s="41">
        <v>1712.03846546358</v>
      </c>
      <c r="C1361" s="41">
        <v>174777.49271073</v>
      </c>
      <c r="D1361" s="38">
        <v>1.0411527200256101</v>
      </c>
      <c r="E1361" s="38">
        <v>102.087363243561</v>
      </c>
    </row>
    <row r="1362" spans="1:5">
      <c r="A1362" s="40">
        <v>43887</v>
      </c>
      <c r="B1362" s="41">
        <v>1712.0908361255999</v>
      </c>
      <c r="C1362" s="41">
        <v>174775.85409631801</v>
      </c>
      <c r="D1362" s="38">
        <v>1.0411931316004299</v>
      </c>
      <c r="E1362" s="38">
        <v>102.083283438295</v>
      </c>
    </row>
    <row r="1363" spans="1:5">
      <c r="A1363" s="40">
        <v>43888</v>
      </c>
      <c r="B1363" s="41">
        <v>1712.1432330319899</v>
      </c>
      <c r="C1363" s="41">
        <v>174774.21632586999</v>
      </c>
      <c r="D1363" s="38">
        <v>1.0412335586902799</v>
      </c>
      <c r="E1363" s="38">
        <v>102.079202810835</v>
      </c>
    </row>
    <row r="1364" spans="1:5">
      <c r="A1364" s="40">
        <v>43889</v>
      </c>
      <c r="B1364" s="41">
        <v>1712.195656185</v>
      </c>
      <c r="C1364" s="41">
        <v>174772.57939935901</v>
      </c>
      <c r="D1364" s="38">
        <v>1.04127400129684</v>
      </c>
      <c r="E1364" s="38">
        <v>102.075121361291</v>
      </c>
    </row>
    <row r="1365" spans="1:5">
      <c r="A1365" s="40">
        <v>43890</v>
      </c>
      <c r="B1365" s="41">
        <v>1712.24810558691</v>
      </c>
      <c r="C1365" s="41">
        <v>174770.94331675701</v>
      </c>
      <c r="D1365" s="38">
        <v>1.0413144594218</v>
      </c>
      <c r="E1365" s="38">
        <v>102.07103908977599</v>
      </c>
    </row>
    <row r="1366" spans="1:5">
      <c r="A1366" s="40">
        <v>43891</v>
      </c>
      <c r="B1366" s="41">
        <v>1712.3005812399899</v>
      </c>
      <c r="C1366" s="41">
        <v>174769.308078036</v>
      </c>
      <c r="D1366" s="38">
        <v>1.0413549330668399</v>
      </c>
      <c r="E1366" s="38">
        <v>102.066955996402</v>
      </c>
    </row>
    <row r="1367" spans="1:5">
      <c r="A1367" s="40">
        <v>43892</v>
      </c>
      <c r="B1367" s="41">
        <v>1712.35308314653</v>
      </c>
      <c r="C1367" s="41">
        <v>174767.67368316901</v>
      </c>
      <c r="D1367" s="38">
        <v>1.0413954222336601</v>
      </c>
      <c r="E1367" s="38">
        <v>102.06287208128001</v>
      </c>
    </row>
    <row r="1368" spans="1:5">
      <c r="A1368" s="40">
        <v>43893</v>
      </c>
      <c r="B1368" s="41">
        <v>1712.40561130879</v>
      </c>
      <c r="C1368" s="41">
        <v>174766.04013212901</v>
      </c>
      <c r="D1368" s="38">
        <v>1.0414359269239299</v>
      </c>
      <c r="E1368" s="38">
        <v>102.05878734452099</v>
      </c>
    </row>
    <row r="1369" spans="1:5">
      <c r="A1369" s="40">
        <v>43894</v>
      </c>
      <c r="B1369" s="41">
        <v>1712.4581657290501</v>
      </c>
      <c r="C1369" s="41">
        <v>174764.40742488601</v>
      </c>
      <c r="D1369" s="38">
        <v>1.0414764471393601</v>
      </c>
      <c r="E1369" s="38">
        <v>102.054701786238</v>
      </c>
    </row>
    <row r="1370" spans="1:5">
      <c r="A1370" s="40">
        <v>43895</v>
      </c>
      <c r="B1370" s="41">
        <v>1712.51074640958</v>
      </c>
      <c r="C1370" s="41">
        <v>174762.775561416</v>
      </c>
      <c r="D1370" s="38">
        <v>1.04151698288162</v>
      </c>
      <c r="E1370" s="38">
        <v>102.050615406543</v>
      </c>
    </row>
    <row r="1371" spans="1:5">
      <c r="A1371" s="40">
        <v>43896</v>
      </c>
      <c r="B1371" s="41">
        <v>1712.56335335267</v>
      </c>
      <c r="C1371" s="41">
        <v>174761.144541688</v>
      </c>
      <c r="D1371" s="38">
        <v>1.0415575341524199</v>
      </c>
      <c r="E1371" s="38">
        <v>102.046528205546</v>
      </c>
    </row>
    <row r="1372" spans="1:5">
      <c r="A1372" s="40">
        <v>43897</v>
      </c>
      <c r="B1372" s="41">
        <v>1712.6159865606</v>
      </c>
      <c r="C1372" s="41">
        <v>174759.514365676</v>
      </c>
      <c r="D1372" s="38">
        <v>1.0415981009534301</v>
      </c>
      <c r="E1372" s="38">
        <v>102.04244018336</v>
      </c>
    </row>
    <row r="1373" spans="1:5">
      <c r="A1373" s="40">
        <v>43898</v>
      </c>
      <c r="B1373" s="41">
        <v>1712.66864603564</v>
      </c>
      <c r="C1373" s="41">
        <v>174757.885033353</v>
      </c>
      <c r="D1373" s="38">
        <v>1.04163868328636</v>
      </c>
      <c r="E1373" s="38">
        <v>102.03835134009699</v>
      </c>
    </row>
    <row r="1374" spans="1:5">
      <c r="A1374" s="40">
        <v>43899</v>
      </c>
      <c r="B1374" s="41">
        <v>1712.7213317800799</v>
      </c>
      <c r="C1374" s="41">
        <v>174756.25654469099</v>
      </c>
      <c r="D1374" s="38">
        <v>1.0416792811528901</v>
      </c>
      <c r="E1374" s="38">
        <v>102.034261675869</v>
      </c>
    </row>
    <row r="1375" spans="1:5">
      <c r="A1375" s="40">
        <v>43900</v>
      </c>
      <c r="B1375" s="41">
        <v>1712.77404379621</v>
      </c>
      <c r="C1375" s="41">
        <v>174754.628899662</v>
      </c>
      <c r="D1375" s="38">
        <v>1.0417198945547099</v>
      </c>
      <c r="E1375" s="38">
        <v>102.03017119078601</v>
      </c>
    </row>
    <row r="1376" spans="1:5">
      <c r="A1376" s="40">
        <v>43901</v>
      </c>
      <c r="B1376" s="41">
        <v>1712.8267820863</v>
      </c>
      <c r="C1376" s="41">
        <v>174753.00209823999</v>
      </c>
      <c r="D1376" s="38">
        <v>1.0417605234935301</v>
      </c>
      <c r="E1376" s="38">
        <v>102.026079884962</v>
      </c>
    </row>
    <row r="1377" spans="1:5">
      <c r="A1377" s="40">
        <v>43902</v>
      </c>
      <c r="B1377" s="41">
        <v>1712.8795466526401</v>
      </c>
      <c r="C1377" s="41">
        <v>174751.376140395</v>
      </c>
      <c r="D1377" s="38">
        <v>1.04180116797103</v>
      </c>
      <c r="E1377" s="38">
        <v>102.021987758508</v>
      </c>
    </row>
    <row r="1378" spans="1:5">
      <c r="A1378" s="40">
        <v>43903</v>
      </c>
      <c r="B1378" s="41">
        <v>1712.9323374975299</v>
      </c>
      <c r="C1378" s="41">
        <v>174749.75102610199</v>
      </c>
      <c r="D1378" s="38">
        <v>1.0418418279889099</v>
      </c>
      <c r="E1378" s="38">
        <v>102.017894811536</v>
      </c>
    </row>
    <row r="1379" spans="1:5">
      <c r="A1379" s="40">
        <v>43904</v>
      </c>
      <c r="B1379" s="41">
        <v>1712.9851546232401</v>
      </c>
      <c r="C1379" s="41">
        <v>174748.12675533199</v>
      </c>
      <c r="D1379" s="38">
        <v>1.0418825035488699</v>
      </c>
      <c r="E1379" s="38">
        <v>102.013801044158</v>
      </c>
    </row>
    <row r="1380" spans="1:5">
      <c r="A1380" s="40">
        <v>43905</v>
      </c>
      <c r="B1380" s="41">
        <v>1713.0379980320699</v>
      </c>
      <c r="C1380" s="41">
        <v>174746.503328058</v>
      </c>
      <c r="D1380" s="38">
        <v>1.0419231946526</v>
      </c>
      <c r="E1380" s="38">
        <v>102.009706456486</v>
      </c>
    </row>
    <row r="1381" spans="1:5">
      <c r="A1381" s="40">
        <v>43906</v>
      </c>
      <c r="B1381" s="41">
        <v>1713.0908677263101</v>
      </c>
      <c r="C1381" s="41">
        <v>174744.88074425299</v>
      </c>
      <c r="D1381" s="38">
        <v>1.0419639013018001</v>
      </c>
      <c r="E1381" s="38">
        <v>102.00561104863201</v>
      </c>
    </row>
    <row r="1382" spans="1:5">
      <c r="A1382" s="40">
        <v>43907</v>
      </c>
      <c r="B1382" s="41">
        <v>1713.1437637082599</v>
      </c>
      <c r="C1382" s="41">
        <v>174743.25900388899</v>
      </c>
      <c r="D1382" s="38">
        <v>1.0420046234981699</v>
      </c>
      <c r="E1382" s="38">
        <v>102.001514820707</v>
      </c>
    </row>
    <row r="1383" spans="1:5">
      <c r="A1383" s="40">
        <v>43908</v>
      </c>
      <c r="B1383" s="41">
        <v>1713.1966859801901</v>
      </c>
      <c r="C1383" s="41">
        <v>174741.638106939</v>
      </c>
      <c r="D1383" s="38">
        <v>1.04204536124341</v>
      </c>
      <c r="E1383" s="38">
        <v>101.99741777282399</v>
      </c>
    </row>
    <row r="1384" spans="1:5">
      <c r="A1384" s="40">
        <v>43909</v>
      </c>
      <c r="B1384" s="41">
        <v>1713.2496345444099</v>
      </c>
      <c r="C1384" s="41">
        <v>174740.018053376</v>
      </c>
      <c r="D1384" s="38">
        <v>1.0420861145392</v>
      </c>
      <c r="E1384" s="38">
        <v>101.99331990509501</v>
      </c>
    </row>
    <row r="1385" spans="1:5">
      <c r="A1385" s="40">
        <v>43910</v>
      </c>
      <c r="B1385" s="41">
        <v>1713.30260940322</v>
      </c>
      <c r="C1385" s="41">
        <v>174738.39884317099</v>
      </c>
      <c r="D1385" s="38">
        <v>1.0421268833872701</v>
      </c>
      <c r="E1385" s="38">
        <v>101.98922121763199</v>
      </c>
    </row>
    <row r="1386" spans="1:5">
      <c r="A1386" s="40">
        <v>43911</v>
      </c>
      <c r="B1386" s="41">
        <v>1713.35561055891</v>
      </c>
      <c r="C1386" s="41">
        <v>174736.780476299</v>
      </c>
      <c r="D1386" s="38">
        <v>1.0421676677892999</v>
      </c>
      <c r="E1386" s="38">
        <v>101.98512171054701</v>
      </c>
    </row>
    <row r="1387" spans="1:5">
      <c r="A1387" s="40">
        <v>43912</v>
      </c>
      <c r="B1387" s="41">
        <v>1713.4086380137801</v>
      </c>
      <c r="C1387" s="41">
        <v>174735.16295273</v>
      </c>
      <c r="D1387" s="38">
        <v>1.0422084677469901</v>
      </c>
      <c r="E1387" s="38">
        <v>101.981021383952</v>
      </c>
    </row>
    <row r="1388" spans="1:5">
      <c r="A1388" s="40">
        <v>43913</v>
      </c>
      <c r="B1388" s="41">
        <v>1713.4616917701201</v>
      </c>
      <c r="C1388" s="41">
        <v>174733.54627243901</v>
      </c>
      <c r="D1388" s="38">
        <v>1.04224928326206</v>
      </c>
      <c r="E1388" s="38">
        <v>101.976920237958</v>
      </c>
    </row>
    <row r="1389" spans="1:5">
      <c r="A1389" s="40">
        <v>43914</v>
      </c>
      <c r="B1389" s="41">
        <v>1713.5147718302501</v>
      </c>
      <c r="C1389" s="41">
        <v>174731.93043539801</v>
      </c>
      <c r="D1389" s="38">
        <v>1.04229011433619</v>
      </c>
      <c r="E1389" s="38">
        <v>101.97281827267901</v>
      </c>
    </row>
    <row r="1390" spans="1:5">
      <c r="A1390" s="40">
        <v>43915</v>
      </c>
      <c r="B1390" s="41">
        <v>1713.56787819645</v>
      </c>
      <c r="C1390" s="41">
        <v>174730.315441579</v>
      </c>
      <c r="D1390" s="38">
        <v>1.04233096097111</v>
      </c>
      <c r="E1390" s="38">
        <v>101.96871548822701</v>
      </c>
    </row>
    <row r="1391" spans="1:5">
      <c r="A1391" s="40">
        <v>43916</v>
      </c>
      <c r="B1391" s="41">
        <v>1713.62101087104</v>
      </c>
      <c r="C1391" s="41">
        <v>174728.70129095501</v>
      </c>
      <c r="D1391" s="38">
        <v>1.0423718231685</v>
      </c>
      <c r="E1391" s="38">
        <v>101.96461188471299</v>
      </c>
    </row>
    <row r="1392" spans="1:5">
      <c r="A1392" s="40">
        <v>43917</v>
      </c>
      <c r="B1392" s="41">
        <v>1713.6741698563101</v>
      </c>
      <c r="C1392" s="41">
        <v>174727.08798349899</v>
      </c>
      <c r="D1392" s="38">
        <v>1.0424127009300701</v>
      </c>
      <c r="E1392" s="38">
        <v>101.960507462249</v>
      </c>
    </row>
    <row r="1393" spans="1:5">
      <c r="A1393" s="40">
        <v>43918</v>
      </c>
      <c r="B1393" s="41">
        <v>1713.72735515458</v>
      </c>
      <c r="C1393" s="41">
        <v>174725.475519183</v>
      </c>
      <c r="D1393" s="38">
        <v>1.0424535942575299</v>
      </c>
      <c r="E1393" s="38">
        <v>101.956402220949</v>
      </c>
    </row>
    <row r="1394" spans="1:5">
      <c r="A1394" s="40">
        <v>43919</v>
      </c>
      <c r="B1394" s="41">
        <v>1713.78056676814</v>
      </c>
      <c r="C1394" s="41">
        <v>174723.86389798101</v>
      </c>
      <c r="D1394" s="38">
        <v>1.0424945031525901</v>
      </c>
      <c r="E1394" s="38">
        <v>101.952296160923</v>
      </c>
    </row>
    <row r="1395" spans="1:5">
      <c r="A1395" s="40">
        <v>43920</v>
      </c>
      <c r="B1395" s="41">
        <v>1713.8338046993099</v>
      </c>
      <c r="C1395" s="41">
        <v>174722.253119865</v>
      </c>
      <c r="D1395" s="38">
        <v>1.0425354276169501</v>
      </c>
      <c r="E1395" s="38">
        <v>101.948189282285</v>
      </c>
    </row>
    <row r="1396" spans="1:5">
      <c r="A1396" s="40">
        <v>43921</v>
      </c>
      <c r="B1396" s="41">
        <v>1713.8870689503999</v>
      </c>
      <c r="C1396" s="41">
        <v>174720.643184808</v>
      </c>
      <c r="D1396" s="38">
        <v>1.0425763676523201</v>
      </c>
      <c r="E1396" s="38">
        <v>101.944081585147</v>
      </c>
    </row>
    <row r="1397" spans="1:5">
      <c r="A1397" s="40">
        <v>43922</v>
      </c>
      <c r="B1397" s="41">
        <v>1713.94035952371</v>
      </c>
      <c r="C1397" s="41">
        <v>174719.03409278201</v>
      </c>
      <c r="D1397" s="38">
        <v>1.0426173232604099</v>
      </c>
      <c r="E1397" s="38">
        <v>101.93997306962</v>
      </c>
    </row>
    <row r="1398" spans="1:5">
      <c r="A1398" s="40">
        <v>43923</v>
      </c>
      <c r="B1398" s="41">
        <v>1713.9936764215599</v>
      </c>
      <c r="C1398" s="41">
        <v>174717.42584376101</v>
      </c>
      <c r="D1398" s="38">
        <v>1.0426582944429199</v>
      </c>
      <c r="E1398" s="38">
        <v>101.93586373581699</v>
      </c>
    </row>
    <row r="1399" spans="1:5">
      <c r="A1399" s="40">
        <v>43924</v>
      </c>
      <c r="B1399" s="41">
        <v>1714.04701964626</v>
      </c>
      <c r="C1399" s="41">
        <v>174715.81843771701</v>
      </c>
      <c r="D1399" s="38">
        <v>1.0426992812015701</v>
      </c>
      <c r="E1399" s="38">
        <v>101.93175358385101</v>
      </c>
    </row>
    <row r="1400" spans="1:5">
      <c r="A1400" s="40">
        <v>43925</v>
      </c>
      <c r="B1400" s="41">
        <v>1714.1003892001199</v>
      </c>
      <c r="C1400" s="41">
        <v>174714.211874623</v>
      </c>
      <c r="D1400" s="38">
        <v>1.0427402835380699</v>
      </c>
      <c r="E1400" s="38">
        <v>101.927642613834</v>
      </c>
    </row>
    <row r="1401" spans="1:5">
      <c r="A1401" s="40">
        <v>43926</v>
      </c>
      <c r="B1401" s="41">
        <v>1714.15378508546</v>
      </c>
      <c r="C1401" s="41">
        <v>174712.60615445199</v>
      </c>
      <c r="D1401" s="38">
        <v>1.0427813014541201</v>
      </c>
      <c r="E1401" s="38">
        <v>101.923530825878</v>
      </c>
    </row>
    <row r="1402" spans="1:5">
      <c r="A1402" s="40">
        <v>43927</v>
      </c>
      <c r="B1402" s="41">
        <v>1714.2072073045899</v>
      </c>
      <c r="C1402" s="41">
        <v>174711.00127717701</v>
      </c>
      <c r="D1402" s="38">
        <v>1.04282233495145</v>
      </c>
      <c r="E1402" s="38">
        <v>101.919418220095</v>
      </c>
    </row>
    <row r="1403" spans="1:5">
      <c r="A1403" s="40">
        <v>43928</v>
      </c>
      <c r="B1403" s="41">
        <v>1714.26065585983</v>
      </c>
      <c r="C1403" s="41">
        <v>174709.39724277001</v>
      </c>
      <c r="D1403" s="38">
        <v>1.0428633840317501</v>
      </c>
      <c r="E1403" s="38">
        <v>101.91530479659799</v>
      </c>
    </row>
    <row r="1404" spans="1:5">
      <c r="A1404" s="40">
        <v>43929</v>
      </c>
      <c r="B1404" s="41">
        <v>1714.3141307535</v>
      </c>
      <c r="C1404" s="41">
        <v>174707.79405120501</v>
      </c>
      <c r="D1404" s="38">
        <v>1.04290444869675</v>
      </c>
      <c r="E1404" s="38">
        <v>101.911190555499</v>
      </c>
    </row>
    <row r="1405" spans="1:5">
      <c r="A1405" s="40">
        <v>43930</v>
      </c>
      <c r="B1405" s="41">
        <v>1714.3676319879301</v>
      </c>
      <c r="C1405" s="41">
        <v>174706.191702454</v>
      </c>
      <c r="D1405" s="38">
        <v>1.04294552894816</v>
      </c>
      <c r="E1405" s="38">
        <v>101.90707549691101</v>
      </c>
    </row>
    <row r="1406" spans="1:5">
      <c r="A1406" s="40">
        <v>43931</v>
      </c>
      <c r="B1406" s="41">
        <v>1714.4211595654201</v>
      </c>
      <c r="C1406" s="41">
        <v>174704.59019649</v>
      </c>
      <c r="D1406" s="38">
        <v>1.04298662478769</v>
      </c>
      <c r="E1406" s="38">
        <v>101.90295962094601</v>
      </c>
    </row>
    <row r="1407" spans="1:5">
      <c r="A1407" s="40">
        <v>43932</v>
      </c>
      <c r="B1407" s="41">
        <v>1714.4747134883</v>
      </c>
      <c r="C1407" s="41">
        <v>174702.98953328701</v>
      </c>
      <c r="D1407" s="38">
        <v>1.0430277362170599</v>
      </c>
      <c r="E1407" s="38">
        <v>101.898842927717</v>
      </c>
    </row>
    <row r="1408" spans="1:5">
      <c r="A1408" s="40">
        <v>43933</v>
      </c>
      <c r="B1408" s="41">
        <v>1714.52829375891</v>
      </c>
      <c r="C1408" s="41">
        <v>174701.38971281599</v>
      </c>
      <c r="D1408" s="38">
        <v>1.0430688632379801</v>
      </c>
      <c r="E1408" s="38">
        <v>101.894725417335</v>
      </c>
    </row>
    <row r="1409" spans="1:5">
      <c r="A1409" s="40">
        <v>43934</v>
      </c>
      <c r="B1409" s="41">
        <v>1714.58190037955</v>
      </c>
      <c r="C1409" s="41">
        <v>174699.790735052</v>
      </c>
      <c r="D1409" s="38">
        <v>1.0431100058521801</v>
      </c>
      <c r="E1409" s="38">
        <v>101.89060708991499</v>
      </c>
    </row>
    <row r="1410" spans="1:5">
      <c r="A1410" s="40">
        <v>43935</v>
      </c>
      <c r="B1410" s="41">
        <v>1714.6355333525601</v>
      </c>
      <c r="C1410" s="41">
        <v>174698.19259996701</v>
      </c>
      <c r="D1410" s="38">
        <v>1.04315116406136</v>
      </c>
      <c r="E1410" s="38">
        <v>101.886487945567</v>
      </c>
    </row>
    <row r="1411" spans="1:5">
      <c r="A1411" s="40">
        <v>43936</v>
      </c>
      <c r="B1411" s="41">
        <v>1714.68919268026</v>
      </c>
      <c r="C1411" s="41">
        <v>174696.59530753299</v>
      </c>
      <c r="D1411" s="38">
        <v>1.0431923378672401</v>
      </c>
      <c r="E1411" s="38">
        <v>101.88236798440499</v>
      </c>
    </row>
    <row r="1412" spans="1:5">
      <c r="A1412" s="40">
        <v>43937</v>
      </c>
      <c r="B1412" s="41">
        <v>1714.74287836499</v>
      </c>
      <c r="C1412" s="41">
        <v>174694.998857725</v>
      </c>
      <c r="D1412" s="38">
        <v>1.0432335272715501</v>
      </c>
      <c r="E1412" s="38">
        <v>101.878247206541</v>
      </c>
    </row>
    <row r="1413" spans="1:5">
      <c r="A1413" s="40">
        <v>43938</v>
      </c>
      <c r="B1413" s="41">
        <v>1714.7965904090599</v>
      </c>
      <c r="C1413" s="41">
        <v>174693.40325051401</v>
      </c>
      <c r="D1413" s="38">
        <v>1.0432747322760101</v>
      </c>
      <c r="E1413" s="38">
        <v>101.87412561208799</v>
      </c>
    </row>
    <row r="1414" spans="1:5">
      <c r="A1414" s="40">
        <v>43939</v>
      </c>
      <c r="B1414" s="41">
        <v>1714.8503288148199</v>
      </c>
      <c r="C1414" s="41">
        <v>174691.808485874</v>
      </c>
      <c r="D1414" s="38">
        <v>1.0433159528823199</v>
      </c>
      <c r="E1414" s="38">
        <v>101.87000320115899</v>
      </c>
    </row>
    <row r="1415" spans="1:5">
      <c r="A1415" s="40">
        <v>43940</v>
      </c>
      <c r="B1415" s="41">
        <v>1714.9040935846001</v>
      </c>
      <c r="C1415" s="41">
        <v>174690.21456377799</v>
      </c>
      <c r="D1415" s="38">
        <v>1.04335718909223</v>
      </c>
      <c r="E1415" s="38">
        <v>101.86587997386501</v>
      </c>
    </row>
    <row r="1416" spans="1:5">
      <c r="A1416" s="40">
        <v>43941</v>
      </c>
      <c r="B1416" s="41">
        <v>1714.9578847207199</v>
      </c>
      <c r="C1416" s="41">
        <v>174688.62148419899</v>
      </c>
      <c r="D1416" s="38">
        <v>1.0433984409074299</v>
      </c>
      <c r="E1416" s="38">
        <v>101.86175593032</v>
      </c>
    </row>
    <row r="1417" spans="1:5">
      <c r="A1417" s="40">
        <v>43942</v>
      </c>
      <c r="B1417" s="41">
        <v>1715.0117022255199</v>
      </c>
      <c r="C1417" s="41">
        <v>174687.02924711001</v>
      </c>
      <c r="D1417" s="38">
        <v>1.04343970832967</v>
      </c>
      <c r="E1417" s="38">
        <v>101.857631070636</v>
      </c>
    </row>
    <row r="1418" spans="1:5">
      <c r="A1418" s="40">
        <v>43943</v>
      </c>
      <c r="B1418" s="41">
        <v>1715.06554610134</v>
      </c>
      <c r="C1418" s="41">
        <v>174685.43785248499</v>
      </c>
      <c r="D1418" s="38">
        <v>1.04348099136065</v>
      </c>
      <c r="E1418" s="38">
        <v>101.853505394926</v>
      </c>
    </row>
    <row r="1419" spans="1:5">
      <c r="A1419" s="40">
        <v>43944</v>
      </c>
      <c r="B1419" s="41">
        <v>1715.1194163505099</v>
      </c>
      <c r="C1419" s="41">
        <v>174683.84730029499</v>
      </c>
      <c r="D1419" s="38">
        <v>1.0435222900021099</v>
      </c>
      <c r="E1419" s="38">
        <v>101.84937890330301</v>
      </c>
    </row>
    <row r="1420" spans="1:5">
      <c r="A1420" s="40">
        <v>43945</v>
      </c>
      <c r="B1420" s="41">
        <v>1715.17331297538</v>
      </c>
      <c r="C1420" s="41">
        <v>174682.257590514</v>
      </c>
      <c r="D1420" s="38">
        <v>1.0435636042557701</v>
      </c>
      <c r="E1420" s="38">
        <v>101.84525159587901</v>
      </c>
    </row>
    <row r="1421" spans="1:5">
      <c r="A1421" s="40">
        <v>43946</v>
      </c>
      <c r="B1421" s="41">
        <v>1715.2272359782701</v>
      </c>
      <c r="C1421" s="41">
        <v>174680.66872311599</v>
      </c>
      <c r="D1421" s="38">
        <v>1.04360493412334</v>
      </c>
      <c r="E1421" s="38">
        <v>101.84112347276699</v>
      </c>
    </row>
    <row r="1422" spans="1:5">
      <c r="A1422" s="40">
        <v>43947</v>
      </c>
      <c r="B1422" s="41">
        <v>1715.2811853615401</v>
      </c>
      <c r="C1422" s="41">
        <v>174679.080698073</v>
      </c>
      <c r="D1422" s="38">
        <v>1.04364627960657</v>
      </c>
      <c r="E1422" s="38">
        <v>101.83699453408001</v>
      </c>
    </row>
    <row r="1423" spans="1:5">
      <c r="A1423" s="40">
        <v>43948</v>
      </c>
      <c r="B1423" s="41">
        <v>1715.33516112752</v>
      </c>
      <c r="C1423" s="41">
        <v>174677.493515359</v>
      </c>
      <c r="D1423" s="38">
        <v>1.04368764070717</v>
      </c>
      <c r="E1423" s="38">
        <v>101.83286477993001</v>
      </c>
    </row>
    <row r="1424" spans="1:5">
      <c r="A1424" s="40">
        <v>43949</v>
      </c>
      <c r="B1424" s="41">
        <v>1715.3891632785601</v>
      </c>
      <c r="C1424" s="41">
        <v>174675.90717494601</v>
      </c>
      <c r="D1424" s="38">
        <v>1.0437290174268801</v>
      </c>
      <c r="E1424" s="38">
        <v>101.82873421043099</v>
      </c>
    </row>
    <row r="1425" spans="1:5">
      <c r="A1425" s="40">
        <v>43950</v>
      </c>
      <c r="B1425" s="41">
        <v>1715.4431918169901</v>
      </c>
      <c r="C1425" s="41">
        <v>174674.321676808</v>
      </c>
      <c r="D1425" s="38">
        <v>1.0437704097674101</v>
      </c>
      <c r="E1425" s="38">
        <v>101.824602825695</v>
      </c>
    </row>
    <row r="1426" spans="1:5">
      <c r="A1426" s="40">
        <v>43951</v>
      </c>
      <c r="B1426" s="41">
        <v>1715.4972467451701</v>
      </c>
      <c r="C1426" s="41">
        <v>174672.73702091799</v>
      </c>
      <c r="D1426" s="38">
        <v>1.0438118177305</v>
      </c>
      <c r="E1426" s="38">
        <v>101.820470625835</v>
      </c>
    </row>
    <row r="1427" spans="1:5">
      <c r="A1427" s="40">
        <v>43952</v>
      </c>
      <c r="B1427" s="41">
        <v>1715.55132806545</v>
      </c>
      <c r="C1427" s="41">
        <v>174671.15320724901</v>
      </c>
      <c r="D1427" s="38">
        <v>1.04385324131788</v>
      </c>
      <c r="E1427" s="38">
        <v>101.816337610964</v>
      </c>
    </row>
    <row r="1428" spans="1:5">
      <c r="A1428" s="40">
        <v>43953</v>
      </c>
      <c r="B1428" s="41">
        <v>1715.60543578016</v>
      </c>
      <c r="C1428" s="41">
        <v>174669.57023577401</v>
      </c>
      <c r="D1428" s="38">
        <v>1.0438946805312801</v>
      </c>
      <c r="E1428" s="38">
        <v>101.812203781194</v>
      </c>
    </row>
    <row r="1429" spans="1:5">
      <c r="A1429" s="40">
        <v>43954</v>
      </c>
      <c r="B1429" s="41">
        <v>1715.6595698916601</v>
      </c>
      <c r="C1429" s="41">
        <v>174667.988106467</v>
      </c>
      <c r="D1429" s="38">
        <v>1.0439361353724199</v>
      </c>
      <c r="E1429" s="38">
        <v>101.80806913663901</v>
      </c>
    </row>
    <row r="1430" spans="1:5">
      <c r="A1430" s="40">
        <v>43955</v>
      </c>
      <c r="B1430" s="41">
        <v>1715.7137304022999</v>
      </c>
      <c r="C1430" s="41">
        <v>174666.4068193</v>
      </c>
      <c r="D1430" s="38">
        <v>1.0439776058430399</v>
      </c>
      <c r="E1430" s="38">
        <v>101.803933677412</v>
      </c>
    </row>
    <row r="1431" spans="1:5">
      <c r="A1431" s="40">
        <v>43956</v>
      </c>
      <c r="B1431" s="41">
        <v>1715.7679173144199</v>
      </c>
      <c r="C1431" s="41">
        <v>174664.826374247</v>
      </c>
      <c r="D1431" s="38">
        <v>1.04401909194486</v>
      </c>
      <c r="E1431" s="38">
        <v>101.79979740362501</v>
      </c>
    </row>
    <row r="1432" spans="1:5">
      <c r="A1432" s="40">
        <v>43957</v>
      </c>
      <c r="B1432" s="41">
        <v>1715.8221306303999</v>
      </c>
      <c r="C1432" s="41">
        <v>174663.24677128199</v>
      </c>
      <c r="D1432" s="38">
        <v>1.0440605936796401</v>
      </c>
      <c r="E1432" s="38">
        <v>101.795660315391</v>
      </c>
    </row>
    <row r="1433" spans="1:5">
      <c r="A1433" s="40">
        <v>43958</v>
      </c>
      <c r="B1433" s="41">
        <v>1715.8763703525599</v>
      </c>
      <c r="C1433" s="41">
        <v>174661.668010377</v>
      </c>
      <c r="D1433" s="38">
        <v>1.04410211104908</v>
      </c>
      <c r="E1433" s="38">
        <v>101.791522412823</v>
      </c>
    </row>
    <row r="1434" spans="1:5">
      <c r="A1434" s="40">
        <v>43959</v>
      </c>
      <c r="B1434" s="41">
        <v>1715.9306364832801</v>
      </c>
      <c r="C1434" s="41">
        <v>174660.090091505</v>
      </c>
      <c r="D1434" s="38">
        <v>1.0441436440549401</v>
      </c>
      <c r="E1434" s="38">
        <v>101.78738369603499</v>
      </c>
    </row>
    <row r="1435" spans="1:5">
      <c r="A1435" s="40">
        <v>43960</v>
      </c>
      <c r="B1435" s="41">
        <v>1715.9849290249001</v>
      </c>
      <c r="C1435" s="41">
        <v>174658.51301464101</v>
      </c>
      <c r="D1435" s="38">
        <v>1.0441851926989401</v>
      </c>
      <c r="E1435" s="38">
        <v>101.783244165139</v>
      </c>
    </row>
    <row r="1436" spans="1:5">
      <c r="A1436" s="40">
        <v>43961</v>
      </c>
      <c r="B1436" s="41">
        <v>1716.0392479797899</v>
      </c>
      <c r="C1436" s="41">
        <v>174656.936779757</v>
      </c>
      <c r="D1436" s="38">
        <v>1.0442267569828201</v>
      </c>
      <c r="E1436" s="38">
        <v>101.77910382024901</v>
      </c>
    </row>
    <row r="1437" spans="1:5">
      <c r="A1437" s="40">
        <v>43962</v>
      </c>
      <c r="B1437" s="41">
        <v>1716.0935933503099</v>
      </c>
      <c r="C1437" s="41">
        <v>174655.361386826</v>
      </c>
      <c r="D1437" s="38">
        <v>1.0442683369083201</v>
      </c>
      <c r="E1437" s="38">
        <v>101.774962661476</v>
      </c>
    </row>
    <row r="1438" spans="1:5">
      <c r="A1438" s="40">
        <v>43963</v>
      </c>
      <c r="B1438" s="41">
        <v>1716.1479651387999</v>
      </c>
      <c r="C1438" s="41">
        <v>174653.78683582199</v>
      </c>
      <c r="D1438" s="38">
        <v>1.0443099324771601</v>
      </c>
      <c r="E1438" s="38">
        <v>101.770820688935</v>
      </c>
    </row>
    <row r="1439" spans="1:5">
      <c r="A1439" s="40">
        <v>43964</v>
      </c>
      <c r="B1439" s="41">
        <v>1716.2023633476399</v>
      </c>
      <c r="C1439" s="41">
        <v>174652.21312671801</v>
      </c>
      <c r="D1439" s="38">
        <v>1.0443515436910999</v>
      </c>
      <c r="E1439" s="38">
        <v>101.766677902738</v>
      </c>
    </row>
    <row r="1440" spans="1:5">
      <c r="A1440" s="40">
        <v>43965</v>
      </c>
      <c r="B1440" s="41">
        <v>1716.25678797919</v>
      </c>
      <c r="C1440" s="41">
        <v>174650.64025948799</v>
      </c>
      <c r="D1440" s="38">
        <v>1.0443931705518701</v>
      </c>
      <c r="E1440" s="38">
        <v>101.762534302999</v>
      </c>
    </row>
    <row r="1441" spans="1:5">
      <c r="A1441" s="40">
        <v>43966</v>
      </c>
      <c r="B1441" s="41">
        <v>1716.3112390358001</v>
      </c>
      <c r="C1441" s="41">
        <v>174649.06823410399</v>
      </c>
      <c r="D1441" s="38">
        <v>1.0444348130612</v>
      </c>
      <c r="E1441" s="38">
        <v>101.75838988983099</v>
      </c>
    </row>
    <row r="1442" spans="1:5">
      <c r="A1442" s="40">
        <v>43967</v>
      </c>
      <c r="B1442" s="41">
        <v>1716.3657165198599</v>
      </c>
      <c r="C1442" s="41">
        <v>174647.49705054099</v>
      </c>
      <c r="D1442" s="38">
        <v>1.0444764712208301</v>
      </c>
      <c r="E1442" s="38">
        <v>101.754244663346</v>
      </c>
    </row>
    <row r="1443" spans="1:5">
      <c r="A1443" s="40">
        <v>43968</v>
      </c>
      <c r="B1443" s="41">
        <v>1716.42022043371</v>
      </c>
      <c r="C1443" s="41">
        <v>174645.926708771</v>
      </c>
      <c r="D1443" s="38">
        <v>1.0445181450325201</v>
      </c>
      <c r="E1443" s="38">
        <v>101.750098623658</v>
      </c>
    </row>
    <row r="1444" spans="1:5">
      <c r="A1444" s="40">
        <v>43969</v>
      </c>
      <c r="B1444" s="41">
        <v>1716.4747507797299</v>
      </c>
      <c r="C1444" s="41">
        <v>174644.35720876799</v>
      </c>
      <c r="D1444" s="38">
        <v>1.0445598344979901</v>
      </c>
      <c r="E1444" s="38">
        <v>101.74595177088101</v>
      </c>
    </row>
    <row r="1445" spans="1:5">
      <c r="A1445" s="40">
        <v>43970</v>
      </c>
      <c r="B1445" s="41">
        <v>1716.5293075602799</v>
      </c>
      <c r="C1445" s="41">
        <v>174642.788550506</v>
      </c>
      <c r="D1445" s="38">
        <v>1.04460153961899</v>
      </c>
      <c r="E1445" s="38">
        <v>101.74180410512599</v>
      </c>
    </row>
    <row r="1446" spans="1:5">
      <c r="A1446" s="40">
        <v>43971</v>
      </c>
      <c r="B1446" s="41">
        <v>1716.58389077774</v>
      </c>
      <c r="C1446" s="41">
        <v>174641.22073395699</v>
      </c>
      <c r="D1446" s="38">
        <v>1.04464326039726</v>
      </c>
      <c r="E1446" s="38">
        <v>101.737655626508</v>
      </c>
    </row>
    <row r="1447" spans="1:5">
      <c r="A1447" s="40">
        <v>43972</v>
      </c>
      <c r="B1447" s="41">
        <v>1716.63850043448</v>
      </c>
      <c r="C1447" s="41">
        <v>174639.65375909599</v>
      </c>
      <c r="D1447" s="38">
        <v>1.04468499683454</v>
      </c>
      <c r="E1447" s="38">
        <v>101.73350633514001</v>
      </c>
    </row>
    <row r="1448" spans="1:5">
      <c r="A1448" s="40">
        <v>43973</v>
      </c>
      <c r="B1448" s="41">
        <v>1716.6931365328701</v>
      </c>
      <c r="C1448" s="41">
        <v>174638.08762589499</v>
      </c>
      <c r="D1448" s="38">
        <v>1.04472674893259</v>
      </c>
      <c r="E1448" s="38">
        <v>101.72935623113401</v>
      </c>
    </row>
    <row r="1449" spans="1:5">
      <c r="A1449" s="40">
        <v>43974</v>
      </c>
      <c r="B1449" s="41">
        <v>1716.74779907528</v>
      </c>
      <c r="C1449" s="41">
        <v>174636.522334329</v>
      </c>
      <c r="D1449" s="38">
        <v>1.04476851669313</v>
      </c>
      <c r="E1449" s="38">
        <v>101.72520531460501</v>
      </c>
    </row>
    <row r="1450" spans="1:5">
      <c r="A1450" s="40">
        <v>43975</v>
      </c>
      <c r="B1450" s="41">
        <v>1716.8024880640801</v>
      </c>
      <c r="C1450" s="41">
        <v>174634.95788437</v>
      </c>
      <c r="D1450" s="38">
        <v>1.0448103001179201</v>
      </c>
      <c r="E1450" s="38">
        <v>101.721053585665</v>
      </c>
    </row>
    <row r="1451" spans="1:5">
      <c r="A1451" s="40">
        <v>43976</v>
      </c>
      <c r="B1451" s="41">
        <v>1716.85720350166</v>
      </c>
      <c r="C1451" s="41">
        <v>174633.394275992</v>
      </c>
      <c r="D1451" s="38">
        <v>1.04485209920871</v>
      </c>
      <c r="E1451" s="38">
        <v>101.716901044428</v>
      </c>
    </row>
    <row r="1452" spans="1:5">
      <c r="A1452" s="40">
        <v>43977</v>
      </c>
      <c r="B1452" s="41">
        <v>1716.91194539038</v>
      </c>
      <c r="C1452" s="41">
        <v>174631.831509168</v>
      </c>
      <c r="D1452" s="38">
        <v>1.04489391396723</v>
      </c>
      <c r="E1452" s="38">
        <v>101.712747691007</v>
      </c>
    </row>
    <row r="1453" spans="1:5">
      <c r="A1453" s="40">
        <v>43978</v>
      </c>
      <c r="B1453" s="41">
        <v>1716.9667137326301</v>
      </c>
      <c r="C1453" s="41">
        <v>174630.26958387301</v>
      </c>
      <c r="D1453" s="38">
        <v>1.0449357443952401</v>
      </c>
      <c r="E1453" s="38">
        <v>101.708593525515</v>
      </c>
    </row>
    <row r="1454" spans="1:5">
      <c r="A1454" s="40">
        <v>43979</v>
      </c>
      <c r="B1454" s="41">
        <v>1717.02150853079</v>
      </c>
      <c r="C1454" s="41">
        <v>174628.708500079</v>
      </c>
      <c r="D1454" s="38">
        <v>1.04497759049449</v>
      </c>
      <c r="E1454" s="38">
        <v>101.704438548067</v>
      </c>
    </row>
    <row r="1455" spans="1:5">
      <c r="A1455" s="40">
        <v>43980</v>
      </c>
      <c r="B1455" s="41">
        <v>1717.07632978724</v>
      </c>
      <c r="C1455" s="41">
        <v>174627.14825776001</v>
      </c>
      <c r="D1455" s="38">
        <v>1.04501945226672</v>
      </c>
      <c r="E1455" s="38">
        <v>101.70028275877399</v>
      </c>
    </row>
    <row r="1456" spans="1:5">
      <c r="A1456" s="40">
        <v>43981</v>
      </c>
      <c r="B1456" s="41">
        <v>1717.13117750435</v>
      </c>
      <c r="C1456" s="41">
        <v>174625.58885689001</v>
      </c>
      <c r="D1456" s="38">
        <v>1.0450613297136799</v>
      </c>
      <c r="E1456" s="38">
        <v>101.696126157751</v>
      </c>
    </row>
    <row r="1457" spans="1:5">
      <c r="A1457" s="40">
        <v>43982</v>
      </c>
      <c r="B1457" s="41">
        <v>1717.18605168452</v>
      </c>
      <c r="C1457" s="41">
        <v>174624.03029744199</v>
      </c>
      <c r="D1457" s="38">
        <v>1.04510322283712</v>
      </c>
      <c r="E1457" s="38">
        <v>101.691968745111</v>
      </c>
    </row>
    <row r="1458" spans="1:5">
      <c r="A1458" s="40">
        <v>43983</v>
      </c>
      <c r="B1458" s="41">
        <v>1717.2409523301201</v>
      </c>
      <c r="C1458" s="41">
        <v>174622.47257939001</v>
      </c>
      <c r="D1458" s="38">
        <v>1.0451451316388001</v>
      </c>
      <c r="E1458" s="38">
        <v>101.68781052096701</v>
      </c>
    </row>
    <row r="1459" spans="1:5">
      <c r="A1459" s="40">
        <v>43984</v>
      </c>
      <c r="B1459" s="41">
        <v>1717.2958794435499</v>
      </c>
      <c r="C1459" s="41">
        <v>174620.91570270699</v>
      </c>
      <c r="D1459" s="38">
        <v>1.0451870561204599</v>
      </c>
      <c r="E1459" s="38">
        <v>101.683651485433</v>
      </c>
    </row>
    <row r="1460" spans="1:5">
      <c r="A1460" s="40">
        <v>43985</v>
      </c>
      <c r="B1460" s="41">
        <v>1717.35083302718</v>
      </c>
      <c r="C1460" s="41">
        <v>174619.35966736701</v>
      </c>
      <c r="D1460" s="38">
        <v>1.0452289962838599</v>
      </c>
      <c r="E1460" s="38">
        <v>101.679491638622</v>
      </c>
    </row>
    <row r="1461" spans="1:5">
      <c r="A1461" s="40">
        <v>43986</v>
      </c>
      <c r="B1461" s="41">
        <v>1717.4058130834101</v>
      </c>
      <c r="C1461" s="41">
        <v>174617.804473344</v>
      </c>
      <c r="D1461" s="38">
        <v>1.0452709521307399</v>
      </c>
      <c r="E1461" s="38">
        <v>101.675330980648</v>
      </c>
    </row>
    <row r="1462" spans="1:5">
      <c r="A1462" s="40">
        <v>43987</v>
      </c>
      <c r="B1462" s="41">
        <v>1717.46081961462</v>
      </c>
      <c r="C1462" s="41">
        <v>174616.25012061099</v>
      </c>
      <c r="D1462" s="38">
        <v>1.04531292366287</v>
      </c>
      <c r="E1462" s="38">
        <v>101.671169511624</v>
      </c>
    </row>
    <row r="1463" spans="1:5">
      <c r="A1463" s="40">
        <v>43988</v>
      </c>
      <c r="B1463" s="41">
        <v>1717.5158526232101</v>
      </c>
      <c r="C1463" s="41">
        <v>174614.696609142</v>
      </c>
      <c r="D1463" s="38">
        <v>1.0453549108819999</v>
      </c>
      <c r="E1463" s="38">
        <v>101.667007231664</v>
      </c>
    </row>
    <row r="1464" spans="1:5">
      <c r="A1464" s="40">
        <v>43989</v>
      </c>
      <c r="B1464" s="41">
        <v>1717.5709121115599</v>
      </c>
      <c r="C1464" s="41">
        <v>174613.14393891001</v>
      </c>
      <c r="D1464" s="38">
        <v>1.04539691378988</v>
      </c>
      <c r="E1464" s="38">
        <v>101.662844140882</v>
      </c>
    </row>
    <row r="1465" spans="1:5">
      <c r="A1465" s="40">
        <v>43990</v>
      </c>
      <c r="B1465" s="41">
        <v>1717.6259980820801</v>
      </c>
      <c r="C1465" s="41">
        <v>174611.592109889</v>
      </c>
      <c r="D1465" s="38">
        <v>1.04543893238827</v>
      </c>
      <c r="E1465" s="38">
        <v>101.65868023938999</v>
      </c>
    </row>
    <row r="1466" spans="1:5">
      <c r="A1466" s="40">
        <v>43991</v>
      </c>
      <c r="B1466" s="41">
        <v>1717.6811105371501</v>
      </c>
      <c r="C1466" s="41">
        <v>174610.04112205401</v>
      </c>
      <c r="D1466" s="38">
        <v>1.04548096667892</v>
      </c>
      <c r="E1466" s="38">
        <v>101.654515527303</v>
      </c>
    </row>
    <row r="1467" spans="1:5">
      <c r="A1467" s="40">
        <v>43992</v>
      </c>
      <c r="B1467" s="41">
        <v>1717.7362494791701</v>
      </c>
      <c r="C1467" s="41">
        <v>174608.49097537599</v>
      </c>
      <c r="D1467" s="38">
        <v>1.04552301666359</v>
      </c>
      <c r="E1467" s="38">
        <v>101.65035000473399</v>
      </c>
    </row>
    <row r="1468" spans="1:5">
      <c r="A1468" s="40">
        <v>43993</v>
      </c>
      <c r="B1468" s="41">
        <v>1717.8075423385501</v>
      </c>
      <c r="C1468" s="41">
        <v>174608.555695257</v>
      </c>
      <c r="D1468" s="38">
        <v>1.04556524972095</v>
      </c>
      <c r="E1468" s="38">
        <v>101.64616896346401</v>
      </c>
    </row>
    <row r="1469" spans="1:5">
      <c r="A1469" s="40">
        <v>43994</v>
      </c>
      <c r="B1469" s="41">
        <v>1717.8788848291099</v>
      </c>
      <c r="C1469" s="41">
        <v>174608.62343923299</v>
      </c>
      <c r="D1469" s="38">
        <v>1.04560749871801</v>
      </c>
      <c r="E1469" s="38">
        <v>101.64198709305499</v>
      </c>
    </row>
    <row r="1470" spans="1:5">
      <c r="A1470" s="40">
        <v>43995</v>
      </c>
      <c r="B1470" s="41">
        <v>1717.9502769568801</v>
      </c>
      <c r="C1470" s="41">
        <v>174608.694207316</v>
      </c>
      <c r="D1470" s="38">
        <v>1.04564976365657</v>
      </c>
      <c r="E1470" s="38">
        <v>101.63780439362399</v>
      </c>
    </row>
    <row r="1471" spans="1:5">
      <c r="A1471" s="40">
        <v>43996</v>
      </c>
      <c r="B1471" s="41">
        <v>1718.0217187278799</v>
      </c>
      <c r="C1471" s="41">
        <v>174608.767999517</v>
      </c>
      <c r="D1471" s="38">
        <v>1.0456920445384199</v>
      </c>
      <c r="E1471" s="38">
        <v>101.63362086528601</v>
      </c>
    </row>
    <row r="1472" spans="1:5">
      <c r="A1472" s="40">
        <v>43997</v>
      </c>
      <c r="B1472" s="41">
        <v>1718.0932101481301</v>
      </c>
      <c r="C1472" s="41">
        <v>174608.84481584901</v>
      </c>
      <c r="D1472" s="38">
        <v>1.0457343413653599</v>
      </c>
      <c r="E1472" s="38">
        <v>101.629436508159</v>
      </c>
    </row>
    <row r="1473" spans="1:5">
      <c r="A1473" s="40">
        <v>43998</v>
      </c>
      <c r="B1473" s="41">
        <v>1718.16475122366</v>
      </c>
      <c r="C1473" s="41">
        <v>174608.924656324</v>
      </c>
      <c r="D1473" s="38">
        <v>1.04577665413918</v>
      </c>
      <c r="E1473" s="38">
        <v>101.62525132235901</v>
      </c>
    </row>
    <row r="1474" spans="1:5">
      <c r="A1474" s="40">
        <v>43999</v>
      </c>
      <c r="B1474" s="41">
        <v>1718.2363419605099</v>
      </c>
      <c r="C1474" s="41">
        <v>174609.00752095299</v>
      </c>
      <c r="D1474" s="38">
        <v>1.0458189828616899</v>
      </c>
      <c r="E1474" s="38">
        <v>101.621065308003</v>
      </c>
    </row>
    <row r="1475" spans="1:5">
      <c r="A1475" s="40">
        <v>44000</v>
      </c>
      <c r="B1475" s="41">
        <v>1718.3079823647299</v>
      </c>
      <c r="C1475" s="41">
        <v>174609.09340975099</v>
      </c>
      <c r="D1475" s="38">
        <v>1.04586132753468</v>
      </c>
      <c r="E1475" s="38">
        <v>101.61687846520699</v>
      </c>
    </row>
    <row r="1476" spans="1:5">
      <c r="A1476" s="40">
        <v>44001</v>
      </c>
      <c r="B1476" s="41">
        <v>1718.3796724423601</v>
      </c>
      <c r="C1476" s="41">
        <v>174609.18232272999</v>
      </c>
      <c r="D1476" s="38">
        <v>1.0459036881599399</v>
      </c>
      <c r="E1476" s="38">
        <v>101.612690794087</v>
      </c>
    </row>
    <row r="1477" spans="1:5">
      <c r="A1477" s="40">
        <v>44002</v>
      </c>
      <c r="B1477" s="41">
        <v>1718.45141219946</v>
      </c>
      <c r="C1477" s="41">
        <v>174609.27425990399</v>
      </c>
      <c r="D1477" s="38">
        <v>1.04594606473929</v>
      </c>
      <c r="E1477" s="38">
        <v>101.608502294761</v>
      </c>
    </row>
    <row r="1478" spans="1:5">
      <c r="A1478" s="40">
        <v>44003</v>
      </c>
      <c r="B1478" s="41">
        <v>1718.52320164208</v>
      </c>
      <c r="C1478" s="41">
        <v>174609.36922128499</v>
      </c>
      <c r="D1478" s="38">
        <v>1.04598845727451</v>
      </c>
      <c r="E1478" s="38">
        <v>101.604312967345</v>
      </c>
    </row>
    <row r="1479" spans="1:5">
      <c r="A1479" s="40">
        <v>44004</v>
      </c>
      <c r="B1479" s="41">
        <v>1718.59504077628</v>
      </c>
      <c r="C1479" s="41">
        <v>174609.467206887</v>
      </c>
      <c r="D1479" s="38">
        <v>1.04603086576741</v>
      </c>
      <c r="E1479" s="38">
        <v>101.600122811955</v>
      </c>
    </row>
    <row r="1480" spans="1:5">
      <c r="A1480" s="40">
        <v>44005</v>
      </c>
      <c r="B1480" s="41">
        <v>1718.66692960814</v>
      </c>
      <c r="C1480" s="41">
        <v>174609.56821672601</v>
      </c>
      <c r="D1480" s="38">
        <v>1.04607329021979</v>
      </c>
      <c r="E1480" s="38">
        <v>101.595931828709</v>
      </c>
    </row>
    <row r="1481" spans="1:5">
      <c r="A1481" s="40">
        <v>44006</v>
      </c>
      <c r="B1481" s="41">
        <v>1718.7388681437301</v>
      </c>
      <c r="C1481" s="41">
        <v>174609.67225081401</v>
      </c>
      <c r="D1481" s="38">
        <v>1.0461157306334601</v>
      </c>
      <c r="E1481" s="38">
        <v>101.591740017723</v>
      </c>
    </row>
    <row r="1482" spans="1:5">
      <c r="A1482" s="40">
        <v>44007</v>
      </c>
      <c r="B1482" s="41">
        <v>1718.8108563891301</v>
      </c>
      <c r="C1482" s="41">
        <v>174609.779309167</v>
      </c>
      <c r="D1482" s="38">
        <v>1.0461581870102099</v>
      </c>
      <c r="E1482" s="38">
        <v>101.587547379114</v>
      </c>
    </row>
    <row r="1483" spans="1:5">
      <c r="A1483" s="40">
        <v>44008</v>
      </c>
      <c r="B1483" s="41">
        <v>1718.88289435043</v>
      </c>
      <c r="C1483" s="41">
        <v>174609.88939179899</v>
      </c>
      <c r="D1483" s="38">
        <v>1.04620065935185</v>
      </c>
      <c r="E1483" s="38">
        <v>101.583353912999</v>
      </c>
    </row>
    <row r="1484" spans="1:5">
      <c r="A1484" s="40">
        <v>44009</v>
      </c>
      <c r="B1484" s="41">
        <v>1718.9549820337099</v>
      </c>
      <c r="C1484" s="41">
        <v>174610.00249872499</v>
      </c>
      <c r="D1484" s="38">
        <v>1.0462431476601901</v>
      </c>
      <c r="E1484" s="38">
        <v>101.579159619493</v>
      </c>
    </row>
    <row r="1485" spans="1:5">
      <c r="A1485" s="40">
        <v>44010</v>
      </c>
      <c r="B1485" s="41">
        <v>1719.02711944507</v>
      </c>
      <c r="C1485" s="41">
        <v>174610.11862996101</v>
      </c>
      <c r="D1485" s="38">
        <v>1.04628565193703</v>
      </c>
      <c r="E1485" s="38">
        <v>101.574964498715</v>
      </c>
    </row>
    <row r="1486" spans="1:5">
      <c r="A1486" s="40">
        <v>44011</v>
      </c>
      <c r="B1486" s="41">
        <v>1719.09930659061</v>
      </c>
      <c r="C1486" s="41">
        <v>174610.23778552201</v>
      </c>
      <c r="D1486" s="38">
        <v>1.04632817218417</v>
      </c>
      <c r="E1486" s="38">
        <v>101.570768550781</v>
      </c>
    </row>
    <row r="1487" spans="1:5">
      <c r="A1487" s="40">
        <v>44012</v>
      </c>
      <c r="B1487" s="41">
        <v>1719.1715434764301</v>
      </c>
      <c r="C1487" s="41">
        <v>174610.35996542501</v>
      </c>
      <c r="D1487" s="38">
        <v>1.0463707084034199</v>
      </c>
      <c r="E1487" s="38">
        <v>101.56657177580701</v>
      </c>
    </row>
    <row r="1488" spans="1:5">
      <c r="A1488" s="40">
        <v>44013</v>
      </c>
      <c r="B1488" s="41">
        <v>1719.2438301086499</v>
      </c>
      <c r="C1488" s="41">
        <v>174610.48516968399</v>
      </c>
      <c r="D1488" s="38">
        <v>1.0464132605965999</v>
      </c>
      <c r="E1488" s="38">
        <v>101.562374173911</v>
      </c>
    </row>
    <row r="1489" spans="1:5">
      <c r="A1489" s="40">
        <v>44014</v>
      </c>
      <c r="B1489" s="41">
        <v>1719.31616649339</v>
      </c>
      <c r="C1489" s="41">
        <v>174610.613398316</v>
      </c>
      <c r="D1489" s="38">
        <v>1.0464558287654999</v>
      </c>
      <c r="E1489" s="38">
        <v>101.55817574520999</v>
      </c>
    </row>
    <row r="1490" spans="1:5">
      <c r="A1490" s="40">
        <v>44015</v>
      </c>
      <c r="B1490" s="41">
        <v>1719.3885526367601</v>
      </c>
      <c r="C1490" s="41">
        <v>174610.74465133899</v>
      </c>
      <c r="D1490" s="38">
        <v>1.0464984129119399</v>
      </c>
      <c r="E1490" s="38">
        <v>101.55397648982</v>
      </c>
    </row>
    <row r="1491" spans="1:5">
      <c r="A1491" s="40">
        <v>44016</v>
      </c>
      <c r="B1491" s="41">
        <v>1719.4609885448899</v>
      </c>
      <c r="C1491" s="41">
        <v>174610.87892876801</v>
      </c>
      <c r="D1491" s="38">
        <v>1.04654101303773</v>
      </c>
      <c r="E1491" s="38">
        <v>101.549776407858</v>
      </c>
    </row>
    <row r="1492" spans="1:5">
      <c r="A1492" s="40">
        <v>44017</v>
      </c>
      <c r="B1492" s="41">
        <v>1719.5334742239199</v>
      </c>
      <c r="C1492" s="41">
        <v>174611.01623062001</v>
      </c>
      <c r="D1492" s="38">
        <v>1.04658362914467</v>
      </c>
      <c r="E1492" s="38">
        <v>101.545575499441</v>
      </c>
    </row>
    <row r="1493" spans="1:5">
      <c r="A1493" s="40">
        <v>44018</v>
      </c>
      <c r="B1493" s="41">
        <v>1719.6060096799699</v>
      </c>
      <c r="C1493" s="41">
        <v>174611.15655691401</v>
      </c>
      <c r="D1493" s="38">
        <v>1.04662626123458</v>
      </c>
      <c r="E1493" s="38">
        <v>101.541373764686</v>
      </c>
    </row>
    <row r="1494" spans="1:5">
      <c r="A1494" s="40">
        <v>44019</v>
      </c>
      <c r="B1494" s="41">
        <v>1719.6785949191999</v>
      </c>
      <c r="C1494" s="41">
        <v>174611.29990766701</v>
      </c>
      <c r="D1494" s="38">
        <v>1.04666890930928</v>
      </c>
      <c r="E1494" s="38">
        <v>101.53717120371</v>
      </c>
    </row>
    <row r="1495" spans="1:5">
      <c r="A1495" s="40">
        <v>44020</v>
      </c>
      <c r="B1495" s="41">
        <v>1719.7512299477601</v>
      </c>
      <c r="C1495" s="41">
        <v>174611.44628289601</v>
      </c>
      <c r="D1495" s="38">
        <v>1.0467115733705601</v>
      </c>
      <c r="E1495" s="38">
        <v>101.53296781663001</v>
      </c>
    </row>
    <row r="1496" spans="1:5">
      <c r="A1496" s="40">
        <v>44021</v>
      </c>
      <c r="B1496" s="41">
        <v>1719.82391477178</v>
      </c>
      <c r="C1496" s="41">
        <v>174611.59568262001</v>
      </c>
      <c r="D1496" s="38">
        <v>1.0467542534202501</v>
      </c>
      <c r="E1496" s="38">
        <v>101.528763603564</v>
      </c>
    </row>
    <row r="1497" spans="1:5">
      <c r="A1497" s="40">
        <v>44022</v>
      </c>
      <c r="B1497" s="41">
        <v>1719.8966493974399</v>
      </c>
      <c r="C1497" s="41">
        <v>174611.74810685701</v>
      </c>
      <c r="D1497" s="38">
        <v>1.0467969494601601</v>
      </c>
      <c r="E1497" s="38">
        <v>101.524558564627</v>
      </c>
    </row>
    <row r="1498" spans="1:5">
      <c r="A1498" s="40">
        <v>44023</v>
      </c>
      <c r="B1498" s="41">
        <v>1719.9694338309</v>
      </c>
      <c r="C1498" s="41">
        <v>174611.903555625</v>
      </c>
      <c r="D1498" s="38">
        <v>1.0468396614921001</v>
      </c>
      <c r="E1498" s="38">
        <v>101.52035269993701</v>
      </c>
    </row>
    <row r="1499" spans="1:5">
      <c r="A1499" s="40">
        <v>44024</v>
      </c>
      <c r="B1499" s="41">
        <v>1720.0422680783299</v>
      </c>
      <c r="C1499" s="41">
        <v>174612.062028944</v>
      </c>
      <c r="D1499" s="38">
        <v>1.04688238951789</v>
      </c>
      <c r="E1499" s="38">
        <v>101.516146009612</v>
      </c>
    </row>
    <row r="1500" spans="1:5">
      <c r="A1500" s="40">
        <v>44025</v>
      </c>
      <c r="B1500" s="41">
        <v>1720.1151521458901</v>
      </c>
      <c r="C1500" s="41">
        <v>174612.22352683201</v>
      </c>
      <c r="D1500" s="38">
        <v>1.0469251335393499</v>
      </c>
      <c r="E1500" s="38">
        <v>101.511938493768</v>
      </c>
    </row>
    <row r="1501" spans="1:5">
      <c r="A1501" s="40">
        <v>44026</v>
      </c>
      <c r="B1501" s="41">
        <v>1720.18808603978</v>
      </c>
      <c r="C1501" s="41">
        <v>174612.388049309</v>
      </c>
      <c r="D1501" s="38">
        <v>1.04696789355829</v>
      </c>
      <c r="E1501" s="38">
        <v>101.507730152522</v>
      </c>
    </row>
    <row r="1502" spans="1:5">
      <c r="A1502" s="40">
        <v>44027</v>
      </c>
      <c r="B1502" s="41">
        <v>1720.2610697661701</v>
      </c>
      <c r="C1502" s="41">
        <v>174612.555596394</v>
      </c>
      <c r="D1502" s="38">
        <v>1.04701066957653</v>
      </c>
      <c r="E1502" s="38">
        <v>101.503520985991</v>
      </c>
    </row>
    <row r="1503" spans="1:5">
      <c r="A1503" s="40">
        <v>44028</v>
      </c>
      <c r="B1503" s="41">
        <v>1720.3341033312599</v>
      </c>
      <c r="C1503" s="41">
        <v>174612.726168108</v>
      </c>
      <c r="D1503" s="38">
        <v>1.04705346159588</v>
      </c>
      <c r="E1503" s="38">
        <v>101.499310994293</v>
      </c>
    </row>
    <row r="1504" spans="1:5">
      <c r="A1504" s="40">
        <v>44029</v>
      </c>
      <c r="B1504" s="41">
        <v>1720.4071867412399</v>
      </c>
      <c r="C1504" s="41">
        <v>174612.89976447</v>
      </c>
      <c r="D1504" s="38">
        <v>1.04709626961818</v>
      </c>
      <c r="E1504" s="38">
        <v>101.495100177544</v>
      </c>
    </row>
    <row r="1505" spans="1:5">
      <c r="A1505" s="40">
        <v>44030</v>
      </c>
      <c r="B1505" s="41">
        <v>1720.48032000231</v>
      </c>
      <c r="C1505" s="41">
        <v>174613.07638550099</v>
      </c>
      <c r="D1505" s="38">
        <v>1.0471390936452301</v>
      </c>
      <c r="E1505" s="38">
        <v>101.49088853586299</v>
      </c>
    </row>
    <row r="1506" spans="1:5">
      <c r="A1506" s="40">
        <v>44031</v>
      </c>
      <c r="B1506" s="41">
        <v>1720.55350312068</v>
      </c>
      <c r="C1506" s="41">
        <v>174613.25603122101</v>
      </c>
      <c r="D1506" s="38">
        <v>1.0471819336788599</v>
      </c>
      <c r="E1506" s="38">
        <v>101.486676069366</v>
      </c>
    </row>
    <row r="1507" spans="1:5">
      <c r="A1507" s="40">
        <v>44032</v>
      </c>
      <c r="B1507" s="41">
        <v>1720.62673610256</v>
      </c>
      <c r="C1507" s="41">
        <v>174613.43870165199</v>
      </c>
      <c r="D1507" s="38">
        <v>1.0472247897208899</v>
      </c>
      <c r="E1507" s="38">
        <v>101.48246277816899</v>
      </c>
    </row>
    <row r="1508" spans="1:5">
      <c r="A1508" s="40">
        <v>44033</v>
      </c>
      <c r="B1508" s="41">
        <v>1720.70001895417</v>
      </c>
      <c r="C1508" s="41">
        <v>174613.624396814</v>
      </c>
      <c r="D1508" s="38">
        <v>1.04726766177314</v>
      </c>
      <c r="E1508" s="38">
        <v>101.47824866239201</v>
      </c>
    </row>
    <row r="1509" spans="1:5">
      <c r="A1509" s="40">
        <v>44034</v>
      </c>
      <c r="B1509" s="41">
        <v>1720.77335168173</v>
      </c>
      <c r="C1509" s="41">
        <v>174613.81311672801</v>
      </c>
      <c r="D1509" s="38">
        <v>1.04731054983744</v>
      </c>
      <c r="E1509" s="38">
        <v>101.47403372215</v>
      </c>
    </row>
    <row r="1510" spans="1:5">
      <c r="A1510" s="40">
        <v>44035</v>
      </c>
      <c r="B1510" s="41">
        <v>1720.8467342914601</v>
      </c>
      <c r="C1510" s="41">
        <v>174614.00486141801</v>
      </c>
      <c r="D1510" s="38">
        <v>1.0473534539156</v>
      </c>
      <c r="E1510" s="38">
        <v>101.46981795756101</v>
      </c>
    </row>
    <row r="1511" spans="1:5">
      <c r="A1511" s="40">
        <v>44036</v>
      </c>
      <c r="B1511" s="41">
        <v>1720.92016678959</v>
      </c>
      <c r="C1511" s="41">
        <v>174614.19963090299</v>
      </c>
      <c r="D1511" s="38">
        <v>1.0473963740094501</v>
      </c>
      <c r="E1511" s="38">
        <v>101.46560136874299</v>
      </c>
    </row>
    <row r="1512" spans="1:5">
      <c r="A1512" s="40">
        <v>44037</v>
      </c>
      <c r="B1512" s="41">
        <v>1720.9936491823801</v>
      </c>
      <c r="C1512" s="41">
        <v>174614.39742520699</v>
      </c>
      <c r="D1512" s="38">
        <v>1.0474393101208199</v>
      </c>
      <c r="E1512" s="38">
        <v>101.461383955812</v>
      </c>
    </row>
    <row r="1513" spans="1:5">
      <c r="A1513" s="40">
        <v>44038</v>
      </c>
      <c r="B1513" s="41">
        <v>1721.0671814760501</v>
      </c>
      <c r="C1513" s="41">
        <v>174614.598244352</v>
      </c>
      <c r="D1513" s="38">
        <v>1.0474822622515301</v>
      </c>
      <c r="E1513" s="38">
        <v>101.457165718886</v>
      </c>
    </row>
    <row r="1514" spans="1:5">
      <c r="A1514" s="40">
        <v>44039</v>
      </c>
      <c r="B1514" s="41">
        <v>1721.1407636768599</v>
      </c>
      <c r="C1514" s="41">
        <v>174614.80208836001</v>
      </c>
      <c r="D1514" s="38">
        <v>1.0475252304034</v>
      </c>
      <c r="E1514" s="38">
        <v>101.452946658082</v>
      </c>
    </row>
    <row r="1515" spans="1:5">
      <c r="A1515" s="40">
        <v>44040</v>
      </c>
      <c r="B1515" s="41">
        <v>1721.21439579107</v>
      </c>
      <c r="C1515" s="41">
        <v>174615.00895725499</v>
      </c>
      <c r="D1515" s="38">
        <v>1.0475682145782801</v>
      </c>
      <c r="E1515" s="38">
        <v>101.448726773519</v>
      </c>
    </row>
    <row r="1516" spans="1:5">
      <c r="A1516" s="40">
        <v>44041</v>
      </c>
      <c r="B1516" s="41">
        <v>1721.28807782492</v>
      </c>
      <c r="C1516" s="41">
        <v>174615.21885105901</v>
      </c>
      <c r="D1516" s="38">
        <v>1.0476112147779699</v>
      </c>
      <c r="E1516" s="38">
        <v>101.444506065312</v>
      </c>
    </row>
    <row r="1517" spans="1:5">
      <c r="A1517" s="40">
        <v>44042</v>
      </c>
      <c r="B1517" s="41">
        <v>1721.36180978469</v>
      </c>
      <c r="C1517" s="41">
        <v>174615.43176979601</v>
      </c>
      <c r="D1517" s="38">
        <v>1.04765423100432</v>
      </c>
      <c r="E1517" s="38">
        <v>101.44028453358</v>
      </c>
    </row>
    <row r="1518" spans="1:5">
      <c r="A1518" s="40">
        <v>44043</v>
      </c>
      <c r="B1518" s="41">
        <v>1721.4355916766399</v>
      </c>
      <c r="C1518" s="41">
        <v>174615.64771349001</v>
      </c>
      <c r="D1518" s="38">
        <v>1.0476972632591499</v>
      </c>
      <c r="E1518" s="38">
        <v>101.436062178439</v>
      </c>
    </row>
    <row r="1519" spans="1:5">
      <c r="A1519" s="40">
        <v>44044</v>
      </c>
      <c r="B1519" s="41">
        <v>1721.5094235070601</v>
      </c>
      <c r="C1519" s="41">
        <v>174615.86668216501</v>
      </c>
      <c r="D1519" s="38">
        <v>1.04774031154428</v>
      </c>
      <c r="E1519" s="38">
        <v>101.431839000008</v>
      </c>
    </row>
    <row r="1520" spans="1:5">
      <c r="A1520" s="40">
        <v>44045</v>
      </c>
      <c r="B1520" s="41">
        <v>1721.5833052822099</v>
      </c>
      <c r="C1520" s="41">
        <v>174616.08867584399</v>
      </c>
      <c r="D1520" s="38">
        <v>1.04778337586156</v>
      </c>
      <c r="E1520" s="38">
        <v>101.427614998404</v>
      </c>
    </row>
    <row r="1521" spans="1:5">
      <c r="A1521" s="40">
        <v>44046</v>
      </c>
      <c r="B1521" s="41">
        <v>1721.65723700839</v>
      </c>
      <c r="C1521" s="41">
        <v>174616.31369455199</v>
      </c>
      <c r="D1521" s="38">
        <v>1.0478264562128099</v>
      </c>
      <c r="E1521" s="38">
        <v>101.423390173744</v>
      </c>
    </row>
    <row r="1522" spans="1:5">
      <c r="A1522" s="40">
        <v>44047</v>
      </c>
      <c r="B1522" s="41">
        <v>1721.73121869188</v>
      </c>
      <c r="C1522" s="41">
        <v>174616.541738314</v>
      </c>
      <c r="D1522" s="38">
        <v>1.04786955259987</v>
      </c>
      <c r="E1522" s="38">
        <v>101.41916452614601</v>
      </c>
    </row>
    <row r="1523" spans="1:5">
      <c r="A1523" s="40">
        <v>44048</v>
      </c>
      <c r="B1523" s="41">
        <v>1721.8052503389899</v>
      </c>
      <c r="C1523" s="41">
        <v>174616.77280715501</v>
      </c>
      <c r="D1523" s="38">
        <v>1.04791266502456</v>
      </c>
      <c r="E1523" s="38">
        <v>101.414938055728</v>
      </c>
    </row>
    <row r="1524" spans="1:5">
      <c r="A1524" s="40">
        <v>44049</v>
      </c>
      <c r="B1524" s="41">
        <v>1721.87933195601</v>
      </c>
      <c r="C1524" s="41">
        <v>174617.00690109999</v>
      </c>
      <c r="D1524" s="38">
        <v>1.04795579348873</v>
      </c>
      <c r="E1524" s="38">
        <v>101.410710762606</v>
      </c>
    </row>
    <row r="1525" spans="1:5">
      <c r="A1525" s="40">
        <v>44050</v>
      </c>
      <c r="B1525" s="41">
        <v>1721.9534635492601</v>
      </c>
      <c r="C1525" s="41">
        <v>174617.244020174</v>
      </c>
      <c r="D1525" s="38">
        <v>1.0479989379942001</v>
      </c>
      <c r="E1525" s="38">
        <v>101.406482646898</v>
      </c>
    </row>
    <row r="1526" spans="1:5">
      <c r="A1526" s="40">
        <v>44051</v>
      </c>
      <c r="B1526" s="41">
        <v>1722.0276451250299</v>
      </c>
      <c r="C1526" s="41">
        <v>174617.48416440401</v>
      </c>
      <c r="D1526" s="38">
        <v>1.0480420985428101</v>
      </c>
      <c r="E1526" s="38">
        <v>101.40225370872299</v>
      </c>
    </row>
    <row r="1527" spans="1:5">
      <c r="A1527" s="40">
        <v>44052</v>
      </c>
      <c r="B1527" s="41">
        <v>1722.10187668966</v>
      </c>
      <c r="C1527" s="41">
        <v>174617.72733381399</v>
      </c>
      <c r="D1527" s="38">
        <v>1.0480852751364</v>
      </c>
      <c r="E1527" s="38">
        <v>101.398023948198</v>
      </c>
    </row>
    <row r="1528" spans="1:5">
      <c r="A1528" s="40">
        <v>44053</v>
      </c>
      <c r="B1528" s="41">
        <v>1722.1761582494601</v>
      </c>
      <c r="C1528" s="41">
        <v>174617.97352843199</v>
      </c>
      <c r="D1528" s="38">
        <v>1.0481284677767999</v>
      </c>
      <c r="E1528" s="38">
        <v>101.393793365439</v>
      </c>
    </row>
    <row r="1529" spans="1:5">
      <c r="A1529" s="40">
        <v>44054</v>
      </c>
      <c r="B1529" s="41">
        <v>1722.25048981076</v>
      </c>
      <c r="C1529" s="41">
        <v>174618.22274828301</v>
      </c>
      <c r="D1529" s="38">
        <v>1.04817167646585</v>
      </c>
      <c r="E1529" s="38">
        <v>101.389561960566</v>
      </c>
    </row>
    <row r="1530" spans="1:5">
      <c r="A1530" s="40">
        <v>44055</v>
      </c>
      <c r="B1530" s="41">
        <v>1722.3248713799001</v>
      </c>
      <c r="C1530" s="41">
        <v>174618.47499339501</v>
      </c>
      <c r="D1530" s="38">
        <v>1.0482149012053901</v>
      </c>
      <c r="E1530" s="38">
        <v>101.385329733695</v>
      </c>
    </row>
    <row r="1531" spans="1:5">
      <c r="A1531" s="40">
        <v>44056</v>
      </c>
      <c r="B1531" s="41">
        <v>1722.3993029632099</v>
      </c>
      <c r="C1531" s="41">
        <v>174618.73026379399</v>
      </c>
      <c r="D1531" s="38">
        <v>1.0482581419972601</v>
      </c>
      <c r="E1531" s="38">
        <v>101.381096684944</v>
      </c>
    </row>
    <row r="1532" spans="1:5">
      <c r="A1532" s="40">
        <v>44057</v>
      </c>
      <c r="B1532" s="41">
        <v>1722.47378456704</v>
      </c>
      <c r="C1532" s="41">
        <v>174618.98855950701</v>
      </c>
      <c r="D1532" s="38">
        <v>1.0483013988433001</v>
      </c>
      <c r="E1532" s="38">
        <v>101.37686281443099</v>
      </c>
    </row>
    <row r="1533" spans="1:5">
      <c r="A1533" s="40">
        <v>44058</v>
      </c>
      <c r="B1533" s="41">
        <v>1722.5483161977299</v>
      </c>
      <c r="C1533" s="41">
        <v>174619.249880563</v>
      </c>
      <c r="D1533" s="38">
        <v>1.04834467174534</v>
      </c>
      <c r="E1533" s="38">
        <v>101.37262812227399</v>
      </c>
    </row>
    <row r="1534" spans="1:5">
      <c r="A1534" s="40">
        <v>44059</v>
      </c>
      <c r="B1534" s="41">
        <v>1722.62289786165</v>
      </c>
      <c r="C1534" s="41">
        <v>174619.51422698799</v>
      </c>
      <c r="D1534" s="38">
        <v>1.04838796070523</v>
      </c>
      <c r="E1534" s="38">
        <v>101.36839260859099</v>
      </c>
    </row>
    <row r="1535" spans="1:5">
      <c r="A1535" s="40">
        <v>44060</v>
      </c>
      <c r="B1535" s="41">
        <v>1722.69752956515</v>
      </c>
      <c r="C1535" s="41">
        <v>174619.78159881101</v>
      </c>
      <c r="D1535" s="38">
        <v>1.04843126572481</v>
      </c>
      <c r="E1535" s="38">
        <v>101.364156273498</v>
      </c>
    </row>
    <row r="1536" spans="1:5">
      <c r="A1536" s="40">
        <v>44061</v>
      </c>
      <c r="B1536" s="41">
        <v>1722.7722113145901</v>
      </c>
      <c r="C1536" s="41">
        <v>174620.05199606001</v>
      </c>
      <c r="D1536" s="38">
        <v>1.04847458680592</v>
      </c>
      <c r="E1536" s="38">
        <v>101.359919117115</v>
      </c>
    </row>
    <row r="1537" spans="1:5">
      <c r="A1537" s="40">
        <v>44062</v>
      </c>
      <c r="B1537" s="41">
        <v>1722.8469431163601</v>
      </c>
      <c r="C1537" s="41">
        <v>174620.325418764</v>
      </c>
      <c r="D1537" s="38">
        <v>1.0485179239504001</v>
      </c>
      <c r="E1537" s="38">
        <v>101.355681139558</v>
      </c>
    </row>
    <row r="1538" spans="1:5">
      <c r="A1538" s="40">
        <v>44063</v>
      </c>
      <c r="B1538" s="41">
        <v>1722.9217249768101</v>
      </c>
      <c r="C1538" s="41">
        <v>174620.60186694999</v>
      </c>
      <c r="D1538" s="38">
        <v>1.0485612771601101</v>
      </c>
      <c r="E1538" s="38">
        <v>101.35144234094599</v>
      </c>
    </row>
    <row r="1539" spans="1:5">
      <c r="A1539" s="40">
        <v>44064</v>
      </c>
      <c r="B1539" s="41">
        <v>1722.99655690235</v>
      </c>
      <c r="C1539" s="41">
        <v>174620.88134064901</v>
      </c>
      <c r="D1539" s="38">
        <v>1.0486046464368799</v>
      </c>
      <c r="E1539" s="38">
        <v>101.347202721396</v>
      </c>
    </row>
    <row r="1540" spans="1:5">
      <c r="A1540" s="40">
        <v>44065</v>
      </c>
      <c r="B1540" s="41">
        <v>1723.0714388993399</v>
      </c>
      <c r="C1540" s="41">
        <v>174621.16383988899</v>
      </c>
      <c r="D1540" s="38">
        <v>1.0486480317825499</v>
      </c>
      <c r="E1540" s="38">
        <v>101.342962281026</v>
      </c>
    </row>
    <row r="1541" spans="1:5">
      <c r="A1541" s="40">
        <v>44066</v>
      </c>
      <c r="B1541" s="41">
        <v>1723.1463709741899</v>
      </c>
      <c r="C1541" s="41">
        <v>174621.44936470001</v>
      </c>
      <c r="D1541" s="38">
        <v>1.0486914331989901</v>
      </c>
      <c r="E1541" s="38">
        <v>101.338721019955</v>
      </c>
    </row>
    <row r="1542" spans="1:5">
      <c r="A1542" s="40">
        <v>44067</v>
      </c>
      <c r="B1542" s="41">
        <v>1723.22135313329</v>
      </c>
      <c r="C1542" s="41">
        <v>174621.737915112</v>
      </c>
      <c r="D1542" s="38">
        <v>1.0487348506880201</v>
      </c>
      <c r="E1542" s="38">
        <v>101.334478938299</v>
      </c>
    </row>
    <row r="1543" spans="1:5">
      <c r="A1543" s="40">
        <v>44068</v>
      </c>
      <c r="B1543" s="41">
        <v>1723.2963853830399</v>
      </c>
      <c r="C1543" s="41">
        <v>174622.029491155</v>
      </c>
      <c r="D1543" s="38">
        <v>1.0487782842515001</v>
      </c>
      <c r="E1543" s="38">
        <v>101.330236036177</v>
      </c>
    </row>
    <row r="1544" spans="1:5">
      <c r="A1544" s="40">
        <v>44069</v>
      </c>
      <c r="B1544" s="41">
        <v>1723.3714677298501</v>
      </c>
      <c r="C1544" s="41">
        <v>174622.32409285801</v>
      </c>
      <c r="D1544" s="38">
        <v>1.04882173389128</v>
      </c>
      <c r="E1544" s="38">
        <v>101.325992313708</v>
      </c>
    </row>
    <row r="1545" spans="1:5">
      <c r="A1545" s="40">
        <v>44070</v>
      </c>
      <c r="B1545" s="41">
        <v>1723.44660018014</v>
      </c>
      <c r="C1545" s="41">
        <v>174622.621720253</v>
      </c>
      <c r="D1545" s="38">
        <v>1.04886519960921</v>
      </c>
      <c r="E1545" s="38">
        <v>101.32174777100801</v>
      </c>
    </row>
    <row r="1546" spans="1:5">
      <c r="A1546" s="40">
        <v>44071</v>
      </c>
      <c r="B1546" s="41">
        <v>1723.5217827403301</v>
      </c>
      <c r="C1546" s="41">
        <v>174622.92237337001</v>
      </c>
      <c r="D1546" s="38">
        <v>1.04890868140713</v>
      </c>
      <c r="E1546" s="38">
        <v>101.317502408195</v>
      </c>
    </row>
    <row r="1547" spans="1:5">
      <c r="A1547" s="40">
        <v>44072</v>
      </c>
      <c r="B1547" s="41">
        <v>1723.5970154168299</v>
      </c>
      <c r="C1547" s="41">
        <v>174623.22605224</v>
      </c>
      <c r="D1547" s="38">
        <v>1.0489521792869001</v>
      </c>
      <c r="E1547" s="38">
        <v>101.313256225389</v>
      </c>
    </row>
    <row r="1548" spans="1:5">
      <c r="A1548" s="40">
        <v>44073</v>
      </c>
      <c r="B1548" s="41">
        <v>1723.67229821607</v>
      </c>
      <c r="C1548" s="41">
        <v>174623.532756895</v>
      </c>
      <c r="D1548" s="38">
        <v>1.0489956932503699</v>
      </c>
      <c r="E1548" s="38">
        <v>101.309009222706</v>
      </c>
    </row>
    <row r="1549" spans="1:5">
      <c r="A1549" s="40">
        <v>44074</v>
      </c>
      <c r="B1549" s="41">
        <v>1723.7476311445</v>
      </c>
      <c r="C1549" s="41">
        <v>174623.842487366</v>
      </c>
      <c r="D1549" s="38">
        <v>1.0490392232993899</v>
      </c>
      <c r="E1549" s="38">
        <v>101.30476140026499</v>
      </c>
    </row>
    <row r="1550" spans="1:5">
      <c r="A1550" s="40">
        <v>44075</v>
      </c>
      <c r="B1550" s="41">
        <v>1723.8230142085499</v>
      </c>
      <c r="C1550" s="41">
        <v>174624.155243685</v>
      </c>
      <c r="D1550" s="38">
        <v>1.04908276943581</v>
      </c>
      <c r="E1550" s="38">
        <v>101.300512758184</v>
      </c>
    </row>
    <row r="1551" spans="1:5">
      <c r="A1551" s="40">
        <v>44076</v>
      </c>
      <c r="B1551" s="41">
        <v>1723.89844741467</v>
      </c>
      <c r="C1551" s="41">
        <v>174624.47102588299</v>
      </c>
      <c r="D1551" s="38">
        <v>1.0491263316614801</v>
      </c>
      <c r="E1551" s="38">
        <v>101.296263296581</v>
      </c>
    </row>
    <row r="1552" spans="1:5">
      <c r="A1552" s="40">
        <v>44077</v>
      </c>
      <c r="B1552" s="41">
        <v>1723.9739307693001</v>
      </c>
      <c r="C1552" s="41">
        <v>174624.789833994</v>
      </c>
      <c r="D1552" s="38">
        <v>1.0491699099782701</v>
      </c>
      <c r="E1552" s="38">
        <v>101.292013015574</v>
      </c>
    </row>
    <row r="1553" spans="1:5">
      <c r="A1553" s="40">
        <v>44078</v>
      </c>
      <c r="B1553" s="41">
        <v>1724.0494642789099</v>
      </c>
      <c r="C1553" s="41">
        <v>174625.11166805</v>
      </c>
      <c r="D1553" s="38">
        <v>1.04921350438802</v>
      </c>
      <c r="E1553" s="38">
        <v>101.287761915281</v>
      </c>
    </row>
    <row r="1554" spans="1:5">
      <c r="A1554" s="40">
        <v>44079</v>
      </c>
      <c r="B1554" s="41">
        <v>1724.1250479499499</v>
      </c>
      <c r="C1554" s="41">
        <v>174625.43652808201</v>
      </c>
      <c r="D1554" s="38">
        <v>1.04925711489259</v>
      </c>
      <c r="E1554" s="38">
        <v>101.28350999582</v>
      </c>
    </row>
    <row r="1555" spans="1:5">
      <c r="A1555" s="40">
        <v>44080</v>
      </c>
      <c r="B1555" s="41">
        <v>1724.2006817888901</v>
      </c>
      <c r="C1555" s="41">
        <v>174625.764414126</v>
      </c>
      <c r="D1555" s="38">
        <v>1.04930074149384</v>
      </c>
      <c r="E1555" s="38">
        <v>101.27925725730999</v>
      </c>
    </row>
    <row r="1556" spans="1:5">
      <c r="A1556" s="40">
        <v>44081</v>
      </c>
      <c r="B1556" s="41">
        <v>1724.27636580221</v>
      </c>
      <c r="C1556" s="41">
        <v>174626.09532621299</v>
      </c>
      <c r="D1556" s="38">
        <v>1.0493443841936201</v>
      </c>
      <c r="E1556" s="38">
        <v>101.27500369986799</v>
      </c>
    </row>
    <row r="1557" spans="1:5">
      <c r="A1557" s="40">
        <v>44082</v>
      </c>
      <c r="B1557" s="41">
        <v>1724.35209999638</v>
      </c>
      <c r="C1557" s="41">
        <v>174626.42926437801</v>
      </c>
      <c r="D1557" s="38">
        <v>1.0493880429938001</v>
      </c>
      <c r="E1557" s="38">
        <v>101.27074932361199</v>
      </c>
    </row>
    <row r="1558" spans="1:5">
      <c r="A1558" s="40">
        <v>44083</v>
      </c>
      <c r="B1558" s="41">
        <v>1724.42788437788</v>
      </c>
      <c r="C1558" s="41">
        <v>174626.76622865401</v>
      </c>
      <c r="D1558" s="38">
        <v>1.04943171789622</v>
      </c>
      <c r="E1558" s="38">
        <v>101.266494128662</v>
      </c>
    </row>
    <row r="1559" spans="1:5">
      <c r="A1559" s="40">
        <v>44084</v>
      </c>
      <c r="B1559" s="41">
        <v>1724.50371895321</v>
      </c>
      <c r="C1559" s="41">
        <v>174627.10621907501</v>
      </c>
      <c r="D1559" s="38">
        <v>1.04947540890275</v>
      </c>
      <c r="E1559" s="38">
        <v>101.26223811513501</v>
      </c>
    </row>
    <row r="1560" spans="1:5">
      <c r="A1560" s="40">
        <v>44085</v>
      </c>
      <c r="B1560" s="41">
        <v>1724.5796037288501</v>
      </c>
      <c r="C1560" s="41">
        <v>174627.449235676</v>
      </c>
      <c r="D1560" s="38">
        <v>1.0495191160152599</v>
      </c>
      <c r="E1560" s="38">
        <v>101.25798128314899</v>
      </c>
    </row>
    <row r="1561" spans="1:5">
      <c r="A1561" s="40">
        <v>44086</v>
      </c>
      <c r="B1561" s="41">
        <v>1724.6555387113001</v>
      </c>
      <c r="C1561" s="41">
        <v>174627.79527849099</v>
      </c>
      <c r="D1561" s="38">
        <v>1.04956283923559</v>
      </c>
      <c r="E1561" s="38">
        <v>101.253723632823</v>
      </c>
    </row>
    <row r="1562" spans="1:5">
      <c r="A1562" s="40">
        <v>44087</v>
      </c>
      <c r="B1562" s="41">
        <v>1724.7315239070699</v>
      </c>
      <c r="C1562" s="41">
        <v>174628.144347555</v>
      </c>
      <c r="D1562" s="38">
        <v>1.0496065785656199</v>
      </c>
      <c r="E1562" s="38">
        <v>101.249465164274</v>
      </c>
    </row>
    <row r="1563" spans="1:5">
      <c r="A1563" s="40">
        <v>44088</v>
      </c>
      <c r="B1563" s="41">
        <v>1724.8075593226699</v>
      </c>
      <c r="C1563" s="41">
        <v>174628.49644290301</v>
      </c>
      <c r="D1563" s="38">
        <v>1.0496503340071901</v>
      </c>
      <c r="E1563" s="38">
        <v>101.245205877622</v>
      </c>
    </row>
    <row r="1564" spans="1:5">
      <c r="A1564" s="40">
        <v>44089</v>
      </c>
      <c r="B1564" s="41">
        <v>1724.8836449646101</v>
      </c>
      <c r="C1564" s="41">
        <v>174628.851564571</v>
      </c>
      <c r="D1564" s="38">
        <v>1.04969410556219</v>
      </c>
      <c r="E1564" s="38">
        <v>101.240945772985</v>
      </c>
    </row>
    <row r="1565" spans="1:5">
      <c r="A1565" s="40">
        <v>44090</v>
      </c>
      <c r="B1565" s="41">
        <v>1724.9597808394201</v>
      </c>
      <c r="C1565" s="41">
        <v>174629.209712593</v>
      </c>
      <c r="D1565" s="38">
        <v>1.0497378932324699</v>
      </c>
      <c r="E1565" s="38">
        <v>101.23668485048</v>
      </c>
    </row>
    <row r="1566" spans="1:5">
      <c r="A1566" s="40">
        <v>44091</v>
      </c>
      <c r="B1566" s="41">
        <v>1725.0359669536101</v>
      </c>
      <c r="C1566" s="41">
        <v>174629.57088700699</v>
      </c>
      <c r="D1566" s="38">
        <v>1.0497816970198901</v>
      </c>
      <c r="E1566" s="38">
        <v>101.232423110227</v>
      </c>
    </row>
    <row r="1567" spans="1:5">
      <c r="A1567" s="40">
        <v>44092</v>
      </c>
      <c r="B1567" s="41">
        <v>1725.1122033137201</v>
      </c>
      <c r="C1567" s="41">
        <v>174629.935087847</v>
      </c>
      <c r="D1567" s="38">
        <v>1.04982551692632</v>
      </c>
      <c r="E1567" s="38">
        <v>101.228160552343</v>
      </c>
    </row>
    <row r="1568" spans="1:5">
      <c r="A1568" s="40">
        <v>44093</v>
      </c>
      <c r="B1568" s="41">
        <v>1725.18848992629</v>
      </c>
      <c r="C1568" s="41">
        <v>174630.302315151</v>
      </c>
      <c r="D1568" s="38">
        <v>1.04986935295363</v>
      </c>
      <c r="E1568" s="38">
        <v>101.22389717694701</v>
      </c>
    </row>
    <row r="1569" spans="1:5">
      <c r="A1569" s="40">
        <v>44094</v>
      </c>
      <c r="B1569" s="41">
        <v>1725.26482679786</v>
      </c>
      <c r="C1569" s="41">
        <v>174630.672568954</v>
      </c>
      <c r="D1569" s="38">
        <v>1.0499132051036799</v>
      </c>
      <c r="E1569" s="38">
        <v>101.219632984157</v>
      </c>
    </row>
    <row r="1570" spans="1:5">
      <c r="A1570" s="40">
        <v>44095</v>
      </c>
      <c r="B1570" s="41">
        <v>1725.34121393497</v>
      </c>
      <c r="C1570" s="41">
        <v>174631.04584929501</v>
      </c>
      <c r="D1570" s="38">
        <v>1.0499570733783401</v>
      </c>
      <c r="E1570" s="38">
        <v>101.215367974092</v>
      </c>
    </row>
    <row r="1571" spans="1:5">
      <c r="A1571" s="40">
        <v>44096</v>
      </c>
      <c r="B1571" s="41">
        <v>1725.4176513441701</v>
      </c>
      <c r="C1571" s="41">
        <v>174631.42215620901</v>
      </c>
      <c r="D1571" s="38">
        <v>1.05000095777948</v>
      </c>
      <c r="E1571" s="38">
        <v>101.211102146871</v>
      </c>
    </row>
    <row r="1572" spans="1:5">
      <c r="A1572" s="40">
        <v>44097</v>
      </c>
      <c r="B1572" s="41">
        <v>1725.49413903203</v>
      </c>
      <c r="C1572" s="41">
        <v>174631.80148973499</v>
      </c>
      <c r="D1572" s="38">
        <v>1.0500448583089601</v>
      </c>
      <c r="E1572" s="38">
        <v>101.206835502611</v>
      </c>
    </row>
    <row r="1573" spans="1:5">
      <c r="A1573" s="40">
        <v>44098</v>
      </c>
      <c r="B1573" s="41">
        <v>1725.5706770051099</v>
      </c>
      <c r="C1573" s="41">
        <v>174632.18384990899</v>
      </c>
      <c r="D1573" s="38">
        <v>1.05008877496866</v>
      </c>
      <c r="E1573" s="38">
        <v>101.202568041432</v>
      </c>
    </row>
    <row r="1574" spans="1:5">
      <c r="A1574" s="40">
        <v>44099</v>
      </c>
      <c r="B1574" s="41">
        <v>1725.6472652699799</v>
      </c>
      <c r="C1574" s="41">
        <v>174632.569236771</v>
      </c>
      <c r="D1574" s="38">
        <v>1.0501327077604501</v>
      </c>
      <c r="E1574" s="38">
        <v>101.198299763451</v>
      </c>
    </row>
    <row r="1575" spans="1:5">
      <c r="A1575" s="40">
        <v>44100</v>
      </c>
      <c r="B1575" s="41">
        <v>1725.7239038332</v>
      </c>
      <c r="C1575" s="41">
        <v>174632.95765035701</v>
      </c>
      <c r="D1575" s="38">
        <v>1.0501766566862001</v>
      </c>
      <c r="E1575" s="38">
        <v>101.19403066878699</v>
      </c>
    </row>
    <row r="1576" spans="1:5">
      <c r="A1576" s="40">
        <v>44101</v>
      </c>
      <c r="B1576" s="41">
        <v>1725.8005927013701</v>
      </c>
      <c r="C1576" s="41">
        <v>174633.349090706</v>
      </c>
      <c r="D1576" s="38">
        <v>1.0502206217477801</v>
      </c>
      <c r="E1576" s="38">
        <v>101.18976075755999</v>
      </c>
    </row>
    <row r="1577" spans="1:5">
      <c r="A1577" s="40">
        <v>44102</v>
      </c>
      <c r="B1577" s="41">
        <v>1725.8773318810599</v>
      </c>
      <c r="C1577" s="41">
        <v>174633.74355785799</v>
      </c>
      <c r="D1577" s="38">
        <v>1.0502646029470599</v>
      </c>
      <c r="E1577" s="38">
        <v>101.185490029886</v>
      </c>
    </row>
    <row r="1578" spans="1:5">
      <c r="A1578" s="40">
        <v>44103</v>
      </c>
      <c r="B1578" s="41">
        <v>1725.95412137886</v>
      </c>
      <c r="C1578" s="41">
        <v>174634.14105184999</v>
      </c>
      <c r="D1578" s="38">
        <v>1.0503086002859101</v>
      </c>
      <c r="E1578" s="38">
        <v>101.18121848588601</v>
      </c>
    </row>
    <row r="1579" spans="1:5">
      <c r="A1579" s="40">
        <v>44104</v>
      </c>
      <c r="B1579" s="41">
        <v>1726.03096120137</v>
      </c>
      <c r="C1579" s="41">
        <v>174634.541572722</v>
      </c>
      <c r="D1579" s="38">
        <v>1.05035261376621</v>
      </c>
      <c r="E1579" s="38">
        <v>101.17694612567701</v>
      </c>
    </row>
    <row r="1580" spans="1:5">
      <c r="A1580" s="40">
        <v>44105</v>
      </c>
      <c r="B1580" s="41">
        <v>1726.10785135519</v>
      </c>
      <c r="C1580" s="41">
        <v>174634.94512051399</v>
      </c>
      <c r="D1580" s="38">
        <v>1.05039664338984</v>
      </c>
      <c r="E1580" s="38">
        <v>101.17267294937901</v>
      </c>
    </row>
    <row r="1581" spans="1:5">
      <c r="A1581" s="40">
        <v>44106</v>
      </c>
      <c r="B1581" s="41">
        <v>1726.18479184693</v>
      </c>
      <c r="C1581" s="41">
        <v>174635.35169526399</v>
      </c>
      <c r="D1581" s="38">
        <v>1.0504406891586699</v>
      </c>
      <c r="E1581" s="38">
        <v>101.16839895710901</v>
      </c>
    </row>
    <row r="1582" spans="1:5">
      <c r="A1582" s="40">
        <v>44107</v>
      </c>
      <c r="B1582" s="41">
        <v>1726.2617826831899</v>
      </c>
      <c r="C1582" s="41">
        <v>174635.76129701399</v>
      </c>
      <c r="D1582" s="38">
        <v>1.0504847510745701</v>
      </c>
      <c r="E1582" s="38">
        <v>101.164124148987</v>
      </c>
    </row>
    <row r="1583" spans="1:5">
      <c r="A1583" s="40">
        <v>44108</v>
      </c>
      <c r="B1583" s="41">
        <v>1726.3388238706</v>
      </c>
      <c r="C1583" s="41">
        <v>174636.173925802</v>
      </c>
      <c r="D1583" s="38">
        <v>1.0505288291394299</v>
      </c>
      <c r="E1583" s="38">
        <v>101.159848525131</v>
      </c>
    </row>
    <row r="1584" spans="1:5">
      <c r="A1584" s="40">
        <v>44109</v>
      </c>
      <c r="B1584" s="41">
        <v>1726.4159154157701</v>
      </c>
      <c r="C1584" s="41">
        <v>174636.58958167001</v>
      </c>
      <c r="D1584" s="38">
        <v>1.05057292335512</v>
      </c>
      <c r="E1584" s="38">
        <v>101.15557208566</v>
      </c>
    </row>
    <row r="1585" spans="1:5">
      <c r="A1585" s="40">
        <v>44110</v>
      </c>
      <c r="B1585" s="41">
        <v>1726.49305732534</v>
      </c>
      <c r="C1585" s="41">
        <v>174637.00826465801</v>
      </c>
      <c r="D1585" s="38">
        <v>1.0506170337235099</v>
      </c>
      <c r="E1585" s="38">
        <v>101.151294830692</v>
      </c>
    </row>
    <row r="1586" spans="1:5">
      <c r="A1586" s="40">
        <v>44111</v>
      </c>
      <c r="B1586" s="41">
        <v>1726.57024960594</v>
      </c>
      <c r="C1586" s="41">
        <v>174637.42997480801</v>
      </c>
      <c r="D1586" s="38">
        <v>1.0506611602464999</v>
      </c>
      <c r="E1586" s="38">
        <v>101.147016760347</v>
      </c>
    </row>
    <row r="1587" spans="1:5">
      <c r="A1587" s="40">
        <v>44112</v>
      </c>
      <c r="B1587" s="41">
        <v>1726.6474922642001</v>
      </c>
      <c r="C1587" s="41">
        <v>174637.85471215899</v>
      </c>
      <c r="D1587" s="38">
        <v>1.0507053029259501</v>
      </c>
      <c r="E1587" s="38">
        <v>101.142737874742</v>
      </c>
    </row>
    <row r="1588" spans="1:5">
      <c r="A1588" s="40">
        <v>44113</v>
      </c>
      <c r="B1588" s="41">
        <v>1726.7247853067699</v>
      </c>
      <c r="C1588" s="41">
        <v>174638.282476755</v>
      </c>
      <c r="D1588" s="38">
        <v>1.0507494617637501</v>
      </c>
      <c r="E1588" s="38">
        <v>101.138458173998</v>
      </c>
    </row>
    <row r="1589" spans="1:5">
      <c r="A1589" s="40">
        <v>44114</v>
      </c>
      <c r="B1589" s="41">
        <v>1726.8021287403001</v>
      </c>
      <c r="C1589" s="41">
        <v>174638.71326863501</v>
      </c>
      <c r="D1589" s="38">
        <v>1.0507936367617801</v>
      </c>
      <c r="E1589" s="38">
        <v>101.13417765823201</v>
      </c>
    </row>
    <row r="1590" spans="1:5">
      <c r="A1590" s="40">
        <v>44115</v>
      </c>
      <c r="B1590" s="41">
        <v>1726.87952257144</v>
      </c>
      <c r="C1590" s="41">
        <v>174639.14708784301</v>
      </c>
      <c r="D1590" s="38">
        <v>1.0508378279219299</v>
      </c>
      <c r="E1590" s="38">
        <v>101.129896327564</v>
      </c>
    </row>
    <row r="1591" spans="1:5">
      <c r="A1591" s="40">
        <v>44116</v>
      </c>
      <c r="B1591" s="41">
        <v>1726.95696680686</v>
      </c>
      <c r="C1591" s="41">
        <v>174639.58393442101</v>
      </c>
      <c r="D1591" s="38">
        <v>1.0508820352460699</v>
      </c>
      <c r="E1591" s="38">
        <v>101.125614182112</v>
      </c>
    </row>
    <row r="1592" spans="1:5">
      <c r="A1592" s="40">
        <v>44117</v>
      </c>
      <c r="B1592" s="41">
        <v>1727.03446145321</v>
      </c>
      <c r="C1592" s="41">
        <v>174640.023808411</v>
      </c>
      <c r="D1592" s="38">
        <v>1.0509262587360799</v>
      </c>
      <c r="E1592" s="38">
        <v>101.12133122199501</v>
      </c>
    </row>
    <row r="1593" spans="1:5">
      <c r="A1593" s="40">
        <v>44118</v>
      </c>
      <c r="B1593" s="41">
        <v>1727.1120065171699</v>
      </c>
      <c r="C1593" s="41">
        <v>174640.46670985501</v>
      </c>
      <c r="D1593" s="38">
        <v>1.0509704983938599</v>
      </c>
      <c r="E1593" s="38">
        <v>101.11704744733299</v>
      </c>
    </row>
    <row r="1594" spans="1:5">
      <c r="A1594" s="40">
        <v>44119</v>
      </c>
      <c r="B1594" s="41">
        <v>1727.1896020054201</v>
      </c>
      <c r="C1594" s="41">
        <v>174640.91263879699</v>
      </c>
      <c r="D1594" s="38">
        <v>1.05101475422129</v>
      </c>
      <c r="E1594" s="38">
        <v>101.112762858243</v>
      </c>
    </row>
    <row r="1595" spans="1:5">
      <c r="A1595" s="40">
        <v>44120</v>
      </c>
      <c r="B1595" s="41">
        <v>1727.2672479246401</v>
      </c>
      <c r="C1595" s="41">
        <v>174641.36159528</v>
      </c>
      <c r="D1595" s="38">
        <v>1.0510590262202599</v>
      </c>
      <c r="E1595" s="38">
        <v>101.108477454845</v>
      </c>
    </row>
    <row r="1596" spans="1:5">
      <c r="A1596" s="40">
        <v>44121</v>
      </c>
      <c r="B1596" s="41">
        <v>1727.3449442814999</v>
      </c>
      <c r="C1596" s="41">
        <v>174641.81357934701</v>
      </c>
      <c r="D1596" s="38">
        <v>1.05110331439264</v>
      </c>
      <c r="E1596" s="38">
        <v>101.104191237257</v>
      </c>
    </row>
    <row r="1597" spans="1:5">
      <c r="A1597" s="40">
        <v>44122</v>
      </c>
      <c r="B1597" s="41">
        <v>1727.4226910827099</v>
      </c>
      <c r="C1597" s="41">
        <v>174642.268591042</v>
      </c>
      <c r="D1597" s="38">
        <v>1.0511476187403299</v>
      </c>
      <c r="E1597" s="38">
        <v>101.0999042056</v>
      </c>
    </row>
    <row r="1598" spans="1:5">
      <c r="A1598" s="40">
        <v>44123</v>
      </c>
      <c r="B1598" s="41">
        <v>1727.50048833497</v>
      </c>
      <c r="C1598" s="41">
        <v>174642.72663040899</v>
      </c>
      <c r="D1598" s="38">
        <v>1.05119193926522</v>
      </c>
      <c r="E1598" s="38">
        <v>101.095616359991</v>
      </c>
    </row>
    <row r="1599" spans="1:5">
      <c r="A1599" s="40">
        <v>44124</v>
      </c>
      <c r="B1599" s="41">
        <v>1727.57833604497</v>
      </c>
      <c r="C1599" s="41">
        <v>174643.18769749301</v>
      </c>
      <c r="D1599" s="38">
        <v>1.05123627596919</v>
      </c>
      <c r="E1599" s="38">
        <v>101.09132770055</v>
      </c>
    </row>
    <row r="1600" spans="1:5">
      <c r="A1600" s="40">
        <v>44125</v>
      </c>
      <c r="B1600" s="41">
        <v>1727.65623421943</v>
      </c>
      <c r="C1600" s="41">
        <v>174643.65179233701</v>
      </c>
      <c r="D1600" s="38">
        <v>1.0512806288541301</v>
      </c>
      <c r="E1600" s="38">
        <v>101.087038227395</v>
      </c>
    </row>
    <row r="1601" spans="1:5">
      <c r="A1601" s="40">
        <v>44126</v>
      </c>
      <c r="B1601" s="41">
        <v>1727.7341828650499</v>
      </c>
      <c r="C1601" s="41">
        <v>174644.118914986</v>
      </c>
      <c r="D1601" s="38">
        <v>1.0513249979219399</v>
      </c>
      <c r="E1601" s="38">
        <v>101.082747940646</v>
      </c>
    </row>
    <row r="1602" spans="1:5">
      <c r="A1602" s="40">
        <v>44127</v>
      </c>
      <c r="B1602" s="41">
        <v>1727.81218198857</v>
      </c>
      <c r="C1602" s="41">
        <v>174644.58906548601</v>
      </c>
      <c r="D1602" s="38">
        <v>1.0513693831745099</v>
      </c>
      <c r="E1602" s="38">
        <v>101.07845684042201</v>
      </c>
    </row>
    <row r="1603" spans="1:5">
      <c r="A1603" s="40">
        <v>44128</v>
      </c>
      <c r="B1603" s="41">
        <v>1727.89023159669</v>
      </c>
      <c r="C1603" s="41">
        <v>174645.06224388201</v>
      </c>
      <c r="D1603" s="38">
        <v>1.0514137846137199</v>
      </c>
      <c r="E1603" s="38">
        <v>101.07416492684099</v>
      </c>
    </row>
    <row r="1604" spans="1:5">
      <c r="A1604" s="40">
        <v>44129</v>
      </c>
      <c r="B1604" s="41">
        <v>1727.96833169616</v>
      </c>
      <c r="C1604" s="41">
        <v>174645.538450219</v>
      </c>
      <c r="D1604" s="38">
        <v>1.05145820224147</v>
      </c>
      <c r="E1604" s="38">
        <v>101.06987220002399</v>
      </c>
    </row>
    <row r="1605" spans="1:5">
      <c r="A1605" s="40">
        <v>44130</v>
      </c>
      <c r="B1605" s="41">
        <v>1728.0464822937099</v>
      </c>
      <c r="C1605" s="41">
        <v>174646.01768454301</v>
      </c>
      <c r="D1605" s="38">
        <v>1.05150263605966</v>
      </c>
      <c r="E1605" s="38">
        <v>101.06557866008799</v>
      </c>
    </row>
    <row r="1606" spans="1:5">
      <c r="A1606" s="40">
        <v>44131</v>
      </c>
      <c r="B1606" s="41">
        <v>1728.1246833960699</v>
      </c>
      <c r="C1606" s="41">
        <v>174646.4999469</v>
      </c>
      <c r="D1606" s="38">
        <v>1.0515470860701699</v>
      </c>
      <c r="E1606" s="38">
        <v>101.061284307154</v>
      </c>
    </row>
    <row r="1607" spans="1:5">
      <c r="A1607" s="40">
        <v>44132</v>
      </c>
      <c r="B1607" s="41">
        <v>1728.2029350100099</v>
      </c>
      <c r="C1607" s="41">
        <v>174646.98523733701</v>
      </c>
      <c r="D1607" s="38">
        <v>1.0515915522749</v>
      </c>
      <c r="E1607" s="38">
        <v>101.056989141339</v>
      </c>
    </row>
    <row r="1608" spans="1:5">
      <c r="A1608" s="40">
        <v>44133</v>
      </c>
      <c r="B1608" s="41">
        <v>1728.2812371422499</v>
      </c>
      <c r="C1608" s="41">
        <v>174647.473555898</v>
      </c>
      <c r="D1608" s="38">
        <v>1.0516360346757501</v>
      </c>
      <c r="E1608" s="38">
        <v>101.052693162764</v>
      </c>
    </row>
    <row r="1609" spans="1:5">
      <c r="A1609" s="40">
        <v>44134</v>
      </c>
      <c r="B1609" s="41">
        <v>1728.3595897995799</v>
      </c>
      <c r="C1609" s="41">
        <v>174647.96490263299</v>
      </c>
      <c r="D1609" s="38">
        <v>1.05168053327461</v>
      </c>
      <c r="E1609" s="38">
        <v>101.04839637154799</v>
      </c>
    </row>
    <row r="1610" spans="1:5">
      <c r="A1610" s="40">
        <v>44135</v>
      </c>
      <c r="B1610" s="41">
        <v>1728.43799298873</v>
      </c>
      <c r="C1610" s="41">
        <v>174648.45927758701</v>
      </c>
      <c r="D1610" s="38">
        <v>1.05172504807339</v>
      </c>
      <c r="E1610" s="38">
        <v>101.044098767809</v>
      </c>
    </row>
    <row r="1611" spans="1:5">
      <c r="A1611" s="40">
        <v>44136</v>
      </c>
      <c r="B1611" s="41">
        <v>1728.5164467165</v>
      </c>
      <c r="C1611" s="41">
        <v>174648.95668080801</v>
      </c>
      <c r="D1611" s="38">
        <v>1.0517695790739701</v>
      </c>
      <c r="E1611" s="38">
        <v>101.039800351667</v>
      </c>
    </row>
    <row r="1612" spans="1:5">
      <c r="A1612" s="40">
        <v>44137</v>
      </c>
      <c r="B1612" s="41">
        <v>1728.59495098964</v>
      </c>
      <c r="C1612" s="41">
        <v>174649.45711234299</v>
      </c>
      <c r="D1612" s="38">
        <v>1.0518141262782601</v>
      </c>
      <c r="E1612" s="38">
        <v>101.035501123241</v>
      </c>
    </row>
    <row r="1613" spans="1:5">
      <c r="A1613" s="40">
        <v>44138</v>
      </c>
      <c r="B1613" s="41">
        <v>1728.67350581494</v>
      </c>
      <c r="C1613" s="41">
        <v>174649.96057224099</v>
      </c>
      <c r="D1613" s="38">
        <v>1.0518586896881501</v>
      </c>
      <c r="E1613" s="38">
        <v>101.03120108265099</v>
      </c>
    </row>
    <row r="1614" spans="1:5">
      <c r="A1614" s="40">
        <v>44139</v>
      </c>
      <c r="B1614" s="41">
        <v>1728.75211119917</v>
      </c>
      <c r="C1614" s="41">
        <v>174650.46706054799</v>
      </c>
      <c r="D1614" s="38">
        <v>1.0519032693055499</v>
      </c>
      <c r="E1614" s="38">
        <v>101.026900230016</v>
      </c>
    </row>
    <row r="1615" spans="1:5">
      <c r="A1615" s="40">
        <v>44140</v>
      </c>
      <c r="B1615" s="41">
        <v>1728.83076714914</v>
      </c>
      <c r="C1615" s="41">
        <v>174650.976577314</v>
      </c>
      <c r="D1615" s="38">
        <v>1.0519478651323499</v>
      </c>
      <c r="E1615" s="38">
        <v>101.022598565454</v>
      </c>
    </row>
    <row r="1616" spans="1:5">
      <c r="A1616" s="40">
        <v>44141</v>
      </c>
      <c r="B1616" s="41">
        <v>1728.9094736716399</v>
      </c>
      <c r="C1616" s="41">
        <v>174651.48912258699</v>
      </c>
      <c r="D1616" s="38">
        <v>1.0519924771704601</v>
      </c>
      <c r="E1616" s="38">
        <v>101.01829608908599</v>
      </c>
    </row>
    <row r="1617" spans="1:5">
      <c r="A1617" s="40">
        <v>44142</v>
      </c>
      <c r="B1617" s="41">
        <v>1728.9882307734599</v>
      </c>
      <c r="C1617" s="41">
        <v>174652.004696416</v>
      </c>
      <c r="D1617" s="38">
        <v>1.0520371054217801</v>
      </c>
      <c r="E1617" s="38">
        <v>101.01399280103</v>
      </c>
    </row>
    <row r="1618" spans="1:5">
      <c r="A1618" s="40">
        <v>44143</v>
      </c>
      <c r="B1618" s="41">
        <v>1729.06703846141</v>
      </c>
      <c r="C1618" s="41">
        <v>174652.52329884999</v>
      </c>
      <c r="D1618" s="38">
        <v>1.05208174988821</v>
      </c>
      <c r="E1618" s="38">
        <v>101.009688701407</v>
      </c>
    </row>
    <row r="1619" spans="1:5">
      <c r="A1619" s="40">
        <v>44144</v>
      </c>
      <c r="B1619" s="41">
        <v>1729.1458967423</v>
      </c>
      <c r="C1619" s="41">
        <v>174653.044929939</v>
      </c>
      <c r="D1619" s="38">
        <v>1.0521264105716599</v>
      </c>
      <c r="E1619" s="38">
        <v>101.00538379033399</v>
      </c>
    </row>
    <row r="1620" spans="1:5">
      <c r="A1620" s="40">
        <v>44145</v>
      </c>
      <c r="B1620" s="41">
        <v>1729.22480562296</v>
      </c>
      <c r="C1620" s="41">
        <v>174653.56958973099</v>
      </c>
      <c r="D1620" s="38">
        <v>1.05217108747403</v>
      </c>
      <c r="E1620" s="38">
        <v>101.00107806793299</v>
      </c>
    </row>
    <row r="1621" spans="1:5">
      <c r="A1621" s="40">
        <v>44146</v>
      </c>
      <c r="B1621" s="41">
        <v>1729.3037651101999</v>
      </c>
      <c r="C1621" s="41">
        <v>174654.09727827599</v>
      </c>
      <c r="D1621" s="38">
        <v>1.0522157805972201</v>
      </c>
      <c r="E1621" s="38">
        <v>100.996771534321</v>
      </c>
    </row>
    <row r="1622" spans="1:5">
      <c r="A1622" s="40">
        <v>44147</v>
      </c>
      <c r="B1622" s="41">
        <v>1729.38277521084</v>
      </c>
      <c r="C1622" s="41">
        <v>174654.62799562499</v>
      </c>
      <c r="D1622" s="38">
        <v>1.05226048994315</v>
      </c>
      <c r="E1622" s="38">
        <v>100.992464189619</v>
      </c>
    </row>
    <row r="1623" spans="1:5">
      <c r="A1623" s="40">
        <v>44148</v>
      </c>
      <c r="B1623" s="41">
        <v>1729.4618359317301</v>
      </c>
      <c r="C1623" s="41">
        <v>174655.16174182901</v>
      </c>
      <c r="D1623" s="38">
        <v>1.05230521551371</v>
      </c>
      <c r="E1623" s="38">
        <v>100.988156033946</v>
      </c>
    </row>
    <row r="1624" spans="1:5">
      <c r="A1624" s="40">
        <v>44149</v>
      </c>
      <c r="B1624" s="41">
        <v>1729.5409472797</v>
      </c>
      <c r="C1624" s="41">
        <v>174655.698516937</v>
      </c>
      <c r="D1624" s="38">
        <v>1.0523499573108199</v>
      </c>
      <c r="E1624" s="38">
        <v>100.983847067422</v>
      </c>
    </row>
    <row r="1625" spans="1:5">
      <c r="A1625" s="40">
        <v>44150</v>
      </c>
      <c r="B1625" s="41">
        <v>1729.62010926159</v>
      </c>
      <c r="C1625" s="41">
        <v>174656.23832100001</v>
      </c>
      <c r="D1625" s="38">
        <v>1.05239471533638</v>
      </c>
      <c r="E1625" s="38">
        <v>100.979537290165</v>
      </c>
    </row>
    <row r="1626" spans="1:5">
      <c r="A1626" s="40">
        <v>44151</v>
      </c>
      <c r="B1626" s="41">
        <v>1729.6993218842599</v>
      </c>
      <c r="C1626" s="41">
        <v>174656.78115406999</v>
      </c>
      <c r="D1626" s="38">
        <v>1.0524394895923099</v>
      </c>
      <c r="E1626" s="38">
        <v>100.975226702296</v>
      </c>
    </row>
    <row r="1627" spans="1:5">
      <c r="A1627" s="40">
        <v>44152</v>
      </c>
      <c r="B1627" s="41">
        <v>1729.77858515455</v>
      </c>
      <c r="C1627" s="41">
        <v>174657.32701619799</v>
      </c>
      <c r="D1627" s="38">
        <v>1.0524842800805001</v>
      </c>
      <c r="E1627" s="38">
        <v>100.97091530393401</v>
      </c>
    </row>
    <row r="1628" spans="1:5">
      <c r="A1628" s="40">
        <v>44153</v>
      </c>
      <c r="B1628" s="41">
        <v>1729.8578990793401</v>
      </c>
      <c r="C1628" s="41">
        <v>174657.87590743601</v>
      </c>
      <c r="D1628" s="38">
        <v>1.05252908680288</v>
      </c>
      <c r="E1628" s="38">
        <v>100.966603095198</v>
      </c>
    </row>
    <row r="1629" spans="1:5">
      <c r="A1629" s="40">
        <v>44154</v>
      </c>
      <c r="B1629" s="41">
        <v>1729.93726366547</v>
      </c>
      <c r="C1629" s="41">
        <v>174658.427827835</v>
      </c>
      <c r="D1629" s="38">
        <v>1.05257390976135</v>
      </c>
      <c r="E1629" s="38">
        <v>100.96229007620801</v>
      </c>
    </row>
    <row r="1630" spans="1:5">
      <c r="A1630" s="40">
        <v>44155</v>
      </c>
      <c r="B1630" s="41">
        <v>1730.0166789198399</v>
      </c>
      <c r="C1630" s="41">
        <v>174658.982777447</v>
      </c>
      <c r="D1630" s="38">
        <v>1.05261874895782</v>
      </c>
      <c r="E1630" s="38">
        <v>100.957976247083</v>
      </c>
    </row>
    <row r="1631" spans="1:5">
      <c r="A1631" s="40">
        <v>44156</v>
      </c>
      <c r="B1631" s="41">
        <v>1730.0961448492999</v>
      </c>
      <c r="C1631" s="41">
        <v>174659.540756325</v>
      </c>
      <c r="D1631" s="38">
        <v>1.0526636043942099</v>
      </c>
      <c r="E1631" s="38">
        <v>100.953661607944</v>
      </c>
    </row>
    <row r="1632" spans="1:5">
      <c r="A1632" s="40">
        <v>44157</v>
      </c>
      <c r="B1632" s="41">
        <v>1730.17566146075</v>
      </c>
      <c r="C1632" s="41">
        <v>174660.101764522</v>
      </c>
      <c r="D1632" s="38">
        <v>1.0527084760724299</v>
      </c>
      <c r="E1632" s="38">
        <v>100.94934615891</v>
      </c>
    </row>
    <row r="1633" spans="1:5">
      <c r="A1633" s="40">
        <v>44158</v>
      </c>
      <c r="B1633" s="41">
        <v>1730.2552287610699</v>
      </c>
      <c r="C1633" s="41">
        <v>174660.66580208999</v>
      </c>
      <c r="D1633" s="38">
        <v>1.0527533639944</v>
      </c>
      <c r="E1633" s="38">
        <v>100.9450299001</v>
      </c>
    </row>
    <row r="1634" spans="1:5">
      <c r="A1634" s="40">
        <v>44159</v>
      </c>
      <c r="B1634" s="41">
        <v>1730.33484675715</v>
      </c>
      <c r="C1634" s="41">
        <v>174661.232869083</v>
      </c>
      <c r="D1634" s="38">
        <v>1.05279826816203</v>
      </c>
      <c r="E1634" s="38">
        <v>100.940712831634</v>
      </c>
    </row>
    <row r="1635" spans="1:5">
      <c r="A1635" s="40">
        <v>44160</v>
      </c>
      <c r="B1635" s="41">
        <v>1730.4145154558901</v>
      </c>
      <c r="C1635" s="41">
        <v>174661.80296555301</v>
      </c>
      <c r="D1635" s="38">
        <v>1.05284318857723</v>
      </c>
      <c r="E1635" s="38">
        <v>100.936394953632</v>
      </c>
    </row>
    <row r="1636" spans="1:5">
      <c r="A1636" s="40">
        <v>44161</v>
      </c>
      <c r="B1636" s="41">
        <v>1730.4942348642001</v>
      </c>
      <c r="C1636" s="41">
        <v>174662.37609155499</v>
      </c>
      <c r="D1636" s="38">
        <v>1.05288812524192</v>
      </c>
      <c r="E1636" s="38">
        <v>100.932076266213</v>
      </c>
    </row>
    <row r="1637" spans="1:5">
      <c r="A1637" s="40">
        <v>44162</v>
      </c>
      <c r="B1637" s="41">
        <v>1730.5740049889901</v>
      </c>
      <c r="C1637" s="41">
        <v>174662.952247143</v>
      </c>
      <c r="D1637" s="38">
        <v>1.05293307815802</v>
      </c>
      <c r="E1637" s="38">
        <v>100.92775676949699</v>
      </c>
    </row>
    <row r="1638" spans="1:5">
      <c r="A1638" s="40">
        <v>44163</v>
      </c>
      <c r="B1638" s="41">
        <v>1730.65382583716</v>
      </c>
      <c r="C1638" s="41">
        <v>174663.53143236999</v>
      </c>
      <c r="D1638" s="38">
        <v>1.0529780473274499</v>
      </c>
      <c r="E1638" s="38">
        <v>100.92343646360401</v>
      </c>
    </row>
    <row r="1639" spans="1:5">
      <c r="A1639" s="40">
        <v>44164</v>
      </c>
      <c r="B1639" s="41">
        <v>1730.7336974156401</v>
      </c>
      <c r="C1639" s="41">
        <v>174664.113647291</v>
      </c>
      <c r="D1639" s="38">
        <v>1.0530230327521199</v>
      </c>
      <c r="E1639" s="38">
        <v>100.919115348654</v>
      </c>
    </row>
    <row r="1640" spans="1:5">
      <c r="A1640" s="40">
        <v>44165</v>
      </c>
      <c r="B1640" s="41">
        <v>1730.8136197313499</v>
      </c>
      <c r="C1640" s="41">
        <v>174664.69889196</v>
      </c>
      <c r="D1640" s="38">
        <v>1.05306803443395</v>
      </c>
      <c r="E1640" s="38">
        <v>100.914793424766</v>
      </c>
    </row>
    <row r="1641" spans="1:5">
      <c r="A1641" s="40">
        <v>44166</v>
      </c>
      <c r="B1641" s="41">
        <v>1730.89359279123</v>
      </c>
      <c r="C1641" s="41">
        <v>174665.28716643399</v>
      </c>
      <c r="D1641" s="38">
        <v>1.05311305237487</v>
      </c>
      <c r="E1641" s="38">
        <v>100.91047069206</v>
      </c>
    </row>
    <row r="1642" spans="1:5">
      <c r="A1642" s="40">
        <v>44167</v>
      </c>
      <c r="B1642" s="41">
        <v>1730.9736166022101</v>
      </c>
      <c r="C1642" s="41">
        <v>174665.87847076601</v>
      </c>
      <c r="D1642" s="38">
        <v>1.05315808657679</v>
      </c>
      <c r="E1642" s="38">
        <v>100.906147150656</v>
      </c>
    </row>
    <row r="1643" spans="1:5">
      <c r="A1643" s="40">
        <v>44168</v>
      </c>
      <c r="B1643" s="41">
        <v>1731.05369117124</v>
      </c>
      <c r="C1643" s="41">
        <v>174666.47280501199</v>
      </c>
      <c r="D1643" s="38">
        <v>1.0532031370416399</v>
      </c>
      <c r="E1643" s="38">
        <v>100.901822800673</v>
      </c>
    </row>
    <row r="1644" spans="1:5">
      <c r="A1644" s="40">
        <v>44169</v>
      </c>
      <c r="B1644" s="41">
        <v>1731.13381650525</v>
      </c>
      <c r="C1644" s="41">
        <v>174667.07016922801</v>
      </c>
      <c r="D1644" s="38">
        <v>1.05324820377133</v>
      </c>
      <c r="E1644" s="38">
        <v>100.89749764223301</v>
      </c>
    </row>
    <row r="1645" spans="1:5">
      <c r="A1645" s="40">
        <v>44170</v>
      </c>
      <c r="B1645" s="41">
        <v>1731.21399261121</v>
      </c>
      <c r="C1645" s="41">
        <v>174667.67056346999</v>
      </c>
      <c r="D1645" s="38">
        <v>1.0532932867678</v>
      </c>
      <c r="E1645" s="38">
        <v>100.893171675453</v>
      </c>
    </row>
    <row r="1646" spans="1:5">
      <c r="A1646" s="40">
        <v>44171</v>
      </c>
      <c r="B1646" s="41">
        <v>1731.2942194960699</v>
      </c>
      <c r="C1646" s="41">
        <v>174668.27398779301</v>
      </c>
      <c r="D1646" s="38">
        <v>1.0533383860329599</v>
      </c>
      <c r="E1646" s="38">
        <v>100.888844900455</v>
      </c>
    </row>
    <row r="1647" spans="1:5">
      <c r="A1647" s="40">
        <v>44172</v>
      </c>
      <c r="B1647" s="41">
        <v>1731.37449716679</v>
      </c>
      <c r="C1647" s="41">
        <v>174668.88044225599</v>
      </c>
      <c r="D1647" s="38">
        <v>1.0533835015687401</v>
      </c>
      <c r="E1647" s="38">
        <v>100.884517317358</v>
      </c>
    </row>
    <row r="1648" spans="1:5">
      <c r="A1648" s="40">
        <v>44173</v>
      </c>
      <c r="B1648" s="41">
        <v>1731.4548256303499</v>
      </c>
      <c r="C1648" s="41">
        <v>174669.489926913</v>
      </c>
      <c r="D1648" s="38">
        <v>1.0534286333770699</v>
      </c>
      <c r="E1648" s="38">
        <v>100.880188926282</v>
      </c>
    </row>
    <row r="1649" spans="1:5">
      <c r="A1649" s="40">
        <v>44174</v>
      </c>
      <c r="B1649" s="41">
        <v>1731.53520489372</v>
      </c>
      <c r="C1649" s="41">
        <v>174670.102441822</v>
      </c>
      <c r="D1649" s="38">
        <v>1.05347378145986</v>
      </c>
      <c r="E1649" s="38">
        <v>100.87585972734701</v>
      </c>
    </row>
    <row r="1650" spans="1:5">
      <c r="A1650" s="40">
        <v>44175</v>
      </c>
      <c r="B1650" s="41">
        <v>1731.61563496387</v>
      </c>
      <c r="C1650" s="41">
        <v>174670.71798704099</v>
      </c>
      <c r="D1650" s="38">
        <v>1.0535189458190599</v>
      </c>
      <c r="E1650" s="38">
        <v>100.871529720673</v>
      </c>
    </row>
    <row r="1651" spans="1:5">
      <c r="A1651" s="40">
        <v>44176</v>
      </c>
      <c r="B1651" s="41">
        <v>1731.6961158478</v>
      </c>
      <c r="C1651" s="41">
        <v>174671.33656262601</v>
      </c>
      <c r="D1651" s="38">
        <v>1.05356412645657</v>
      </c>
      <c r="E1651" s="38">
        <v>100.86719890638</v>
      </c>
    </row>
    <row r="1652" spans="1:5">
      <c r="A1652" s="40">
        <v>44177</v>
      </c>
      <c r="B1652" s="41">
        <v>1731.77664755249</v>
      </c>
      <c r="C1652" s="41">
        <v>174671.95816863599</v>
      </c>
      <c r="D1652" s="38">
        <v>1.05360932337434</v>
      </c>
      <c r="E1652" s="38">
        <v>100.86286728458801</v>
      </c>
    </row>
    <row r="1653" spans="1:5">
      <c r="A1653" s="40">
        <v>44178</v>
      </c>
      <c r="B1653" s="41">
        <v>1731.8572300849501</v>
      </c>
      <c r="C1653" s="41">
        <v>174672.58280512801</v>
      </c>
      <c r="D1653" s="38">
        <v>1.05365453657429</v>
      </c>
      <c r="E1653" s="38">
        <v>100.85853485541701</v>
      </c>
    </row>
    <row r="1654" spans="1:5">
      <c r="A1654" s="40">
        <v>44179</v>
      </c>
      <c r="B1654" s="41">
        <v>1731.9378634521599</v>
      </c>
      <c r="C1654" s="41">
        <v>174673.21047216101</v>
      </c>
      <c r="D1654" s="38">
        <v>1.05369976605836</v>
      </c>
      <c r="E1654" s="38">
        <v>100.85420161898701</v>
      </c>
    </row>
    <row r="1655" spans="1:5">
      <c r="A1655" s="40">
        <v>44180</v>
      </c>
      <c r="B1655" s="41">
        <v>1732.01854766115</v>
      </c>
      <c r="C1655" s="41">
        <v>174673.84116979301</v>
      </c>
      <c r="D1655" s="38">
        <v>1.0537450118284599</v>
      </c>
      <c r="E1655" s="38">
        <v>100.84986757541699</v>
      </c>
    </row>
    <row r="1656" spans="1:5">
      <c r="A1656" s="40">
        <v>44181</v>
      </c>
      <c r="B1656" s="41">
        <v>1732.09928271892</v>
      </c>
      <c r="C1656" s="41">
        <v>174674.47489808299</v>
      </c>
      <c r="D1656" s="38">
        <v>1.0537902738865399</v>
      </c>
      <c r="E1656" s="38">
        <v>100.845532724829</v>
      </c>
    </row>
    <row r="1657" spans="1:5">
      <c r="A1657" s="40">
        <v>44182</v>
      </c>
      <c r="B1657" s="41">
        <v>1732.18006863249</v>
      </c>
      <c r="C1657" s="41">
        <v>174675.11165708999</v>
      </c>
      <c r="D1657" s="38">
        <v>1.05383555223453</v>
      </c>
      <c r="E1657" s="38">
        <v>100.84119706734199</v>
      </c>
    </row>
    <row r="1658" spans="1:5">
      <c r="A1658" s="40">
        <v>44183</v>
      </c>
      <c r="B1658" s="41">
        <v>1732.26090540888</v>
      </c>
      <c r="C1658" s="41">
        <v>174675.75144687301</v>
      </c>
      <c r="D1658" s="38">
        <v>1.0538808468743499</v>
      </c>
      <c r="E1658" s="38">
        <v>100.836860603076</v>
      </c>
    </row>
    <row r="1659" spans="1:5">
      <c r="A1659" s="40">
        <v>44184</v>
      </c>
      <c r="B1659" s="41">
        <v>1732.34179305513</v>
      </c>
      <c r="C1659" s="41">
        <v>174676.39426749101</v>
      </c>
      <c r="D1659" s="38">
        <v>1.05392615780794</v>
      </c>
      <c r="E1659" s="38">
        <v>100.832523332151</v>
      </c>
    </row>
    <row r="1660" spans="1:5">
      <c r="A1660" s="40">
        <v>44185</v>
      </c>
      <c r="B1660" s="41">
        <v>1732.42273157827</v>
      </c>
      <c r="C1660" s="41">
        <v>174677.04011900499</v>
      </c>
      <c r="D1660" s="38">
        <v>1.0539714850372399</v>
      </c>
      <c r="E1660" s="38">
        <v>100.828185254687</v>
      </c>
    </row>
    <row r="1661" spans="1:5">
      <c r="A1661" s="40">
        <v>44186</v>
      </c>
      <c r="B1661" s="41">
        <v>1732.5037209853299</v>
      </c>
      <c r="C1661" s="41">
        <v>174677.68900147401</v>
      </c>
      <c r="D1661" s="38">
        <v>1.05401682856418</v>
      </c>
      <c r="E1661" s="38">
        <v>100.823846370806</v>
      </c>
    </row>
    <row r="1662" spans="1:5">
      <c r="A1662" s="40">
        <v>44187</v>
      </c>
      <c r="B1662" s="41">
        <v>1732.58476128337</v>
      </c>
      <c r="C1662" s="41">
        <v>174678.340914959</v>
      </c>
      <c r="D1662" s="38">
        <v>1.05406218839069</v>
      </c>
      <c r="E1662" s="38">
        <v>100.81950668062601</v>
      </c>
    </row>
    <row r="1663" spans="1:5">
      <c r="A1663" s="40">
        <v>44188</v>
      </c>
      <c r="B1663" s="41">
        <v>1732.66585247943</v>
      </c>
      <c r="C1663" s="41">
        <v>174678.99585951999</v>
      </c>
      <c r="D1663" s="38">
        <v>1.0541075645187199</v>
      </c>
      <c r="E1663" s="38">
        <v>100.81516618426799</v>
      </c>
    </row>
    <row r="1664" spans="1:5">
      <c r="A1664" s="40">
        <v>44189</v>
      </c>
      <c r="B1664" s="41">
        <v>1732.7469945805799</v>
      </c>
      <c r="C1664" s="41">
        <v>174679.65383521799</v>
      </c>
      <c r="D1664" s="38">
        <v>1.05415295695019</v>
      </c>
      <c r="E1664" s="38">
        <v>100.810824881852</v>
      </c>
    </row>
    <row r="1665" spans="1:5">
      <c r="A1665" s="40">
        <v>44190</v>
      </c>
      <c r="B1665" s="41">
        <v>1732.8281875938701</v>
      </c>
      <c r="C1665" s="41">
        <v>174680.31484211399</v>
      </c>
      <c r="D1665" s="38">
        <v>1.0541983656870599</v>
      </c>
      <c r="E1665" s="38">
        <v>100.806482773499</v>
      </c>
    </row>
    <row r="1666" spans="1:5">
      <c r="A1666" s="40">
        <v>44191</v>
      </c>
      <c r="B1666" s="41">
        <v>1732.9094315263701</v>
      </c>
      <c r="C1666" s="41">
        <v>174680.97888026899</v>
      </c>
      <c r="D1666" s="38">
        <v>1.0542437907312501</v>
      </c>
      <c r="E1666" s="38">
        <v>100.80213985932799</v>
      </c>
    </row>
    <row r="1667" spans="1:5">
      <c r="A1667" s="40">
        <v>44192</v>
      </c>
      <c r="B1667" s="41">
        <v>1732.9907263851601</v>
      </c>
      <c r="C1667" s="41">
        <v>174681.645949745</v>
      </c>
      <c r="D1667" s="38">
        <v>1.0542892320846999</v>
      </c>
      <c r="E1667" s="38">
        <v>100.79779613946</v>
      </c>
    </row>
    <row r="1668" spans="1:5">
      <c r="A1668" s="40">
        <v>44193</v>
      </c>
      <c r="B1668" s="41">
        <v>1733.07207217731</v>
      </c>
      <c r="C1668" s="41">
        <v>174682.31605060399</v>
      </c>
      <c r="D1668" s="38">
        <v>1.05433468974936</v>
      </c>
      <c r="E1668" s="38">
        <v>100.793451614015</v>
      </c>
    </row>
    <row r="1669" spans="1:5">
      <c r="A1669" s="40">
        <v>44194</v>
      </c>
      <c r="B1669" s="41">
        <v>1733.1534689099001</v>
      </c>
      <c r="C1669" s="41">
        <v>174682.98918290701</v>
      </c>
      <c r="D1669" s="38">
        <v>1.0543801637271699</v>
      </c>
      <c r="E1669" s="38">
        <v>100.78910628311399</v>
      </c>
    </row>
    <row r="1670" spans="1:5">
      <c r="A1670" s="40">
        <v>44195</v>
      </c>
      <c r="B1670" s="41">
        <v>1733.23491659003</v>
      </c>
      <c r="C1670" s="41">
        <v>174683.66534671799</v>
      </c>
      <c r="D1670" s="38">
        <v>1.05442565402007</v>
      </c>
      <c r="E1670" s="38">
        <v>100.784760146876</v>
      </c>
    </row>
    <row r="1671" spans="1:5">
      <c r="A1671" s="40">
        <v>44196</v>
      </c>
      <c r="B1671" s="41">
        <v>1733.31641522479</v>
      </c>
      <c r="C1671" s="41">
        <v>174684.34454209701</v>
      </c>
      <c r="D1671" s="38">
        <v>1.0544711606299999</v>
      </c>
      <c r="E1671" s="38">
        <v>100.780413205423</v>
      </c>
    </row>
    <row r="1672" spans="1:5">
      <c r="A1672" s="40">
        <v>44197</v>
      </c>
      <c r="B1672" s="41">
        <v>1733.3979648212901</v>
      </c>
      <c r="C1672" s="41">
        <v>174685.02676910901</v>
      </c>
      <c r="D1672" s="38">
        <v>1.0545166835588999</v>
      </c>
      <c r="E1672" s="38">
        <v>100.776065458874</v>
      </c>
    </row>
    <row r="1673" spans="1:5">
      <c r="A1673" s="40">
        <v>44198</v>
      </c>
      <c r="B1673" s="41">
        <v>1733.4795653866199</v>
      </c>
      <c r="C1673" s="41">
        <v>174685.712027817</v>
      </c>
      <c r="D1673" s="38">
        <v>1.0545622228087199</v>
      </c>
      <c r="E1673" s="38">
        <v>100.77171690735</v>
      </c>
    </row>
    <row r="1674" spans="1:5">
      <c r="A1674" s="40">
        <v>44199</v>
      </c>
      <c r="B1674" s="41">
        <v>1733.5612169279</v>
      </c>
      <c r="C1674" s="41">
        <v>174686.40031828301</v>
      </c>
      <c r="D1674" s="38">
        <v>1.0546077783814001</v>
      </c>
      <c r="E1674" s="38">
        <v>100.767367550972</v>
      </c>
    </row>
    <row r="1675" spans="1:5">
      <c r="A1675" s="40">
        <v>44200</v>
      </c>
      <c r="B1675" s="41">
        <v>1733.64291945224</v>
      </c>
      <c r="C1675" s="41">
        <v>174687.09164057201</v>
      </c>
      <c r="D1675" s="38">
        <v>1.0546533502788999</v>
      </c>
      <c r="E1675" s="38">
        <v>100.763017389859</v>
      </c>
    </row>
    <row r="1676" spans="1:5">
      <c r="A1676" s="40">
        <v>44201</v>
      </c>
      <c r="B1676" s="41">
        <v>1733.72467296677</v>
      </c>
      <c r="C1676" s="41">
        <v>174687.78599474701</v>
      </c>
      <c r="D1676" s="38">
        <v>1.05469893850314</v>
      </c>
      <c r="E1676" s="38">
        <v>100.758666424132</v>
      </c>
    </row>
    <row r="1677" spans="1:5">
      <c r="A1677" s="40">
        <v>44202</v>
      </c>
      <c r="B1677" s="41">
        <v>1733.8064774786201</v>
      </c>
      <c r="C1677" s="41">
        <v>174688.48338087101</v>
      </c>
      <c r="D1677" s="38">
        <v>1.05474454305609</v>
      </c>
      <c r="E1677" s="38">
        <v>100.754314653912</v>
      </c>
    </row>
    <row r="1678" spans="1:5">
      <c r="A1678" s="40">
        <v>44203</v>
      </c>
      <c r="B1678" s="41">
        <v>1733.8883329949199</v>
      </c>
      <c r="C1678" s="41">
        <v>174689.18379901099</v>
      </c>
      <c r="D1678" s="38">
        <v>1.0547901639396799</v>
      </c>
      <c r="E1678" s="38">
        <v>100.749962079318</v>
      </c>
    </row>
    <row r="1679" spans="1:5">
      <c r="A1679" s="40">
        <v>44204</v>
      </c>
      <c r="B1679" s="41">
        <v>1733.9702395228101</v>
      </c>
      <c r="C1679" s="41">
        <v>174689.88724923</v>
      </c>
      <c r="D1679" s="38">
        <v>1.05483580115588</v>
      </c>
      <c r="E1679" s="38">
        <v>100.745608700473</v>
      </c>
    </row>
    <row r="1680" spans="1:5">
      <c r="A1680" s="40">
        <v>44205</v>
      </c>
      <c r="B1680" s="41">
        <v>1734.0521970694299</v>
      </c>
      <c r="C1680" s="41">
        <v>174690.59373159299</v>
      </c>
      <c r="D1680" s="38">
        <v>1.0548814547066201</v>
      </c>
      <c r="E1680" s="38">
        <v>100.74125451749499</v>
      </c>
    </row>
    <row r="1681" spans="1:5">
      <c r="A1681" s="40">
        <v>44206</v>
      </c>
      <c r="B1681" s="41">
        <v>1734.1342056419301</v>
      </c>
      <c r="C1681" s="41">
        <v>174691.30324616499</v>
      </c>
      <c r="D1681" s="38">
        <v>1.0549271245938501</v>
      </c>
      <c r="E1681" s="38">
        <v>100.73689953050599</v>
      </c>
    </row>
    <row r="1682" spans="1:5">
      <c r="A1682" s="40">
        <v>44207</v>
      </c>
      <c r="B1682" s="41">
        <v>1734.2162652474699</v>
      </c>
      <c r="C1682" s="41">
        <v>174692.015793011</v>
      </c>
      <c r="D1682" s="38">
        <v>1.05497281081954</v>
      </c>
      <c r="E1682" s="38">
        <v>100.732543739626</v>
      </c>
    </row>
    <row r="1683" spans="1:5">
      <c r="A1683" s="40">
        <v>44208</v>
      </c>
      <c r="B1683" s="41">
        <v>1734.2983758932</v>
      </c>
      <c r="C1683" s="41">
        <v>174692.731372198</v>
      </c>
      <c r="D1683" s="38">
        <v>1.05501851338562</v>
      </c>
      <c r="E1683" s="38">
        <v>100.728187144976</v>
      </c>
    </row>
    <row r="1684" spans="1:5">
      <c r="A1684" s="40">
        <v>44209</v>
      </c>
      <c r="B1684" s="41">
        <v>1734.3805375863101</v>
      </c>
      <c r="C1684" s="41">
        <v>174693.44998378999</v>
      </c>
      <c r="D1684" s="38">
        <v>1.05506423229405</v>
      </c>
      <c r="E1684" s="38">
        <v>100.72382974667499</v>
      </c>
    </row>
    <row r="1685" spans="1:5">
      <c r="A1685" s="40">
        <v>44210</v>
      </c>
      <c r="B1685" s="41">
        <v>1734.46275033395</v>
      </c>
      <c r="C1685" s="41">
        <v>174694.17162785499</v>
      </c>
      <c r="D1685" s="38">
        <v>1.0551099675467901</v>
      </c>
      <c r="E1685" s="38">
        <v>100.719471544846</v>
      </c>
    </row>
    <row r="1686" spans="1:5">
      <c r="A1686" s="40">
        <v>44211</v>
      </c>
      <c r="B1686" s="41">
        <v>1734.5450141433</v>
      </c>
      <c r="C1686" s="41">
        <v>174694.89630445899</v>
      </c>
      <c r="D1686" s="38">
        <v>1.0551557191457901</v>
      </c>
      <c r="E1686" s="38">
        <v>100.715112539608</v>
      </c>
    </row>
    <row r="1687" spans="1:5">
      <c r="A1687" s="40">
        <v>44212</v>
      </c>
      <c r="B1687" s="41">
        <v>1734.6273290215499</v>
      </c>
      <c r="C1687" s="41">
        <v>174695.62401366699</v>
      </c>
      <c r="D1687" s="38">
        <v>1.05520148709299</v>
      </c>
      <c r="E1687" s="38">
        <v>100.710752731082</v>
      </c>
    </row>
    <row r="1688" spans="1:5">
      <c r="A1688" s="40">
        <v>44213</v>
      </c>
      <c r="B1688" s="41">
        <v>1734.70969497589</v>
      </c>
      <c r="C1688" s="41">
        <v>174696.354755548</v>
      </c>
      <c r="D1688" s="38">
        <v>1.05524727139037</v>
      </c>
      <c r="E1688" s="38">
        <v>100.70639211938899</v>
      </c>
    </row>
    <row r="1689" spans="1:5">
      <c r="A1689" s="40">
        <v>44214</v>
      </c>
      <c r="B1689" s="41">
        <v>1734.7921120134999</v>
      </c>
      <c r="C1689" s="41">
        <v>174697.088530168</v>
      </c>
      <c r="D1689" s="38">
        <v>1.0552930720398599</v>
      </c>
      <c r="E1689" s="38">
        <v>100.70203070465</v>
      </c>
    </row>
    <row r="1690" spans="1:5">
      <c r="A1690" s="40">
        <v>44215</v>
      </c>
      <c r="B1690" s="41">
        <v>1734.8745801416001</v>
      </c>
      <c r="C1690" s="41">
        <v>174697.82533759499</v>
      </c>
      <c r="D1690" s="38">
        <v>1.0553388890434401</v>
      </c>
      <c r="E1690" s="38">
        <v>100.697668486984</v>
      </c>
    </row>
    <row r="1691" spans="1:5">
      <c r="A1691" s="40">
        <v>44216</v>
      </c>
      <c r="B1691" s="41">
        <v>1734.9570993673799</v>
      </c>
      <c r="C1691" s="41">
        <v>174698.565177896</v>
      </c>
      <c r="D1691" s="38">
        <v>1.0553847224030599</v>
      </c>
      <c r="E1691" s="38">
        <v>100.693305466514</v>
      </c>
    </row>
    <row r="1692" spans="1:5">
      <c r="A1692" s="40">
        <v>44217</v>
      </c>
      <c r="B1692" s="41">
        <v>1735.0396696980499</v>
      </c>
      <c r="C1692" s="41">
        <v>174699.308051139</v>
      </c>
      <c r="D1692" s="38">
        <v>1.05543057212067</v>
      </c>
      <c r="E1692" s="38">
        <v>100.688941643359</v>
      </c>
    </row>
    <row r="1693" spans="1:5">
      <c r="A1693" s="40">
        <v>44218</v>
      </c>
      <c r="B1693" s="41">
        <v>1735.1222911408299</v>
      </c>
      <c r="C1693" s="41">
        <v>174700.05395739299</v>
      </c>
      <c r="D1693" s="38">
        <v>1.05547643819823</v>
      </c>
      <c r="E1693" s="38">
        <v>100.68457701764</v>
      </c>
    </row>
    <row r="1694" spans="1:5">
      <c r="A1694" s="40">
        <v>44219</v>
      </c>
      <c r="B1694" s="41">
        <v>1735.20496370295</v>
      </c>
      <c r="C1694" s="41">
        <v>174700.80289672501</v>
      </c>
      <c r="D1694" s="38">
        <v>1.05552232063771</v>
      </c>
      <c r="E1694" s="38">
        <v>100.68021158947801</v>
      </c>
    </row>
    <row r="1695" spans="1:5">
      <c r="A1695" s="40">
        <v>44220</v>
      </c>
      <c r="B1695" s="41">
        <v>1735.28768739162</v>
      </c>
      <c r="C1695" s="41">
        <v>174701.55486920499</v>
      </c>
      <c r="D1695" s="38">
        <v>1.0555682194410601</v>
      </c>
      <c r="E1695" s="38">
        <v>100.675845358994</v>
      </c>
    </row>
    <row r="1696" spans="1:5">
      <c r="A1696" s="40">
        <v>44221</v>
      </c>
      <c r="B1696" s="41">
        <v>1735.3704622140899</v>
      </c>
      <c r="C1696" s="41">
        <v>174702.30987490201</v>
      </c>
      <c r="D1696" s="38">
        <v>1.0556141346102501</v>
      </c>
      <c r="E1696" s="38">
        <v>100.671478326309</v>
      </c>
    </row>
    <row r="1697" spans="1:5">
      <c r="A1697" s="40">
        <v>44222</v>
      </c>
      <c r="B1697" s="41">
        <v>1735.4532881775799</v>
      </c>
      <c r="C1697" s="41">
        <v>174703.06791388401</v>
      </c>
      <c r="D1697" s="38">
        <v>1.05566006614724</v>
      </c>
      <c r="E1697" s="38">
        <v>100.667110491543</v>
      </c>
    </row>
    <row r="1698" spans="1:5">
      <c r="A1698" s="40">
        <v>44223</v>
      </c>
      <c r="B1698" s="41">
        <v>1735.53616528935</v>
      </c>
      <c r="C1698" s="41">
        <v>174703.82898622099</v>
      </c>
      <c r="D1698" s="38">
        <v>1.05570601405399</v>
      </c>
      <c r="E1698" s="38">
        <v>100.662741854817</v>
      </c>
    </row>
    <row r="1699" spans="1:5">
      <c r="A1699" s="40">
        <v>44224</v>
      </c>
      <c r="B1699" s="41">
        <v>1735.6190935566401</v>
      </c>
      <c r="C1699" s="41">
        <v>174704.593091983</v>
      </c>
      <c r="D1699" s="38">
        <v>1.05575197833246</v>
      </c>
      <c r="E1699" s="38">
        <v>100.658372416253</v>
      </c>
    </row>
    <row r="1700" spans="1:5">
      <c r="A1700" s="40">
        <v>44225</v>
      </c>
      <c r="B1700" s="41">
        <v>1735.7020729866999</v>
      </c>
      <c r="C1700" s="41">
        <v>174705.36023124101</v>
      </c>
      <c r="D1700" s="38">
        <v>1.05579795898462</v>
      </c>
      <c r="E1700" s="38">
        <v>100.654002175971</v>
      </c>
    </row>
    <row r="1701" spans="1:5">
      <c r="A1701" s="40">
        <v>44226</v>
      </c>
      <c r="B1701" s="41">
        <v>1735.78510358681</v>
      </c>
      <c r="C1701" s="41">
        <v>174706.13040406301</v>
      </c>
      <c r="D1701" s="38">
        <v>1.05584395601244</v>
      </c>
      <c r="E1701" s="38">
        <v>100.649631134091</v>
      </c>
    </row>
    <row r="1702" spans="1:5">
      <c r="A1702" s="40">
        <v>44227</v>
      </c>
      <c r="B1702" s="41">
        <v>1735.8681853642099</v>
      </c>
      <c r="C1702" s="41">
        <v>174706.90361052001</v>
      </c>
      <c r="D1702" s="38">
        <v>1.0558899694178701</v>
      </c>
      <c r="E1702" s="38">
        <v>100.64525929073601</v>
      </c>
    </row>
    <row r="1703" spans="1:5">
      <c r="A1703" s="40">
        <v>44228</v>
      </c>
      <c r="B1703" s="41">
        <v>1735.9513183261899</v>
      </c>
      <c r="C1703" s="41">
        <v>174707.67985068401</v>
      </c>
      <c r="D1703" s="38">
        <v>1.0559359992028901</v>
      </c>
      <c r="E1703" s="38">
        <v>100.640886646025</v>
      </c>
    </row>
    <row r="1704" spans="1:5">
      <c r="A1704" s="40">
        <v>44229</v>
      </c>
      <c r="B1704" s="41">
        <v>1736.0345024800199</v>
      </c>
      <c r="C1704" s="41">
        <v>174708.45912462499</v>
      </c>
      <c r="D1704" s="38">
        <v>1.0559820453694599</v>
      </c>
      <c r="E1704" s="38">
        <v>100.63651320008</v>
      </c>
    </row>
    <row r="1705" spans="1:5">
      <c r="A1705" s="40">
        <v>44230</v>
      </c>
      <c r="B1705" s="41">
        <v>1736.1177378329801</v>
      </c>
      <c r="C1705" s="41">
        <v>174709.24143241401</v>
      </c>
      <c r="D1705" s="38">
        <v>1.0560281079195599</v>
      </c>
      <c r="E1705" s="38">
        <v>100.63213895302199</v>
      </c>
    </row>
    <row r="1706" spans="1:5">
      <c r="A1706" s="40">
        <v>44231</v>
      </c>
      <c r="B1706" s="41">
        <v>1736.2010243923701</v>
      </c>
      <c r="C1706" s="41">
        <v>174710.02677412401</v>
      </c>
      <c r="D1706" s="38">
        <v>1.05607418685514</v>
      </c>
      <c r="E1706" s="38">
        <v>100.627763904971</v>
      </c>
    </row>
    <row r="1707" spans="1:5">
      <c r="A1707" s="40">
        <v>44232</v>
      </c>
      <c r="B1707" s="41">
        <v>1736.2843621654699</v>
      </c>
      <c r="C1707" s="41">
        <v>174710.81514982501</v>
      </c>
      <c r="D1707" s="38">
        <v>1.0561202821781801</v>
      </c>
      <c r="E1707" s="38">
        <v>100.623388056049</v>
      </c>
    </row>
    <row r="1708" spans="1:5">
      <c r="A1708" s="40">
        <v>44233</v>
      </c>
      <c r="B1708" s="41">
        <v>1736.3677511595799</v>
      </c>
      <c r="C1708" s="41">
        <v>174711.60655959</v>
      </c>
      <c r="D1708" s="38">
        <v>1.05616639389065</v>
      </c>
      <c r="E1708" s="38">
        <v>100.619011406377</v>
      </c>
    </row>
    <row r="1709" spans="1:5">
      <c r="A1709" s="40">
        <v>44234</v>
      </c>
      <c r="B1709" s="41">
        <v>1736.4511913819999</v>
      </c>
      <c r="C1709" s="41">
        <v>174712.40100349099</v>
      </c>
      <c r="D1709" s="38">
        <v>1.05621252199453</v>
      </c>
      <c r="E1709" s="38">
        <v>100.614633956075</v>
      </c>
    </row>
    <row r="1710" spans="1:5">
      <c r="A1710" s="40">
        <v>44235</v>
      </c>
      <c r="B1710" s="41">
        <v>1736.53468284006</v>
      </c>
      <c r="C1710" s="41">
        <v>174713.1984816</v>
      </c>
      <c r="D1710" s="38">
        <v>1.0562586664917699</v>
      </c>
      <c r="E1710" s="38">
        <v>100.610255705265</v>
      </c>
    </row>
    <row r="1711" spans="1:5">
      <c r="A1711" s="40">
        <v>44236</v>
      </c>
      <c r="B1711" s="41">
        <v>1736.6182255410499</v>
      </c>
      <c r="C1711" s="41">
        <v>174713.998993991</v>
      </c>
      <c r="D1711" s="38">
        <v>1.05630482738436</v>
      </c>
      <c r="E1711" s="38">
        <v>100.60587665406899</v>
      </c>
    </row>
    <row r="1712" spans="1:5">
      <c r="A1712" s="40">
        <v>44237</v>
      </c>
      <c r="B1712" s="41">
        <v>1736.7018194923201</v>
      </c>
      <c r="C1712" s="41">
        <v>174714.80254073601</v>
      </c>
      <c r="D1712" s="38">
        <v>1.0563510046742699</v>
      </c>
      <c r="E1712" s="38">
        <v>100.60149680260599</v>
      </c>
    </row>
    <row r="1713" spans="1:5">
      <c r="A1713" s="40">
        <v>44238</v>
      </c>
      <c r="B1713" s="41">
        <v>1736.78546470117</v>
      </c>
      <c r="C1713" s="41">
        <v>174715.609121908</v>
      </c>
      <c r="D1713" s="38">
        <v>1.0563971983634699</v>
      </c>
      <c r="E1713" s="38">
        <v>100.597116150998</v>
      </c>
    </row>
    <row r="1714" spans="1:5">
      <c r="A1714" s="40">
        <v>44239</v>
      </c>
      <c r="B1714" s="41">
        <v>1736.86916117494</v>
      </c>
      <c r="C1714" s="41">
        <v>174716.41873758199</v>
      </c>
      <c r="D1714" s="38">
        <v>1.05644340845394</v>
      </c>
      <c r="E1714" s="38">
        <v>100.59273469936601</v>
      </c>
    </row>
    <row r="1715" spans="1:5">
      <c r="A1715" s="40">
        <v>44240</v>
      </c>
      <c r="B1715" s="41">
        <v>1736.95290892097</v>
      </c>
      <c r="C1715" s="41">
        <v>174717.23138783101</v>
      </c>
      <c r="D1715" s="38">
        <v>1.05648963494765</v>
      </c>
      <c r="E1715" s="38">
        <v>100.58835244783199</v>
      </c>
    </row>
    <row r="1716" spans="1:5">
      <c r="A1716" s="40">
        <v>44241</v>
      </c>
      <c r="B1716" s="41">
        <v>1737.03670794661</v>
      </c>
      <c r="C1716" s="41">
        <v>174718.04707272799</v>
      </c>
      <c r="D1716" s="38">
        <v>1.0565358778465801</v>
      </c>
      <c r="E1716" s="38">
        <v>100.58396939651701</v>
      </c>
    </row>
    <row r="1717" spans="1:5">
      <c r="A1717" s="40">
        <v>44242</v>
      </c>
      <c r="B1717" s="41">
        <v>1737.1205582591999</v>
      </c>
      <c r="C1717" s="41">
        <v>174718.86579234901</v>
      </c>
      <c r="D1717" s="38">
        <v>1.0565821371527</v>
      </c>
      <c r="E1717" s="38">
        <v>100.57958554554099</v>
      </c>
    </row>
    <row r="1718" spans="1:5">
      <c r="A1718" s="40">
        <v>44243</v>
      </c>
      <c r="B1718" s="41">
        <v>1737.20445986609</v>
      </c>
      <c r="C1718" s="41">
        <v>174719.68754676799</v>
      </c>
      <c r="D1718" s="38">
        <v>1.0566284128679999</v>
      </c>
      <c r="E1718" s="38">
        <v>100.575200895026</v>
      </c>
    </row>
    <row r="1719" spans="1:5">
      <c r="A1719" s="40">
        <v>44244</v>
      </c>
      <c r="B1719" s="41">
        <v>1737.2884127746599</v>
      </c>
      <c r="C1719" s="41">
        <v>174720.51233605901</v>
      </c>
      <c r="D1719" s="38">
        <v>1.05667470499446</v>
      </c>
      <c r="E1719" s="38">
        <v>100.570815445093</v>
      </c>
    </row>
    <row r="1720" spans="1:5">
      <c r="A1720" s="40">
        <v>44245</v>
      </c>
      <c r="B1720" s="41">
        <v>1737.37241699225</v>
      </c>
      <c r="C1720" s="41">
        <v>174721.34016029799</v>
      </c>
      <c r="D1720" s="38">
        <v>1.0567210135340399</v>
      </c>
      <c r="E1720" s="38">
        <v>100.566429195864</v>
      </c>
    </row>
    <row r="1721" spans="1:5">
      <c r="A1721" s="40">
        <v>44246</v>
      </c>
      <c r="B1721" s="41">
        <v>1737.4564725262501</v>
      </c>
      <c r="C1721" s="41">
        <v>174722.17101956101</v>
      </c>
      <c r="D1721" s="38">
        <v>1.0567673384887399</v>
      </c>
      <c r="E1721" s="38">
        <v>100.56204214746001</v>
      </c>
    </row>
    <row r="1722" spans="1:5">
      <c r="A1722" s="40">
        <v>44247</v>
      </c>
      <c r="B1722" s="41">
        <v>1737.54057938402</v>
      </c>
      <c r="C1722" s="41">
        <v>174723.00491392199</v>
      </c>
      <c r="D1722" s="38">
        <v>1.0568136798605301</v>
      </c>
      <c r="E1722" s="38">
        <v>100.557654300001</v>
      </c>
    </row>
    <row r="1723" spans="1:5">
      <c r="A1723" s="40">
        <v>44248</v>
      </c>
      <c r="B1723" s="41">
        <v>1737.6247375729599</v>
      </c>
      <c r="C1723" s="41">
        <v>174723.84184345699</v>
      </c>
      <c r="D1723" s="38">
        <v>1.0568600376513899</v>
      </c>
      <c r="E1723" s="38">
        <v>100.55326565361</v>
      </c>
    </row>
    <row r="1724" spans="1:5">
      <c r="A1724" s="40">
        <v>44249</v>
      </c>
      <c r="B1724" s="41">
        <v>1737.7089471004399</v>
      </c>
      <c r="C1724" s="41">
        <v>174724.68180824301</v>
      </c>
      <c r="D1724" s="38">
        <v>1.05690641186331</v>
      </c>
      <c r="E1724" s="38">
        <v>100.54887620840699</v>
      </c>
    </row>
    <row r="1725" spans="1:5">
      <c r="A1725" s="40">
        <v>44250</v>
      </c>
      <c r="B1725" s="41">
        <v>1737.79320797387</v>
      </c>
      <c r="C1725" s="41">
        <v>174725.52480835601</v>
      </c>
      <c r="D1725" s="38">
        <v>1.0569528024982699</v>
      </c>
      <c r="E1725" s="38">
        <v>100.544485964514</v>
      </c>
    </row>
    <row r="1726" spans="1:5">
      <c r="A1726" s="40">
        <v>44251</v>
      </c>
      <c r="B1726" s="41">
        <v>1737.87752020064</v>
      </c>
      <c r="C1726" s="41">
        <v>174726.37084387301</v>
      </c>
      <c r="D1726" s="38">
        <v>1.0569992095582601</v>
      </c>
      <c r="E1726" s="38">
        <v>100.54009492205201</v>
      </c>
    </row>
    <row r="1727" spans="1:5">
      <c r="A1727" s="40">
        <v>44252</v>
      </c>
      <c r="B1727" s="41">
        <v>1737.9618837881501</v>
      </c>
      <c r="C1727" s="41">
        <v>174727.21991486999</v>
      </c>
      <c r="D1727" s="38">
        <v>1.05704563304525</v>
      </c>
      <c r="E1727" s="38">
        <v>100.535703081143</v>
      </c>
    </row>
    <row r="1728" spans="1:5">
      <c r="A1728" s="40">
        <v>44253</v>
      </c>
      <c r="B1728" s="41">
        <v>1738.04629874382</v>
      </c>
      <c r="C1728" s="41">
        <v>174728.072021425</v>
      </c>
      <c r="D1728" s="38">
        <v>1.0570920729612401</v>
      </c>
      <c r="E1728" s="38">
        <v>100.531310441908</v>
      </c>
    </row>
    <row r="1729" spans="1:5">
      <c r="A1729" s="40">
        <v>44254</v>
      </c>
      <c r="B1729" s="41">
        <v>1738.13076507506</v>
      </c>
      <c r="C1729" s="41">
        <v>174728.92716361399</v>
      </c>
      <c r="D1729" s="38">
        <v>1.0571385293082101</v>
      </c>
      <c r="E1729" s="38">
        <v>100.526917004469</v>
      </c>
    </row>
    <row r="1730" spans="1:5">
      <c r="A1730" s="40">
        <v>44255</v>
      </c>
      <c r="B1730" s="41">
        <v>1738.2152827892901</v>
      </c>
      <c r="C1730" s="41">
        <v>174729.78534151599</v>
      </c>
      <c r="D1730" s="38">
        <v>1.0571850020881399</v>
      </c>
      <c r="E1730" s="38">
        <v>100.522522768946</v>
      </c>
    </row>
    <row r="1731" spans="1:5">
      <c r="A1731" s="40">
        <v>44256</v>
      </c>
      <c r="B1731" s="41">
        <v>1738.2998518939401</v>
      </c>
      <c r="C1731" s="41">
        <v>174730.64655520901</v>
      </c>
      <c r="D1731" s="38">
        <v>1.0572314913030301</v>
      </c>
      <c r="E1731" s="38">
        <v>100.518127735462</v>
      </c>
    </row>
    <row r="1732" spans="1:5">
      <c r="A1732" s="40">
        <v>44257</v>
      </c>
      <c r="B1732" s="41">
        <v>1738.3844723964301</v>
      </c>
      <c r="C1732" s="41">
        <v>174731.51080477101</v>
      </c>
      <c r="D1732" s="38">
        <v>1.05727799695487</v>
      </c>
      <c r="E1732" s="38">
        <v>100.513731904137</v>
      </c>
    </row>
    <row r="1733" spans="1:5">
      <c r="A1733" s="40">
        <v>44258</v>
      </c>
      <c r="B1733" s="41">
        <v>1738.46914430422</v>
      </c>
      <c r="C1733" s="41">
        <v>174732.378090279</v>
      </c>
      <c r="D1733" s="38">
        <v>1.05732451904563</v>
      </c>
      <c r="E1733" s="38">
        <v>100.509335275094</v>
      </c>
    </row>
    <row r="1734" spans="1:5">
      <c r="A1734" s="40">
        <v>44259</v>
      </c>
      <c r="B1734" s="41">
        <v>1738.55386762474</v>
      </c>
      <c r="C1734" s="41">
        <v>174733.24841181299</v>
      </c>
      <c r="D1734" s="38">
        <v>1.0573710575773201</v>
      </c>
      <c r="E1734" s="38">
        <v>100.50493784845401</v>
      </c>
    </row>
    <row r="1735" spans="1:5">
      <c r="A1735" s="40">
        <v>44260</v>
      </c>
      <c r="B1735" s="41">
        <v>1738.6386423654401</v>
      </c>
      <c r="C1735" s="41">
        <v>174734.121769452</v>
      </c>
      <c r="D1735" s="38">
        <v>1.0574176125519199</v>
      </c>
      <c r="E1735" s="38">
        <v>100.50053962433699</v>
      </c>
    </row>
    <row r="1736" spans="1:5">
      <c r="A1736" s="40">
        <v>44261</v>
      </c>
      <c r="B1736" s="41">
        <v>1738.7234685337701</v>
      </c>
      <c r="C1736" s="41">
        <v>174734.99816327399</v>
      </c>
      <c r="D1736" s="38">
        <v>1.05746418397143</v>
      </c>
      <c r="E1736" s="38">
        <v>100.496140602867</v>
      </c>
    </row>
    <row r="1737" spans="1:5">
      <c r="A1737" s="40">
        <v>44262</v>
      </c>
      <c r="B1737" s="41">
        <v>1738.8083461372</v>
      </c>
      <c r="C1737" s="41">
        <v>174735.87759336</v>
      </c>
      <c r="D1737" s="38">
        <v>1.05751077183783</v>
      </c>
      <c r="E1737" s="38">
        <v>100.49174078416399</v>
      </c>
    </row>
    <row r="1738" spans="1:5">
      <c r="A1738" s="40">
        <v>44263</v>
      </c>
      <c r="B1738" s="41">
        <v>1738.8932751831801</v>
      </c>
      <c r="C1738" s="41">
        <v>174736.76005978801</v>
      </c>
      <c r="D1738" s="38">
        <v>1.0575573761531301</v>
      </c>
      <c r="E1738" s="38">
        <v>100.48734016835</v>
      </c>
    </row>
    <row r="1739" spans="1:5">
      <c r="A1739" s="40">
        <v>44264</v>
      </c>
      <c r="B1739" s="41">
        <v>1738.9782556791999</v>
      </c>
      <c r="C1739" s="41">
        <v>174737.64556263899</v>
      </c>
      <c r="D1739" s="38">
        <v>1.0576039969193001</v>
      </c>
      <c r="E1739" s="38">
        <v>100.482938755546</v>
      </c>
    </row>
    <row r="1740" spans="1:5">
      <c r="A1740" s="40">
        <v>44265</v>
      </c>
      <c r="B1740" s="41">
        <v>1739.06328763273</v>
      </c>
      <c r="C1740" s="41">
        <v>174738.53410199401</v>
      </c>
      <c r="D1740" s="38">
        <v>1.05765063413836</v>
      </c>
      <c r="E1740" s="38">
        <v>100.478536545875</v>
      </c>
    </row>
    <row r="1741" spans="1:5">
      <c r="A1741" s="40">
        <v>44266</v>
      </c>
      <c r="B1741" s="41">
        <v>1739.14837105125</v>
      </c>
      <c r="C1741" s="41">
        <v>174739.42567793201</v>
      </c>
      <c r="D1741" s="38">
        <v>1.0576972878122901</v>
      </c>
      <c r="E1741" s="38">
        <v>100.474133539457</v>
      </c>
    </row>
    <row r="1742" spans="1:5">
      <c r="A1742" s="40">
        <v>44267</v>
      </c>
      <c r="B1742" s="41">
        <v>1739.2335059422401</v>
      </c>
      <c r="C1742" s="41">
        <v>174740.320290534</v>
      </c>
      <c r="D1742" s="38">
        <v>1.0577439579430901</v>
      </c>
      <c r="E1742" s="38">
        <v>100.469729736415</v>
      </c>
    </row>
    <row r="1743" spans="1:5">
      <c r="A1743" s="40">
        <v>44268</v>
      </c>
      <c r="B1743" s="41">
        <v>1739.31869231321</v>
      </c>
      <c r="C1743" s="41">
        <v>174741.217939881</v>
      </c>
      <c r="D1743" s="38">
        <v>1.0577906445327501</v>
      </c>
      <c r="E1743" s="38">
        <v>100.465325136869</v>
      </c>
    </row>
    <row r="1744" spans="1:5">
      <c r="A1744" s="40">
        <v>44269</v>
      </c>
      <c r="B1744" s="41">
        <v>1739.40393017165</v>
      </c>
      <c r="C1744" s="41">
        <v>174742.118626054</v>
      </c>
      <c r="D1744" s="38">
        <v>1.0578373475832801</v>
      </c>
      <c r="E1744" s="38">
        <v>100.460919740943</v>
      </c>
    </row>
    <row r="1745" spans="1:5">
      <c r="A1745" s="40">
        <v>44270</v>
      </c>
      <c r="B1745" s="41">
        <v>1739.48921952506</v>
      </c>
      <c r="C1745" s="41">
        <v>174743.02234913499</v>
      </c>
      <c r="D1745" s="38">
        <v>1.05788406709667</v>
      </c>
      <c r="E1745" s="38">
        <v>100.456513548757</v>
      </c>
    </row>
    <row r="1746" spans="1:5">
      <c r="A1746" s="40">
        <v>44271</v>
      </c>
      <c r="B1746" s="41">
        <v>1739.5745603809601</v>
      </c>
      <c r="C1746" s="41">
        <v>174743.92910920599</v>
      </c>
      <c r="D1746" s="38">
        <v>1.0579308030749299</v>
      </c>
      <c r="E1746" s="38">
        <v>100.45210656043299</v>
      </c>
    </row>
    <row r="1747" spans="1:5">
      <c r="A1747" s="40">
        <v>44272</v>
      </c>
      <c r="B1747" s="41">
        <v>1739.65995274686</v>
      </c>
      <c r="C1747" s="41">
        <v>174744.838906349</v>
      </c>
      <c r="D1747" s="38">
        <v>1.0579775555200399</v>
      </c>
      <c r="E1747" s="38">
        <v>100.44769877609301</v>
      </c>
    </row>
    <row r="1748" spans="1:5">
      <c r="A1748" s="40">
        <v>44273</v>
      </c>
      <c r="B1748" s="41">
        <v>1739.7453966302801</v>
      </c>
      <c r="C1748" s="41">
        <v>174745.75174064501</v>
      </c>
      <c r="D1748" s="38">
        <v>1.0580243244340199</v>
      </c>
      <c r="E1748" s="38">
        <v>100.44329019585901</v>
      </c>
    </row>
    <row r="1749" spans="1:5">
      <c r="A1749" s="40">
        <v>44274</v>
      </c>
      <c r="B1749" s="41">
        <v>1739.8308920387601</v>
      </c>
      <c r="C1749" s="41">
        <v>174746.66761217799</v>
      </c>
      <c r="D1749" s="38">
        <v>1.05807110981886</v>
      </c>
      <c r="E1749" s="38">
        <v>100.438880819852</v>
      </c>
    </row>
    <row r="1750" spans="1:5">
      <c r="A1750" s="40">
        <v>44275</v>
      </c>
      <c r="B1750" s="41">
        <v>1739.91643897982</v>
      </c>
      <c r="C1750" s="41">
        <v>174747.58652102901</v>
      </c>
      <c r="D1750" s="38">
        <v>1.05811791167656</v>
      </c>
      <c r="E1750" s="38">
        <v>100.43447064819399</v>
      </c>
    </row>
    <row r="1751" spans="1:5">
      <c r="A1751" s="40">
        <v>44276</v>
      </c>
      <c r="B1751" s="41">
        <v>1740.0020374609901</v>
      </c>
      <c r="C1751" s="41">
        <v>174748.50846728301</v>
      </c>
      <c r="D1751" s="38">
        <v>1.0581647300091299</v>
      </c>
      <c r="E1751" s="38">
        <v>100.430059681008</v>
      </c>
    </row>
    <row r="1752" spans="1:5">
      <c r="A1752" s="40">
        <v>44277</v>
      </c>
      <c r="B1752" s="41">
        <v>1740.0876874898399</v>
      </c>
      <c r="C1752" s="41">
        <v>174749.43345102199</v>
      </c>
      <c r="D1752" s="38">
        <v>1.0582115648185799</v>
      </c>
      <c r="E1752" s="38">
        <v>100.425647918414</v>
      </c>
    </row>
    <row r="1753" spans="1:5">
      <c r="A1753" s="40">
        <v>44278</v>
      </c>
      <c r="B1753" s="41">
        <v>1740.1733890738899</v>
      </c>
      <c r="C1753" s="41">
        <v>174750.36147233</v>
      </c>
      <c r="D1753" s="38">
        <v>1.0582584161069</v>
      </c>
      <c r="E1753" s="38">
        <v>100.42123536053499</v>
      </c>
    </row>
    <row r="1754" spans="1:5">
      <c r="A1754" s="40">
        <v>44279</v>
      </c>
      <c r="B1754" s="41">
        <v>1740.2591422207199</v>
      </c>
      <c r="C1754" s="41">
        <v>174751.29253129</v>
      </c>
      <c r="D1754" s="38">
        <v>1.0583052838761</v>
      </c>
      <c r="E1754" s="38">
        <v>100.416822007493</v>
      </c>
    </row>
    <row r="1755" spans="1:5">
      <c r="A1755" s="40">
        <v>44280</v>
      </c>
      <c r="B1755" s="41">
        <v>1740.34494693788</v>
      </c>
      <c r="C1755" s="41">
        <v>174752.22662798699</v>
      </c>
      <c r="D1755" s="38">
        <v>1.05835216812819</v>
      </c>
      <c r="E1755" s="38">
        <v>100.412407859409</v>
      </c>
    </row>
    <row r="1756" spans="1:5">
      <c r="A1756" s="40">
        <v>44281</v>
      </c>
      <c r="B1756" s="41">
        <v>1740.43080323293</v>
      </c>
      <c r="C1756" s="41">
        <v>174753.16376250499</v>
      </c>
      <c r="D1756" s="38">
        <v>1.0583990688651801</v>
      </c>
      <c r="E1756" s="38">
        <v>100.40799291640499</v>
      </c>
    </row>
    <row r="1757" spans="1:5">
      <c r="A1757" s="40">
        <v>44282</v>
      </c>
      <c r="B1757" s="41">
        <v>1740.5167111134499</v>
      </c>
      <c r="C1757" s="41">
        <v>174754.10393492901</v>
      </c>
      <c r="D1757" s="38">
        <v>1.05844598608906</v>
      </c>
      <c r="E1757" s="38">
        <v>100.403577178604</v>
      </c>
    </row>
    <row r="1758" spans="1:5">
      <c r="A1758" s="40">
        <v>44283</v>
      </c>
      <c r="B1758" s="41">
        <v>1740.6026705870099</v>
      </c>
      <c r="C1758" s="41">
        <v>174755.04714534301</v>
      </c>
      <c r="D1758" s="38">
        <v>1.05849291980186</v>
      </c>
      <c r="E1758" s="38">
        <v>100.399160646127</v>
      </c>
    </row>
    <row r="1759" spans="1:5">
      <c r="A1759" s="40">
        <v>44284</v>
      </c>
      <c r="B1759" s="41">
        <v>1740.68868166121</v>
      </c>
      <c r="C1759" s="41">
        <v>174755.99339383299</v>
      </c>
      <c r="D1759" s="38">
        <v>1.0585398700055699</v>
      </c>
      <c r="E1759" s="38">
        <v>100.39474331909599</v>
      </c>
    </row>
    <row r="1760" spans="1:5">
      <c r="A1760" s="40">
        <v>44285</v>
      </c>
      <c r="B1760" s="41">
        <v>1740.7747443436199</v>
      </c>
      <c r="C1760" s="41">
        <v>174756.94268048299</v>
      </c>
      <c r="D1760" s="38">
        <v>1.05858683670222</v>
      </c>
      <c r="E1760" s="38">
        <v>100.390325197633</v>
      </c>
    </row>
    <row r="1761" spans="1:5">
      <c r="A1761" s="40">
        <v>44286</v>
      </c>
      <c r="B1761" s="41">
        <v>1740.86085864184</v>
      </c>
      <c r="C1761" s="41">
        <v>174757.89500537899</v>
      </c>
      <c r="D1761" s="38">
        <v>1.0586338198937999</v>
      </c>
      <c r="E1761" s="38">
        <v>100.385906281861</v>
      </c>
    </row>
    <row r="1762" spans="1:5">
      <c r="A1762" s="40">
        <v>44287</v>
      </c>
      <c r="B1762" s="41">
        <v>1740.94702456347</v>
      </c>
      <c r="C1762" s="41">
        <v>174758.85036860799</v>
      </c>
      <c r="D1762" s="38">
        <v>1.0586808195823301</v>
      </c>
      <c r="E1762" s="38">
        <v>100.3814865719</v>
      </c>
    </row>
    <row r="1763" spans="1:5">
      <c r="A1763" s="40">
        <v>44288</v>
      </c>
      <c r="B1763" s="41">
        <v>1741.0332421161199</v>
      </c>
      <c r="C1763" s="41">
        <v>174759.80877025501</v>
      </c>
      <c r="D1763" s="38">
        <v>1.05872783576983</v>
      </c>
      <c r="E1763" s="38">
        <v>100.377066067874</v>
      </c>
    </row>
    <row r="1764" spans="1:5">
      <c r="A1764" s="40">
        <v>44289</v>
      </c>
      <c r="B1764" s="41">
        <v>1741.1195113074</v>
      </c>
      <c r="C1764" s="41">
        <v>174760.77021040599</v>
      </c>
      <c r="D1764" s="38">
        <v>1.0587748684583</v>
      </c>
      <c r="E1764" s="38">
        <v>100.372644769904</v>
      </c>
    </row>
    <row r="1765" spans="1:5">
      <c r="A1765" s="40">
        <v>44290</v>
      </c>
      <c r="B1765" s="41">
        <v>1741.2058321449199</v>
      </c>
      <c r="C1765" s="41">
        <v>174761.734689148</v>
      </c>
      <c r="D1765" s="38">
        <v>1.05882191764976</v>
      </c>
      <c r="E1765" s="38">
        <v>100.36822267811201</v>
      </c>
    </row>
    <row r="1766" spans="1:5">
      <c r="A1766" s="40">
        <v>44291</v>
      </c>
      <c r="B1766" s="41">
        <v>1741.2922046363101</v>
      </c>
      <c r="C1766" s="41">
        <v>174762.702206569</v>
      </c>
      <c r="D1766" s="38">
        <v>1.0588689833462199</v>
      </c>
      <c r="E1766" s="38">
        <v>100.36379979262</v>
      </c>
    </row>
    <row r="1767" spans="1:5">
      <c r="A1767" s="40">
        <v>44292</v>
      </c>
      <c r="B1767" s="41">
        <v>1741.3786287891901</v>
      </c>
      <c r="C1767" s="41">
        <v>174763.67276275501</v>
      </c>
      <c r="D1767" s="38">
        <v>1.0589160655497001</v>
      </c>
      <c r="E1767" s="38">
        <v>100.35937611355099</v>
      </c>
    </row>
    <row r="1768" spans="1:5">
      <c r="A1768" s="40">
        <v>44293</v>
      </c>
      <c r="B1768" s="41">
        <v>1741.4651046112001</v>
      </c>
      <c r="C1768" s="41">
        <v>174764.64635779301</v>
      </c>
      <c r="D1768" s="38">
        <v>1.0589631642622099</v>
      </c>
      <c r="E1768" s="38">
        <v>100.354951641027</v>
      </c>
    </row>
    <row r="1769" spans="1:5">
      <c r="A1769" s="40">
        <v>44294</v>
      </c>
      <c r="B1769" s="41">
        <v>1741.5516321099799</v>
      </c>
      <c r="C1769" s="41">
        <v>174765.622991771</v>
      </c>
      <c r="D1769" s="38">
        <v>1.0590102794857801</v>
      </c>
      <c r="E1769" s="38">
        <v>100.350526375169</v>
      </c>
    </row>
    <row r="1770" spans="1:5">
      <c r="A1770" s="40">
        <v>44295</v>
      </c>
      <c r="B1770" s="41">
        <v>1741.6382112931699</v>
      </c>
      <c r="C1770" s="41">
        <v>174766.60266477801</v>
      </c>
      <c r="D1770" s="38">
        <v>1.05905741122241</v>
      </c>
      <c r="E1770" s="38">
        <v>100.34610031610001</v>
      </c>
    </row>
    <row r="1771" spans="1:5">
      <c r="A1771" s="40">
        <v>44296</v>
      </c>
      <c r="B1771" s="41">
        <v>1741.7248421684201</v>
      </c>
      <c r="C1771" s="41">
        <v>174767.58537690001</v>
      </c>
      <c r="D1771" s="38">
        <v>1.05910455947413</v>
      </c>
      <c r="E1771" s="38">
        <v>100.341673463943</v>
      </c>
    </row>
    <row r="1772" spans="1:5">
      <c r="A1772" s="40">
        <v>44297</v>
      </c>
      <c r="B1772" s="41">
        <v>1741.81152474339</v>
      </c>
      <c r="C1772" s="41">
        <v>174768.57112822699</v>
      </c>
      <c r="D1772" s="38">
        <v>1.05915172424295</v>
      </c>
      <c r="E1772" s="38">
        <v>100.337245818818</v>
      </c>
    </row>
    <row r="1773" spans="1:5">
      <c r="A1773" s="40">
        <v>44298</v>
      </c>
      <c r="B1773" s="41">
        <v>1741.8982590257399</v>
      </c>
      <c r="C1773" s="41">
        <v>174769.55991884801</v>
      </c>
      <c r="D1773" s="38">
        <v>1.0591989055308999</v>
      </c>
      <c r="E1773" s="38">
        <v>100.33281738084899</v>
      </c>
    </row>
    <row r="1774" spans="1:5">
      <c r="A1774" s="40">
        <v>44299</v>
      </c>
      <c r="B1774" s="41">
        <v>1741.9850450231399</v>
      </c>
      <c r="C1774" s="41">
        <v>174770.55174885</v>
      </c>
      <c r="D1774" s="38">
        <v>1.05924610333999</v>
      </c>
      <c r="E1774" s="38">
        <v>100.328388150157</v>
      </c>
    </row>
    <row r="1775" spans="1:5">
      <c r="A1775" s="40">
        <v>44300</v>
      </c>
      <c r="B1775" s="41">
        <v>1742.0718827432499</v>
      </c>
      <c r="C1775" s="41">
        <v>174771.54661832401</v>
      </c>
      <c r="D1775" s="38">
        <v>1.0592933176722501</v>
      </c>
      <c r="E1775" s="38">
        <v>100.323958126866</v>
      </c>
    </row>
    <row r="1776" spans="1:5">
      <c r="A1776" s="40">
        <v>44301</v>
      </c>
      <c r="B1776" s="41">
        <v>1742.1587721937699</v>
      </c>
      <c r="C1776" s="41">
        <v>174772.54452735899</v>
      </c>
      <c r="D1776" s="38">
        <v>1.0593405485297001</v>
      </c>
      <c r="E1776" s="38">
        <v>100.319527311096</v>
      </c>
    </row>
    <row r="1777" spans="1:5">
      <c r="A1777" s="40">
        <v>44302</v>
      </c>
      <c r="B1777" s="41">
        <v>1742.24571338237</v>
      </c>
      <c r="C1777" s="41">
        <v>174773.545476044</v>
      </c>
      <c r="D1777" s="38">
        <v>1.0593877959143601</v>
      </c>
      <c r="E1777" s="38">
        <v>100.31509570297101</v>
      </c>
    </row>
    <row r="1778" spans="1:5">
      <c r="A1778" s="40">
        <v>44303</v>
      </c>
      <c r="B1778" s="41">
        <v>1742.3327063167401</v>
      </c>
      <c r="C1778" s="41">
        <v>174774.54946446899</v>
      </c>
      <c r="D1778" s="38">
        <v>1.05943505982826</v>
      </c>
      <c r="E1778" s="38">
        <v>100.31066330261299</v>
      </c>
    </row>
    <row r="1779" spans="1:5">
      <c r="A1779" s="40">
        <v>44304</v>
      </c>
      <c r="B1779" s="41">
        <v>1742.4197510045799</v>
      </c>
      <c r="C1779" s="41">
        <v>174775.55649272501</v>
      </c>
      <c r="D1779" s="38">
        <v>1.0594823402734099</v>
      </c>
      <c r="E1779" s="38">
        <v>100.306230110144</v>
      </c>
    </row>
    <row r="1780" spans="1:5">
      <c r="A1780" s="40">
        <v>44305</v>
      </c>
      <c r="B1780" s="41">
        <v>1742.5068474535999</v>
      </c>
      <c r="C1780" s="41">
        <v>174776.56656090199</v>
      </c>
      <c r="D1780" s="38">
        <v>1.0595296372518499</v>
      </c>
      <c r="E1780" s="38">
        <v>100.301796125686</v>
      </c>
    </row>
    <row r="1781" spans="1:5">
      <c r="A1781" s="40">
        <v>44306</v>
      </c>
      <c r="B1781" s="41">
        <v>1742.5939956714799</v>
      </c>
      <c r="C1781" s="41">
        <v>174777.57966909101</v>
      </c>
      <c r="D1781" s="38">
        <v>1.0595769507656001</v>
      </c>
      <c r="E1781" s="38">
        <v>100.29736134936201</v>
      </c>
    </row>
    <row r="1782" spans="1:5">
      <c r="A1782" s="40">
        <v>44307</v>
      </c>
      <c r="B1782" s="41">
        <v>1742.6811956659601</v>
      </c>
      <c r="C1782" s="41">
        <v>174778.59581738201</v>
      </c>
      <c r="D1782" s="38">
        <v>1.05962428081668</v>
      </c>
      <c r="E1782" s="38">
        <v>100.292925781294</v>
      </c>
    </row>
    <row r="1783" spans="1:5">
      <c r="A1783" s="40">
        <v>44308</v>
      </c>
      <c r="B1783" s="41">
        <v>1742.7684474447401</v>
      </c>
      <c r="C1783" s="41">
        <v>174779.615005867</v>
      </c>
      <c r="D1783" s="38">
        <v>1.0596716274071301</v>
      </c>
      <c r="E1783" s="38">
        <v>100.288489421604</v>
      </c>
    </row>
    <row r="1784" spans="1:5">
      <c r="A1784" s="40">
        <v>44309</v>
      </c>
      <c r="B1784" s="41">
        <v>1742.8557510155499</v>
      </c>
      <c r="C1784" s="41">
        <v>174780.63723463801</v>
      </c>
      <c r="D1784" s="38">
        <v>1.0597189905389699</v>
      </c>
      <c r="E1784" s="38">
        <v>100.284052270416</v>
      </c>
    </row>
    <row r="1785" spans="1:5">
      <c r="A1785" s="40">
        <v>44310</v>
      </c>
      <c r="B1785" s="41">
        <v>1742.94310638612</v>
      </c>
      <c r="C1785" s="41">
        <v>174781.66250378601</v>
      </c>
      <c r="D1785" s="38">
        <v>1.0597663702142199</v>
      </c>
      <c r="E1785" s="38">
        <v>100.27961432785</v>
      </c>
    </row>
    <row r="1786" spans="1:5">
      <c r="A1786" s="40">
        <v>44311</v>
      </c>
      <c r="B1786" s="41">
        <v>1743.03051356419</v>
      </c>
      <c r="C1786" s="41">
        <v>174782.69081340299</v>
      </c>
      <c r="D1786" s="38">
        <v>1.0598137664349301</v>
      </c>
      <c r="E1786" s="38">
        <v>100.275175594031</v>
      </c>
    </row>
    <row r="1787" spans="1:5">
      <c r="A1787" s="40">
        <v>44312</v>
      </c>
      <c r="B1787" s="41">
        <v>1743.11797255749</v>
      </c>
      <c r="C1787" s="41">
        <v>174783.722163581</v>
      </c>
      <c r="D1787" s="38">
        <v>1.0598611792031201</v>
      </c>
      <c r="E1787" s="38">
        <v>100.27073606908</v>
      </c>
    </row>
    <row r="1788" spans="1:5">
      <c r="A1788" s="40">
        <v>44313</v>
      </c>
      <c r="B1788" s="41">
        <v>1743.20548337377</v>
      </c>
      <c r="C1788" s="41">
        <v>174784.756554413</v>
      </c>
      <c r="D1788" s="38">
        <v>1.05990860852083</v>
      </c>
      <c r="E1788" s="38">
        <v>100.266295753119</v>
      </c>
    </row>
    <row r="1789" spans="1:5">
      <c r="A1789" s="40">
        <v>44314</v>
      </c>
      <c r="B1789" s="41">
        <v>1743.2930460207799</v>
      </c>
      <c r="C1789" s="41">
        <v>174785.793985992</v>
      </c>
      <c r="D1789" s="38">
        <v>1.0599560543900699</v>
      </c>
      <c r="E1789" s="38">
        <v>100.261854646272</v>
      </c>
    </row>
    <row r="1790" spans="1:5">
      <c r="A1790" s="40">
        <v>44315</v>
      </c>
      <c r="B1790" s="41">
        <v>1743.38066050629</v>
      </c>
      <c r="C1790" s="41">
        <v>174786.834458411</v>
      </c>
      <c r="D1790" s="38">
        <v>1.0600035168128901</v>
      </c>
      <c r="E1790" s="38">
        <v>100.25741274866</v>
      </c>
    </row>
    <row r="1791" spans="1:5">
      <c r="A1791" s="40">
        <v>44316</v>
      </c>
      <c r="B1791" s="41">
        <v>1743.46832683805</v>
      </c>
      <c r="C1791" s="41">
        <v>174787.87797176201</v>
      </c>
      <c r="D1791" s="38">
        <v>1.06005099579133</v>
      </c>
      <c r="E1791" s="38">
        <v>100.25297006040699</v>
      </c>
    </row>
    <row r="1792" spans="1:5">
      <c r="A1792" s="40">
        <v>44317</v>
      </c>
      <c r="B1792" s="41">
        <v>1743.5560450238299</v>
      </c>
      <c r="C1792" s="41">
        <v>174788.92452614001</v>
      </c>
      <c r="D1792" s="38">
        <v>1.0600984913274001</v>
      </c>
      <c r="E1792" s="38">
        <v>100.248526581634</v>
      </c>
    </row>
    <row r="1793" spans="1:5">
      <c r="A1793" s="40">
        <v>44318</v>
      </c>
      <c r="B1793" s="41">
        <v>1743.64381507141</v>
      </c>
      <c r="C1793" s="41">
        <v>174789.97412163799</v>
      </c>
      <c r="D1793" s="38">
        <v>1.06014600342316</v>
      </c>
      <c r="E1793" s="38">
        <v>100.244082312465</v>
      </c>
    </row>
    <row r="1794" spans="1:5">
      <c r="A1794" s="40">
        <v>44319</v>
      </c>
      <c r="B1794" s="41">
        <v>1743.73163698856</v>
      </c>
      <c r="C1794" s="41">
        <v>174791.02675835101</v>
      </c>
      <c r="D1794" s="38">
        <v>1.0601935320806299</v>
      </c>
      <c r="E1794" s="38">
        <v>100.239637253021</v>
      </c>
    </row>
    <row r="1795" spans="1:5">
      <c r="A1795" s="40">
        <v>44320</v>
      </c>
      <c r="B1795" s="41">
        <v>1743.81951078308</v>
      </c>
      <c r="C1795" s="41">
        <v>174792.082436372</v>
      </c>
      <c r="D1795" s="38">
        <v>1.06024107730185</v>
      </c>
      <c r="E1795" s="38">
        <v>100.235191403427</v>
      </c>
    </row>
    <row r="1796" spans="1:5">
      <c r="A1796" s="40">
        <v>44321</v>
      </c>
      <c r="B1796" s="41">
        <v>1743.90743646275</v>
      </c>
      <c r="C1796" s="41">
        <v>174793.14115579601</v>
      </c>
      <c r="D1796" s="38">
        <v>1.06028863908886</v>
      </c>
      <c r="E1796" s="38">
        <v>100.230744763803</v>
      </c>
    </row>
    <row r="1797" spans="1:5">
      <c r="A1797" s="40">
        <v>44322</v>
      </c>
      <c r="B1797" s="41">
        <v>1743.99541403538</v>
      </c>
      <c r="C1797" s="41">
        <v>174794.20291671899</v>
      </c>
      <c r="D1797" s="38">
        <v>1.0603362174436901</v>
      </c>
      <c r="E1797" s="38">
        <v>100.226297334273</v>
      </c>
    </row>
    <row r="1798" spans="1:5">
      <c r="A1798" s="40">
        <v>44323</v>
      </c>
      <c r="B1798" s="41">
        <v>1744.08344350876</v>
      </c>
      <c r="C1798" s="41">
        <v>174795.26771923399</v>
      </c>
      <c r="D1798" s="38">
        <v>1.06038381236839</v>
      </c>
      <c r="E1798" s="38">
        <v>100.22184911495999</v>
      </c>
    </row>
    <row r="1799" spans="1:5">
      <c r="A1799" s="40">
        <v>44324</v>
      </c>
      <c r="B1799" s="41">
        <v>1744.1715248907001</v>
      </c>
      <c r="C1799" s="41">
        <v>174796.33556343801</v>
      </c>
      <c r="D1799" s="38">
        <v>1.0604314238649999</v>
      </c>
      <c r="E1799" s="38">
        <v>100.217400105986</v>
      </c>
    </row>
    <row r="1800" spans="1:5">
      <c r="A1800" s="40">
        <v>44325</v>
      </c>
      <c r="B1800" s="41">
        <v>1744.25965818901</v>
      </c>
      <c r="C1800" s="41">
        <v>174797.40644942599</v>
      </c>
      <c r="D1800" s="38">
        <v>1.06047905193555</v>
      </c>
      <c r="E1800" s="38">
        <v>100.21295030747299</v>
      </c>
    </row>
    <row r="1801" spans="1:5">
      <c r="A1801" s="40">
        <v>44326</v>
      </c>
      <c r="B1801" s="41">
        <v>1744.34784341153</v>
      </c>
      <c r="C1801" s="41">
        <v>174798.48037729401</v>
      </c>
      <c r="D1801" s="38">
        <v>1.0605266965820901</v>
      </c>
      <c r="E1801" s="38">
        <v>100.208499719546</v>
      </c>
    </row>
    <row r="1802" spans="1:5">
      <c r="A1802" s="40">
        <v>44327</v>
      </c>
      <c r="B1802" s="41">
        <v>1744.4360805660699</v>
      </c>
      <c r="C1802" s="41">
        <v>174799.557347138</v>
      </c>
      <c r="D1802" s="38">
        <v>1.06057435780666</v>
      </c>
      <c r="E1802" s="38">
        <v>100.204048342325</v>
      </c>
    </row>
    <row r="1803" spans="1:5">
      <c r="A1803" s="40">
        <v>44328</v>
      </c>
      <c r="B1803" s="41">
        <v>1744.52436966045</v>
      </c>
      <c r="C1803" s="41">
        <v>174800.637359054</v>
      </c>
      <c r="D1803" s="38">
        <v>1.0606220356113001</v>
      </c>
      <c r="E1803" s="38">
        <v>100.199596175935</v>
      </c>
    </row>
    <row r="1804" spans="1:5">
      <c r="A1804" s="40">
        <v>44329</v>
      </c>
      <c r="B1804" s="41">
        <v>1744.61271070253</v>
      </c>
      <c r="C1804" s="41">
        <v>174801.72041313999</v>
      </c>
      <c r="D1804" s="38">
        <v>1.0606697299980501</v>
      </c>
      <c r="E1804" s="38">
        <v>100.195143220497</v>
      </c>
    </row>
    <row r="1805" spans="1:5">
      <c r="A1805" s="40">
        <v>44330</v>
      </c>
      <c r="B1805" s="41">
        <v>1744.70110370015</v>
      </c>
      <c r="C1805" s="41">
        <v>174802.806509491</v>
      </c>
      <c r="D1805" s="38">
        <v>1.0607174409689699</v>
      </c>
      <c r="E1805" s="38">
        <v>100.19068947613501</v>
      </c>
    </row>
    <row r="1806" spans="1:5">
      <c r="A1806" s="40">
        <v>44331</v>
      </c>
      <c r="B1806" s="41">
        <v>1744.7895486611401</v>
      </c>
      <c r="C1806" s="41">
        <v>174803.89564820501</v>
      </c>
      <c r="D1806" s="38">
        <v>1.0607651685260799</v>
      </c>
      <c r="E1806" s="38">
        <v>100.186234942971</v>
      </c>
    </row>
    <row r="1807" spans="1:5">
      <c r="A1807" s="40">
        <v>44332</v>
      </c>
      <c r="B1807" s="41">
        <v>1744.87804559336</v>
      </c>
      <c r="C1807" s="41">
        <v>174804.98782937901</v>
      </c>
      <c r="D1807" s="38">
        <v>1.0608129126714501</v>
      </c>
      <c r="E1807" s="38">
        <v>100.181779621128</v>
      </c>
    </row>
    <row r="1808" spans="1:5">
      <c r="A1808" s="40">
        <v>44333</v>
      </c>
      <c r="B1808" s="41">
        <v>1744.96659450468</v>
      </c>
      <c r="C1808" s="41">
        <v>174806.083053112</v>
      </c>
      <c r="D1808" s="38">
        <v>1.06086067340711</v>
      </c>
      <c r="E1808" s="38">
        <v>100.17732351073001</v>
      </c>
    </row>
    <row r="1809" spans="1:5">
      <c r="A1809" s="40">
        <v>44334</v>
      </c>
      <c r="B1809" s="41">
        <v>1745.05519540296</v>
      </c>
      <c r="C1809" s="41">
        <v>174807.1813195</v>
      </c>
      <c r="D1809" s="38">
        <v>1.0609084507351201</v>
      </c>
      <c r="E1809" s="38">
        <v>100.172866611898</v>
      </c>
    </row>
    <row r="1810" spans="1:5">
      <c r="A1810" s="40">
        <v>44335</v>
      </c>
      <c r="B1810" s="41">
        <v>1745.14384829607</v>
      </c>
      <c r="C1810" s="41">
        <v>174808.28262864301</v>
      </c>
      <c r="D1810" s="38">
        <v>1.06095624465752</v>
      </c>
      <c r="E1810" s="38">
        <v>100.16840892475599</v>
      </c>
    </row>
    <row r="1811" spans="1:5">
      <c r="A1811" s="40">
        <v>44336</v>
      </c>
      <c r="B1811" s="41">
        <v>1745.23255319189</v>
      </c>
      <c r="C1811" s="41">
        <v>174809.386980638</v>
      </c>
      <c r="D1811" s="38">
        <v>1.06100405517635</v>
      </c>
      <c r="E1811" s="38">
        <v>100.163950449426</v>
      </c>
    </row>
    <row r="1812" spans="1:5">
      <c r="A1812" s="40">
        <v>44337</v>
      </c>
      <c r="B1812" s="41">
        <v>1745.32131009829</v>
      </c>
      <c r="C1812" s="41">
        <v>174810.494375585</v>
      </c>
      <c r="D1812" s="38">
        <v>1.0610518822936801</v>
      </c>
      <c r="E1812" s="38">
        <v>100.15949118603299</v>
      </c>
    </row>
    <row r="1813" spans="1:5">
      <c r="A1813" s="40">
        <v>44338</v>
      </c>
      <c r="B1813" s="41">
        <v>1745.41011902317</v>
      </c>
      <c r="C1813" s="41">
        <v>174811.60481358101</v>
      </c>
      <c r="D1813" s="38">
        <v>1.06109972601155</v>
      </c>
      <c r="E1813" s="38">
        <v>100.155031134697</v>
      </c>
    </row>
    <row r="1814" spans="1:5">
      <c r="A1814" s="40">
        <v>44339</v>
      </c>
      <c r="B1814" s="41">
        <v>1745.4989799744201</v>
      </c>
      <c r="C1814" s="41">
        <v>174812.718294727</v>
      </c>
      <c r="D1814" s="38">
        <v>1.0611475863320099</v>
      </c>
      <c r="E1814" s="38">
        <v>100.15057029554301</v>
      </c>
    </row>
    <row r="1815" spans="1:5">
      <c r="A1815" s="40">
        <v>44340</v>
      </c>
      <c r="B1815" s="41">
        <v>1745.5878929599401</v>
      </c>
      <c r="C1815" s="41">
        <v>174813.83481912201</v>
      </c>
      <c r="D1815" s="38">
        <v>1.0611954632571099</v>
      </c>
      <c r="E1815" s="38">
        <v>100.146108668694</v>
      </c>
    </row>
    <row r="1816" spans="1:5">
      <c r="A1816" s="40">
        <v>44341</v>
      </c>
      <c r="B1816" s="41">
        <v>1745.67685798763</v>
      </c>
      <c r="C1816" s="41">
        <v>174814.95438686499</v>
      </c>
      <c r="D1816" s="38">
        <v>1.0612433567889099</v>
      </c>
      <c r="E1816" s="38">
        <v>100.141646254271</v>
      </c>
    </row>
    <row r="1817" spans="1:5">
      <c r="A1817" s="40">
        <v>44342</v>
      </c>
      <c r="B1817" s="41">
        <v>1745.76587506541</v>
      </c>
      <c r="C1817" s="41">
        <v>174816.07699805699</v>
      </c>
      <c r="D1817" s="38">
        <v>1.0612912669294601</v>
      </c>
      <c r="E1817" s="38">
        <v>100.137183052399</v>
      </c>
    </row>
    <row r="1818" spans="1:5">
      <c r="A1818" s="40">
        <v>44343</v>
      </c>
      <c r="B1818" s="41">
        <v>1745.8549442011899</v>
      </c>
      <c r="C1818" s="41">
        <v>174817.20265279699</v>
      </c>
      <c r="D1818" s="38">
        <v>1.0613391936808101</v>
      </c>
      <c r="E1818" s="38">
        <v>100.13271906320099</v>
      </c>
    </row>
    <row r="1819" spans="1:5">
      <c r="A1819" s="40">
        <v>44344</v>
      </c>
      <c r="B1819" s="41">
        <v>1745.9440654028899</v>
      </c>
      <c r="C1819" s="41">
        <v>174818.33135118699</v>
      </c>
      <c r="D1819" s="38">
        <v>1.0613871370450201</v>
      </c>
      <c r="E1819" s="38">
        <v>100.12825428679901</v>
      </c>
    </row>
    <row r="1820" spans="1:5">
      <c r="A1820" s="40">
        <v>44345</v>
      </c>
      <c r="B1820" s="41">
        <v>1746.0332386784401</v>
      </c>
      <c r="C1820" s="41">
        <v>174819.46309332701</v>
      </c>
      <c r="D1820" s="38">
        <v>1.06143509702415</v>
      </c>
      <c r="E1820" s="38">
        <v>100.123788723316</v>
      </c>
    </row>
    <row r="1821" spans="1:5">
      <c r="A1821" s="40">
        <v>44346</v>
      </c>
      <c r="B1821" s="41">
        <v>1746.12246403578</v>
      </c>
      <c r="C1821" s="41">
        <v>174820.597879318</v>
      </c>
      <c r="D1821" s="38">
        <v>1.0614830736202501</v>
      </c>
      <c r="E1821" s="38">
        <v>100.119322372875</v>
      </c>
    </row>
    <row r="1822" spans="1:5">
      <c r="A1822" s="40">
        <v>44347</v>
      </c>
      <c r="B1822" s="41">
        <v>1746.2117414828399</v>
      </c>
      <c r="C1822" s="41">
        <v>174821.73570926001</v>
      </c>
      <c r="D1822" s="38">
        <v>1.0615310668353699</v>
      </c>
      <c r="E1822" s="38">
        <v>100.114855235601</v>
      </c>
    </row>
    <row r="1823" spans="1:5">
      <c r="A1823" s="40">
        <v>44348</v>
      </c>
      <c r="B1823" s="41">
        <v>1746.3010710275601</v>
      </c>
      <c r="C1823" s="41">
        <v>174822.87658325699</v>
      </c>
      <c r="D1823" s="38">
        <v>1.06157907667158</v>
      </c>
      <c r="E1823" s="38">
        <v>100.110387311615</v>
      </c>
    </row>
    <row r="1824" spans="1:5">
      <c r="A1824" s="40">
        <v>44349</v>
      </c>
      <c r="B1824" s="41">
        <v>1746.3904526779099</v>
      </c>
      <c r="C1824" s="41">
        <v>174824.02050140899</v>
      </c>
      <c r="D1824" s="38">
        <v>1.0616271031309401</v>
      </c>
      <c r="E1824" s="38">
        <v>100.10591860104</v>
      </c>
    </row>
    <row r="1825" spans="1:5">
      <c r="A1825" s="40">
        <v>44350</v>
      </c>
      <c r="B1825" s="41">
        <v>1746.4798864418301</v>
      </c>
      <c r="C1825" s="41">
        <v>174825.167463819</v>
      </c>
      <c r="D1825" s="38">
        <v>1.0616751462155001</v>
      </c>
      <c r="E1825" s="38">
        <v>100.10144910400101</v>
      </c>
    </row>
    <row r="1826" spans="1:5">
      <c r="A1826" s="40">
        <v>44351</v>
      </c>
      <c r="B1826" s="41">
        <v>1746.56937232729</v>
      </c>
      <c r="C1826" s="41">
        <v>174826.31747058799</v>
      </c>
      <c r="D1826" s="38">
        <v>1.06172320592733</v>
      </c>
      <c r="E1826" s="38">
        <v>100.09697882062</v>
      </c>
    </row>
    <row r="1827" spans="1:5">
      <c r="A1827" s="40">
        <v>44352</v>
      </c>
      <c r="B1827" s="41">
        <v>1746.65891034225</v>
      </c>
      <c r="C1827" s="41">
        <v>174827.47052182001</v>
      </c>
      <c r="D1827" s="38">
        <v>1.0617712822684799</v>
      </c>
      <c r="E1827" s="38">
        <v>100.09250775101999</v>
      </c>
    </row>
    <row r="1828" spans="1:5">
      <c r="A1828" s="40">
        <v>44353</v>
      </c>
      <c r="B1828" s="41">
        <v>1746.74850049469</v>
      </c>
      <c r="C1828" s="41">
        <v>174828.626617617</v>
      </c>
      <c r="D1828" s="38">
        <v>1.0618193752410301</v>
      </c>
      <c r="E1828" s="38">
        <v>100.08803589532501</v>
      </c>
    </row>
    <row r="1829" spans="1:5">
      <c r="A1829" s="40">
        <v>44354</v>
      </c>
      <c r="B1829" s="41">
        <v>1746.8381427925899</v>
      </c>
      <c r="C1829" s="41">
        <v>174829.785758082</v>
      </c>
      <c r="D1829" s="38">
        <v>1.06186748484702</v>
      </c>
      <c r="E1829" s="38">
        <v>100.083563253657</v>
      </c>
    </row>
    <row r="1830" spans="1:5">
      <c r="A1830" s="40">
        <v>44355</v>
      </c>
      <c r="B1830" s="41">
        <v>1746.9278372439201</v>
      </c>
      <c r="C1830" s="41">
        <v>174830.94794331901</v>
      </c>
      <c r="D1830" s="38">
        <v>1.0619156110885299</v>
      </c>
      <c r="E1830" s="38">
        <v>100.07908982614001</v>
      </c>
    </row>
    <row r="1831" spans="1:5">
      <c r="A1831" s="40">
        <v>44356</v>
      </c>
      <c r="B1831" s="41">
        <v>1747.01758385669</v>
      </c>
      <c r="C1831" s="41">
        <v>174832.11317343099</v>
      </c>
      <c r="D1831" s="38">
        <v>1.0619637539676099</v>
      </c>
      <c r="E1831" s="38">
        <v>100.07461561289701</v>
      </c>
    </row>
    <row r="1832" spans="1:5">
      <c r="A1832" s="40">
        <v>44357</v>
      </c>
      <c r="B1832" s="41">
        <v>1747.1073826388899</v>
      </c>
      <c r="C1832" s="41">
        <v>174833.281448522</v>
      </c>
      <c r="D1832" s="38">
        <v>1.0620119134863499</v>
      </c>
      <c r="E1832" s="38">
        <v>100.07014061405199</v>
      </c>
    </row>
    <row r="1833" spans="1:5">
      <c r="A1833" s="40">
        <v>44358</v>
      </c>
      <c r="B1833" s="41">
        <v>1747.15249652855</v>
      </c>
      <c r="C1833" s="41">
        <v>174830.66281403799</v>
      </c>
      <c r="D1833" s="38">
        <v>1.0620549284741101</v>
      </c>
      <c r="E1833" s="38">
        <v>100.066057863531</v>
      </c>
    </row>
    <row r="1834" spans="1:5">
      <c r="A1834" s="40">
        <v>44359</v>
      </c>
      <c r="B1834" s="41">
        <v>1747.1976104938201</v>
      </c>
      <c r="C1834" s="41">
        <v>174828.043138707</v>
      </c>
      <c r="D1834" s="38">
        <v>1.0620979540184201</v>
      </c>
      <c r="E1834" s="38">
        <v>100.061974723795</v>
      </c>
    </row>
    <row r="1835" spans="1:5">
      <c r="A1835" s="40">
        <v>44360</v>
      </c>
      <c r="B1835" s="41">
        <v>1747.2427245353399</v>
      </c>
      <c r="C1835" s="41">
        <v>174825.42242264701</v>
      </c>
      <c r="D1835" s="38">
        <v>1.0621409901204</v>
      </c>
      <c r="E1835" s="38">
        <v>100.057891194905</v>
      </c>
    </row>
    <row r="1836" spans="1:5">
      <c r="A1836" s="40">
        <v>44361</v>
      </c>
      <c r="B1836" s="41">
        <v>1747.28783865375</v>
      </c>
      <c r="C1836" s="41">
        <v>174822.80066597401</v>
      </c>
      <c r="D1836" s="38">
        <v>1.0621840367812101</v>
      </c>
      <c r="E1836" s="38">
        <v>100.053807276924</v>
      </c>
    </row>
    <row r="1837" spans="1:5">
      <c r="A1837" s="40">
        <v>44362</v>
      </c>
      <c r="B1837" s="41">
        <v>1747.3329528496799</v>
      </c>
      <c r="C1837" s="41">
        <v>174820.17786880699</v>
      </c>
      <c r="D1837" s="38">
        <v>1.06222709400199</v>
      </c>
      <c r="E1837" s="38">
        <v>100.049722969911</v>
      </c>
    </row>
    <row r="1838" spans="1:5">
      <c r="A1838" s="40">
        <v>44363</v>
      </c>
      <c r="B1838" s="41">
        <v>1747.3780671237801</v>
      </c>
      <c r="C1838" s="41">
        <v>174817.55403126101</v>
      </c>
      <c r="D1838" s="38">
        <v>1.0622701617838699</v>
      </c>
      <c r="E1838" s="38">
        <v>100.04563827392801</v>
      </c>
    </row>
    <row r="1839" spans="1:5">
      <c r="A1839" s="40">
        <v>44364</v>
      </c>
      <c r="B1839" s="41">
        <v>1747.4231814766899</v>
      </c>
      <c r="C1839" s="41">
        <v>174814.929153456</v>
      </c>
      <c r="D1839" s="38">
        <v>1.06231324012801</v>
      </c>
      <c r="E1839" s="38">
        <v>100.041553189037</v>
      </c>
    </row>
    <row r="1840" spans="1:5">
      <c r="A1840" s="40">
        <v>44365</v>
      </c>
      <c r="B1840" s="41">
        <v>1747.4682959090401</v>
      </c>
      <c r="C1840" s="41">
        <v>174812.30323550699</v>
      </c>
      <c r="D1840" s="38">
        <v>1.06235632903554</v>
      </c>
      <c r="E1840" s="38">
        <v>100.03746771529801</v>
      </c>
    </row>
    <row r="1841" spans="1:5">
      <c r="A1841" s="40">
        <v>44366</v>
      </c>
      <c r="B1841" s="41">
        <v>1747.5134104214801</v>
      </c>
      <c r="C1841" s="41">
        <v>174809.67627753399</v>
      </c>
      <c r="D1841" s="38">
        <v>1.0623994285076099</v>
      </c>
      <c r="E1841" s="38">
        <v>100.033381852773</v>
      </c>
    </row>
    <row r="1842" spans="1:5">
      <c r="A1842" s="40">
        <v>44367</v>
      </c>
      <c r="B1842" s="41">
        <v>1747.5585250146501</v>
      </c>
      <c r="C1842" s="41">
        <v>174807.04827965301</v>
      </c>
      <c r="D1842" s="38">
        <v>1.06244253854536</v>
      </c>
      <c r="E1842" s="38">
        <v>100.029295601524</v>
      </c>
    </row>
    <row r="1843" spans="1:5">
      <c r="A1843" s="40">
        <v>44368</v>
      </c>
      <c r="B1843" s="41">
        <v>1747.60363968919</v>
      </c>
      <c r="C1843" s="41">
        <v>174804.41924198301</v>
      </c>
      <c r="D1843" s="38">
        <v>1.0624856591499401</v>
      </c>
      <c r="E1843" s="38">
        <v>100.025208961611</v>
      </c>
    </row>
    <row r="1844" spans="1:5">
      <c r="A1844" s="40">
        <v>44369</v>
      </c>
      <c r="B1844" s="41">
        <v>1747.64875444574</v>
      </c>
      <c r="C1844" s="41">
        <v>174801.78916464001</v>
      </c>
      <c r="D1844" s="38">
        <v>1.0625287903225</v>
      </c>
      <c r="E1844" s="38">
        <v>100.021121933096</v>
      </c>
    </row>
    <row r="1845" spans="1:5">
      <c r="A1845" s="40">
        <v>44370</v>
      </c>
      <c r="B1845" s="41">
        <v>1747.6938692849601</v>
      </c>
      <c r="C1845" s="41">
        <v>174799.15804774399</v>
      </c>
      <c r="D1845" s="38">
        <v>1.06257193206416</v>
      </c>
      <c r="E1845" s="38">
        <v>100.017034516039</v>
      </c>
    </row>
    <row r="1846" spans="1:5">
      <c r="A1846" s="40">
        <v>44371</v>
      </c>
      <c r="B1846" s="41">
        <v>1747.7389842074699</v>
      </c>
      <c r="C1846" s="41">
        <v>174796.525891411</v>
      </c>
      <c r="D1846" s="38">
        <v>1.06261508437609</v>
      </c>
      <c r="E1846" s="38">
        <v>100.012946710504</v>
      </c>
    </row>
    <row r="1847" spans="1:5">
      <c r="A1847" s="40">
        <v>44372</v>
      </c>
      <c r="B1847" s="41">
        <v>1747.7840992139199</v>
      </c>
      <c r="C1847" s="41">
        <v>174793.89269576001</v>
      </c>
      <c r="D1847" s="38">
        <v>1.0626582472594299</v>
      </c>
      <c r="E1847" s="38">
        <v>100.008858516549</v>
      </c>
    </row>
    <row r="1848" spans="1:5">
      <c r="A1848" s="40">
        <v>44373</v>
      </c>
      <c r="B1848" s="41">
        <v>1747.82921430497</v>
      </c>
      <c r="C1848" s="41">
        <v>174791.25846090799</v>
      </c>
      <c r="D1848" s="38">
        <v>1.06270142071532</v>
      </c>
      <c r="E1848" s="38">
        <v>100.004769934238</v>
      </c>
    </row>
    <row r="1849" spans="1:5">
      <c r="A1849" s="40">
        <v>44374</v>
      </c>
      <c r="B1849" s="41">
        <v>1747.87432948124</v>
      </c>
      <c r="C1849" s="41">
        <v>174788.623186974</v>
      </c>
      <c r="D1849" s="38">
        <v>1.0627446047449101</v>
      </c>
      <c r="E1849" s="38">
        <v>100.000680963631</v>
      </c>
    </row>
    <row r="1850" spans="1:5">
      <c r="A1850" s="40">
        <v>44375</v>
      </c>
      <c r="B1850" s="41">
        <v>1747.9194447433999</v>
      </c>
      <c r="C1850" s="41">
        <v>174785.986874075</v>
      </c>
      <c r="D1850" s="38">
        <v>1.06278779934935</v>
      </c>
      <c r="E1850" s="38">
        <v>99.996591604788904</v>
      </c>
    </row>
    <row r="1851" spans="1:5">
      <c r="A1851" s="40">
        <v>44376</v>
      </c>
      <c r="B1851" s="41">
        <v>1747.9645600920801</v>
      </c>
      <c r="C1851" s="41">
        <v>174783.34952233001</v>
      </c>
      <c r="D1851" s="38">
        <v>1.06283100452978</v>
      </c>
      <c r="E1851" s="38">
        <v>99.992501857774002</v>
      </c>
    </row>
    <row r="1852" spans="1:5">
      <c r="A1852" s="40">
        <v>44377</v>
      </c>
      <c r="B1852" s="41">
        <v>1748.0096755279201</v>
      </c>
      <c r="C1852" s="41">
        <v>174780.71113185701</v>
      </c>
      <c r="D1852" s="38">
        <v>1.06287422028735</v>
      </c>
      <c r="E1852" s="38">
        <v>99.9884117226472</v>
      </c>
    </row>
    <row r="1853" spans="1:5">
      <c r="A1853" s="40">
        <v>44378</v>
      </c>
      <c r="B1853" s="41">
        <v>1748.05479105159</v>
      </c>
      <c r="C1853" s="41">
        <v>174778.071702774</v>
      </c>
      <c r="D1853" s="38">
        <v>1.0629174466232001</v>
      </c>
      <c r="E1853" s="38">
        <v>99.984321199469804</v>
      </c>
    </row>
    <row r="1854" spans="1:5">
      <c r="A1854" s="40">
        <v>44379</v>
      </c>
      <c r="B1854" s="41">
        <v>1748.09990666372</v>
      </c>
      <c r="C1854" s="41">
        <v>174775.4312352</v>
      </c>
      <c r="D1854" s="38">
        <v>1.0629606835384899</v>
      </c>
      <c r="E1854" s="38">
        <v>99.980230288303105</v>
      </c>
    </row>
    <row r="1855" spans="1:5">
      <c r="A1855" s="40">
        <v>44380</v>
      </c>
      <c r="B1855" s="41">
        <v>1748.1450223649599</v>
      </c>
      <c r="C1855" s="41">
        <v>174772.78972925199</v>
      </c>
      <c r="D1855" s="38">
        <v>1.06300393103436</v>
      </c>
      <c r="E1855" s="38">
        <v>99.976138989208494</v>
      </c>
    </row>
    <row r="1856" spans="1:5">
      <c r="A1856" s="40">
        <v>44381</v>
      </c>
      <c r="B1856" s="41">
        <v>1748.1901381559601</v>
      </c>
      <c r="C1856" s="41">
        <v>174770.14718505001</v>
      </c>
      <c r="D1856" s="38">
        <v>1.0630471891119699</v>
      </c>
      <c r="E1856" s="38">
        <v>99.972047302247304</v>
      </c>
    </row>
    <row r="1857" spans="1:5">
      <c r="A1857" s="40">
        <v>44382</v>
      </c>
      <c r="B1857" s="41">
        <v>1748.2352540373699</v>
      </c>
      <c r="C1857" s="41">
        <v>174767.50360271099</v>
      </c>
      <c r="D1857" s="38">
        <v>1.06309045777245</v>
      </c>
      <c r="E1857" s="38">
        <v>99.967955227480701</v>
      </c>
    </row>
    <row r="1858" spans="1:5">
      <c r="A1858" s="40">
        <v>44383</v>
      </c>
      <c r="B1858" s="41">
        <v>1748.28037000983</v>
      </c>
      <c r="C1858" s="41">
        <v>174764.858982354</v>
      </c>
      <c r="D1858" s="38">
        <v>1.06313373701696</v>
      </c>
      <c r="E1858" s="38">
        <v>99.963862764970202</v>
      </c>
    </row>
    <row r="1859" spans="1:5">
      <c r="A1859" s="40">
        <v>44384</v>
      </c>
      <c r="B1859" s="41">
        <v>1748.3254860740101</v>
      </c>
      <c r="C1859" s="41">
        <v>174762.213324098</v>
      </c>
      <c r="D1859" s="38">
        <v>1.0631770268466501</v>
      </c>
      <c r="E1859" s="38">
        <v>99.959769914776999</v>
      </c>
    </row>
    <row r="1860" spans="1:5">
      <c r="A1860" s="40">
        <v>44385</v>
      </c>
      <c r="B1860" s="41">
        <v>1748.37060223053</v>
      </c>
      <c r="C1860" s="41">
        <v>174759.56662806199</v>
      </c>
      <c r="D1860" s="38">
        <v>1.0632203272626699</v>
      </c>
      <c r="E1860" s="38">
        <v>99.955676676962597</v>
      </c>
    </row>
    <row r="1861" spans="1:5">
      <c r="A1861" s="40">
        <v>44386</v>
      </c>
      <c r="B1861" s="41">
        <v>1748.4157184800699</v>
      </c>
      <c r="C1861" s="41">
        <v>174756.91889436301</v>
      </c>
      <c r="D1861" s="38">
        <v>1.06326363826616</v>
      </c>
      <c r="E1861" s="38">
        <v>99.951583051588102</v>
      </c>
    </row>
    <row r="1862" spans="1:5">
      <c r="A1862" s="40">
        <v>44387</v>
      </c>
      <c r="B1862" s="41">
        <v>1748.46083482326</v>
      </c>
      <c r="C1862" s="41">
        <v>174754.27012311999</v>
      </c>
      <c r="D1862" s="38">
        <v>1.0633069598582801</v>
      </c>
      <c r="E1862" s="38">
        <v>99.947489038715105</v>
      </c>
    </row>
    <row r="1863" spans="1:5">
      <c r="A1863" s="40">
        <v>44388</v>
      </c>
      <c r="B1863" s="41">
        <v>1748.50595126076</v>
      </c>
      <c r="C1863" s="41">
        <v>174751.62031445399</v>
      </c>
      <c r="D1863" s="38">
        <v>1.0633502920401801</v>
      </c>
      <c r="E1863" s="38">
        <v>99.943394638404797</v>
      </c>
    </row>
    <row r="1864" spans="1:5">
      <c r="A1864" s="40">
        <v>44389</v>
      </c>
      <c r="B1864" s="41">
        <v>1748.55106779322</v>
      </c>
      <c r="C1864" s="41">
        <v>174748.96946848099</v>
      </c>
      <c r="D1864" s="38">
        <v>1.06339363481301</v>
      </c>
      <c r="E1864" s="38">
        <v>99.939299850718598</v>
      </c>
    </row>
    <row r="1865" spans="1:5">
      <c r="A1865" s="40">
        <v>44390</v>
      </c>
      <c r="B1865" s="41">
        <v>1748.5961844213</v>
      </c>
      <c r="C1865" s="41">
        <v>174746.31758532199</v>
      </c>
      <c r="D1865" s="38">
        <v>1.06343698817792</v>
      </c>
      <c r="E1865" s="38">
        <v>99.935204675717898</v>
      </c>
    </row>
    <row r="1866" spans="1:5">
      <c r="A1866" s="40">
        <v>44391</v>
      </c>
      <c r="B1866" s="41">
        <v>1748.64130114564</v>
      </c>
      <c r="C1866" s="41">
        <v>174743.66466509399</v>
      </c>
      <c r="D1866" s="38">
        <v>1.0634803521360601</v>
      </c>
      <c r="E1866" s="38">
        <v>99.931109113464004</v>
      </c>
    </row>
    <row r="1867" spans="1:5">
      <c r="A1867" s="40">
        <v>44392</v>
      </c>
      <c r="B1867" s="41">
        <v>1748.6864179669001</v>
      </c>
      <c r="C1867" s="41">
        <v>174741.010707918</v>
      </c>
      <c r="D1867" s="38">
        <v>1.06352372668858</v>
      </c>
      <c r="E1867" s="38">
        <v>99.927013164018305</v>
      </c>
    </row>
    <row r="1868" spans="1:5">
      <c r="A1868" s="40">
        <v>44393</v>
      </c>
      <c r="B1868" s="41">
        <v>1748.7315348857301</v>
      </c>
      <c r="C1868" s="41">
        <v>174738.35571391199</v>
      </c>
      <c r="D1868" s="38">
        <v>1.0635671118366301</v>
      </c>
      <c r="E1868" s="38">
        <v>99.922916827442094</v>
      </c>
    </row>
    <row r="1869" spans="1:5">
      <c r="A1869" s="40">
        <v>44394</v>
      </c>
      <c r="B1869" s="41">
        <v>1748.77665190278</v>
      </c>
      <c r="C1869" s="41">
        <v>174735.69968319399</v>
      </c>
      <c r="D1869" s="38">
        <v>1.06361050758138</v>
      </c>
      <c r="E1869" s="38">
        <v>99.918820103796804</v>
      </c>
    </row>
    <row r="1870" spans="1:5">
      <c r="A1870" s="40">
        <v>44395</v>
      </c>
      <c r="B1870" s="41">
        <v>1748.82176901872</v>
      </c>
      <c r="C1870" s="41">
        <v>174733.04261588599</v>
      </c>
      <c r="D1870" s="38">
        <v>1.06365391392396</v>
      </c>
      <c r="E1870" s="38">
        <v>99.914722993143897</v>
      </c>
    </row>
    <row r="1871" spans="1:5">
      <c r="A1871" s="40">
        <v>44396</v>
      </c>
      <c r="B1871" s="41">
        <v>1748.8668862341999</v>
      </c>
      <c r="C1871" s="41">
        <v>174730.38451210401</v>
      </c>
      <c r="D1871" s="38">
        <v>1.06369733086554</v>
      </c>
      <c r="E1871" s="38">
        <v>99.910625495544707</v>
      </c>
    </row>
    <row r="1872" spans="1:5">
      <c r="A1872" s="40">
        <v>44397</v>
      </c>
      <c r="B1872" s="41">
        <v>1748.9120035498599</v>
      </c>
      <c r="C1872" s="41">
        <v>174727.72537197001</v>
      </c>
      <c r="D1872" s="38">
        <v>1.06374075840726</v>
      </c>
      <c r="E1872" s="38">
        <v>99.906527611060497</v>
      </c>
    </row>
    <row r="1873" spans="1:5">
      <c r="A1873" s="40">
        <v>44398</v>
      </c>
      <c r="B1873" s="41">
        <v>1748.95712096638</v>
      </c>
      <c r="C1873" s="41">
        <v>174725.065195601</v>
      </c>
      <c r="D1873" s="38">
        <v>1.0637841965502799</v>
      </c>
      <c r="E1873" s="38">
        <v>99.9024293397528</v>
      </c>
    </row>
    <row r="1874" spans="1:5">
      <c r="A1874" s="40">
        <v>44399</v>
      </c>
      <c r="B1874" s="41">
        <v>1749.0022384843901</v>
      </c>
      <c r="C1874" s="41">
        <v>174722.40398311801</v>
      </c>
      <c r="D1874" s="38">
        <v>1.06382764529576</v>
      </c>
      <c r="E1874" s="38">
        <v>99.898330681682907</v>
      </c>
    </row>
    <row r="1875" spans="1:5">
      <c r="A1875" s="40">
        <v>44400</v>
      </c>
      <c r="B1875" s="41">
        <v>1749.0473561045701</v>
      </c>
      <c r="C1875" s="41">
        <v>174719.74173463901</v>
      </c>
      <c r="D1875" s="38">
        <v>1.0638711046448399</v>
      </c>
      <c r="E1875" s="38">
        <v>99.894231636912394</v>
      </c>
    </row>
    <row r="1876" spans="1:5">
      <c r="A1876" s="40">
        <v>44401</v>
      </c>
      <c r="B1876" s="41">
        <v>1749.0924738275701</v>
      </c>
      <c r="C1876" s="41">
        <v>174717.07845028499</v>
      </c>
      <c r="D1876" s="38">
        <v>1.06391457459869</v>
      </c>
      <c r="E1876" s="38">
        <v>99.890132205502496</v>
      </c>
    </row>
    <row r="1877" spans="1:5">
      <c r="A1877" s="40">
        <v>44402</v>
      </c>
      <c r="B1877" s="41">
        <v>1749.1375916540401</v>
      </c>
      <c r="C1877" s="41">
        <v>174714.41413017499</v>
      </c>
      <c r="D1877" s="38">
        <v>1.06395805515845</v>
      </c>
      <c r="E1877" s="38">
        <v>99.886032387514604</v>
      </c>
    </row>
    <row r="1878" spans="1:5">
      <c r="A1878" s="40">
        <v>44403</v>
      </c>
      <c r="B1878" s="41">
        <v>1749.18270958465</v>
      </c>
      <c r="C1878" s="41">
        <v>174711.74877442801</v>
      </c>
      <c r="D1878" s="38">
        <v>1.0640015463252901</v>
      </c>
      <c r="E1878" s="38">
        <v>99.881932183010207</v>
      </c>
    </row>
    <row r="1879" spans="1:5">
      <c r="A1879" s="40">
        <v>44404</v>
      </c>
      <c r="B1879" s="41">
        <v>1749.22782762005</v>
      </c>
      <c r="C1879" s="41">
        <v>174709.082383164</v>
      </c>
      <c r="D1879" s="38">
        <v>1.0640450481003501</v>
      </c>
      <c r="E1879" s="38">
        <v>99.877831592050697</v>
      </c>
    </row>
    <row r="1880" spans="1:5">
      <c r="A1880" s="40">
        <v>44405</v>
      </c>
      <c r="B1880" s="41">
        <v>1749.2729457609</v>
      </c>
      <c r="C1880" s="41">
        <v>174706.41495650299</v>
      </c>
      <c r="D1880" s="38">
        <v>1.0640885604848001</v>
      </c>
      <c r="E1880" s="38">
        <v>99.873730614697493</v>
      </c>
    </row>
    <row r="1881" spans="1:5">
      <c r="A1881" s="40">
        <v>44406</v>
      </c>
      <c r="B1881" s="41">
        <v>1749.3180640078699</v>
      </c>
      <c r="C1881" s="41">
        <v>174703.74649456399</v>
      </c>
      <c r="D1881" s="38">
        <v>1.06413208347979</v>
      </c>
      <c r="E1881" s="38">
        <v>99.8696292510121</v>
      </c>
    </row>
    <row r="1882" spans="1:5">
      <c r="A1882" s="40">
        <v>44407</v>
      </c>
      <c r="B1882" s="41">
        <v>1749.3631823616099</v>
      </c>
      <c r="C1882" s="41">
        <v>174701.076997467</v>
      </c>
      <c r="D1882" s="38">
        <v>1.06417561708647</v>
      </c>
      <c r="E1882" s="38">
        <v>99.865527501055794</v>
      </c>
    </row>
    <row r="1883" spans="1:5">
      <c r="A1883" s="40">
        <v>44408</v>
      </c>
      <c r="B1883" s="41">
        <v>1749.4083008227799</v>
      </c>
      <c r="C1883" s="41">
        <v>174698.40646533301</v>
      </c>
      <c r="D1883" s="38">
        <v>1.0642191613060099</v>
      </c>
      <c r="E1883" s="38">
        <v>99.861425364890096</v>
      </c>
    </row>
    <row r="1884" spans="1:5">
      <c r="A1884" s="40">
        <v>44409</v>
      </c>
      <c r="B1884" s="41">
        <v>1749.4534193920399</v>
      </c>
      <c r="C1884" s="41">
        <v>174695.73489828</v>
      </c>
      <c r="D1884" s="38">
        <v>1.0642627161395599</v>
      </c>
      <c r="E1884" s="38">
        <v>99.857322842576394</v>
      </c>
    </row>
    <row r="1885" spans="1:5">
      <c r="A1885" s="40">
        <v>44410</v>
      </c>
      <c r="B1885" s="41">
        <v>1749.49853807006</v>
      </c>
      <c r="C1885" s="41">
        <v>174693.06229642901</v>
      </c>
      <c r="D1885" s="38">
        <v>1.06430628158827</v>
      </c>
      <c r="E1885" s="38">
        <v>99.853219934176096</v>
      </c>
    </row>
    <row r="1886" spans="1:5">
      <c r="A1886" s="40">
        <v>44411</v>
      </c>
      <c r="B1886" s="41">
        <v>1749.5436568575001</v>
      </c>
      <c r="C1886" s="41">
        <v>174690.3886599</v>
      </c>
      <c r="D1886" s="38">
        <v>1.0643498576533099</v>
      </c>
      <c r="E1886" s="38">
        <v>99.849116639750804</v>
      </c>
    </row>
    <row r="1887" spans="1:5">
      <c r="A1887" s="40">
        <v>44412</v>
      </c>
      <c r="B1887" s="41">
        <v>1749.5887757550099</v>
      </c>
      <c r="C1887" s="41">
        <v>174687.71398881299</v>
      </c>
      <c r="D1887" s="38">
        <v>1.0643934443358301</v>
      </c>
      <c r="E1887" s="38">
        <v>99.845012959361796</v>
      </c>
    </row>
    <row r="1888" spans="1:5">
      <c r="A1888" s="40">
        <v>44413</v>
      </c>
      <c r="B1888" s="41">
        <v>1749.6338947632801</v>
      </c>
      <c r="C1888" s="41">
        <v>174685.03828328801</v>
      </c>
      <c r="D1888" s="38">
        <v>1.0644370416369899</v>
      </c>
      <c r="E1888" s="38">
        <v>99.840908893070605</v>
      </c>
    </row>
    <row r="1889" spans="1:5">
      <c r="A1889" s="40">
        <v>44414</v>
      </c>
      <c r="B1889" s="41">
        <v>1749.6790138829399</v>
      </c>
      <c r="C1889" s="41">
        <v>174682.36154344599</v>
      </c>
      <c r="D1889" s="38">
        <v>1.06448064955795</v>
      </c>
      <c r="E1889" s="38">
        <v>99.836804440938593</v>
      </c>
    </row>
    <row r="1890" spans="1:5">
      <c r="A1890" s="40">
        <v>44415</v>
      </c>
      <c r="B1890" s="41">
        <v>1749.7241331146799</v>
      </c>
      <c r="C1890" s="41">
        <v>174679.683769405</v>
      </c>
      <c r="D1890" s="38">
        <v>1.0645242680998701</v>
      </c>
      <c r="E1890" s="38">
        <v>99.832699603027294</v>
      </c>
    </row>
    <row r="1891" spans="1:5">
      <c r="A1891" s="40">
        <v>44416</v>
      </c>
      <c r="B1891" s="41">
        <v>1749.76925245915</v>
      </c>
      <c r="C1891" s="41">
        <v>174677.00496128801</v>
      </c>
      <c r="D1891" s="38">
        <v>1.0645678972639101</v>
      </c>
      <c r="E1891" s="38">
        <v>99.828594379398197</v>
      </c>
    </row>
    <row r="1892" spans="1:5">
      <c r="A1892" s="40">
        <v>44417</v>
      </c>
      <c r="B1892" s="41">
        <v>1749.81437191703</v>
      </c>
      <c r="C1892" s="41">
        <v>174674.325119213</v>
      </c>
      <c r="D1892" s="38">
        <v>1.0646115370512199</v>
      </c>
      <c r="E1892" s="38">
        <v>99.824488770112694</v>
      </c>
    </row>
    <row r="1893" spans="1:5">
      <c r="A1893" s="40">
        <v>44418</v>
      </c>
      <c r="B1893" s="41">
        <v>1749.85949148896</v>
      </c>
      <c r="C1893" s="41">
        <v>174671.64424330101</v>
      </c>
      <c r="D1893" s="38">
        <v>1.0646551874629799</v>
      </c>
      <c r="E1893" s="38">
        <v>99.820382775232304</v>
      </c>
    </row>
    <row r="1894" spans="1:5">
      <c r="A1894" s="40">
        <v>44419</v>
      </c>
      <c r="B1894" s="41">
        <v>1749.90461117563</v>
      </c>
      <c r="C1894" s="41">
        <v>174668.96233367399</v>
      </c>
      <c r="D1894" s="38">
        <v>1.0646988485003199</v>
      </c>
      <c r="E1894" s="38">
        <v>99.816276394818402</v>
      </c>
    </row>
    <row r="1895" spans="1:5">
      <c r="A1895" s="40">
        <v>44420</v>
      </c>
      <c r="B1895" s="41">
        <v>1749.94973097769</v>
      </c>
      <c r="C1895" s="41">
        <v>174666.279390451</v>
      </c>
      <c r="D1895" s="38">
        <v>1.0647425201644301</v>
      </c>
      <c r="E1895" s="38">
        <v>99.812169628932594</v>
      </c>
    </row>
    <row r="1896" spans="1:5">
      <c r="A1896" s="40">
        <v>44421</v>
      </c>
      <c r="B1896" s="41">
        <v>1749.99485089582</v>
      </c>
      <c r="C1896" s="41">
        <v>174663.59541375199</v>
      </c>
      <c r="D1896" s="38">
        <v>1.0647862024564601</v>
      </c>
      <c r="E1896" s="38">
        <v>99.808062477636398</v>
      </c>
    </row>
    <row r="1897" spans="1:5">
      <c r="A1897" s="40">
        <v>44422</v>
      </c>
      <c r="B1897" s="41">
        <v>1750.0399709306801</v>
      </c>
      <c r="C1897" s="41">
        <v>174660.910403699</v>
      </c>
      <c r="D1897" s="38">
        <v>1.0648298953775599</v>
      </c>
      <c r="E1897" s="38">
        <v>99.803954940991105</v>
      </c>
    </row>
    <row r="1898" spans="1:5">
      <c r="A1898" s="40">
        <v>44423</v>
      </c>
      <c r="B1898" s="41">
        <v>1750.0850910829399</v>
      </c>
      <c r="C1898" s="41">
        <v>174658.22436041199</v>
      </c>
      <c r="D1898" s="38">
        <v>1.06487359892891</v>
      </c>
      <c r="E1898" s="38">
        <v>99.799847019058305</v>
      </c>
    </row>
    <row r="1899" spans="1:5">
      <c r="A1899" s="40">
        <v>44424</v>
      </c>
      <c r="B1899" s="41">
        <v>1750.1302113532599</v>
      </c>
      <c r="C1899" s="41">
        <v>174655.53728401201</v>
      </c>
      <c r="D1899" s="38">
        <v>1.0649173131116501</v>
      </c>
      <c r="E1899" s="38">
        <v>99.795738711899503</v>
      </c>
    </row>
    <row r="1900" spans="1:5">
      <c r="A1900" s="40">
        <v>44425</v>
      </c>
      <c r="B1900" s="41">
        <v>1750.1753317423199</v>
      </c>
      <c r="C1900" s="41">
        <v>174652.84917461901</v>
      </c>
      <c r="D1900" s="38">
        <v>1.0649610379269701</v>
      </c>
      <c r="E1900" s="38">
        <v>99.791630019576203</v>
      </c>
    </row>
    <row r="1901" spans="1:5">
      <c r="A1901" s="40">
        <v>44426</v>
      </c>
      <c r="B1901" s="41">
        <v>1750.22045225078</v>
      </c>
      <c r="C1901" s="41">
        <v>174650.160032354</v>
      </c>
      <c r="D1901" s="38">
        <v>1.065004773376</v>
      </c>
      <c r="E1901" s="38">
        <v>99.787520942149797</v>
      </c>
    </row>
    <row r="1902" spans="1:5">
      <c r="A1902" s="40">
        <v>44427</v>
      </c>
      <c r="B1902" s="41">
        <v>1750.26557287932</v>
      </c>
      <c r="C1902" s="41">
        <v>174647.46985733899</v>
      </c>
      <c r="D1902" s="38">
        <v>1.06504851945993</v>
      </c>
      <c r="E1902" s="38">
        <v>99.783411479682002</v>
      </c>
    </row>
    <row r="1903" spans="1:5">
      <c r="A1903" s="40">
        <v>44428</v>
      </c>
      <c r="B1903" s="41">
        <v>1750.3106936285999</v>
      </c>
      <c r="C1903" s="41">
        <v>174644.77864969301</v>
      </c>
      <c r="D1903" s="38">
        <v>1.06509227617991</v>
      </c>
      <c r="E1903" s="38">
        <v>99.779301632234095</v>
      </c>
    </row>
    <row r="1904" spans="1:5">
      <c r="A1904" s="40">
        <v>44429</v>
      </c>
      <c r="B1904" s="41">
        <v>1750.3558144993001</v>
      </c>
      <c r="C1904" s="41">
        <v>174642.08640953901</v>
      </c>
      <c r="D1904" s="38">
        <v>1.06513604353711</v>
      </c>
      <c r="E1904" s="38">
        <v>99.775191399867794</v>
      </c>
    </row>
    <row r="1905" spans="1:5">
      <c r="A1905" s="40">
        <v>44430</v>
      </c>
      <c r="B1905" s="41">
        <v>1750.4009354920699</v>
      </c>
      <c r="C1905" s="41">
        <v>174639.39313699599</v>
      </c>
      <c r="D1905" s="38">
        <v>1.06517982153269</v>
      </c>
      <c r="E1905" s="38">
        <v>99.771080782644404</v>
      </c>
    </row>
    <row r="1906" spans="1:5">
      <c r="A1906" s="40">
        <v>44431</v>
      </c>
      <c r="B1906" s="41">
        <v>1750.44605660761</v>
      </c>
      <c r="C1906" s="41">
        <v>174636.69883218699</v>
      </c>
      <c r="D1906" s="38">
        <v>1.0652236101678101</v>
      </c>
      <c r="E1906" s="38">
        <v>99.766969780625601</v>
      </c>
    </row>
    <row r="1907" spans="1:5">
      <c r="A1907" s="40">
        <v>44432</v>
      </c>
      <c r="B1907" s="41">
        <v>1750.4911778465701</v>
      </c>
      <c r="C1907" s="41">
        <v>174634.00349523101</v>
      </c>
      <c r="D1907" s="38">
        <v>1.0652674094436301</v>
      </c>
      <c r="E1907" s="38">
        <v>99.762858393872804</v>
      </c>
    </row>
    <row r="1908" spans="1:5">
      <c r="A1908" s="40">
        <v>44433</v>
      </c>
      <c r="B1908" s="41">
        <v>1750.53629920964</v>
      </c>
      <c r="C1908" s="41">
        <v>174631.30712625099</v>
      </c>
      <c r="D1908" s="38">
        <v>1.0653112193613301</v>
      </c>
      <c r="E1908" s="38">
        <v>99.758746622447603</v>
      </c>
    </row>
    <row r="1909" spans="1:5">
      <c r="A1909" s="40">
        <v>44434</v>
      </c>
      <c r="B1909" s="41">
        <v>1750.5814206974701</v>
      </c>
      <c r="C1909" s="41">
        <v>174628.60972536801</v>
      </c>
      <c r="D1909" s="38">
        <v>1.0653550399220599</v>
      </c>
      <c r="E1909" s="38">
        <v>99.754634466411602</v>
      </c>
    </row>
    <row r="1910" spans="1:5">
      <c r="A1910" s="40">
        <v>44435</v>
      </c>
      <c r="B1910" s="41">
        <v>1750.62654231076</v>
      </c>
      <c r="C1910" s="41">
        <v>174625.91129270199</v>
      </c>
      <c r="D1910" s="38">
        <v>1.0653988711269999</v>
      </c>
      <c r="E1910" s="38">
        <v>99.750521925826106</v>
      </c>
    </row>
    <row r="1911" spans="1:5">
      <c r="A1911" s="40">
        <v>44436</v>
      </c>
      <c r="B1911" s="41">
        <v>1750.67166405016</v>
      </c>
      <c r="C1911" s="41">
        <v>174623.21182837599</v>
      </c>
      <c r="D1911" s="38">
        <v>1.0654427129773001</v>
      </c>
      <c r="E1911" s="38">
        <v>99.746409000752905</v>
      </c>
    </row>
    <row r="1912" spans="1:5">
      <c r="A1912" s="40">
        <v>44437</v>
      </c>
      <c r="B1912" s="41">
        <v>1750.7167859163601</v>
      </c>
      <c r="C1912" s="41">
        <v>174620.51133251001</v>
      </c>
      <c r="D1912" s="38">
        <v>1.0654865654741399</v>
      </c>
      <c r="E1912" s="38">
        <v>99.742295691253403</v>
      </c>
    </row>
    <row r="1913" spans="1:5">
      <c r="A1913" s="40">
        <v>44438</v>
      </c>
      <c r="B1913" s="41">
        <v>1750.76190791002</v>
      </c>
      <c r="C1913" s="41">
        <v>174617.80980522599</v>
      </c>
      <c r="D1913" s="38">
        <v>1.06553042861868</v>
      </c>
      <c r="E1913" s="38">
        <v>99.738181997389205</v>
      </c>
    </row>
    <row r="1914" spans="1:5">
      <c r="A1914" s="40">
        <v>44439</v>
      </c>
      <c r="B1914" s="41">
        <v>1750.80703003183</v>
      </c>
      <c r="C1914" s="41">
        <v>174615.10724664599</v>
      </c>
      <c r="D1914" s="38">
        <v>1.0655743024120801</v>
      </c>
      <c r="E1914" s="38">
        <v>99.7340679192218</v>
      </c>
    </row>
    <row r="1915" spans="1:5">
      <c r="A1915" s="40">
        <v>44440</v>
      </c>
      <c r="B1915" s="41">
        <v>1750.8521522824601</v>
      </c>
      <c r="C1915" s="41">
        <v>174612.40365689</v>
      </c>
      <c r="D1915" s="38">
        <v>1.0656181868555099</v>
      </c>
      <c r="E1915" s="38">
        <v>99.729953456812794</v>
      </c>
    </row>
    <row r="1916" spans="1:5">
      <c r="A1916" s="40">
        <v>44441</v>
      </c>
      <c r="B1916" s="41">
        <v>1750.89727466259</v>
      </c>
      <c r="C1916" s="41">
        <v>174609.69903608199</v>
      </c>
      <c r="D1916" s="38">
        <v>1.0656620819501399</v>
      </c>
      <c r="E1916" s="38">
        <v>99.725838610223704</v>
      </c>
    </row>
    <row r="1917" spans="1:5">
      <c r="A1917" s="40">
        <v>44442</v>
      </c>
      <c r="B1917" s="41">
        <v>1750.94239717288</v>
      </c>
      <c r="C1917" s="41">
        <v>174606.99338434101</v>
      </c>
      <c r="D1917" s="38">
        <v>1.06570598769714</v>
      </c>
      <c r="E1917" s="38">
        <v>99.721723379516106</v>
      </c>
    </row>
    <row r="1918" spans="1:5">
      <c r="A1918" s="40">
        <v>44443</v>
      </c>
      <c r="B1918" s="41">
        <v>1750.9875198140301</v>
      </c>
      <c r="C1918" s="41">
        <v>174604.28670179</v>
      </c>
      <c r="D1918" s="38">
        <v>1.0657499040976799</v>
      </c>
      <c r="E1918" s="38">
        <v>99.717607764751605</v>
      </c>
    </row>
    <row r="1919" spans="1:5">
      <c r="A1919" s="40">
        <v>44444</v>
      </c>
      <c r="B1919" s="41">
        <v>1751.0326425866999</v>
      </c>
      <c r="C1919" s="41">
        <v>174601.57898855201</v>
      </c>
      <c r="D1919" s="38">
        <v>1.06579383115291</v>
      </c>
      <c r="E1919" s="38">
        <v>99.713491765991705</v>
      </c>
    </row>
    <row r="1920" spans="1:5">
      <c r="A1920" s="40">
        <v>44445</v>
      </c>
      <c r="B1920" s="41">
        <v>1751.0777654915801</v>
      </c>
      <c r="C1920" s="41">
        <v>174598.87024474601</v>
      </c>
      <c r="D1920" s="38">
        <v>1.0658377688640199</v>
      </c>
      <c r="E1920" s="38">
        <v>99.709375383297996</v>
      </c>
    </row>
    <row r="1921" spans="1:5">
      <c r="A1921" s="40">
        <v>44446</v>
      </c>
      <c r="B1921" s="41">
        <v>1751.1228885293301</v>
      </c>
      <c r="C1921" s="41">
        <v>174596.16047049599</v>
      </c>
      <c r="D1921" s="38">
        <v>1.06588171723216</v>
      </c>
      <c r="E1921" s="38">
        <v>99.705258616732095</v>
      </c>
    </row>
    <row r="1922" spans="1:5">
      <c r="A1922" s="40">
        <v>44447</v>
      </c>
      <c r="B1922" s="41">
        <v>1751.1680117006499</v>
      </c>
      <c r="C1922" s="41">
        <v>174593.44966592299</v>
      </c>
      <c r="D1922" s="38">
        <v>1.0659256762585101</v>
      </c>
      <c r="E1922" s="38">
        <v>99.701141466355594</v>
      </c>
    </row>
    <row r="1923" spans="1:5">
      <c r="A1923" s="40">
        <v>44448</v>
      </c>
      <c r="B1923" s="41">
        <v>1751.21313500621</v>
      </c>
      <c r="C1923" s="41">
        <v>174590.73783115001</v>
      </c>
      <c r="D1923" s="38">
        <v>1.06596964594424</v>
      </c>
      <c r="E1923" s="38">
        <v>99.697023932229996</v>
      </c>
    </row>
    <row r="1924" spans="1:5">
      <c r="A1924" s="40">
        <v>44449</v>
      </c>
      <c r="B1924" s="41">
        <v>1751.25825844669</v>
      </c>
      <c r="C1924" s="41">
        <v>174588.02496629799</v>
      </c>
      <c r="D1924" s="38">
        <v>1.06601362629052</v>
      </c>
      <c r="E1924" s="38">
        <v>99.692906014417005</v>
      </c>
    </row>
    <row r="1925" spans="1:5">
      <c r="A1925" s="40">
        <v>44450</v>
      </c>
      <c r="B1925" s="41">
        <v>1751.3033820227699</v>
      </c>
      <c r="C1925" s="41">
        <v>174585.31107148901</v>
      </c>
      <c r="D1925" s="38">
        <v>1.0660576172985099</v>
      </c>
      <c r="E1925" s="38">
        <v>99.688787712978097</v>
      </c>
    </row>
    <row r="1926" spans="1:5">
      <c r="A1926" s="40">
        <v>44451</v>
      </c>
      <c r="B1926" s="41">
        <v>1751.34850573514</v>
      </c>
      <c r="C1926" s="41">
        <v>174582.596146845</v>
      </c>
      <c r="D1926" s="38">
        <v>1.0661016189693899</v>
      </c>
      <c r="E1926" s="38">
        <v>99.684669027974806</v>
      </c>
    </row>
    <row r="1927" spans="1:5">
      <c r="A1927" s="40">
        <v>44452</v>
      </c>
      <c r="B1927" s="41">
        <v>1751.3936295844601</v>
      </c>
      <c r="C1927" s="41">
        <v>174579.88019249</v>
      </c>
      <c r="D1927" s="38">
        <v>1.06614563130433</v>
      </c>
      <c r="E1927" s="38">
        <v>99.680549959469005</v>
      </c>
    </row>
    <row r="1928" spans="1:5">
      <c r="A1928" s="40">
        <v>44453</v>
      </c>
      <c r="B1928" s="41">
        <v>1751.43875357143</v>
      </c>
      <c r="C1928" s="41">
        <v>174577.16320854399</v>
      </c>
      <c r="D1928" s="38">
        <v>1.06618965430449</v>
      </c>
      <c r="E1928" s="38">
        <v>99.676430507521999</v>
      </c>
    </row>
    <row r="1929" spans="1:5">
      <c r="A1929" s="40">
        <v>44454</v>
      </c>
      <c r="B1929" s="41">
        <v>1751.4838776967199</v>
      </c>
      <c r="C1929" s="41">
        <v>174574.44519513001</v>
      </c>
      <c r="D1929" s="38">
        <v>1.0662336879710499</v>
      </c>
      <c r="E1929" s="38">
        <v>99.672310672195593</v>
      </c>
    </row>
    <row r="1930" spans="1:5">
      <c r="A1930" s="40">
        <v>44455</v>
      </c>
      <c r="B1930" s="41">
        <v>1751.52900196103</v>
      </c>
      <c r="C1930" s="41">
        <v>174571.72615237001</v>
      </c>
      <c r="D1930" s="38">
        <v>1.06627773230519</v>
      </c>
      <c r="E1930" s="38">
        <v>99.668190453551404</v>
      </c>
    </row>
    <row r="1931" spans="1:5">
      <c r="A1931" s="40">
        <v>44456</v>
      </c>
      <c r="B1931" s="41">
        <v>1751.57412636502</v>
      </c>
      <c r="C1931" s="41">
        <v>174569.006080388</v>
      </c>
      <c r="D1931" s="38">
        <v>1.0663217873080599</v>
      </c>
      <c r="E1931" s="38">
        <v>99.664069851650893</v>
      </c>
    </row>
    <row r="1932" spans="1:5">
      <c r="A1932" s="40">
        <v>44457</v>
      </c>
      <c r="B1932" s="41">
        <v>1751.6192509093901</v>
      </c>
      <c r="C1932" s="41">
        <v>174566.284979305</v>
      </c>
      <c r="D1932" s="38">
        <v>1.06636585298085</v>
      </c>
      <c r="E1932" s="38">
        <v>99.659948866555794</v>
      </c>
    </row>
    <row r="1933" spans="1:5">
      <c r="A1933" s="40">
        <v>44458</v>
      </c>
      <c r="B1933" s="41">
        <v>1751.6643755948201</v>
      </c>
      <c r="C1933" s="41">
        <v>174563.562849243</v>
      </c>
      <c r="D1933" s="38">
        <v>1.06640992932473</v>
      </c>
      <c r="E1933" s="38">
        <v>99.655827498327696</v>
      </c>
    </row>
    <row r="1934" spans="1:5">
      <c r="A1934" s="40">
        <v>44459</v>
      </c>
      <c r="B1934" s="41">
        <v>1751.70950042199</v>
      </c>
      <c r="C1934" s="41">
        <v>174560.83969032601</v>
      </c>
      <c r="D1934" s="38">
        <v>1.06645401634086</v>
      </c>
      <c r="E1934" s="38">
        <v>99.651705747028203</v>
      </c>
    </row>
    <row r="1935" spans="1:5">
      <c r="A1935" s="40">
        <v>44460</v>
      </c>
      <c r="B1935" s="41">
        <v>1751.75462539159</v>
      </c>
      <c r="C1935" s="41">
        <v>174558.115502676</v>
      </c>
      <c r="D1935" s="38">
        <v>1.0664981140304299</v>
      </c>
      <c r="E1935" s="38">
        <v>99.647583612719004</v>
      </c>
    </row>
    <row r="1936" spans="1:5">
      <c r="A1936" s="40">
        <v>44461</v>
      </c>
      <c r="B1936" s="41">
        <v>1751.7997505043099</v>
      </c>
      <c r="C1936" s="41">
        <v>174555.390286415</v>
      </c>
      <c r="D1936" s="38">
        <v>1.0665422223945999</v>
      </c>
      <c r="E1936" s="38">
        <v>99.643461095461703</v>
      </c>
    </row>
    <row r="1937" spans="1:5">
      <c r="A1937" s="40">
        <v>44462</v>
      </c>
      <c r="B1937" s="41">
        <v>1751.8448757608201</v>
      </c>
      <c r="C1937" s="41">
        <v>174552.66404166701</v>
      </c>
      <c r="D1937" s="38">
        <v>1.06658634143455</v>
      </c>
      <c r="E1937" s="38">
        <v>99.639338195317904</v>
      </c>
    </row>
    <row r="1938" spans="1:5">
      <c r="A1938" s="40">
        <v>44463</v>
      </c>
      <c r="B1938" s="41">
        <v>1751.89000116182</v>
      </c>
      <c r="C1938" s="41">
        <v>174549.93676855401</v>
      </c>
      <c r="D1938" s="38">
        <v>1.06663047115145</v>
      </c>
      <c r="E1938" s="38">
        <v>99.635214912349298</v>
      </c>
    </row>
    <row r="1939" spans="1:5">
      <c r="A1939" s="40">
        <v>44464</v>
      </c>
      <c r="B1939" s="41">
        <v>1751.9351267079901</v>
      </c>
      <c r="C1939" s="41">
        <v>174547.20846719801</v>
      </c>
      <c r="D1939" s="38">
        <v>1.06667461154648</v>
      </c>
      <c r="E1939" s="38">
        <v>99.631091246617501</v>
      </c>
    </row>
    <row r="1940" spans="1:5">
      <c r="A1940" s="40">
        <v>44465</v>
      </c>
      <c r="B1940" s="41">
        <v>1751.9802524000199</v>
      </c>
      <c r="C1940" s="41">
        <v>174544.479137724</v>
      </c>
      <c r="D1940" s="38">
        <v>1.0667187626208099</v>
      </c>
      <c r="E1940" s="38">
        <v>99.626967198184204</v>
      </c>
    </row>
    <row r="1941" spans="1:5">
      <c r="A1941" s="40">
        <v>44466</v>
      </c>
      <c r="B1941" s="41">
        <v>1752.0253782386001</v>
      </c>
      <c r="C1941" s="41">
        <v>174541.748780252</v>
      </c>
      <c r="D1941" s="38">
        <v>1.06676292437562</v>
      </c>
      <c r="E1941" s="38">
        <v>99.622842767111095</v>
      </c>
    </row>
    <row r="1942" spans="1:5">
      <c r="A1942" s="40">
        <v>44467</v>
      </c>
      <c r="B1942" s="41">
        <v>1752.0705042244199</v>
      </c>
      <c r="C1942" s="41">
        <v>174539.01739490801</v>
      </c>
      <c r="D1942" s="38">
        <v>1.06680709681208</v>
      </c>
      <c r="E1942" s="38">
        <v>99.618717953459694</v>
      </c>
    </row>
    <row r="1943" spans="1:5">
      <c r="A1943" s="40">
        <v>44468</v>
      </c>
      <c r="B1943" s="41">
        <v>1752.1156303581499</v>
      </c>
      <c r="C1943" s="41">
        <v>174536.28498181299</v>
      </c>
      <c r="D1943" s="38">
        <v>1.0668512799313701</v>
      </c>
      <c r="E1943" s="38">
        <v>99.614592757291703</v>
      </c>
    </row>
    <row r="1944" spans="1:5">
      <c r="A1944" s="40">
        <v>44469</v>
      </c>
      <c r="B1944" s="41">
        <v>1752.1607566405</v>
      </c>
      <c r="C1944" s="41">
        <v>174533.551541091</v>
      </c>
      <c r="D1944" s="38">
        <v>1.0668954737346601</v>
      </c>
      <c r="E1944" s="38">
        <v>99.610467178668898</v>
      </c>
    </row>
    <row r="1945" spans="1:5">
      <c r="A1945" s="40">
        <v>44470</v>
      </c>
      <c r="B1945" s="41">
        <v>1752.2058830721601</v>
      </c>
      <c r="C1945" s="41">
        <v>174530.81707286401</v>
      </c>
      <c r="D1945" s="38">
        <v>1.06693967822313</v>
      </c>
      <c r="E1945" s="38">
        <v>99.606341217652897</v>
      </c>
    </row>
    <row r="1946" spans="1:5">
      <c r="A1946" s="40">
        <v>44471</v>
      </c>
      <c r="B1946" s="41">
        <v>1752.2510096538001</v>
      </c>
      <c r="C1946" s="41">
        <v>174528.081577256</v>
      </c>
      <c r="D1946" s="38">
        <v>1.0669838933979501</v>
      </c>
      <c r="E1946" s="38">
        <v>99.602214874305304</v>
      </c>
    </row>
    <row r="1947" spans="1:5">
      <c r="A1947" s="40">
        <v>44472</v>
      </c>
      <c r="B1947" s="41">
        <v>1752.29613638613</v>
      </c>
      <c r="C1947" s="41">
        <v>174525.34505439099</v>
      </c>
      <c r="D1947" s="38">
        <v>1.0670281192603099</v>
      </c>
      <c r="E1947" s="38">
        <v>99.598088148687907</v>
      </c>
    </row>
    <row r="1948" spans="1:5">
      <c r="A1948" s="40">
        <v>44473</v>
      </c>
      <c r="B1948" s="41">
        <v>1752.3412632698301</v>
      </c>
      <c r="C1948" s="41">
        <v>174522.607504391</v>
      </c>
      <c r="D1948" s="38">
        <v>1.0670723558113699</v>
      </c>
      <c r="E1948" s="38">
        <v>99.593961040862197</v>
      </c>
    </row>
    <row r="1949" spans="1:5">
      <c r="A1949" s="40">
        <v>44474</v>
      </c>
      <c r="B1949" s="41">
        <v>1752.3863903055999</v>
      </c>
      <c r="C1949" s="41">
        <v>174519.86892738001</v>
      </c>
      <c r="D1949" s="38">
        <v>1.06711660305233</v>
      </c>
      <c r="E1949" s="38">
        <v>99.589833550890006</v>
      </c>
    </row>
    <row r="1950" spans="1:5">
      <c r="A1950" s="40">
        <v>44475</v>
      </c>
      <c r="B1950" s="41">
        <v>1752.43151749413</v>
      </c>
      <c r="C1950" s="41">
        <v>174517.129323481</v>
      </c>
      <c r="D1950" s="38">
        <v>1.0671608609843399</v>
      </c>
      <c r="E1950" s="38">
        <v>99.585705678833094</v>
      </c>
    </row>
    <row r="1951" spans="1:5">
      <c r="A1951" s="40">
        <v>44476</v>
      </c>
      <c r="B1951" s="41">
        <v>1752.4766448360999</v>
      </c>
      <c r="C1951" s="41">
        <v>174514.388692818</v>
      </c>
      <c r="D1951" s="38">
        <v>1.0672051296086</v>
      </c>
      <c r="E1951" s="38">
        <v>99.581577424752993</v>
      </c>
    </row>
    <row r="1952" spans="1:5">
      <c r="A1952" s="40">
        <v>44477</v>
      </c>
      <c r="B1952" s="41">
        <v>1752.5217723322201</v>
      </c>
      <c r="C1952" s="41">
        <v>174511.64703551299</v>
      </c>
      <c r="D1952" s="38">
        <v>1.0672494089262801</v>
      </c>
      <c r="E1952" s="38">
        <v>99.577448788711493</v>
      </c>
    </row>
    <row r="1953" spans="1:5">
      <c r="A1953" s="40">
        <v>44478</v>
      </c>
      <c r="B1953" s="41">
        <v>1752.5668999831701</v>
      </c>
      <c r="C1953" s="41">
        <v>174508.90435169201</v>
      </c>
      <c r="D1953" s="38">
        <v>1.06729369893856</v>
      </c>
      <c r="E1953" s="38">
        <v>99.573319770770198</v>
      </c>
    </row>
    <row r="1954" spans="1:5">
      <c r="A1954" s="40">
        <v>44479</v>
      </c>
      <c r="B1954" s="41">
        <v>1752.61202778965</v>
      </c>
      <c r="C1954" s="41">
        <v>174506.16064147599</v>
      </c>
      <c r="D1954" s="38">
        <v>1.0673379996466199</v>
      </c>
      <c r="E1954" s="38">
        <v>99.569190370990896</v>
      </c>
    </row>
    <row r="1955" spans="1:5">
      <c r="A1955" s="40">
        <v>44480</v>
      </c>
      <c r="B1955" s="41">
        <v>1752.65715575236</v>
      </c>
      <c r="C1955" s="41">
        <v>174503.41590499101</v>
      </c>
      <c r="D1955" s="38">
        <v>1.0673823110516301</v>
      </c>
      <c r="E1955" s="38">
        <v>99.565060589435305</v>
      </c>
    </row>
    <row r="1956" spans="1:5">
      <c r="A1956" s="40">
        <v>44481</v>
      </c>
      <c r="B1956" s="41">
        <v>1752.7022838719799</v>
      </c>
      <c r="C1956" s="41">
        <v>174500.67014235901</v>
      </c>
      <c r="D1956" s="38">
        <v>1.0674266331547799</v>
      </c>
      <c r="E1956" s="38">
        <v>99.5609304261651</v>
      </c>
    </row>
    <row r="1957" spans="1:5">
      <c r="A1957" s="40">
        <v>44482</v>
      </c>
      <c r="B1957" s="41">
        <v>1752.74741214921</v>
      </c>
      <c r="C1957" s="41">
        <v>174497.92335370401</v>
      </c>
      <c r="D1957" s="38">
        <v>1.0674709659572501</v>
      </c>
      <c r="E1957" s="38">
        <v>99.556799881242</v>
      </c>
    </row>
    <row r="1958" spans="1:5">
      <c r="A1958" s="40">
        <v>44483</v>
      </c>
      <c r="B1958" s="41">
        <v>1752.79254058476</v>
      </c>
      <c r="C1958" s="41">
        <v>174495.17553915101</v>
      </c>
      <c r="D1958" s="38">
        <v>1.0675153094602201</v>
      </c>
      <c r="E1958" s="38">
        <v>99.552668954727807</v>
      </c>
    </row>
    <row r="1959" spans="1:5">
      <c r="A1959" s="40">
        <v>44484</v>
      </c>
      <c r="B1959" s="41">
        <v>1752.8376691793101</v>
      </c>
      <c r="C1959" s="41">
        <v>174492.426698822</v>
      </c>
      <c r="D1959" s="38">
        <v>1.0675596636648601</v>
      </c>
      <c r="E1959" s="38">
        <v>99.548537646683997</v>
      </c>
    </row>
    <row r="1960" spans="1:5">
      <c r="A1960" s="40">
        <v>44485</v>
      </c>
      <c r="B1960" s="41">
        <v>1752.8827979335599</v>
      </c>
      <c r="C1960" s="41">
        <v>174489.67683284299</v>
      </c>
      <c r="D1960" s="38">
        <v>1.06760402857237</v>
      </c>
      <c r="E1960" s="38">
        <v>99.5444059571726</v>
      </c>
    </row>
    <row r="1961" spans="1:5">
      <c r="A1961" s="40">
        <v>44486</v>
      </c>
      <c r="B1961" s="41">
        <v>1752.9279268482101</v>
      </c>
      <c r="C1961" s="41">
        <v>174486.925941336</v>
      </c>
      <c r="D1961" s="38">
        <v>1.06764840418391</v>
      </c>
      <c r="E1961" s="38">
        <v>99.540273886255093</v>
      </c>
    </row>
    <row r="1962" spans="1:5">
      <c r="A1962" s="40">
        <v>44487</v>
      </c>
      <c r="B1962" s="41">
        <v>1752.9730559239499</v>
      </c>
      <c r="C1962" s="41">
        <v>174484.174024426</v>
      </c>
      <c r="D1962" s="38">
        <v>1.0676927905006699</v>
      </c>
      <c r="E1962" s="38">
        <v>99.536141433993393</v>
      </c>
    </row>
    <row r="1963" spans="1:5">
      <c r="A1963" s="40">
        <v>44488</v>
      </c>
      <c r="B1963" s="41">
        <v>1753.01818516149</v>
      </c>
      <c r="C1963" s="41">
        <v>174481.42108223701</v>
      </c>
      <c r="D1963" s="38">
        <v>1.0677371875238399</v>
      </c>
      <c r="E1963" s="38">
        <v>99.532008600449203</v>
      </c>
    </row>
    <row r="1964" spans="1:5">
      <c r="A1964" s="40">
        <v>44489</v>
      </c>
      <c r="B1964" s="41">
        <v>1753.06331456152</v>
      </c>
      <c r="C1964" s="41">
        <v>174478.667114893</v>
      </c>
      <c r="D1964" s="38">
        <v>1.0677815952545899</v>
      </c>
      <c r="E1964" s="38">
        <v>99.527875385684197</v>
      </c>
    </row>
    <row r="1965" spans="1:5">
      <c r="A1965" s="40">
        <v>44490</v>
      </c>
      <c r="B1965" s="41">
        <v>1753.1084441247399</v>
      </c>
      <c r="C1965" s="41">
        <v>174475.91212251899</v>
      </c>
      <c r="D1965" s="38">
        <v>1.06782601369411</v>
      </c>
      <c r="E1965" s="38">
        <v>99.523741789760095</v>
      </c>
    </row>
    <row r="1966" spans="1:5">
      <c r="A1966" s="40">
        <v>44491</v>
      </c>
      <c r="B1966" s="41">
        <v>1753.1535738518501</v>
      </c>
      <c r="C1966" s="41">
        <v>174473.15610523699</v>
      </c>
      <c r="D1966" s="38">
        <v>1.0678704428435799</v>
      </c>
      <c r="E1966" s="38">
        <v>99.519607812738798</v>
      </c>
    </row>
    <row r="1967" spans="1:5">
      <c r="A1967" s="40">
        <v>44492</v>
      </c>
      <c r="B1967" s="41">
        <v>1753.1987037435499</v>
      </c>
      <c r="C1967" s="41">
        <v>174470.399063174</v>
      </c>
      <c r="D1967" s="38">
        <v>1.06791488270418</v>
      </c>
      <c r="E1967" s="38">
        <v>99.515473454681896</v>
      </c>
    </row>
    <row r="1968" spans="1:5">
      <c r="A1968" s="40">
        <v>44493</v>
      </c>
      <c r="B1968" s="41">
        <v>1753.24383380054</v>
      </c>
      <c r="C1968" s="41">
        <v>174467.64099645201</v>
      </c>
      <c r="D1968" s="38">
        <v>1.0679593332771</v>
      </c>
      <c r="E1968" s="38">
        <v>99.511338715651206</v>
      </c>
    </row>
    <row r="1969" spans="1:5">
      <c r="A1969" s="40">
        <v>44494</v>
      </c>
      <c r="B1969" s="41">
        <v>1753.2889640235201</v>
      </c>
      <c r="C1969" s="41">
        <v>174464.88190519699</v>
      </c>
      <c r="D1969" s="38">
        <v>1.0680037945635199</v>
      </c>
      <c r="E1969" s="38">
        <v>99.507203595708503</v>
      </c>
    </row>
    <row r="1970" spans="1:5">
      <c r="A1970" s="40">
        <v>44495</v>
      </c>
      <c r="B1970" s="41">
        <v>1753.3340944131901</v>
      </c>
      <c r="C1970" s="41">
        <v>174462.121789533</v>
      </c>
      <c r="D1970" s="38">
        <v>1.06804826656463</v>
      </c>
      <c r="E1970" s="38">
        <v>99.503068094915506</v>
      </c>
    </row>
    <row r="1971" spans="1:5">
      <c r="A1971" s="40">
        <v>44496</v>
      </c>
      <c r="B1971" s="41">
        <v>1753.3792249702601</v>
      </c>
      <c r="C1971" s="41">
        <v>174459.36064958401</v>
      </c>
      <c r="D1971" s="38">
        <v>1.0680927492815999</v>
      </c>
      <c r="E1971" s="38">
        <v>99.498932213334101</v>
      </c>
    </row>
    <row r="1972" spans="1:5">
      <c r="A1972" s="40">
        <v>44497</v>
      </c>
      <c r="B1972" s="41">
        <v>1753.42435569542</v>
      </c>
      <c r="C1972" s="41">
        <v>174456.598485475</v>
      </c>
      <c r="D1972" s="38">
        <v>1.0681372427156299</v>
      </c>
      <c r="E1972" s="38">
        <v>99.494795951026006</v>
      </c>
    </row>
    <row r="1973" spans="1:5">
      <c r="A1973" s="40">
        <v>44498</v>
      </c>
      <c r="B1973" s="41">
        <v>1753.46948658938</v>
      </c>
      <c r="C1973" s="41">
        <v>174453.83529733101</v>
      </c>
      <c r="D1973" s="38">
        <v>1.06818174686789</v>
      </c>
      <c r="E1973" s="38">
        <v>99.490659308052898</v>
      </c>
    </row>
    <row r="1974" spans="1:5">
      <c r="A1974" s="40">
        <v>44499</v>
      </c>
      <c r="B1974" s="41">
        <v>1753.5146176528399</v>
      </c>
      <c r="C1974" s="41">
        <v>174451.07108527501</v>
      </c>
      <c r="D1974" s="38">
        <v>1.0682262617395799</v>
      </c>
      <c r="E1974" s="38">
        <v>99.486522284476607</v>
      </c>
    </row>
    <row r="1975" spans="1:5">
      <c r="A1975" s="40">
        <v>44500</v>
      </c>
      <c r="B1975" s="41">
        <v>1753.5597488865101</v>
      </c>
      <c r="C1975" s="41">
        <v>174448.305849433</v>
      </c>
      <c r="D1975" s="38">
        <v>1.06827078733188</v>
      </c>
      <c r="E1975" s="38">
        <v>99.482384880359007</v>
      </c>
    </row>
    <row r="1976" spans="1:5">
      <c r="A1976" s="40">
        <v>44501</v>
      </c>
      <c r="B1976" s="41">
        <v>1753.60488029108</v>
      </c>
      <c r="C1976" s="41">
        <v>174445.53958993001</v>
      </c>
      <c r="D1976" s="38">
        <v>1.0683153236459699</v>
      </c>
      <c r="E1976" s="38">
        <v>99.478247095761702</v>
      </c>
    </row>
    <row r="1977" spans="1:5">
      <c r="A1977" s="40">
        <v>44502</v>
      </c>
      <c r="B1977" s="41">
        <v>1753.65001186727</v>
      </c>
      <c r="C1977" s="41">
        <v>174442.77230688999</v>
      </c>
      <c r="D1977" s="38">
        <v>1.0683598706830499</v>
      </c>
      <c r="E1977" s="38">
        <v>99.474108930746695</v>
      </c>
    </row>
    <row r="1978" spans="1:5">
      <c r="A1978" s="40">
        <v>44503</v>
      </c>
      <c r="B1978" s="41">
        <v>1753.6951436157799</v>
      </c>
      <c r="C1978" s="41">
        <v>174440.004000438</v>
      </c>
      <c r="D1978" s="38">
        <v>1.06840442844429</v>
      </c>
      <c r="E1978" s="38">
        <v>99.469970385375703</v>
      </c>
    </row>
    <row r="1979" spans="1:5">
      <c r="A1979" s="40">
        <v>44504</v>
      </c>
      <c r="B1979" s="41">
        <v>1753.7402755373</v>
      </c>
      <c r="C1979" s="41">
        <v>174437.23467070001</v>
      </c>
      <c r="D1979" s="38">
        <v>1.0684489969308899</v>
      </c>
      <c r="E1979" s="38">
        <v>99.465831459710401</v>
      </c>
    </row>
    <row r="1980" spans="1:5">
      <c r="A1980" s="40">
        <v>44505</v>
      </c>
      <c r="B1980" s="41">
        <v>1753.78540763256</v>
      </c>
      <c r="C1980" s="41">
        <v>174434.46431779899</v>
      </c>
      <c r="D1980" s="38">
        <v>1.06849357614403</v>
      </c>
      <c r="E1980" s="38">
        <v>99.461692153812706</v>
      </c>
    </row>
    <row r="1981" spans="1:5">
      <c r="A1981" s="40">
        <v>44506</v>
      </c>
      <c r="B1981" s="41">
        <v>1753.8305399022499</v>
      </c>
      <c r="C1981" s="41">
        <v>174431.69294186099</v>
      </c>
      <c r="D1981" s="38">
        <v>1.0685381660848901</v>
      </c>
      <c r="E1981" s="38">
        <v>99.457552467744406</v>
      </c>
    </row>
    <row r="1982" spans="1:5">
      <c r="A1982" s="40">
        <v>44507</v>
      </c>
      <c r="B1982" s="41">
        <v>1753.8756723470899</v>
      </c>
      <c r="C1982" s="41">
        <v>174428.92054301099</v>
      </c>
      <c r="D1982" s="38">
        <v>1.0685827667546799</v>
      </c>
      <c r="E1982" s="38">
        <v>99.453412401567405</v>
      </c>
    </row>
    <row r="1983" spans="1:5">
      <c r="A1983" s="40">
        <v>44508</v>
      </c>
      <c r="B1983" s="41">
        <v>1753.92080496777</v>
      </c>
      <c r="C1983" s="41">
        <v>174426.14712137499</v>
      </c>
      <c r="D1983" s="38">
        <v>1.0686273781545701</v>
      </c>
      <c r="E1983" s="38">
        <v>99.449271955343306</v>
      </c>
    </row>
    <row r="1984" spans="1:5">
      <c r="A1984" s="40">
        <v>44509</v>
      </c>
      <c r="B1984" s="41">
        <v>1753.96593776501</v>
      </c>
      <c r="C1984" s="41">
        <v>174423.372677076</v>
      </c>
      <c r="D1984" s="38">
        <v>1.0686720002857499</v>
      </c>
      <c r="E1984" s="38">
        <v>99.445131129134097</v>
      </c>
    </row>
    <row r="1985" spans="1:5">
      <c r="A1985" s="40">
        <v>44510</v>
      </c>
      <c r="B1985" s="41">
        <v>1754.0110707395199</v>
      </c>
      <c r="C1985" s="41">
        <v>174420.59721024201</v>
      </c>
      <c r="D1985" s="38">
        <v>1.06871663314942</v>
      </c>
      <c r="E1985" s="38">
        <v>99.440989923001496</v>
      </c>
    </row>
    <row r="1986" spans="1:5">
      <c r="A1986" s="40">
        <v>44511</v>
      </c>
      <c r="B1986" s="41">
        <v>1754.056203892</v>
      </c>
      <c r="C1986" s="41">
        <v>174417.82072099601</v>
      </c>
      <c r="D1986" s="38">
        <v>1.06876127674676</v>
      </c>
      <c r="E1986" s="38">
        <v>99.436848337007405</v>
      </c>
    </row>
    <row r="1987" spans="1:5">
      <c r="A1987" s="40">
        <v>44512</v>
      </c>
      <c r="B1987" s="41">
        <v>1754.10133722316</v>
      </c>
      <c r="C1987" s="41">
        <v>174415.043209464</v>
      </c>
      <c r="D1987" s="38">
        <v>1.0688059310789599</v>
      </c>
      <c r="E1987" s="38">
        <v>99.432706371213698</v>
      </c>
    </row>
    <row r="1988" spans="1:5">
      <c r="A1988" s="40">
        <v>44513</v>
      </c>
      <c r="B1988" s="41">
        <v>1754.14647073372</v>
      </c>
      <c r="C1988" s="41">
        <v>174412.264675771</v>
      </c>
      <c r="D1988" s="38">
        <v>1.0688505961472099</v>
      </c>
      <c r="E1988" s="38">
        <v>99.428564025681993</v>
      </c>
    </row>
    <row r="1989" spans="1:5">
      <c r="A1989" s="40">
        <v>44514</v>
      </c>
      <c r="B1989" s="41">
        <v>1754.1916044243701</v>
      </c>
      <c r="C1989" s="41">
        <v>174409.485120044</v>
      </c>
      <c r="D1989" s="38">
        <v>1.0688952719526901</v>
      </c>
      <c r="E1989" s="38">
        <v>99.424421300474407</v>
      </c>
    </row>
    <row r="1990" spans="1:5">
      <c r="A1990" s="40">
        <v>44515</v>
      </c>
      <c r="B1990" s="41">
        <v>1754.23673829584</v>
      </c>
      <c r="C1990" s="41">
        <v>174406.70454240701</v>
      </c>
      <c r="D1990" s="38">
        <v>1.0689399584966199</v>
      </c>
      <c r="E1990" s="38">
        <v>99.4202781956525</v>
      </c>
    </row>
    <row r="1991" spans="1:5">
      <c r="A1991" s="40">
        <v>44516</v>
      </c>
      <c r="B1991" s="41">
        <v>1754.2818723488299</v>
      </c>
      <c r="C1991" s="41">
        <v>174403.92294298499</v>
      </c>
      <c r="D1991" s="38">
        <v>1.0689846557801601</v>
      </c>
      <c r="E1991" s="38">
        <v>99.416134711278303</v>
      </c>
    </row>
    <row r="1992" spans="1:5">
      <c r="A1992" s="40">
        <v>44517</v>
      </c>
      <c r="B1992" s="41">
        <v>1754.32700658406</v>
      </c>
      <c r="C1992" s="41">
        <v>174401.140321905</v>
      </c>
      <c r="D1992" s="38">
        <v>1.0690293638045101</v>
      </c>
      <c r="E1992" s="38">
        <v>99.411990847413605</v>
      </c>
    </row>
    <row r="1993" spans="1:5">
      <c r="A1993" s="40">
        <v>44518</v>
      </c>
      <c r="B1993" s="41">
        <v>1754.3721410022399</v>
      </c>
      <c r="C1993" s="41">
        <v>174398.35667929199</v>
      </c>
      <c r="D1993" s="38">
        <v>1.06907408257087</v>
      </c>
      <c r="E1993" s="38">
        <v>99.407846604120294</v>
      </c>
    </row>
    <row r="1994" spans="1:5">
      <c r="A1994" s="40">
        <v>44519</v>
      </c>
      <c r="B1994" s="41">
        <v>1754.41727560407</v>
      </c>
      <c r="C1994" s="41">
        <v>174395.57201527199</v>
      </c>
      <c r="D1994" s="38">
        <v>1.06911881208043</v>
      </c>
      <c r="E1994" s="38">
        <v>99.403701981460202</v>
      </c>
    </row>
    <row r="1995" spans="1:5">
      <c r="A1995" s="40">
        <v>44520</v>
      </c>
      <c r="B1995" s="41">
        <v>1754.46241039028</v>
      </c>
      <c r="C1995" s="41">
        <v>174392.78632997099</v>
      </c>
      <c r="D1995" s="38">
        <v>1.0691635523343701</v>
      </c>
      <c r="E1995" s="38">
        <v>99.399556979495102</v>
      </c>
    </row>
    <row r="1996" spans="1:5">
      <c r="A1996" s="40">
        <v>44521</v>
      </c>
      <c r="B1996" s="41">
        <v>1754.50754536157</v>
      </c>
      <c r="C1996" s="41">
        <v>174389.99962351299</v>
      </c>
      <c r="D1996" s="38">
        <v>1.0692083033338899</v>
      </c>
      <c r="E1996" s="38">
        <v>99.395411598286998</v>
      </c>
    </row>
    <row r="1997" spans="1:5">
      <c r="A1997" s="40">
        <v>44522</v>
      </c>
      <c r="B1997" s="41">
        <v>1754.5526805186601</v>
      </c>
      <c r="C1997" s="41">
        <v>174387.21189602601</v>
      </c>
      <c r="D1997" s="38">
        <v>1.0692530650801799</v>
      </c>
      <c r="E1997" s="38">
        <v>99.391265837897606</v>
      </c>
    </row>
    <row r="1998" spans="1:5">
      <c r="A1998" s="40">
        <v>44523</v>
      </c>
      <c r="B1998" s="41">
        <v>1754.5978158622599</v>
      </c>
      <c r="C1998" s="41">
        <v>174384.42314763399</v>
      </c>
      <c r="D1998" s="38">
        <v>1.06929783757444</v>
      </c>
      <c r="E1998" s="38">
        <v>99.387119698389</v>
      </c>
    </row>
    <row r="1999" spans="1:5">
      <c r="A1999" s="40">
        <v>44524</v>
      </c>
      <c r="B1999" s="41">
        <v>1754.64295139309</v>
      </c>
      <c r="C1999" s="41">
        <v>174381.63337846499</v>
      </c>
      <c r="D1999" s="38">
        <v>1.06934262081786</v>
      </c>
      <c r="E1999" s="38">
        <v>99.382973179822798</v>
      </c>
    </row>
    <row r="2000" spans="1:5">
      <c r="A2000" s="40">
        <v>44525</v>
      </c>
      <c r="B2000" s="41">
        <v>1754.6880871118601</v>
      </c>
      <c r="C2000" s="41">
        <v>174378.84258864299</v>
      </c>
      <c r="D2000" s="38">
        <v>1.06938741481163</v>
      </c>
      <c r="E2000" s="38">
        <v>99.378826282261102</v>
      </c>
    </row>
    <row r="2001" spans="1:5">
      <c r="A2001" s="40">
        <v>44526</v>
      </c>
      <c r="B2001" s="41">
        <v>1754.7332230192901</v>
      </c>
      <c r="C2001" s="41">
        <v>174376.050778295</v>
      </c>
      <c r="D2001" s="38">
        <v>1.0694322195569399</v>
      </c>
      <c r="E2001" s="38">
        <v>99.374679005765699</v>
      </c>
    </row>
    <row r="2002" spans="1:5">
      <c r="A2002" s="40">
        <v>44527</v>
      </c>
      <c r="B2002" s="41">
        <v>1754.7783591161001</v>
      </c>
      <c r="C2002" s="41">
        <v>174373.25794754701</v>
      </c>
      <c r="D2002" s="38">
        <v>1.06947703505499</v>
      </c>
      <c r="E2002" s="38">
        <v>99.370531350398394</v>
      </c>
    </row>
    <row r="2003" spans="1:5">
      <c r="A2003" s="40">
        <v>44528</v>
      </c>
      <c r="B2003" s="41">
        <v>1754.8234954029999</v>
      </c>
      <c r="C2003" s="41">
        <v>174370.46409652499</v>
      </c>
      <c r="D2003" s="38">
        <v>1.0695218613069799</v>
      </c>
      <c r="E2003" s="38">
        <v>99.366383316221203</v>
      </c>
    </row>
    <row r="2004" spans="1:5">
      <c r="A2004" s="40">
        <v>44529</v>
      </c>
      <c r="B2004" s="41">
        <v>1754.8686318806999</v>
      </c>
      <c r="C2004" s="41">
        <v>174367.66922535599</v>
      </c>
      <c r="D2004" s="38">
        <v>1.0695666983140999</v>
      </c>
      <c r="E2004" s="38">
        <v>99.362234903295999</v>
      </c>
    </row>
    <row r="2005" spans="1:5">
      <c r="A2005" s="40">
        <v>44530</v>
      </c>
      <c r="B2005" s="41">
        <v>1754.91376854993</v>
      </c>
      <c r="C2005" s="41">
        <v>174364.87333416499</v>
      </c>
      <c r="D2005" s="38">
        <v>1.0696115460775399</v>
      </c>
      <c r="E2005" s="38">
        <v>99.358086111684599</v>
      </c>
    </row>
    <row r="2006" spans="1:5">
      <c r="A2006" s="40">
        <v>44531</v>
      </c>
      <c r="B2006" s="41">
        <v>1754.9589054114001</v>
      </c>
      <c r="C2006" s="41">
        <v>174362.07642307901</v>
      </c>
      <c r="D2006" s="38">
        <v>1.0696564045985</v>
      </c>
      <c r="E2006" s="38">
        <v>99.353936941448893</v>
      </c>
    </row>
    <row r="2007" spans="1:5">
      <c r="A2007" s="40">
        <v>44532</v>
      </c>
      <c r="B2007" s="41">
        <v>1755.00404246584</v>
      </c>
      <c r="C2007" s="41">
        <v>174359.278492224</v>
      </c>
      <c r="D2007" s="38">
        <v>1.0697012738781799</v>
      </c>
      <c r="E2007" s="38">
        <v>99.349787392650995</v>
      </c>
    </row>
    <row r="2008" spans="1:5">
      <c r="A2008" s="40">
        <v>44533</v>
      </c>
      <c r="B2008" s="41">
        <v>1755.04917971395</v>
      </c>
      <c r="C2008" s="41">
        <v>174356.47954172699</v>
      </c>
      <c r="D2008" s="38">
        <v>1.06974615391776</v>
      </c>
      <c r="E2008" s="38">
        <v>99.345637465352596</v>
      </c>
    </row>
    <row r="2009" spans="1:5">
      <c r="A2009" s="40">
        <v>44534</v>
      </c>
      <c r="B2009" s="41">
        <v>1755.09431715647</v>
      </c>
      <c r="C2009" s="41">
        <v>174353.679571713</v>
      </c>
      <c r="D2009" s="38">
        <v>1.06979104471846</v>
      </c>
      <c r="E2009" s="38">
        <v>99.341487159615596</v>
      </c>
    </row>
    <row r="2010" spans="1:5">
      <c r="A2010" s="40">
        <v>44535</v>
      </c>
      <c r="B2010" s="41">
        <v>1755.1394547940999</v>
      </c>
      <c r="C2010" s="41">
        <v>174350.87858231101</v>
      </c>
      <c r="D2010" s="38">
        <v>1.0698359462814599</v>
      </c>
      <c r="E2010" s="38">
        <v>99.337336475502099</v>
      </c>
    </row>
    <row r="2011" spans="1:5">
      <c r="A2011" s="40">
        <v>44536</v>
      </c>
      <c r="B2011" s="41">
        <v>1755.1845926275701</v>
      </c>
      <c r="C2011" s="41">
        <v>174348.076573645</v>
      </c>
      <c r="D2011" s="38">
        <v>1.06988085860796</v>
      </c>
      <c r="E2011" s="38">
        <v>99.333185413073807</v>
      </c>
    </row>
    <row r="2012" spans="1:5">
      <c r="A2012" s="40">
        <v>44537</v>
      </c>
      <c r="B2012" s="41">
        <v>1755.2297306576099</v>
      </c>
      <c r="C2012" s="41">
        <v>174345.273545843</v>
      </c>
      <c r="D2012" s="38">
        <v>1.0699257816991501</v>
      </c>
      <c r="E2012" s="38">
        <v>99.329033972392807</v>
      </c>
    </row>
    <row r="2013" spans="1:5">
      <c r="A2013" s="40">
        <v>44538</v>
      </c>
      <c r="B2013" s="41">
        <v>1755.2748688849199</v>
      </c>
      <c r="C2013" s="41">
        <v>174342.46949903201</v>
      </c>
      <c r="D2013" s="38">
        <v>1.0699707155562499</v>
      </c>
      <c r="E2013" s="38">
        <v>99.324882153520804</v>
      </c>
    </row>
    <row r="2014" spans="1:5">
      <c r="A2014" s="40">
        <v>44539</v>
      </c>
      <c r="B2014" s="41">
        <v>1755.32000731024</v>
      </c>
      <c r="C2014" s="41">
        <v>174339.66443333699</v>
      </c>
      <c r="D2014" s="38">
        <v>1.07001566018044</v>
      </c>
      <c r="E2014" s="38">
        <v>99.320729956519997</v>
      </c>
    </row>
    <row r="2015" spans="1:5">
      <c r="A2015" s="40">
        <v>44540</v>
      </c>
      <c r="B2015" s="41">
        <v>1755.36514593429</v>
      </c>
      <c r="C2015" s="41">
        <v>174336.85834888701</v>
      </c>
      <c r="D2015" s="38">
        <v>1.07006061557292</v>
      </c>
      <c r="E2015" s="38">
        <v>99.316577381452205</v>
      </c>
    </row>
    <row r="2016" spans="1:5">
      <c r="A2016" s="40">
        <v>44541</v>
      </c>
      <c r="B2016" s="41">
        <v>1755.4102847577799</v>
      </c>
      <c r="C2016" s="41">
        <v>174334.051245807</v>
      </c>
      <c r="D2016" s="38">
        <v>1.0701055817348899</v>
      </c>
      <c r="E2016" s="38">
        <v>99.312424428379401</v>
      </c>
    </row>
    <row r="2017" spans="1:5">
      <c r="A2017" s="40">
        <v>44542</v>
      </c>
      <c r="B2017" s="41">
        <v>1755.45542378144</v>
      </c>
      <c r="C2017" s="41">
        <v>174331.24312422401</v>
      </c>
      <c r="D2017" s="38">
        <v>1.0701505586675499</v>
      </c>
      <c r="E2017" s="38">
        <v>99.308271097363402</v>
      </c>
    </row>
    <row r="2018" spans="1:5">
      <c r="A2018" s="40">
        <v>44543</v>
      </c>
      <c r="B2018" s="41">
        <v>1755.50056300599</v>
      </c>
      <c r="C2018" s="41">
        <v>174328.43398426601</v>
      </c>
      <c r="D2018" s="38">
        <v>1.07019554637211</v>
      </c>
      <c r="E2018" s="38">
        <v>99.304117388466295</v>
      </c>
    </row>
    <row r="2019" spans="1:5">
      <c r="A2019" s="40">
        <v>44544</v>
      </c>
      <c r="B2019" s="41">
        <v>1755.5457024321699</v>
      </c>
      <c r="C2019" s="41">
        <v>174325.62382605899</v>
      </c>
      <c r="D2019" s="38">
        <v>1.0702405448497501</v>
      </c>
      <c r="E2019" s="38">
        <v>99.299963301749898</v>
      </c>
    </row>
    <row r="2020" spans="1:5">
      <c r="A2020" s="40">
        <v>44545</v>
      </c>
      <c r="B2020" s="41">
        <v>1755.59084206068</v>
      </c>
      <c r="C2020" s="41">
        <v>174322.81264973001</v>
      </c>
      <c r="D2020" s="38">
        <v>1.07028555410168</v>
      </c>
      <c r="E2020" s="38">
        <v>99.295808837276297</v>
      </c>
    </row>
    <row r="2021" spans="1:5">
      <c r="A2021" s="40">
        <v>44546</v>
      </c>
      <c r="B2021" s="41">
        <v>1755.6359818922699</v>
      </c>
      <c r="C2021" s="41">
        <v>174320.00045540699</v>
      </c>
      <c r="D2021" s="38">
        <v>1.0703305741290901</v>
      </c>
      <c r="E2021" s="38">
        <v>99.291653995107296</v>
      </c>
    </row>
    <row r="2022" spans="1:5">
      <c r="A2022" s="40">
        <v>44547</v>
      </c>
      <c r="B2022" s="41">
        <v>1755.6811219276401</v>
      </c>
      <c r="C2022" s="41">
        <v>174317.18724321699</v>
      </c>
      <c r="D2022" s="38">
        <v>1.0703756049332001</v>
      </c>
      <c r="E2022" s="38">
        <v>99.287498775304996</v>
      </c>
    </row>
    <row r="2023" spans="1:5">
      <c r="A2023" s="40">
        <v>44548</v>
      </c>
      <c r="B2023" s="41">
        <v>1755.72626216754</v>
      </c>
      <c r="C2023" s="41">
        <v>174314.37301328601</v>
      </c>
      <c r="D2023" s="38">
        <v>1.0704206465152</v>
      </c>
      <c r="E2023" s="38">
        <v>99.2833431779313</v>
      </c>
    </row>
    <row r="2024" spans="1:5">
      <c r="A2024" s="40">
        <v>44549</v>
      </c>
      <c r="B2024" s="41">
        <v>1755.77140261268</v>
      </c>
      <c r="C2024" s="41">
        <v>174311.55776574201</v>
      </c>
      <c r="D2024" s="38">
        <v>1.07046569887629</v>
      </c>
      <c r="E2024" s="38">
        <v>99.279187203048195</v>
      </c>
    </row>
    <row r="2025" spans="1:5">
      <c r="A2025" s="40">
        <v>44550</v>
      </c>
      <c r="B2025" s="41">
        <v>1755.81654326379</v>
      </c>
      <c r="C2025" s="41">
        <v>174308.74150071299</v>
      </c>
      <c r="D2025" s="38">
        <v>1.0705107620176699</v>
      </c>
      <c r="E2025" s="38">
        <v>99.275030850717499</v>
      </c>
    </row>
    <row r="2026" spans="1:5">
      <c r="A2026" s="40">
        <v>44551</v>
      </c>
      <c r="B2026" s="41">
        <v>1755.8616841216001</v>
      </c>
      <c r="C2026" s="41">
        <v>174305.924218325</v>
      </c>
      <c r="D2026" s="38">
        <v>1.07055583594055</v>
      </c>
      <c r="E2026" s="38">
        <v>99.270874121001498</v>
      </c>
    </row>
    <row r="2027" spans="1:5">
      <c r="A2027" s="40">
        <v>44552</v>
      </c>
      <c r="B2027" s="41">
        <v>1755.90682518683</v>
      </c>
      <c r="C2027" s="41">
        <v>174303.105918705</v>
      </c>
      <c r="D2027" s="38">
        <v>1.07060092064612</v>
      </c>
      <c r="E2027" s="38">
        <v>99.266717013961895</v>
      </c>
    </row>
    <row r="2028" spans="1:5">
      <c r="A2028" s="40">
        <v>44553</v>
      </c>
      <c r="B2028" s="41">
        <v>1755.9519664602201</v>
      </c>
      <c r="C2028" s="41">
        <v>174300.28660198301</v>
      </c>
      <c r="D2028" s="38">
        <v>1.07064601613559</v>
      </c>
      <c r="E2028" s="38">
        <v>99.262559529660706</v>
      </c>
    </row>
    <row r="2029" spans="1:5">
      <c r="A2029" s="40">
        <v>44554</v>
      </c>
      <c r="B2029" s="41">
        <v>1755.9971079424899</v>
      </c>
      <c r="C2029" s="41">
        <v>174297.46626828401</v>
      </c>
      <c r="D2029" s="38">
        <v>1.0706911224101701</v>
      </c>
      <c r="E2029" s="38">
        <v>99.258401668160005</v>
      </c>
    </row>
    <row r="2030" spans="1:5">
      <c r="A2030" s="40">
        <v>44555</v>
      </c>
      <c r="B2030" s="41">
        <v>1756.0422496343799</v>
      </c>
      <c r="C2030" s="41">
        <v>174294.644917736</v>
      </c>
      <c r="D2030" s="38">
        <v>1.07073623947104</v>
      </c>
      <c r="E2030" s="38">
        <v>99.254243429521793</v>
      </c>
    </row>
    <row r="2031" spans="1:5">
      <c r="A2031" s="40">
        <v>44556</v>
      </c>
      <c r="B2031" s="41">
        <v>1756.0873915366001</v>
      </c>
      <c r="C2031" s="41">
        <v>174291.82255046701</v>
      </c>
      <c r="D2031" s="38">
        <v>1.07078136731943</v>
      </c>
      <c r="E2031" s="38">
        <v>99.250084813808002</v>
      </c>
    </row>
    <row r="2032" spans="1:5">
      <c r="A2032" s="40">
        <v>44557</v>
      </c>
      <c r="B2032" s="41">
        <v>1756.1325336499001</v>
      </c>
      <c r="C2032" s="41">
        <v>174288.999166605</v>
      </c>
      <c r="D2032" s="38">
        <v>1.0708265059565301</v>
      </c>
      <c r="E2032" s="38">
        <v>99.245925821080704</v>
      </c>
    </row>
    <row r="2033" spans="1:5">
      <c r="A2033" s="40">
        <v>44558</v>
      </c>
      <c r="B2033" s="41">
        <v>1756.1776759750001</v>
      </c>
      <c r="C2033" s="41">
        <v>174286.174766276</v>
      </c>
      <c r="D2033" s="38">
        <v>1.07087165538355</v>
      </c>
      <c r="E2033" s="38">
        <v>99.241766451401702</v>
      </c>
    </row>
    <row r="2034" spans="1:5">
      <c r="A2034" s="40">
        <v>44559</v>
      </c>
      <c r="B2034" s="41">
        <v>1756.2228185126301</v>
      </c>
      <c r="C2034" s="41">
        <v>174283.34934961001</v>
      </c>
      <c r="D2034" s="38">
        <v>1.07091681560168</v>
      </c>
      <c r="E2034" s="38">
        <v>99.237606704833198</v>
      </c>
    </row>
    <row r="2035" spans="1:5">
      <c r="A2035" s="40">
        <v>44560</v>
      </c>
      <c r="B2035" s="41">
        <v>1756.26796126353</v>
      </c>
      <c r="C2035" s="41">
        <v>174280.52291673399</v>
      </c>
      <c r="D2035" s="38">
        <v>1.07096198661214</v>
      </c>
      <c r="E2035" s="38">
        <v>99.233446581437093</v>
      </c>
    </row>
    <row r="2036" spans="1:5">
      <c r="A2036" s="40">
        <v>44561</v>
      </c>
      <c r="B2036" s="41">
        <v>1756.3131042284199</v>
      </c>
      <c r="C2036" s="41">
        <v>174277.69546777499</v>
      </c>
      <c r="D2036" s="38">
        <v>1.07100716841613</v>
      </c>
      <c r="E2036" s="38">
        <v>99.229286081275504</v>
      </c>
    </row>
    <row r="2037" spans="1:5">
      <c r="A2037" s="40">
        <v>44562</v>
      </c>
      <c r="B2037" s="41">
        <v>1756.3582474080399</v>
      </c>
      <c r="C2037" s="41">
        <v>174274.86700286201</v>
      </c>
      <c r="D2037" s="38">
        <v>1.0710523610148599</v>
      </c>
      <c r="E2037" s="38">
        <v>99.225125204410304</v>
      </c>
    </row>
    <row r="2038" spans="1:5">
      <c r="A2038" s="40">
        <v>44563</v>
      </c>
      <c r="B2038" s="41">
        <v>1756.4033908031199</v>
      </c>
      <c r="C2038" s="41">
        <v>174272.03752212101</v>
      </c>
      <c r="D2038" s="38">
        <v>1.07109756440953</v>
      </c>
      <c r="E2038" s="38">
        <v>99.220963950903695</v>
      </c>
    </row>
    <row r="2039" spans="1:5">
      <c r="A2039" s="40">
        <v>44564</v>
      </c>
      <c r="B2039" s="41">
        <v>1756.4485344144</v>
      </c>
      <c r="C2039" s="41">
        <v>174269.20702568299</v>
      </c>
      <c r="D2039" s="38">
        <v>1.0711427786013401</v>
      </c>
      <c r="E2039" s="38">
        <v>99.216802320817493</v>
      </c>
    </row>
    <row r="2040" spans="1:5">
      <c r="A2040" s="40">
        <v>44565</v>
      </c>
      <c r="B2040" s="41">
        <v>1756.4936782426</v>
      </c>
      <c r="C2040" s="41">
        <v>174266.375513673</v>
      </c>
      <c r="D2040" s="38">
        <v>1.07118800359151</v>
      </c>
      <c r="E2040" s="38">
        <v>99.2126403142138</v>
      </c>
    </row>
    <row r="2041" spans="1:5">
      <c r="A2041" s="40">
        <v>44566</v>
      </c>
      <c r="B2041" s="41">
        <v>1756.5388222884601</v>
      </c>
      <c r="C2041" s="41">
        <v>174263.54298622199</v>
      </c>
      <c r="D2041" s="38">
        <v>1.0712332393812301</v>
      </c>
      <c r="E2041" s="38">
        <v>99.208477931154704</v>
      </c>
    </row>
    <row r="2042" spans="1:5">
      <c r="A2042" s="40">
        <v>44567</v>
      </c>
      <c r="B2042" s="41">
        <v>1756.5839665527301</v>
      </c>
      <c r="C2042" s="41">
        <v>174260.70944345501</v>
      </c>
      <c r="D2042" s="38">
        <v>1.0712784859717199</v>
      </c>
      <c r="E2042" s="38">
        <v>99.204315171702206</v>
      </c>
    </row>
    <row r="2043" spans="1:5">
      <c r="A2043" s="40">
        <v>44568</v>
      </c>
      <c r="B2043" s="41">
        <v>1756.6291110361201</v>
      </c>
      <c r="C2043" s="41">
        <v>174257.874885503</v>
      </c>
      <c r="D2043" s="38">
        <v>1.07132374336419</v>
      </c>
      <c r="E2043" s="38">
        <v>99.200152035918293</v>
      </c>
    </row>
    <row r="2044" spans="1:5">
      <c r="A2044" s="40">
        <v>44569</v>
      </c>
      <c r="B2044" s="41">
        <v>1756.67425573938</v>
      </c>
      <c r="C2044" s="41">
        <v>174255.039312493</v>
      </c>
      <c r="D2044" s="38">
        <v>1.07136901155984</v>
      </c>
      <c r="E2044" s="38">
        <v>99.195988523865097</v>
      </c>
    </row>
    <row r="2045" spans="1:5">
      <c r="A2045" s="40">
        <v>44570</v>
      </c>
      <c r="B2045" s="41">
        <v>1756.7194006632401</v>
      </c>
      <c r="C2045" s="41">
        <v>174252.202724553</v>
      </c>
      <c r="D2045" s="38">
        <v>1.07141429055988</v>
      </c>
      <c r="E2045" s="38">
        <v>99.191824635604505</v>
      </c>
    </row>
    <row r="2046" spans="1:5">
      <c r="A2046" s="40">
        <v>44571</v>
      </c>
      <c r="B2046" s="41">
        <v>1756.7645458084501</v>
      </c>
      <c r="C2046" s="41">
        <v>174249.36512181099</v>
      </c>
      <c r="D2046" s="38">
        <v>1.07145958036551</v>
      </c>
      <c r="E2046" s="38">
        <v>99.187660371198703</v>
      </c>
    </row>
    <row r="2047" spans="1:5">
      <c r="A2047" s="40">
        <v>44572</v>
      </c>
      <c r="B2047" s="41">
        <v>1756.80969117573</v>
      </c>
      <c r="C2047" s="41">
        <v>174246.52650439701</v>
      </c>
      <c r="D2047" s="38">
        <v>1.0715048809779499</v>
      </c>
      <c r="E2047" s="38">
        <v>99.183495730709694</v>
      </c>
    </row>
    <row r="2048" spans="1:5">
      <c r="A2048" s="40">
        <v>44573</v>
      </c>
      <c r="B2048" s="41">
        <v>1756.85483676582</v>
      </c>
      <c r="C2048" s="41">
        <v>174243.68687243899</v>
      </c>
      <c r="D2048" s="38">
        <v>1.0715501923984101</v>
      </c>
      <c r="E2048" s="38">
        <v>99.179330714199594</v>
      </c>
    </row>
    <row r="2049" spans="1:5">
      <c r="A2049" s="40">
        <v>44574</v>
      </c>
      <c r="B2049" s="41">
        <v>1756.8999825794699</v>
      </c>
      <c r="C2049" s="41">
        <v>174240.84622606399</v>
      </c>
      <c r="D2049" s="38">
        <v>1.07159551462808</v>
      </c>
      <c r="E2049" s="38">
        <v>99.175165321730404</v>
      </c>
    </row>
    <row r="2050" spans="1:5">
      <c r="A2050" s="40">
        <v>44575</v>
      </c>
      <c r="B2050" s="41">
        <v>1756.9451286174001</v>
      </c>
      <c r="C2050" s="41">
        <v>174238.00456540199</v>
      </c>
      <c r="D2050" s="38">
        <v>1.0716408476682</v>
      </c>
      <c r="E2050" s="38">
        <v>99.170999553364197</v>
      </c>
    </row>
    <row r="2051" spans="1:5">
      <c r="A2051" s="40">
        <v>44576</v>
      </c>
      <c r="B2051" s="41">
        <v>1756.99027488037</v>
      </c>
      <c r="C2051" s="41">
        <v>174235.16189058099</v>
      </c>
      <c r="D2051" s="38">
        <v>1.07168619151995</v>
      </c>
      <c r="E2051" s="38">
        <v>99.166833409163004</v>
      </c>
    </row>
    <row r="2052" spans="1:5">
      <c r="A2052" s="40">
        <v>44577</v>
      </c>
      <c r="B2052" s="41">
        <v>1757.0354213691</v>
      </c>
      <c r="C2052" s="41">
        <v>174232.31820173</v>
      </c>
      <c r="D2052" s="38">
        <v>1.07173154618456</v>
      </c>
      <c r="E2052" s="38">
        <v>99.162666889188898</v>
      </c>
    </row>
    <row r="2053" spans="1:5">
      <c r="A2053" s="40">
        <v>44578</v>
      </c>
      <c r="B2053" s="41">
        <v>1757.08056808434</v>
      </c>
      <c r="C2053" s="41">
        <v>174229.47349897699</v>
      </c>
      <c r="D2053" s="38">
        <v>1.0717769116632301</v>
      </c>
      <c r="E2053" s="38">
        <v>99.158499993503995</v>
      </c>
    </row>
    <row r="2054" spans="1:5">
      <c r="A2054" s="40">
        <v>44579</v>
      </c>
      <c r="B2054" s="41">
        <v>1757.12571502683</v>
      </c>
      <c r="C2054" s="41">
        <v>174226.62778245201</v>
      </c>
      <c r="D2054" s="38">
        <v>1.0718222879571799</v>
      </c>
      <c r="E2054" s="38">
        <v>99.154332722170295</v>
      </c>
    </row>
    <row r="2055" spans="1:5">
      <c r="A2055" s="40">
        <v>44580</v>
      </c>
      <c r="B2055" s="41">
        <v>1757.17086219731</v>
      </c>
      <c r="C2055" s="41">
        <v>174223.78105228199</v>
      </c>
      <c r="D2055" s="38">
        <v>1.0718676750676099</v>
      </c>
      <c r="E2055" s="38">
        <v>99.150165075250001</v>
      </c>
    </row>
    <row r="2056" spans="1:5">
      <c r="A2056" s="40">
        <v>44581</v>
      </c>
      <c r="B2056" s="41">
        <v>1757.21600959651</v>
      </c>
      <c r="C2056" s="41">
        <v>174220.933308598</v>
      </c>
      <c r="D2056" s="38">
        <v>1.07191307299574</v>
      </c>
      <c r="E2056" s="38">
        <v>99.1459970528051</v>
      </c>
    </row>
    <row r="2057" spans="1:5">
      <c r="A2057" s="40">
        <v>44582</v>
      </c>
      <c r="B2057" s="41">
        <v>1757.2611572251899</v>
      </c>
      <c r="C2057" s="41">
        <v>174218.08455152699</v>
      </c>
      <c r="D2057" s="38">
        <v>1.0719584817427701</v>
      </c>
      <c r="E2057" s="38">
        <v>99.141828654897694</v>
      </c>
    </row>
    <row r="2058" spans="1:5">
      <c r="A2058" s="40">
        <v>44583</v>
      </c>
      <c r="B2058" s="41">
        <v>1757.3063050840799</v>
      </c>
      <c r="C2058" s="41">
        <v>174215.23478120001</v>
      </c>
      <c r="D2058" s="38">
        <v>1.0720039013099301</v>
      </c>
      <c r="E2058" s="38">
        <v>99.137659881589997</v>
      </c>
    </row>
    <row r="2059" spans="1:5">
      <c r="A2059" s="40">
        <v>44584</v>
      </c>
      <c r="B2059" s="41">
        <v>1757.3514531739299</v>
      </c>
      <c r="C2059" s="41">
        <v>174212.38399774401</v>
      </c>
      <c r="D2059" s="38">
        <v>1.0720493316984201</v>
      </c>
      <c r="E2059" s="38">
        <v>99.133490732943898</v>
      </c>
    </row>
    <row r="2060" spans="1:5">
      <c r="A2060" s="40">
        <v>44585</v>
      </c>
      <c r="B2060" s="41">
        <v>1757.3966014954799</v>
      </c>
      <c r="C2060" s="41">
        <v>174209.53220128801</v>
      </c>
      <c r="D2060" s="38">
        <v>1.0720947729094501</v>
      </c>
      <c r="E2060" s="38">
        <v>99.129321209021597</v>
      </c>
    </row>
    <row r="2061" spans="1:5">
      <c r="A2061" s="40">
        <v>44586</v>
      </c>
      <c r="B2061" s="41">
        <v>1757.4417500494701</v>
      </c>
      <c r="C2061" s="41">
        <v>174206.679391963</v>
      </c>
      <c r="D2061" s="38">
        <v>1.07214022494425</v>
      </c>
      <c r="E2061" s="38">
        <v>99.125151309885197</v>
      </c>
    </row>
    <row r="2062" spans="1:5">
      <c r="A2062" s="40">
        <v>44587</v>
      </c>
      <c r="B2062" s="41">
        <v>1757.48689883664</v>
      </c>
      <c r="C2062" s="41">
        <v>174203.82556989699</v>
      </c>
      <c r="D2062" s="38">
        <v>1.0721856878040099</v>
      </c>
      <c r="E2062" s="38">
        <v>99.120981035596699</v>
      </c>
    </row>
    <row r="2063" spans="1:5">
      <c r="A2063" s="40">
        <v>44588</v>
      </c>
      <c r="B2063" s="41">
        <v>1757.5320478577501</v>
      </c>
      <c r="C2063" s="41">
        <v>174200.97073521899</v>
      </c>
      <c r="D2063" s="38">
        <v>1.07223116148996</v>
      </c>
      <c r="E2063" s="38">
        <v>99.116810386218404</v>
      </c>
    </row>
    <row r="2064" spans="1:5">
      <c r="A2064" s="40">
        <v>44589</v>
      </c>
      <c r="B2064" s="41">
        <v>1757.57719711353</v>
      </c>
      <c r="C2064" s="41">
        <v>174198.11488805799</v>
      </c>
      <c r="D2064" s="38">
        <v>1.07227664600331</v>
      </c>
      <c r="E2064" s="38">
        <v>99.112639361812299</v>
      </c>
    </row>
    <row r="2065" spans="1:5">
      <c r="A2065" s="40">
        <v>44590</v>
      </c>
      <c r="B2065" s="41">
        <v>1757.62234660473</v>
      </c>
      <c r="C2065" s="41">
        <v>174195.25802854501</v>
      </c>
      <c r="D2065" s="38">
        <v>1.0723221413452699</v>
      </c>
      <c r="E2065" s="38">
        <v>99.108467962440599</v>
      </c>
    </row>
    <row r="2066" spans="1:5">
      <c r="A2066" s="40">
        <v>44591</v>
      </c>
      <c r="B2066" s="41">
        <v>1757.6674963321</v>
      </c>
      <c r="C2066" s="41">
        <v>174192.40015680701</v>
      </c>
      <c r="D2066" s="38">
        <v>1.07236764751707</v>
      </c>
      <c r="E2066" s="38">
        <v>99.104296188165307</v>
      </c>
    </row>
    <row r="2067" spans="1:5">
      <c r="A2067" s="40">
        <v>44592</v>
      </c>
      <c r="B2067" s="41">
        <v>1757.7126462963799</v>
      </c>
      <c r="C2067" s="41">
        <v>174189.541272976</v>
      </c>
      <c r="D2067" s="38">
        <v>1.0724131645199</v>
      </c>
      <c r="E2067" s="38">
        <v>99.100124039048595</v>
      </c>
    </row>
    <row r="2068" spans="1:5">
      <c r="A2068" s="40">
        <v>44593</v>
      </c>
      <c r="B2068" s="41">
        <v>1757.75779649832</v>
      </c>
      <c r="C2068" s="41">
        <v>174186.68137717899</v>
      </c>
      <c r="D2068" s="38">
        <v>1.0724586923549899</v>
      </c>
      <c r="E2068" s="38">
        <v>99.095951515152606</v>
      </c>
    </row>
    <row r="2069" spans="1:5">
      <c r="A2069" s="40">
        <v>44594</v>
      </c>
      <c r="B2069" s="41">
        <v>1757.8029469386699</v>
      </c>
      <c r="C2069" s="41">
        <v>174183.820469547</v>
      </c>
      <c r="D2069" s="38">
        <v>1.07250423102356</v>
      </c>
      <c r="E2069" s="38">
        <v>99.091778616539401</v>
      </c>
    </row>
    <row r="2070" spans="1:5">
      <c r="A2070" s="40">
        <v>44595</v>
      </c>
      <c r="B2070" s="41">
        <v>1757.84809761817</v>
      </c>
      <c r="C2070" s="41">
        <v>174180.958550209</v>
      </c>
      <c r="D2070" s="38">
        <v>1.07254978052681</v>
      </c>
      <c r="E2070" s="38">
        <v>99.087605343271207</v>
      </c>
    </row>
    <row r="2071" spans="1:5">
      <c r="A2071" s="40">
        <v>44596</v>
      </c>
      <c r="B2071" s="41">
        <v>1757.8932485375699</v>
      </c>
      <c r="C2071" s="41">
        <v>174178.095619295</v>
      </c>
      <c r="D2071" s="38">
        <v>1.0725953408659801</v>
      </c>
      <c r="E2071" s="38">
        <v>99.083431695410098</v>
      </c>
    </row>
    <row r="2072" spans="1:5">
      <c r="A2072" s="40">
        <v>44597</v>
      </c>
      <c r="B2072" s="41">
        <v>1757.9383996976201</v>
      </c>
      <c r="C2072" s="41">
        <v>174175.231676934</v>
      </c>
      <c r="D2072" s="38">
        <v>1.07264091204226</v>
      </c>
      <c r="E2072" s="38">
        <v>99.079257673018205</v>
      </c>
    </row>
    <row r="2073" spans="1:5">
      <c r="A2073" s="40">
        <v>44598</v>
      </c>
      <c r="B2073" s="41">
        <v>1757.9835510990699</v>
      </c>
      <c r="C2073" s="41">
        <v>174172.36672325601</v>
      </c>
      <c r="D2073" s="38">
        <v>1.0726864940568801</v>
      </c>
      <c r="E2073" s="38">
        <v>99.075083276157798</v>
      </c>
    </row>
    <row r="2074" spans="1:5">
      <c r="A2074" s="40">
        <v>44599</v>
      </c>
      <c r="B2074" s="41">
        <v>1758.02870274267</v>
      </c>
      <c r="C2074" s="41">
        <v>174169.50075839099</v>
      </c>
      <c r="D2074" s="38">
        <v>1.0727320869110599</v>
      </c>
      <c r="E2074" s="38">
        <v>99.070908504890895</v>
      </c>
    </row>
    <row r="2075" spans="1:5">
      <c r="A2075" s="40">
        <v>44600</v>
      </c>
      <c r="B2075" s="41">
        <v>1758.07385462917</v>
      </c>
      <c r="C2075" s="41">
        <v>174166.633782469</v>
      </c>
      <c r="D2075" s="38">
        <v>1.07277769060602</v>
      </c>
      <c r="E2075" s="38">
        <v>99.066733359279695</v>
      </c>
    </row>
    <row r="2076" spans="1:5">
      <c r="A2076" s="40">
        <v>44601</v>
      </c>
      <c r="B2076" s="41">
        <v>1758.11900675932</v>
      </c>
      <c r="C2076" s="41">
        <v>174163.76579562001</v>
      </c>
      <c r="D2076" s="38">
        <v>1.0728233051429601</v>
      </c>
      <c r="E2076" s="38">
        <v>99.062557839386301</v>
      </c>
    </row>
    <row r="2077" spans="1:5">
      <c r="A2077" s="40">
        <v>44602</v>
      </c>
      <c r="B2077" s="41">
        <v>1758.16415913387</v>
      </c>
      <c r="C2077" s="41">
        <v>174160.89679797299</v>
      </c>
      <c r="D2077" s="38">
        <v>1.07286893052312</v>
      </c>
      <c r="E2077" s="38">
        <v>99.058381945272899</v>
      </c>
    </row>
    <row r="2078" spans="1:5">
      <c r="A2078" s="40">
        <v>44603</v>
      </c>
      <c r="B2078" s="41">
        <v>1758.2093117535701</v>
      </c>
      <c r="C2078" s="41">
        <v>174158.026789658</v>
      </c>
      <c r="D2078" s="38">
        <v>1.0729145667477</v>
      </c>
      <c r="E2078" s="38">
        <v>99.054205677001804</v>
      </c>
    </row>
    <row r="2079" spans="1:5">
      <c r="A2079" s="40">
        <v>44604</v>
      </c>
      <c r="B2079" s="41">
        <v>1758.25446461917</v>
      </c>
      <c r="C2079" s="41">
        <v>174155.15577080601</v>
      </c>
      <c r="D2079" s="38">
        <v>1.0729602138179299</v>
      </c>
      <c r="E2079" s="38">
        <v>99.050029034634903</v>
      </c>
    </row>
    <row r="2080" spans="1:5">
      <c r="A2080" s="40">
        <v>44605</v>
      </c>
      <c r="B2080" s="41">
        <v>1758.2996177314301</v>
      </c>
      <c r="C2080" s="41">
        <v>174152.28374154601</v>
      </c>
      <c r="D2080" s="38">
        <v>1.0730058717350299</v>
      </c>
      <c r="E2080" s="38">
        <v>99.045852018234598</v>
      </c>
    </row>
    <row r="2081" spans="1:5">
      <c r="A2081" s="40">
        <v>44606</v>
      </c>
      <c r="B2081" s="41">
        <v>1758.3447710911</v>
      </c>
      <c r="C2081" s="41">
        <v>174149.41070200899</v>
      </c>
      <c r="D2081" s="38">
        <v>1.0730515405002099</v>
      </c>
      <c r="E2081" s="38">
        <v>99.041674627863003</v>
      </c>
    </row>
    <row r="2082" spans="1:5">
      <c r="A2082" s="40">
        <v>44607</v>
      </c>
      <c r="B2082" s="41">
        <v>1758.3899246989299</v>
      </c>
      <c r="C2082" s="41">
        <v>174146.53665232501</v>
      </c>
      <c r="D2082" s="38">
        <v>1.0730972201147</v>
      </c>
      <c r="E2082" s="38">
        <v>99.037496863582206</v>
      </c>
    </row>
    <row r="2083" spans="1:5">
      <c r="A2083" s="40">
        <v>44608</v>
      </c>
      <c r="B2083" s="41">
        <v>1758.4350785556701</v>
      </c>
      <c r="C2083" s="41">
        <v>174143.66159262299</v>
      </c>
      <c r="D2083" s="38">
        <v>1.0731429105797099</v>
      </c>
      <c r="E2083" s="38">
        <v>99.033318725454507</v>
      </c>
    </row>
    <row r="2084" spans="1:5">
      <c r="A2084" s="40">
        <v>44609</v>
      </c>
      <c r="B2084" s="41">
        <v>1758.48023266208</v>
      </c>
      <c r="C2084" s="41">
        <v>174140.78552303501</v>
      </c>
      <c r="D2084" s="38">
        <v>1.07318861189647</v>
      </c>
      <c r="E2084" s="38">
        <v>99.029140213541993</v>
      </c>
    </row>
    <row r="2085" spans="1:5">
      <c r="A2085" s="40">
        <v>44610</v>
      </c>
      <c r="B2085" s="41">
        <v>1758.5253870189199</v>
      </c>
      <c r="C2085" s="41">
        <v>174137.90844369101</v>
      </c>
      <c r="D2085" s="38">
        <v>1.0732343240661899</v>
      </c>
      <c r="E2085" s="38">
        <v>99.024961327906993</v>
      </c>
    </row>
    <row r="2086" spans="1:5">
      <c r="A2086" s="40">
        <v>44611</v>
      </c>
      <c r="B2086" s="41">
        <v>1758.57054162693</v>
      </c>
      <c r="C2086" s="41">
        <v>174135.03035471999</v>
      </c>
      <c r="D2086" s="38">
        <v>1.0732800470901001</v>
      </c>
      <c r="E2086" s="38">
        <v>99.020782068611496</v>
      </c>
    </row>
    <row r="2087" spans="1:5">
      <c r="A2087" s="40">
        <v>44612</v>
      </c>
      <c r="B2087" s="41">
        <v>1758.6156964868801</v>
      </c>
      <c r="C2087" s="41">
        <v>174132.151256254</v>
      </c>
      <c r="D2087" s="38">
        <v>1.0733257809694301</v>
      </c>
      <c r="E2087" s="38">
        <v>99.0166024357179</v>
      </c>
    </row>
    <row r="2088" spans="1:5">
      <c r="A2088" s="40">
        <v>44613</v>
      </c>
      <c r="B2088" s="41">
        <v>1758.6608515995099</v>
      </c>
      <c r="C2088" s="41">
        <v>174129.27114842299</v>
      </c>
      <c r="D2088" s="38">
        <v>1.07337152570538</v>
      </c>
      <c r="E2088" s="38">
        <v>99.012422429288193</v>
      </c>
    </row>
    <row r="2089" spans="1:5">
      <c r="A2089" s="40">
        <v>44614</v>
      </c>
      <c r="B2089" s="41">
        <v>1758.7060069656</v>
      </c>
      <c r="C2089" s="41">
        <v>174126.390031357</v>
      </c>
      <c r="D2089" s="38">
        <v>1.07341728129918</v>
      </c>
      <c r="E2089" s="38">
        <v>99.008242049384805</v>
      </c>
    </row>
    <row r="2090" spans="1:5">
      <c r="A2090" s="40">
        <v>44615</v>
      </c>
      <c r="B2090" s="41">
        <v>1758.7511625858799</v>
      </c>
      <c r="C2090" s="41">
        <v>174123.507905187</v>
      </c>
      <c r="D2090" s="38">
        <v>1.0734630477520599</v>
      </c>
      <c r="E2090" s="38">
        <v>99.004061296069807</v>
      </c>
    </row>
    <row r="2091" spans="1:5">
      <c r="A2091" s="40">
        <v>44616</v>
      </c>
      <c r="B2091" s="41">
        <v>1758.7963184611301</v>
      </c>
      <c r="C2091" s="41">
        <v>174120.62477004301</v>
      </c>
      <c r="D2091" s="38">
        <v>1.07350882506523</v>
      </c>
      <c r="E2091" s="38">
        <v>98.999880169405401</v>
      </c>
    </row>
    <row r="2092" spans="1:5">
      <c r="A2092" s="40">
        <v>44617</v>
      </c>
      <c r="B2092" s="41">
        <v>1758.84147459209</v>
      </c>
      <c r="C2092" s="41">
        <v>174117.740626057</v>
      </c>
      <c r="D2092" s="38">
        <v>1.0735546132399301</v>
      </c>
      <c r="E2092" s="38">
        <v>98.995698669453802</v>
      </c>
    </row>
    <row r="2093" spans="1:5">
      <c r="A2093" s="40">
        <v>44618</v>
      </c>
      <c r="B2093" s="41">
        <v>1758.8866309795401</v>
      </c>
      <c r="C2093" s="41">
        <v>174114.85547335801</v>
      </c>
      <c r="D2093" s="38">
        <v>1.0736004122773699</v>
      </c>
      <c r="E2093" s="38">
        <v>98.991516796277295</v>
      </c>
    </row>
    <row r="2094" spans="1:5">
      <c r="A2094" s="40">
        <v>44619</v>
      </c>
      <c r="B2094" s="41">
        <v>1758.9317876242101</v>
      </c>
      <c r="C2094" s="41">
        <v>174111.96931207899</v>
      </c>
      <c r="D2094" s="38">
        <v>1.0736462221787699</v>
      </c>
      <c r="E2094" s="38">
        <v>98.987334549938097</v>
      </c>
    </row>
    <row r="2095" spans="1:5">
      <c r="A2095" s="40">
        <v>44620</v>
      </c>
      <c r="B2095" s="41">
        <v>1758.9769445268801</v>
      </c>
      <c r="C2095" s="41">
        <v>174109.08214234799</v>
      </c>
      <c r="D2095" s="38">
        <v>1.07369204294537</v>
      </c>
      <c r="E2095" s="38">
        <v>98.983151930498394</v>
      </c>
    </row>
    <row r="2096" spans="1:5">
      <c r="A2096" s="40">
        <v>44621</v>
      </c>
      <c r="B2096" s="41">
        <v>1759.0221016883099</v>
      </c>
      <c r="C2096" s="41">
        <v>174106.193964298</v>
      </c>
      <c r="D2096" s="38">
        <v>1.0737378745783801</v>
      </c>
      <c r="E2096" s="38">
        <v>98.9789689380205</v>
      </c>
    </row>
    <row r="2097" spans="1:5">
      <c r="A2097" s="40">
        <v>44622</v>
      </c>
      <c r="B2097" s="41">
        <v>1759.06725910925</v>
      </c>
      <c r="C2097" s="41">
        <v>174103.30477806</v>
      </c>
      <c r="D2097" s="38">
        <v>1.0737837170790401</v>
      </c>
      <c r="E2097" s="38">
        <v>98.974785572566404</v>
      </c>
    </row>
    <row r="2098" spans="1:5">
      <c r="A2098" s="40">
        <v>44623</v>
      </c>
      <c r="B2098" s="41">
        <v>1759.11241679046</v>
      </c>
      <c r="C2098" s="41">
        <v>174100.41458376299</v>
      </c>
      <c r="D2098" s="38">
        <v>1.0738295704485501</v>
      </c>
      <c r="E2098" s="38">
        <v>98.970601834198604</v>
      </c>
    </row>
    <row r="2099" spans="1:5">
      <c r="A2099" s="40">
        <v>44624</v>
      </c>
      <c r="B2099" s="41">
        <v>1759.1575747327099</v>
      </c>
      <c r="C2099" s="41">
        <v>174097.52338154</v>
      </c>
      <c r="D2099" s="38">
        <v>1.07387543468816</v>
      </c>
      <c r="E2099" s="38">
        <v>98.966417722979202</v>
      </c>
    </row>
    <row r="2100" spans="1:5">
      <c r="A2100" s="40">
        <v>44625</v>
      </c>
      <c r="B2100" s="41">
        <v>1759.20273293675</v>
      </c>
      <c r="C2100" s="41">
        <v>174094.63117152199</v>
      </c>
      <c r="D2100" s="38">
        <v>1.0739213097990801</v>
      </c>
      <c r="E2100" s="38">
        <v>98.962233238970498</v>
      </c>
    </row>
    <row r="2101" spans="1:5">
      <c r="A2101" s="40">
        <v>44626</v>
      </c>
      <c r="B2101" s="41">
        <v>1759.24789140336</v>
      </c>
      <c r="C2101" s="41">
        <v>174091.73795383799</v>
      </c>
      <c r="D2101" s="38">
        <v>1.0739671957825501</v>
      </c>
      <c r="E2101" s="38">
        <v>98.958048382234793</v>
      </c>
    </row>
    <row r="2102" spans="1:5">
      <c r="A2102" s="40">
        <v>44627</v>
      </c>
      <c r="B2102" s="41">
        <v>1759.2930501332901</v>
      </c>
      <c r="C2102" s="41">
        <v>174088.84372862201</v>
      </c>
      <c r="D2102" s="38">
        <v>1.07401309263978</v>
      </c>
      <c r="E2102" s="38">
        <v>98.953863152834202</v>
      </c>
    </row>
    <row r="2103" spans="1:5">
      <c r="A2103" s="40">
        <v>44628</v>
      </c>
      <c r="B2103" s="41">
        <v>1759.3382091272999</v>
      </c>
      <c r="C2103" s="41">
        <v>174085.94849600299</v>
      </c>
      <c r="D2103" s="38">
        <v>1.0740590003720101</v>
      </c>
      <c r="E2103" s="38">
        <v>98.949677550830998</v>
      </c>
    </row>
    <row r="2104" spans="1:5">
      <c r="A2104" s="40">
        <v>44629</v>
      </c>
      <c r="B2104" s="41">
        <v>1759.3833683861601</v>
      </c>
      <c r="C2104" s="41">
        <v>174083.05225611301</v>
      </c>
      <c r="D2104" s="38">
        <v>1.0741049189804499</v>
      </c>
      <c r="E2104" s="38">
        <v>98.945491576287495</v>
      </c>
    </row>
    <row r="2105" spans="1:5">
      <c r="A2105" s="40">
        <v>44630</v>
      </c>
      <c r="B2105" s="41">
        <v>1759.42852791063</v>
      </c>
      <c r="C2105" s="41">
        <v>174080.15500908301</v>
      </c>
      <c r="D2105" s="38">
        <v>1.07415084846635</v>
      </c>
      <c r="E2105" s="38">
        <v>98.941305229266007</v>
      </c>
    </row>
    <row r="2106" spans="1:5">
      <c r="A2106" s="40">
        <v>44631</v>
      </c>
      <c r="B2106" s="41">
        <v>1759.47368770147</v>
      </c>
      <c r="C2106" s="41">
        <v>174077.25675504599</v>
      </c>
      <c r="D2106" s="38">
        <v>1.0741967888309201</v>
      </c>
      <c r="E2106" s="38">
        <v>98.937118509828693</v>
      </c>
    </row>
    <row r="2107" spans="1:5">
      <c r="A2107" s="40">
        <v>44632</v>
      </c>
      <c r="B2107" s="41">
        <v>1759.51884775946</v>
      </c>
      <c r="C2107" s="41">
        <v>174074.35749413099</v>
      </c>
      <c r="D2107" s="38">
        <v>1.07424274007539</v>
      </c>
      <c r="E2107" s="38">
        <v>98.932931418037796</v>
      </c>
    </row>
    <row r="2108" spans="1:5">
      <c r="A2108" s="40">
        <v>44633</v>
      </c>
      <c r="B2108" s="41">
        <v>1759.56400808535</v>
      </c>
      <c r="C2108" s="41">
        <v>174071.457226472</v>
      </c>
      <c r="D2108" s="38">
        <v>1.0742887022009999</v>
      </c>
      <c r="E2108" s="38">
        <v>98.928743953955703</v>
      </c>
    </row>
    <row r="2109" spans="1:5">
      <c r="A2109" s="40">
        <v>44634</v>
      </c>
      <c r="B2109" s="41">
        <v>1759.60916867991</v>
      </c>
      <c r="C2109" s="41">
        <v>174068.55595219799</v>
      </c>
      <c r="D2109" s="38">
        <v>1.07433467520896</v>
      </c>
      <c r="E2109" s="38">
        <v>98.924556117644599</v>
      </c>
    </row>
    <row r="2110" spans="1:5">
      <c r="A2110" s="40">
        <v>44635</v>
      </c>
      <c r="B2110" s="41">
        <v>1759.6543295439201</v>
      </c>
      <c r="C2110" s="41">
        <v>174065.65367144201</v>
      </c>
      <c r="D2110" s="38">
        <v>1.0743806591005201</v>
      </c>
      <c r="E2110" s="38">
        <v>98.920367909166799</v>
      </c>
    </row>
    <row r="2111" spans="1:5">
      <c r="A2111" s="40">
        <v>44636</v>
      </c>
      <c r="B2111" s="41">
        <v>1759.6994906781199</v>
      </c>
      <c r="C2111" s="41">
        <v>174062.75038433599</v>
      </c>
      <c r="D2111" s="38">
        <v>1.0744266538768901</v>
      </c>
      <c r="E2111" s="38">
        <v>98.916179328584704</v>
      </c>
    </row>
    <row r="2112" spans="1:5">
      <c r="A2112" s="40">
        <v>44637</v>
      </c>
      <c r="B2112" s="41">
        <v>1759.7446520833</v>
      </c>
      <c r="C2112" s="41">
        <v>174059.84609101099</v>
      </c>
      <c r="D2112" s="38">
        <v>1.0744726595393099</v>
      </c>
      <c r="E2112" s="38">
        <v>98.911990375960301</v>
      </c>
    </row>
    <row r="2113" spans="1:5">
      <c r="A2113" s="40">
        <v>44638</v>
      </c>
      <c r="B2113" s="41">
        <v>1759.7898137602101</v>
      </c>
      <c r="C2113" s="41">
        <v>174056.940791598</v>
      </c>
      <c r="D2113" s="38">
        <v>1.074518676089</v>
      </c>
      <c r="E2113" s="38">
        <v>98.907801051356202</v>
      </c>
    </row>
    <row r="2114" spans="1:5">
      <c r="A2114" s="40">
        <v>44639</v>
      </c>
      <c r="B2114" s="41">
        <v>1759.83497570963</v>
      </c>
      <c r="C2114" s="41">
        <v>174054.03448623</v>
      </c>
      <c r="D2114" s="38">
        <v>1.0745647035272099</v>
      </c>
      <c r="E2114" s="38">
        <v>98.903611354834396</v>
      </c>
    </row>
    <row r="2115" spans="1:5">
      <c r="A2115" s="40">
        <v>44640</v>
      </c>
      <c r="B2115" s="41">
        <v>1759.8801379323299</v>
      </c>
      <c r="C2115" s="41">
        <v>174051.12717503801</v>
      </c>
      <c r="D2115" s="38">
        <v>1.07461074185515</v>
      </c>
      <c r="E2115" s="38">
        <v>98.899421286457496</v>
      </c>
    </row>
    <row r="2116" spans="1:5">
      <c r="A2116" s="40">
        <v>44641</v>
      </c>
      <c r="B2116" s="41">
        <v>1759.9253004290699</v>
      </c>
      <c r="C2116" s="41">
        <v>174048.21885815501</v>
      </c>
      <c r="D2116" s="38">
        <v>1.0746567910740501</v>
      </c>
      <c r="E2116" s="38">
        <v>98.895230846287504</v>
      </c>
    </row>
    <row r="2117" spans="1:5">
      <c r="A2117" s="40">
        <v>44642</v>
      </c>
      <c r="B2117" s="41">
        <v>1759.9704632006201</v>
      </c>
      <c r="C2117" s="41">
        <v>174045.30953571101</v>
      </c>
      <c r="D2117" s="38">
        <v>1.07470285118516</v>
      </c>
      <c r="E2117" s="38">
        <v>98.891040034386904</v>
      </c>
    </row>
    <row r="2118" spans="1:5">
      <c r="A2118" s="40">
        <v>44643</v>
      </c>
      <c r="B2118" s="41">
        <v>1760.0156262477601</v>
      </c>
      <c r="C2118" s="41">
        <v>174042.39920784</v>
      </c>
      <c r="D2118" s="38">
        <v>1.0747489221897</v>
      </c>
      <c r="E2118" s="38">
        <v>98.886848850817998</v>
      </c>
    </row>
    <row r="2119" spans="1:5">
      <c r="A2119" s="40">
        <v>44644</v>
      </c>
      <c r="B2119" s="41">
        <v>1760.0607895712501</v>
      </c>
      <c r="C2119" s="41">
        <v>174039.48787467301</v>
      </c>
      <c r="D2119" s="38">
        <v>1.0747950040889001</v>
      </c>
      <c r="E2119" s="38">
        <v>98.882657295643</v>
      </c>
    </row>
    <row r="2120" spans="1:5">
      <c r="A2120" s="40">
        <v>44645</v>
      </c>
      <c r="B2120" s="41">
        <v>1760.1059531718599</v>
      </c>
      <c r="C2120" s="41">
        <v>174036.57553634199</v>
      </c>
      <c r="D2120" s="38">
        <v>1.0748410968839901</v>
      </c>
      <c r="E2120" s="38">
        <v>98.878465368924296</v>
      </c>
    </row>
    <row r="2121" spans="1:5">
      <c r="A2121" s="40">
        <v>44646</v>
      </c>
      <c r="B2121" s="41">
        <v>1760.15111705037</v>
      </c>
      <c r="C2121" s="41">
        <v>174033.66219297901</v>
      </c>
      <c r="D2121" s="38">
        <v>1.07488720057621</v>
      </c>
      <c r="E2121" s="38">
        <v>98.8742730707243</v>
      </c>
    </row>
    <row r="2122" spans="1:5">
      <c r="A2122" s="40">
        <v>44647</v>
      </c>
      <c r="B2122" s="41">
        <v>1760.1962812075501</v>
      </c>
      <c r="C2122" s="41">
        <v>174030.747844717</v>
      </c>
      <c r="D2122" s="38">
        <v>1.0749333151667899</v>
      </c>
      <c r="E2122" s="38">
        <v>98.870080401105099</v>
      </c>
    </row>
    <row r="2123" spans="1:5">
      <c r="A2123" s="40">
        <v>44648</v>
      </c>
      <c r="B2123" s="41">
        <v>1760.24144564416</v>
      </c>
      <c r="C2123" s="41">
        <v>174027.832491687</v>
      </c>
      <c r="D2123" s="38">
        <v>1.0749794406569699</v>
      </c>
      <c r="E2123" s="38">
        <v>98.865887360129193</v>
      </c>
    </row>
    <row r="2124" spans="1:5">
      <c r="A2124" s="40">
        <v>44649</v>
      </c>
      <c r="B2124" s="41">
        <v>1760.2866103609899</v>
      </c>
      <c r="C2124" s="41">
        <v>174024.916134022</v>
      </c>
      <c r="D2124" s="38">
        <v>1.07502557704796</v>
      </c>
      <c r="E2124" s="38">
        <v>98.861693947858797</v>
      </c>
    </row>
    <row r="2125" spans="1:5">
      <c r="A2125" s="40">
        <v>44650</v>
      </c>
      <c r="B2125" s="41">
        <v>1760.3317753588001</v>
      </c>
      <c r="C2125" s="41">
        <v>174021.998771855</v>
      </c>
      <c r="D2125" s="38">
        <v>1.0750717243410199</v>
      </c>
      <c r="E2125" s="38">
        <v>98.857500164356296</v>
      </c>
    </row>
    <row r="2126" spans="1:5">
      <c r="A2126" s="40">
        <v>44651</v>
      </c>
      <c r="B2126" s="41">
        <v>1760.3769406383699</v>
      </c>
      <c r="C2126" s="41">
        <v>174019.08040531701</v>
      </c>
      <c r="D2126" s="38">
        <v>1.07511788253737</v>
      </c>
      <c r="E2126" s="38">
        <v>98.853306009684104</v>
      </c>
    </row>
    <row r="2127" spans="1:5">
      <c r="A2127" s="40">
        <v>44652</v>
      </c>
      <c r="B2127" s="41">
        <v>1760.4221062004799</v>
      </c>
      <c r="C2127" s="41">
        <v>174016.161034541</v>
      </c>
      <c r="D2127" s="38">
        <v>1.0751640516382499</v>
      </c>
      <c r="E2127" s="38">
        <v>98.849111483904395</v>
      </c>
    </row>
    <row r="2128" spans="1:5">
      <c r="A2128" s="40">
        <v>44653</v>
      </c>
      <c r="B2128" s="41">
        <v>1760.46727204588</v>
      </c>
      <c r="C2128" s="41">
        <v>174013.240659659</v>
      </c>
      <c r="D2128" s="38">
        <v>1.0752102316448899</v>
      </c>
      <c r="E2128" s="38">
        <v>98.844916587079695</v>
      </c>
    </row>
    <row r="2129" spans="1:5">
      <c r="A2129" s="40">
        <v>44654</v>
      </c>
      <c r="B2129" s="41">
        <v>1760.5124381753801</v>
      </c>
      <c r="C2129" s="41">
        <v>174010.31928080501</v>
      </c>
      <c r="D2129" s="38">
        <v>1.0752564225585199</v>
      </c>
      <c r="E2129" s="38">
        <v>98.840721319272205</v>
      </c>
    </row>
    <row r="2130" spans="1:5">
      <c r="A2130" s="40">
        <v>44655</v>
      </c>
      <c r="B2130" s="41">
        <v>1760.5576045897201</v>
      </c>
      <c r="C2130" s="41">
        <v>174007.39689810999</v>
      </c>
      <c r="D2130" s="38">
        <v>1.07530262438039</v>
      </c>
      <c r="E2130" s="38">
        <v>98.836525680544398</v>
      </c>
    </row>
    <row r="2131" spans="1:5">
      <c r="A2131" s="40">
        <v>44656</v>
      </c>
      <c r="B2131" s="41">
        <v>1760.6027712897001</v>
      </c>
      <c r="C2131" s="41">
        <v>174004.47351170701</v>
      </c>
      <c r="D2131" s="38">
        <v>1.0753488371117199</v>
      </c>
      <c r="E2131" s="38">
        <v>98.832329670958501</v>
      </c>
    </row>
    <row r="2132" spans="1:5">
      <c r="A2132" s="40">
        <v>44657</v>
      </c>
      <c r="B2132" s="41">
        <v>1760.6479382760899</v>
      </c>
      <c r="C2132" s="41">
        <v>174001.54912172901</v>
      </c>
      <c r="D2132" s="38">
        <v>1.0753950607537599</v>
      </c>
      <c r="E2132" s="38">
        <v>98.828133290576901</v>
      </c>
    </row>
    <row r="2133" spans="1:5">
      <c r="A2133" s="40">
        <v>44658</v>
      </c>
      <c r="B2133" s="41">
        <v>1760.69310554967</v>
      </c>
      <c r="C2133" s="41">
        <v>173998.623728309</v>
      </c>
      <c r="D2133" s="38">
        <v>1.0754412953077399</v>
      </c>
      <c r="E2133" s="38">
        <v>98.823936539461997</v>
      </c>
    </row>
    <row r="2134" spans="1:5">
      <c r="A2134" s="40">
        <v>44659</v>
      </c>
      <c r="B2134" s="41">
        <v>1760.73827311121</v>
      </c>
      <c r="C2134" s="41">
        <v>173995.69733157801</v>
      </c>
      <c r="D2134" s="38">
        <v>1.0754875407749001</v>
      </c>
      <c r="E2134" s="38">
        <v>98.819739417676104</v>
      </c>
    </row>
    <row r="2135" spans="1:5">
      <c r="A2135" s="40">
        <v>44660</v>
      </c>
      <c r="B2135" s="41">
        <v>1760.78344096149</v>
      </c>
      <c r="C2135" s="41">
        <v>173992.76993167101</v>
      </c>
      <c r="D2135" s="38">
        <v>1.07553379715646</v>
      </c>
      <c r="E2135" s="38">
        <v>98.815541925281707</v>
      </c>
    </row>
    <row r="2136" spans="1:5">
      <c r="A2136" s="40">
        <v>44661</v>
      </c>
      <c r="B2136" s="41">
        <v>1760.8286091012801</v>
      </c>
      <c r="C2136" s="41">
        <v>173989.84152871999</v>
      </c>
      <c r="D2136" s="38">
        <v>1.0755800644536799</v>
      </c>
      <c r="E2136" s="38">
        <v>98.811344062341007</v>
      </c>
    </row>
    <row r="2137" spans="1:5">
      <c r="A2137" s="40">
        <v>44662</v>
      </c>
      <c r="B2137" s="41">
        <v>1760.87377753138</v>
      </c>
      <c r="C2137" s="41">
        <v>173986.91212285799</v>
      </c>
      <c r="D2137" s="38">
        <v>1.0756263426677899</v>
      </c>
      <c r="E2137" s="38">
        <v>98.807145828916504</v>
      </c>
    </row>
    <row r="2138" spans="1:5">
      <c r="A2138" s="40">
        <v>44663</v>
      </c>
      <c r="B2138" s="41">
        <v>1760.9189462525501</v>
      </c>
      <c r="C2138" s="41">
        <v>173983.98171421801</v>
      </c>
      <c r="D2138" s="38">
        <v>1.07567263180002</v>
      </c>
      <c r="E2138" s="38">
        <v>98.802947225070497</v>
      </c>
    </row>
    <row r="2139" spans="1:5">
      <c r="A2139" s="40">
        <v>44664</v>
      </c>
      <c r="B2139" s="41">
        <v>1760.9641152655799</v>
      </c>
      <c r="C2139" s="41">
        <v>173981.05030293201</v>
      </c>
      <c r="D2139" s="38">
        <v>1.07571893185162</v>
      </c>
      <c r="E2139" s="38">
        <v>98.798748250865401</v>
      </c>
    </row>
    <row r="2140" spans="1:5">
      <c r="A2140" s="40">
        <v>44665</v>
      </c>
      <c r="B2140" s="41">
        <v>1761.00928457124</v>
      </c>
      <c r="C2140" s="41">
        <v>173978.11788913401</v>
      </c>
      <c r="D2140" s="38">
        <v>1.07576524282382</v>
      </c>
      <c r="E2140" s="38">
        <v>98.794548906363602</v>
      </c>
    </row>
    <row r="2141" spans="1:5">
      <c r="A2141" s="40">
        <v>44666</v>
      </c>
      <c r="B2141" s="41">
        <v>1761.05445417032</v>
      </c>
      <c r="C2141" s="41">
        <v>173975.18447295699</v>
      </c>
      <c r="D2141" s="38">
        <v>1.0758115647178601</v>
      </c>
      <c r="E2141" s="38">
        <v>98.790349191627598</v>
      </c>
    </row>
    <row r="2142" spans="1:5">
      <c r="A2142" s="40">
        <v>44667</v>
      </c>
      <c r="B2142" s="41">
        <v>1761.0996240636</v>
      </c>
      <c r="C2142" s="41">
        <v>173972.25005453499</v>
      </c>
      <c r="D2142" s="38">
        <v>1.07585789753498</v>
      </c>
      <c r="E2142" s="38">
        <v>98.786149106719506</v>
      </c>
    </row>
    <row r="2143" spans="1:5">
      <c r="A2143" s="40">
        <v>44668</v>
      </c>
      <c r="B2143" s="41">
        <v>1761.14479425186</v>
      </c>
      <c r="C2143" s="41">
        <v>173969.31463399899</v>
      </c>
      <c r="D2143" s="38">
        <v>1.0759042412764199</v>
      </c>
      <c r="E2143" s="38">
        <v>98.781948651701995</v>
      </c>
    </row>
    <row r="2144" spans="1:5">
      <c r="A2144" s="40">
        <v>44669</v>
      </c>
      <c r="B2144" s="41">
        <v>1761.18996473588</v>
      </c>
      <c r="C2144" s="41">
        <v>173966.37821148499</v>
      </c>
      <c r="D2144" s="38">
        <v>1.0759505959434199</v>
      </c>
      <c r="E2144" s="38">
        <v>98.777747826637295</v>
      </c>
    </row>
    <row r="2145" spans="1:5">
      <c r="A2145" s="40">
        <v>44670</v>
      </c>
      <c r="B2145" s="41">
        <v>1761.2351355164401</v>
      </c>
      <c r="C2145" s="41">
        <v>173963.44078712401</v>
      </c>
      <c r="D2145" s="38">
        <v>1.07599696153722</v>
      </c>
      <c r="E2145" s="38">
        <v>98.773546631587905</v>
      </c>
    </row>
    <row r="2146" spans="1:5">
      <c r="A2146" s="40">
        <v>44671</v>
      </c>
      <c r="B2146" s="41">
        <v>1761.2803065943201</v>
      </c>
      <c r="C2146" s="41">
        <v>173960.50236104999</v>
      </c>
      <c r="D2146" s="38">
        <v>1.0760433380590599</v>
      </c>
      <c r="E2146" s="38">
        <v>98.769345066616197</v>
      </c>
    </row>
    <row r="2147" spans="1:5">
      <c r="A2147" s="40">
        <v>44672</v>
      </c>
      <c r="B2147" s="41">
        <v>1761.32547797032</v>
      </c>
      <c r="C2147" s="41">
        <v>173957.562933398</v>
      </c>
      <c r="D2147" s="38">
        <v>1.07608972551018</v>
      </c>
      <c r="E2147" s="38">
        <v>98.765143131784598</v>
      </c>
    </row>
    <row r="2148" spans="1:5">
      <c r="A2148" s="40">
        <v>44673</v>
      </c>
      <c r="B2148" s="41">
        <v>1761.3706496452101</v>
      </c>
      <c r="C2148" s="41">
        <v>173954.62250429901</v>
      </c>
      <c r="D2148" s="38">
        <v>1.0761361238918301</v>
      </c>
      <c r="E2148" s="38">
        <v>98.760940827155395</v>
      </c>
    </row>
    <row r="2149" spans="1:5">
      <c r="A2149" s="40">
        <v>44674</v>
      </c>
      <c r="B2149" s="41">
        <v>1761.41582161977</v>
      </c>
      <c r="C2149" s="41">
        <v>173951.68107388701</v>
      </c>
      <c r="D2149" s="38">
        <v>1.0761825332052299</v>
      </c>
      <c r="E2149" s="38">
        <v>98.7567381527912</v>
      </c>
    </row>
    <row r="2150" spans="1:5">
      <c r="A2150" s="40">
        <v>44675</v>
      </c>
      <c r="B2150" s="41">
        <v>1761.4609938947999</v>
      </c>
      <c r="C2150" s="41">
        <v>173948.73864229699</v>
      </c>
      <c r="D2150" s="38">
        <v>1.07622895345165</v>
      </c>
      <c r="E2150" s="38">
        <v>98.752535108754302</v>
      </c>
    </row>
    <row r="2151" spans="1:5">
      <c r="A2151" s="40">
        <v>44676</v>
      </c>
      <c r="B2151" s="41">
        <v>1761.5061664710699</v>
      </c>
      <c r="C2151" s="41">
        <v>173945.795209662</v>
      </c>
      <c r="D2151" s="38">
        <v>1.0762753846323101</v>
      </c>
      <c r="E2151" s="38">
        <v>98.748331695107197</v>
      </c>
    </row>
    <row r="2152" spans="1:5">
      <c r="A2152" s="40">
        <v>44677</v>
      </c>
      <c r="B2152" s="41">
        <v>1761.55133934937</v>
      </c>
      <c r="C2152" s="41">
        <v>173942.850776115</v>
      </c>
      <c r="D2152" s="38">
        <v>1.07632182674846</v>
      </c>
      <c r="E2152" s="38">
        <v>98.744127911912202</v>
      </c>
    </row>
    <row r="2153" spans="1:5">
      <c r="A2153" s="40">
        <v>44678</v>
      </c>
      <c r="B2153" s="41">
        <v>1761.5965125304999</v>
      </c>
      <c r="C2153" s="41">
        <v>173939.90534179</v>
      </c>
      <c r="D2153" s="38">
        <v>1.0763682798013401</v>
      </c>
      <c r="E2153" s="38">
        <v>98.7399237592319</v>
      </c>
    </row>
    <row r="2154" spans="1:5">
      <c r="A2154" s="40">
        <v>44679</v>
      </c>
      <c r="B2154" s="41">
        <v>1761.6416860152201</v>
      </c>
      <c r="C2154" s="41">
        <v>173936.958906821</v>
      </c>
      <c r="D2154" s="38">
        <v>1.0764147437922</v>
      </c>
      <c r="E2154" s="38">
        <v>98.735719237128606</v>
      </c>
    </row>
    <row r="2155" spans="1:5">
      <c r="A2155" s="40">
        <v>44680</v>
      </c>
      <c r="B2155" s="41">
        <v>1761.68685980434</v>
      </c>
      <c r="C2155" s="41">
        <v>173934.011471342</v>
      </c>
      <c r="D2155" s="38">
        <v>1.07646121872227</v>
      </c>
      <c r="E2155" s="38">
        <v>98.731514345664905</v>
      </c>
    </row>
    <row r="2156" spans="1:5">
      <c r="A2156" s="40">
        <v>44681</v>
      </c>
      <c r="B2156" s="41">
        <v>1761.7320338986401</v>
      </c>
      <c r="C2156" s="41">
        <v>173931.063035486</v>
      </c>
      <c r="D2156" s="38">
        <v>1.07650770459281</v>
      </c>
      <c r="E2156" s="38">
        <v>98.727309084902998</v>
      </c>
    </row>
    <row r="2157" spans="1:5">
      <c r="A2157" s="40">
        <v>44682</v>
      </c>
      <c r="B2157" s="41">
        <v>1761.7772082989</v>
      </c>
      <c r="C2157" s="41">
        <v>173928.113599387</v>
      </c>
      <c r="D2157" s="38">
        <v>1.07655420140506</v>
      </c>
      <c r="E2157" s="38">
        <v>98.723103454905498</v>
      </c>
    </row>
    <row r="2158" spans="1:5">
      <c r="A2158" s="40">
        <v>44683</v>
      </c>
      <c r="B2158" s="41">
        <v>1761.8223830059201</v>
      </c>
      <c r="C2158" s="41">
        <v>173925.16316318</v>
      </c>
      <c r="D2158" s="38">
        <v>1.0766007091602601</v>
      </c>
      <c r="E2158" s="38">
        <v>98.718897455734805</v>
      </c>
    </row>
    <row r="2159" spans="1:5">
      <c r="A2159" s="40">
        <v>44684</v>
      </c>
      <c r="B2159" s="41">
        <v>1761.8675580204799</v>
      </c>
      <c r="C2159" s="41">
        <v>173922.21172699801</v>
      </c>
      <c r="D2159" s="38">
        <v>1.0766472278596499</v>
      </c>
      <c r="E2159" s="38">
        <v>98.714691087453403</v>
      </c>
    </row>
    <row r="2160" spans="1:5">
      <c r="A2160" s="40">
        <v>44685</v>
      </c>
      <c r="B2160" s="41">
        <v>1761.9127333433801</v>
      </c>
      <c r="C2160" s="41">
        <v>173919.25929097499</v>
      </c>
      <c r="D2160" s="38">
        <v>1.0766937575044899</v>
      </c>
      <c r="E2160" s="38">
        <v>98.710484350123707</v>
      </c>
    </row>
    <row r="2161" spans="1:5">
      <c r="A2161" s="40">
        <v>44686</v>
      </c>
      <c r="B2161" s="41">
        <v>1761.9579089754</v>
      </c>
      <c r="C2161" s="41">
        <v>173916.305855246</v>
      </c>
      <c r="D2161" s="38">
        <v>1.0767402980960099</v>
      </c>
      <c r="E2161" s="38">
        <v>98.706277243808202</v>
      </c>
    </row>
    <row r="2162" spans="1:5">
      <c r="A2162" s="40">
        <v>44687</v>
      </c>
      <c r="B2162" s="41">
        <v>1762.0030849173299</v>
      </c>
      <c r="C2162" s="41">
        <v>173913.351419944</v>
      </c>
      <c r="D2162" s="38">
        <v>1.07678684963546</v>
      </c>
      <c r="E2162" s="38">
        <v>98.702069768569302</v>
      </c>
    </row>
    <row r="2163" spans="1:5">
      <c r="A2163" s="40">
        <v>44688</v>
      </c>
      <c r="B2163" s="41">
        <v>1762.0482611699599</v>
      </c>
      <c r="C2163" s="41">
        <v>173910.395985204</v>
      </c>
      <c r="D2163" s="38">
        <v>1.0768334121240899</v>
      </c>
      <c r="E2163" s="38">
        <v>98.697861924469606</v>
      </c>
    </row>
    <row r="2164" spans="1:5">
      <c r="A2164" s="40">
        <v>44689</v>
      </c>
      <c r="B2164" s="41">
        <v>1762.09343773409</v>
      </c>
      <c r="C2164" s="41">
        <v>173907.43955116099</v>
      </c>
      <c r="D2164" s="38">
        <v>1.0768799855631499</v>
      </c>
      <c r="E2164" s="38">
        <v>98.6936537115714</v>
      </c>
    </row>
    <row r="2165" spans="1:5">
      <c r="A2165" s="40">
        <v>44690</v>
      </c>
      <c r="B2165" s="41">
        <v>1762.1386146105001</v>
      </c>
      <c r="C2165" s="41">
        <v>173904.48211794699</v>
      </c>
      <c r="D2165" s="38">
        <v>1.0769265699538699</v>
      </c>
      <c r="E2165" s="38">
        <v>98.689445129937198</v>
      </c>
    </row>
    <row r="2166" spans="1:5">
      <c r="A2166" s="40">
        <v>44691</v>
      </c>
      <c r="B2166" s="41">
        <v>1762.1837917999901</v>
      </c>
      <c r="C2166" s="41">
        <v>173901.52368569799</v>
      </c>
      <c r="D2166" s="38">
        <v>1.0769731652975101</v>
      </c>
      <c r="E2166" s="38">
        <v>98.685236179629598</v>
      </c>
    </row>
    <row r="2167" spans="1:5">
      <c r="A2167" s="40">
        <v>44692</v>
      </c>
      <c r="B2167" s="41">
        <v>1762.2289693033599</v>
      </c>
      <c r="C2167" s="41">
        <v>173898.56425454799</v>
      </c>
      <c r="D2167" s="38">
        <v>1.07701977159532</v>
      </c>
      <c r="E2167" s="38">
        <v>98.681026860711</v>
      </c>
    </row>
    <row r="2168" spans="1:5">
      <c r="A2168" s="40">
        <v>44693</v>
      </c>
      <c r="B2168" s="41">
        <v>1762.2741471213801</v>
      </c>
      <c r="C2168" s="41">
        <v>173895.60382463099</v>
      </c>
      <c r="D2168" s="38">
        <v>1.0770663888485399</v>
      </c>
      <c r="E2168" s="38">
        <v>98.676817173243904</v>
      </c>
    </row>
    <row r="2169" spans="1:5">
      <c r="A2169" s="40">
        <v>44694</v>
      </c>
      <c r="B2169" s="41">
        <v>1762.3193252548699</v>
      </c>
      <c r="C2169" s="41">
        <v>173892.642396082</v>
      </c>
      <c r="D2169" s="38">
        <v>1.07711301705843</v>
      </c>
      <c r="E2169" s="38">
        <v>98.672607117290795</v>
      </c>
    </row>
    <row r="2170" spans="1:5">
      <c r="A2170" s="40">
        <v>44695</v>
      </c>
      <c r="B2170" s="41">
        <v>1762.3645037046001</v>
      </c>
      <c r="C2170" s="41">
        <v>173889.67996903599</v>
      </c>
      <c r="D2170" s="38">
        <v>1.07715965622622</v>
      </c>
      <c r="E2170" s="38">
        <v>98.668396692914001</v>
      </c>
    </row>
    <row r="2171" spans="1:5">
      <c r="A2171" s="40">
        <v>44696</v>
      </c>
      <c r="B2171" s="41">
        <v>1762.4096824713799</v>
      </c>
      <c r="C2171" s="41">
        <v>173886.716543627</v>
      </c>
      <c r="D2171" s="38">
        <v>1.0772063063531701</v>
      </c>
      <c r="E2171" s="38">
        <v>98.664185900176307</v>
      </c>
    </row>
    <row r="2172" spans="1:5">
      <c r="A2172" s="40">
        <v>44697</v>
      </c>
      <c r="B2172" s="41">
        <v>1762.45486155599</v>
      </c>
      <c r="C2172" s="41">
        <v>173883.75211998899</v>
      </c>
      <c r="D2172" s="38">
        <v>1.07725296744052</v>
      </c>
      <c r="E2172" s="38">
        <v>98.659974739139997</v>
      </c>
    </row>
    <row r="2173" spans="1:5">
      <c r="A2173" s="40">
        <v>44698</v>
      </c>
      <c r="B2173" s="41">
        <v>1762.5000409592501</v>
      </c>
      <c r="C2173" s="41">
        <v>173880.78669825799</v>
      </c>
      <c r="D2173" s="38">
        <v>1.07729963948953</v>
      </c>
      <c r="E2173" s="38">
        <v>98.6557632098677</v>
      </c>
    </row>
    <row r="2174" spans="1:5">
      <c r="A2174" s="40">
        <v>44699</v>
      </c>
      <c r="B2174" s="41">
        <v>1762.54522068193</v>
      </c>
      <c r="C2174" s="41">
        <v>173877.820278567</v>
      </c>
      <c r="D2174" s="38">
        <v>1.0773463225014499</v>
      </c>
      <c r="E2174" s="38">
        <v>98.651551312421802</v>
      </c>
    </row>
    <row r="2175" spans="1:5">
      <c r="A2175" s="40">
        <v>44700</v>
      </c>
      <c r="B2175" s="41">
        <v>1762.59040072484</v>
      </c>
      <c r="C2175" s="41">
        <v>173874.85286105299</v>
      </c>
      <c r="D2175" s="38">
        <v>1.0773930164775201</v>
      </c>
      <c r="E2175" s="38">
        <v>98.6473390468649</v>
      </c>
    </row>
    <row r="2176" spans="1:5">
      <c r="A2176" s="40">
        <v>44701</v>
      </c>
      <c r="B2176" s="41">
        <v>1762.6355810887701</v>
      </c>
      <c r="C2176" s="41">
        <v>173871.88444584899</v>
      </c>
      <c r="D2176" s="38">
        <v>1.0774397214189899</v>
      </c>
      <c r="E2176" s="38">
        <v>98.643126413259395</v>
      </c>
    </row>
    <row r="2177" spans="1:5">
      <c r="A2177" s="40">
        <v>44702</v>
      </c>
      <c r="B2177" s="41">
        <v>1762.6807617745301</v>
      </c>
      <c r="C2177" s="41">
        <v>173868.91503308999</v>
      </c>
      <c r="D2177" s="38">
        <v>1.07748643732713</v>
      </c>
      <c r="E2177" s="38">
        <v>98.6389134116679</v>
      </c>
    </row>
    <row r="2178" spans="1:5">
      <c r="A2178" s="40">
        <v>44703</v>
      </c>
      <c r="B2178" s="41">
        <v>1762.7259427828999</v>
      </c>
      <c r="C2178" s="41">
        <v>173865.94462291201</v>
      </c>
      <c r="D2178" s="38">
        <v>1.07753316420317</v>
      </c>
      <c r="E2178" s="38">
        <v>98.6347000421529</v>
      </c>
    </row>
    <row r="2179" spans="1:5">
      <c r="A2179" s="40">
        <v>44704</v>
      </c>
      <c r="B2179" s="41">
        <v>1762.7711241146801</v>
      </c>
      <c r="C2179" s="41">
        <v>173862.97321545001</v>
      </c>
      <c r="D2179" s="38">
        <v>1.0775799020483701</v>
      </c>
      <c r="E2179" s="38">
        <v>98.630486304776994</v>
      </c>
    </row>
    <row r="2180" spans="1:5">
      <c r="A2180" s="40">
        <v>44705</v>
      </c>
      <c r="B2180" s="41">
        <v>1762.81630577069</v>
      </c>
      <c r="C2180" s="41">
        <v>173860.00081083801</v>
      </c>
      <c r="D2180" s="38">
        <v>1.07762665086397</v>
      </c>
      <c r="E2180" s="38">
        <v>98.626272199602596</v>
      </c>
    </row>
    <row r="2181" spans="1:5">
      <c r="A2181" s="40">
        <v>44706</v>
      </c>
      <c r="B2181" s="41">
        <v>1762.8614877517</v>
      </c>
      <c r="C2181" s="41">
        <v>173857.027409211</v>
      </c>
      <c r="D2181" s="38">
        <v>1.07767341065124</v>
      </c>
      <c r="E2181" s="38">
        <v>98.622057726692205</v>
      </c>
    </row>
    <row r="2182" spans="1:5">
      <c r="A2182" s="40">
        <v>44707</v>
      </c>
      <c r="B2182" s="41">
        <v>1762.9066700585299</v>
      </c>
      <c r="C2182" s="41">
        <v>173854.05301070501</v>
      </c>
      <c r="D2182" s="38">
        <v>1.0777201814114299</v>
      </c>
      <c r="E2182" s="38">
        <v>98.617842886108505</v>
      </c>
    </row>
    <row r="2183" spans="1:5">
      <c r="A2183" s="40">
        <v>44708</v>
      </c>
      <c r="B2183" s="41">
        <v>1762.9518526919701</v>
      </c>
      <c r="C2183" s="41">
        <v>173851.07761545401</v>
      </c>
      <c r="D2183" s="38">
        <v>1.07776696314577</v>
      </c>
      <c r="E2183" s="38">
        <v>98.613627677913897</v>
      </c>
    </row>
    <row r="2184" spans="1:5">
      <c r="A2184" s="40">
        <v>44709</v>
      </c>
      <c r="B2184" s="41">
        <v>1762.9970356528199</v>
      </c>
      <c r="C2184" s="41">
        <v>173848.101223595</v>
      </c>
      <c r="D2184" s="38">
        <v>1.0778137558555401</v>
      </c>
      <c r="E2184" s="38">
        <v>98.609412102170893</v>
      </c>
    </row>
    <row r="2185" spans="1:5">
      <c r="A2185" s="40">
        <v>44710</v>
      </c>
      <c r="B2185" s="41">
        <v>1763.04221894189</v>
      </c>
      <c r="C2185" s="41">
        <v>173845.123835262</v>
      </c>
      <c r="D2185" s="38">
        <v>1.0778605595419799</v>
      </c>
      <c r="E2185" s="38">
        <v>98.605196158942206</v>
      </c>
    </row>
    <row r="2186" spans="1:5">
      <c r="A2186" s="40">
        <v>44711</v>
      </c>
      <c r="B2186" s="41">
        <v>1763.0874025599701</v>
      </c>
      <c r="C2186" s="41">
        <v>173842.14545059</v>
      </c>
      <c r="D2186" s="38">
        <v>1.0779073742063501</v>
      </c>
      <c r="E2186" s="38">
        <v>98.600979848290294</v>
      </c>
    </row>
    <row r="2187" spans="1:5">
      <c r="A2187" s="40">
        <v>44712</v>
      </c>
      <c r="B2187" s="41">
        <v>1763.13258650787</v>
      </c>
      <c r="C2187" s="41">
        <v>173839.16606971499</v>
      </c>
      <c r="D2187" s="38">
        <v>1.0779541998499</v>
      </c>
      <c r="E2187" s="38">
        <v>98.596763170277697</v>
      </c>
    </row>
    <row r="2188" spans="1:5">
      <c r="A2188" s="40">
        <v>44713</v>
      </c>
      <c r="B2188" s="41">
        <v>1763.1777707863901</v>
      </c>
      <c r="C2188" s="41">
        <v>173836.185692773</v>
      </c>
      <c r="D2188" s="38">
        <v>1.0780010364738799</v>
      </c>
      <c r="E2188" s="38">
        <v>98.592546124966901</v>
      </c>
    </row>
    <row r="2189" spans="1:5">
      <c r="A2189" s="40">
        <v>44714</v>
      </c>
      <c r="B2189" s="41">
        <v>1763.22295539632</v>
      </c>
      <c r="C2189" s="41">
        <v>173833.20431989801</v>
      </c>
      <c r="D2189" s="38">
        <v>1.07804788407955</v>
      </c>
      <c r="E2189" s="38">
        <v>98.588328712420505</v>
      </c>
    </row>
    <row r="2190" spans="1:5">
      <c r="A2190" s="40">
        <v>44715</v>
      </c>
      <c r="B2190" s="41">
        <v>1763.26814033849</v>
      </c>
      <c r="C2190" s="41">
        <v>173830.22195122699</v>
      </c>
      <c r="D2190" s="38">
        <v>1.07809474266816</v>
      </c>
      <c r="E2190" s="38">
        <v>98.584110932701094</v>
      </c>
    </row>
    <row r="2191" spans="1:5">
      <c r="A2191" s="40">
        <v>44716</v>
      </c>
      <c r="B2191" s="41">
        <v>1763.31332561368</v>
      </c>
      <c r="C2191" s="41">
        <v>173827.238586894</v>
      </c>
      <c r="D2191" s="38">
        <v>1.0781416122409699</v>
      </c>
      <c r="E2191" s="38">
        <v>98.579892785871294</v>
      </c>
    </row>
    <row r="2192" spans="1:5">
      <c r="A2192" s="40">
        <v>44717</v>
      </c>
      <c r="B2192" s="41">
        <v>1763.3585112226999</v>
      </c>
      <c r="C2192" s="41">
        <v>173824.254227036</v>
      </c>
      <c r="D2192" s="38">
        <v>1.07818849279924</v>
      </c>
      <c r="E2192" s="38">
        <v>98.575674271993506</v>
      </c>
    </row>
    <row r="2193" spans="1:5">
      <c r="A2193" s="40">
        <v>44718</v>
      </c>
      <c r="B2193" s="41">
        <v>1763.40369716636</v>
      </c>
      <c r="C2193" s="41">
        <v>173821.26887178799</v>
      </c>
      <c r="D2193" s="38">
        <v>1.0782353843442101</v>
      </c>
      <c r="E2193" s="38">
        <v>98.571455391130399</v>
      </c>
    </row>
    <row r="2194" spans="1:5">
      <c r="A2194" s="40">
        <v>44719</v>
      </c>
      <c r="B2194" s="41">
        <v>1763.4488834454501</v>
      </c>
      <c r="C2194" s="41">
        <v>173818.28252128599</v>
      </c>
      <c r="D2194" s="38">
        <v>1.07828228687715</v>
      </c>
      <c r="E2194" s="38">
        <v>98.567236143344601</v>
      </c>
    </row>
    <row r="2195" spans="1:5">
      <c r="A2195" s="40">
        <v>44720</v>
      </c>
      <c r="B2195" s="41">
        <v>1763.4940700607999</v>
      </c>
      <c r="C2195" s="41">
        <v>173815.295175665</v>
      </c>
      <c r="D2195" s="38">
        <v>1.0783292003993199</v>
      </c>
      <c r="E2195" s="38">
        <v>98.563016528698597</v>
      </c>
    </row>
    <row r="2196" spans="1:5">
      <c r="A2196" s="40">
        <v>44721</v>
      </c>
      <c r="B2196" s="41">
        <v>1763.5392570132001</v>
      </c>
      <c r="C2196" s="41">
        <v>173812.306835061</v>
      </c>
      <c r="D2196" s="38">
        <v>1.0783761249119601</v>
      </c>
      <c r="E2196" s="38">
        <v>98.558796547255</v>
      </c>
    </row>
    <row r="2197" spans="1:5">
      <c r="A2197" s="40">
        <v>44722</v>
      </c>
      <c r="B2197" s="41">
        <v>1763.58444430346</v>
      </c>
      <c r="C2197" s="41">
        <v>173809.317499611</v>
      </c>
      <c r="D2197" s="38">
        <v>1.0784230604163401</v>
      </c>
      <c r="E2197" s="38">
        <v>98.554576199076294</v>
      </c>
    </row>
    <row r="2198" spans="1:5">
      <c r="A2198" s="40">
        <v>44723</v>
      </c>
      <c r="B2198" s="41">
        <v>1763.6296319323801</v>
      </c>
      <c r="C2198" s="41">
        <v>173806.32716944901</v>
      </c>
      <c r="D2198" s="38">
        <v>1.0784700069137101</v>
      </c>
      <c r="E2198" s="38">
        <v>98.550355484225193</v>
      </c>
    </row>
    <row r="2199" spans="1:5">
      <c r="A2199" s="40">
        <v>44724</v>
      </c>
      <c r="B2199" s="41">
        <v>1763.67481990078</v>
      </c>
      <c r="C2199" s="41">
        <v>173803.335844713</v>
      </c>
      <c r="D2199" s="38">
        <v>1.0785169644053301</v>
      </c>
      <c r="E2199" s="38">
        <v>98.546134402764295</v>
      </c>
    </row>
    <row r="2200" spans="1:5">
      <c r="A2200" s="40">
        <v>44725</v>
      </c>
      <c r="B2200" s="41">
        <v>1763.72000820945</v>
      </c>
      <c r="C2200" s="41">
        <v>173800.34352553799</v>
      </c>
      <c r="D2200" s="38">
        <v>1.0785639328924701</v>
      </c>
      <c r="E2200" s="38">
        <v>98.541912954756199</v>
      </c>
    </row>
    <row r="2201" spans="1:5">
      <c r="A2201" s="40">
        <v>44726</v>
      </c>
      <c r="B2201" s="41">
        <v>1763.7651968592199</v>
      </c>
      <c r="C2201" s="41">
        <v>173797.35021205901</v>
      </c>
      <c r="D2201" s="38">
        <v>1.0786109123763701</v>
      </c>
      <c r="E2201" s="38">
        <v>98.537691140263306</v>
      </c>
    </row>
    <row r="2202" spans="1:5">
      <c r="A2202" s="40">
        <v>44727</v>
      </c>
      <c r="B2202" s="41">
        <v>1763.81038585088</v>
      </c>
      <c r="C2202" s="41">
        <v>173794.355904414</v>
      </c>
      <c r="D2202" s="38">
        <v>1.0786579028582901</v>
      </c>
      <c r="E2202" s="38">
        <v>98.533468959348397</v>
      </c>
    </row>
    <row r="2203" spans="1:5">
      <c r="A2203" s="40">
        <v>44728</v>
      </c>
      <c r="B2203" s="41">
        <v>1763.85557518524</v>
      </c>
      <c r="C2203" s="41">
        <v>173791.36060273799</v>
      </c>
      <c r="D2203" s="38">
        <v>1.0787049043395101</v>
      </c>
      <c r="E2203" s="38">
        <v>98.529246412074102</v>
      </c>
    </row>
    <row r="2204" spans="1:5">
      <c r="A2204" s="40">
        <v>44729</v>
      </c>
      <c r="B2204" s="41">
        <v>1763.90076486313</v>
      </c>
      <c r="C2204" s="41">
        <v>173788.36430716701</v>
      </c>
      <c r="D2204" s="38">
        <v>1.07875191682127</v>
      </c>
      <c r="E2204" s="38">
        <v>98.525023498502904</v>
      </c>
    </row>
    <row r="2205" spans="1:5">
      <c r="A2205" s="40">
        <v>44730</v>
      </c>
      <c r="B2205" s="41">
        <v>1763.9459548853399</v>
      </c>
      <c r="C2205" s="41">
        <v>173785.367017838</v>
      </c>
      <c r="D2205" s="38">
        <v>1.0787989403048299</v>
      </c>
      <c r="E2205" s="38">
        <v>98.520800218697502</v>
      </c>
    </row>
    <row r="2206" spans="1:5">
      <c r="A2206" s="40">
        <v>44731</v>
      </c>
      <c r="B2206" s="41">
        <v>1763.9911452526801</v>
      </c>
      <c r="C2206" s="41">
        <v>173782.36873488699</v>
      </c>
      <c r="D2206" s="38">
        <v>1.07884597479146</v>
      </c>
      <c r="E2206" s="38">
        <v>98.516576572720496</v>
      </c>
    </row>
    <row r="2207" spans="1:5">
      <c r="A2207" s="40">
        <v>44732</v>
      </c>
      <c r="B2207" s="41">
        <v>1764.03633596597</v>
      </c>
      <c r="C2207" s="41">
        <v>173779.36945845</v>
      </c>
      <c r="D2207" s="38">
        <v>1.0788930202824201</v>
      </c>
      <c r="E2207" s="38">
        <v>98.512352560634497</v>
      </c>
    </row>
    <row r="2208" spans="1:5">
      <c r="A2208" s="40">
        <v>44733</v>
      </c>
      <c r="B2208" s="41">
        <v>1764.08152702602</v>
      </c>
      <c r="C2208" s="41">
        <v>173776.36918866399</v>
      </c>
      <c r="D2208" s="38">
        <v>1.0789400767789601</v>
      </c>
      <c r="E2208" s="38">
        <v>98.508128182502006</v>
      </c>
    </row>
    <row r="2209" spans="1:5">
      <c r="A2209" s="40">
        <v>44734</v>
      </c>
      <c r="B2209" s="41">
        <v>1764.12671843365</v>
      </c>
      <c r="C2209" s="41">
        <v>173773.367925664</v>
      </c>
      <c r="D2209" s="38">
        <v>1.07898714428235</v>
      </c>
      <c r="E2209" s="38">
        <v>98.503903438385805</v>
      </c>
    </row>
    <row r="2210" spans="1:5">
      <c r="A2210" s="40">
        <v>44735</v>
      </c>
      <c r="B2210" s="41">
        <v>1764.1719101896499</v>
      </c>
      <c r="C2210" s="41">
        <v>173770.36566958899</v>
      </c>
      <c r="D2210" s="38">
        <v>1.0790342227938501</v>
      </c>
      <c r="E2210" s="38">
        <v>98.499678328348494</v>
      </c>
    </row>
    <row r="2211" spans="1:5">
      <c r="A2211" s="40">
        <v>44736</v>
      </c>
      <c r="B2211" s="41">
        <v>1764.2171022948501</v>
      </c>
      <c r="C2211" s="41">
        <v>173767.36242057299</v>
      </c>
      <c r="D2211" s="38">
        <v>1.0790813123147101</v>
      </c>
      <c r="E2211" s="38">
        <v>98.495452852452701</v>
      </c>
    </row>
    <row r="2212" spans="1:5">
      <c r="A2212" s="40">
        <v>44737</v>
      </c>
      <c r="B2212" s="41">
        <v>1764.2622947500499</v>
      </c>
      <c r="C2212" s="41">
        <v>173764.35817875399</v>
      </c>
      <c r="D2212" s="38">
        <v>1.07912841284622</v>
      </c>
      <c r="E2212" s="38">
        <v>98.491227010760994</v>
      </c>
    </row>
    <row r="2213" spans="1:5">
      <c r="A2213" s="40">
        <v>44738</v>
      </c>
      <c r="B2213" s="41">
        <v>1764.3074875560801</v>
      </c>
      <c r="C2213" s="41">
        <v>173761.352944268</v>
      </c>
      <c r="D2213" s="38">
        <v>1.07917552438961</v>
      </c>
      <c r="E2213" s="38">
        <v>98.487000803336002</v>
      </c>
    </row>
    <row r="2214" spans="1:5">
      <c r="A2214" s="40">
        <v>44739</v>
      </c>
      <c r="B2214" s="41">
        <v>1764.35268071375</v>
      </c>
      <c r="C2214" s="41">
        <v>173758.34671725199</v>
      </c>
      <c r="D2214" s="38">
        <v>1.0792226469461701</v>
      </c>
      <c r="E2214" s="38">
        <v>98.482774230240494</v>
      </c>
    </row>
    <row r="2215" spans="1:5">
      <c r="A2215" s="40">
        <v>44740</v>
      </c>
      <c r="B2215" s="41">
        <v>1764.3978742238701</v>
      </c>
      <c r="C2215" s="41">
        <v>173755.33949784201</v>
      </c>
      <c r="D2215" s="38">
        <v>1.0792697805171401</v>
      </c>
      <c r="E2215" s="38">
        <v>98.478547291537097</v>
      </c>
    </row>
    <row r="2216" spans="1:5">
      <c r="A2216" s="40">
        <v>44741</v>
      </c>
      <c r="B2216" s="41">
        <v>1764.4430680872499</v>
      </c>
      <c r="C2216" s="41">
        <v>173752.33128617599</v>
      </c>
      <c r="D2216" s="38">
        <v>1.0793169251038</v>
      </c>
      <c r="E2216" s="38">
        <v>98.474319987288297</v>
      </c>
    </row>
    <row r="2217" spans="1:5">
      <c r="A2217" s="40">
        <v>44742</v>
      </c>
      <c r="B2217" s="41">
        <v>1764.4882623047099</v>
      </c>
      <c r="C2217" s="41">
        <v>173749.32208238999</v>
      </c>
      <c r="D2217" s="38">
        <v>1.0793640807074001</v>
      </c>
      <c r="E2217" s="38">
        <v>98.470092317556905</v>
      </c>
    </row>
    <row r="2218" spans="1:5">
      <c r="A2218" s="40">
        <v>44743</v>
      </c>
      <c r="B2218" s="41">
        <v>1764.53345687707</v>
      </c>
      <c r="C2218" s="41">
        <v>173746.31188662199</v>
      </c>
      <c r="D2218" s="38">
        <v>1.0794112473292199</v>
      </c>
      <c r="E2218" s="38">
        <v>98.465864282405505</v>
      </c>
    </row>
    <row r="2219" spans="1:5">
      <c r="A2219" s="40">
        <v>44744</v>
      </c>
      <c r="B2219" s="41">
        <v>1764.57865180515</v>
      </c>
      <c r="C2219" s="41">
        <v>173743.300699007</v>
      </c>
      <c r="D2219" s="38">
        <v>1.0794584249705199</v>
      </c>
      <c r="E2219" s="38">
        <v>98.461635881896697</v>
      </c>
    </row>
    <row r="2220" spans="1:5">
      <c r="A2220" s="40">
        <v>44745</v>
      </c>
      <c r="B2220" s="41">
        <v>1764.6238470897499</v>
      </c>
      <c r="C2220" s="41">
        <v>173740.28851968201</v>
      </c>
      <c r="D2220" s="38">
        <v>1.07950561363255</v>
      </c>
      <c r="E2220" s="38">
        <v>98.457407116093293</v>
      </c>
    </row>
    <row r="2221" spans="1:5">
      <c r="A2221" s="40">
        <v>44746</v>
      </c>
      <c r="B2221" s="41">
        <v>1764.6690427317101</v>
      </c>
      <c r="C2221" s="41">
        <v>173737.275348786</v>
      </c>
      <c r="D2221" s="38">
        <v>1.0795528133165899</v>
      </c>
      <c r="E2221" s="38">
        <v>98.453177985057806</v>
      </c>
    </row>
    <row r="2222" spans="1:5">
      <c r="A2222" s="40">
        <v>44747</v>
      </c>
      <c r="B2222" s="41">
        <v>1764.7142387318199</v>
      </c>
      <c r="C2222" s="41">
        <v>173734.261186455</v>
      </c>
      <c r="D2222" s="38">
        <v>1.0796000240239101</v>
      </c>
      <c r="E2222" s="38">
        <v>98.448948488853105</v>
      </c>
    </row>
    <row r="2223" spans="1:5">
      <c r="A2223" s="40">
        <v>44748</v>
      </c>
      <c r="B2223" s="41">
        <v>1764.7594350909301</v>
      </c>
      <c r="C2223" s="41">
        <v>173731.24603282599</v>
      </c>
      <c r="D2223" s="38">
        <v>1.07964724575576</v>
      </c>
      <c r="E2223" s="38">
        <v>98.444718627541604</v>
      </c>
    </row>
    <row r="2224" spans="1:5">
      <c r="A2224" s="40">
        <v>44749</v>
      </c>
      <c r="B2224" s="41">
        <v>1764.80463180983</v>
      </c>
      <c r="C2224" s="41">
        <v>173728.229888036</v>
      </c>
      <c r="D2224" s="38">
        <v>1.0796944785134099</v>
      </c>
      <c r="E2224" s="38">
        <v>98.440488401186101</v>
      </c>
    </row>
    <row r="2225" spans="1:5">
      <c r="A2225" s="40">
        <v>44750</v>
      </c>
      <c r="B2225" s="41">
        <v>1764.84982888936</v>
      </c>
      <c r="C2225" s="41">
        <v>173725.212752222</v>
      </c>
      <c r="D2225" s="38">
        <v>1.07974172229813</v>
      </c>
      <c r="E2225" s="38">
        <v>98.436257809849394</v>
      </c>
    </row>
    <row r="2226" spans="1:5">
      <c r="A2226" s="40">
        <v>44751</v>
      </c>
      <c r="B2226" s="41">
        <v>1764.89502633033</v>
      </c>
      <c r="C2226" s="41">
        <v>173722.19462552201</v>
      </c>
      <c r="D2226" s="38">
        <v>1.0797889771111899</v>
      </c>
      <c r="E2226" s="38">
        <v>98.432026853593996</v>
      </c>
    </row>
    <row r="2227" spans="1:5">
      <c r="A2227" s="40">
        <v>44752</v>
      </c>
      <c r="B2227" s="41">
        <v>1764.9402241335699</v>
      </c>
      <c r="C2227" s="41">
        <v>173719.17550807301</v>
      </c>
      <c r="D2227" s="38">
        <v>1.0798362429538499</v>
      </c>
      <c r="E2227" s="38">
        <v>98.427795532482605</v>
      </c>
    </row>
    <row r="2228" spans="1:5">
      <c r="A2228" s="40">
        <v>44753</v>
      </c>
      <c r="B2228" s="41">
        <v>1764.9854222998799</v>
      </c>
      <c r="C2228" s="41">
        <v>173716.15540001201</v>
      </c>
      <c r="D2228" s="38">
        <v>1.07988351982738</v>
      </c>
      <c r="E2228" s="38">
        <v>98.423563846578006</v>
      </c>
    </row>
    <row r="2229" spans="1:5">
      <c r="A2229" s="40">
        <v>44754</v>
      </c>
      <c r="B2229" s="41">
        <v>1765.0306208300999</v>
      </c>
      <c r="C2229" s="41">
        <v>173713.13430147601</v>
      </c>
      <c r="D2229" s="38">
        <v>1.0799308077330501</v>
      </c>
      <c r="E2229" s="38">
        <v>98.419331795942796</v>
      </c>
    </row>
    <row r="2230" spans="1:5">
      <c r="A2230" s="40">
        <v>44755</v>
      </c>
      <c r="B2230" s="41">
        <v>1765.07581972504</v>
      </c>
      <c r="C2230" s="41">
        <v>173710.112212604</v>
      </c>
      <c r="D2230" s="38">
        <v>1.0799781066721199</v>
      </c>
      <c r="E2230" s="38">
        <v>98.415099380639603</v>
      </c>
    </row>
    <row r="2231" spans="1:5">
      <c r="A2231" s="40">
        <v>44756</v>
      </c>
      <c r="B2231" s="41">
        <v>1765.1210189855301</v>
      </c>
      <c r="C2231" s="41">
        <v>173707.08913353199</v>
      </c>
      <c r="D2231" s="38">
        <v>1.08002541664587</v>
      </c>
      <c r="E2231" s="38">
        <v>98.410866600731396</v>
      </c>
    </row>
    <row r="2232" spans="1:5">
      <c r="A2232" s="40">
        <v>44757</v>
      </c>
      <c r="B2232" s="41">
        <v>1765.1662186123899</v>
      </c>
      <c r="C2232" s="41">
        <v>173704.06506439799</v>
      </c>
      <c r="D2232" s="38">
        <v>1.0800727376555701</v>
      </c>
      <c r="E2232" s="38">
        <v>98.406633456280602</v>
      </c>
    </row>
    <row r="2233" spans="1:5">
      <c r="A2233" s="40">
        <v>44758</v>
      </c>
      <c r="B2233" s="41">
        <v>1765.21141860644</v>
      </c>
      <c r="C2233" s="41">
        <v>173701.04000534001</v>
      </c>
      <c r="D2233" s="38">
        <v>1.08012006970247</v>
      </c>
      <c r="E2233" s="38">
        <v>98.402399947350105</v>
      </c>
    </row>
    <row r="2234" spans="1:5">
      <c r="A2234" s="40">
        <v>44759</v>
      </c>
      <c r="B2234" s="41">
        <v>1765.2566189685101</v>
      </c>
      <c r="C2234" s="41">
        <v>173698.01395649501</v>
      </c>
      <c r="D2234" s="38">
        <v>1.08016741278786</v>
      </c>
      <c r="E2234" s="38">
        <v>98.398166074002503</v>
      </c>
    </row>
    <row r="2235" spans="1:5">
      <c r="A2235" s="40">
        <v>44760</v>
      </c>
      <c r="B2235" s="41">
        <v>1765.3018196994101</v>
      </c>
      <c r="C2235" s="41">
        <v>173694.986918001</v>
      </c>
      <c r="D2235" s="38">
        <v>1.08021476691299</v>
      </c>
      <c r="E2235" s="38">
        <v>98.393931836300595</v>
      </c>
    </row>
    <row r="2236" spans="1:5">
      <c r="A2236" s="40">
        <v>44761</v>
      </c>
      <c r="B2236" s="41">
        <v>1765.3470207999801</v>
      </c>
      <c r="C2236" s="41">
        <v>173691.95888999599</v>
      </c>
      <c r="D2236" s="38">
        <v>1.0802621320791499</v>
      </c>
      <c r="E2236" s="38">
        <v>98.389697234307107</v>
      </c>
    </row>
    <row r="2237" spans="1:5">
      <c r="A2237" s="40">
        <v>44762</v>
      </c>
      <c r="B2237" s="41">
        <v>1765.3922222710401</v>
      </c>
      <c r="C2237" s="41">
        <v>173688.92987261701</v>
      </c>
      <c r="D2237" s="38">
        <v>1.0803095082876</v>
      </c>
      <c r="E2237" s="38">
        <v>98.385462268084595</v>
      </c>
    </row>
    <row r="2238" spans="1:5">
      <c r="A2238" s="40">
        <v>44763</v>
      </c>
      <c r="B2238" s="41">
        <v>1765.4374241134101</v>
      </c>
      <c r="C2238" s="41">
        <v>173685.899866002</v>
      </c>
      <c r="D2238" s="38">
        <v>1.0803568955396099</v>
      </c>
      <c r="E2238" s="38">
        <v>98.3812269376958</v>
      </c>
    </row>
    <row r="2239" spans="1:5">
      <c r="A2239" s="40">
        <v>44764</v>
      </c>
      <c r="B2239" s="41">
        <v>1765.4826263279199</v>
      </c>
      <c r="C2239" s="41">
        <v>173682.86887029</v>
      </c>
      <c r="D2239" s="38">
        <v>1.08040429383645</v>
      </c>
      <c r="E2239" s="38">
        <v>98.376991243203705</v>
      </c>
    </row>
    <row r="2240" spans="1:5">
      <c r="A2240" s="40">
        <v>44765</v>
      </c>
      <c r="B2240" s="41">
        <v>1765.52782891539</v>
      </c>
      <c r="C2240" s="41">
        <v>173679.836885617</v>
      </c>
      <c r="D2240" s="38">
        <v>1.0804517031794001</v>
      </c>
      <c r="E2240" s="38">
        <v>98.372755184670794</v>
      </c>
    </row>
    <row r="2241" spans="1:5">
      <c r="A2241" s="40">
        <v>44766</v>
      </c>
      <c r="B2241" s="41">
        <v>1765.57303187666</v>
      </c>
      <c r="C2241" s="41">
        <v>173676.803912123</v>
      </c>
      <c r="D2241" s="38">
        <v>1.0804991235697201</v>
      </c>
      <c r="E2241" s="38">
        <v>98.368518762159894</v>
      </c>
    </row>
    <row r="2242" spans="1:5">
      <c r="A2242" s="40">
        <v>44767</v>
      </c>
      <c r="B2242" s="41">
        <v>1765.61823521255</v>
      </c>
      <c r="C2242" s="41">
        <v>173673.76994994399</v>
      </c>
      <c r="D2242" s="38">
        <v>1.0805465550086899</v>
      </c>
      <c r="E2242" s="38">
        <v>98.364281975733704</v>
      </c>
    </row>
    <row r="2243" spans="1:5">
      <c r="A2243" s="40">
        <v>44768</v>
      </c>
      <c r="B2243" s="41">
        <v>1765.66343892388</v>
      </c>
      <c r="C2243" s="41">
        <v>173670.73499922</v>
      </c>
      <c r="D2243" s="38">
        <v>1.08059399749758</v>
      </c>
      <c r="E2243" s="38">
        <v>98.360044825454906</v>
      </c>
    </row>
    <row r="2244" spans="1:5">
      <c r="A2244" s="40">
        <v>44769</v>
      </c>
      <c r="B2244" s="41">
        <v>1765.70864301148</v>
      </c>
      <c r="C2244" s="41">
        <v>173667.699060087</v>
      </c>
      <c r="D2244" s="38">
        <v>1.0806414510376701</v>
      </c>
      <c r="E2244" s="38">
        <v>98.3558073113864</v>
      </c>
    </row>
    <row r="2245" spans="1:5">
      <c r="A2245" s="40">
        <v>44770</v>
      </c>
      <c r="B2245" s="41">
        <v>1765.75384747619</v>
      </c>
      <c r="C2245" s="41">
        <v>173664.66213268501</v>
      </c>
      <c r="D2245" s="38">
        <v>1.08068891563021</v>
      </c>
      <c r="E2245" s="38">
        <v>98.351569433590797</v>
      </c>
    </row>
    <row r="2246" spans="1:5">
      <c r="A2246" s="40">
        <v>44771</v>
      </c>
      <c r="B2246" s="41">
        <v>1765.79905231883</v>
      </c>
      <c r="C2246" s="41">
        <v>173661.62421715099</v>
      </c>
      <c r="D2246" s="38">
        <v>1.0807363912765</v>
      </c>
      <c r="E2246" s="38">
        <v>98.347331192130994</v>
      </c>
    </row>
    <row r="2247" spans="1:5">
      <c r="A2247" s="40">
        <v>44772</v>
      </c>
      <c r="B2247" s="41">
        <v>1765.84425754023</v>
      </c>
      <c r="C2247" s="41">
        <v>173658.585313624</v>
      </c>
      <c r="D2247" s="38">
        <v>1.0807838779778001</v>
      </c>
      <c r="E2247" s="38">
        <v>98.343092587069506</v>
      </c>
    </row>
    <row r="2248" spans="1:5">
      <c r="A2248" s="40">
        <v>44773</v>
      </c>
      <c r="B2248" s="41">
        <v>1765.8894631412199</v>
      </c>
      <c r="C2248" s="41">
        <v>173655.54542224199</v>
      </c>
      <c r="D2248" s="38">
        <v>1.08083137573539</v>
      </c>
      <c r="E2248" s="38">
        <v>98.338853618469301</v>
      </c>
    </row>
    <row r="2249" spans="1:5">
      <c r="A2249" s="40">
        <v>44774</v>
      </c>
      <c r="B2249" s="41">
        <v>1765.9346691226301</v>
      </c>
      <c r="C2249" s="41">
        <v>173652.504543143</v>
      </c>
      <c r="D2249" s="38">
        <v>1.0808788845505299</v>
      </c>
      <c r="E2249" s="38">
        <v>98.334614286393105</v>
      </c>
    </row>
    <row r="2250" spans="1:5">
      <c r="A2250" s="40">
        <v>44775</v>
      </c>
      <c r="B2250" s="41">
        <v>1765.9798754853</v>
      </c>
      <c r="C2250" s="41">
        <v>173649.46267646601</v>
      </c>
      <c r="D2250" s="38">
        <v>1.0809264044245199</v>
      </c>
      <c r="E2250" s="38">
        <v>98.330374590903602</v>
      </c>
    </row>
    <row r="2251" spans="1:5">
      <c r="A2251" s="40">
        <v>44776</v>
      </c>
      <c r="B2251" s="41">
        <v>1766.02508223004</v>
      </c>
      <c r="C2251" s="41">
        <v>173646.41982235</v>
      </c>
      <c r="D2251" s="38">
        <v>1.0809739353586101</v>
      </c>
      <c r="E2251" s="38">
        <v>98.326134532063506</v>
      </c>
    </row>
    <row r="2252" spans="1:5">
      <c r="A2252" s="40">
        <v>44777</v>
      </c>
      <c r="B2252" s="41">
        <v>1766.0702893576999</v>
      </c>
      <c r="C2252" s="41">
        <v>173643.37598093101</v>
      </c>
      <c r="D2252" s="38">
        <v>1.08102147735409</v>
      </c>
      <c r="E2252" s="38">
        <v>98.321894109935798</v>
      </c>
    </row>
    <row r="2253" spans="1:5">
      <c r="A2253" s="40">
        <v>44778</v>
      </c>
      <c r="B2253" s="41">
        <v>1766.1154968691101</v>
      </c>
      <c r="C2253" s="41">
        <v>173640.33115235</v>
      </c>
      <c r="D2253" s="38">
        <v>1.0810690304122199</v>
      </c>
      <c r="E2253" s="38">
        <v>98.317653324583105</v>
      </c>
    </row>
    <row r="2254" spans="1:5">
      <c r="A2254" s="40">
        <v>44779</v>
      </c>
      <c r="B2254" s="41">
        <v>1766.16070476509</v>
      </c>
      <c r="C2254" s="41">
        <v>173637.285336745</v>
      </c>
      <c r="D2254" s="38">
        <v>1.0811165945343</v>
      </c>
      <c r="E2254" s="38">
        <v>98.313412176068098</v>
      </c>
    </row>
    <row r="2255" spans="1:5">
      <c r="A2255" s="40">
        <v>44780</v>
      </c>
      <c r="B2255" s="41">
        <v>1766.20591304649</v>
      </c>
      <c r="C2255" s="41">
        <v>173634.23853425399</v>
      </c>
      <c r="D2255" s="38">
        <v>1.0811641697215899</v>
      </c>
      <c r="E2255" s="38">
        <v>98.309170664453802</v>
      </c>
    </row>
    <row r="2256" spans="1:5">
      <c r="A2256" s="40">
        <v>44781</v>
      </c>
      <c r="B2256" s="41">
        <v>1766.25112171413</v>
      </c>
      <c r="C2256" s="41">
        <v>173631.190745017</v>
      </c>
      <c r="D2256" s="38">
        <v>1.08121175597537</v>
      </c>
      <c r="E2256" s="38">
        <v>98.304928789802901</v>
      </c>
    </row>
    <row r="2257" spans="1:5">
      <c r="A2257" s="40">
        <v>44782</v>
      </c>
      <c r="B2257" s="41">
        <v>1766.2963307688501</v>
      </c>
      <c r="C2257" s="41">
        <v>173628.141969171</v>
      </c>
      <c r="D2257" s="38">
        <v>1.0812593532969099</v>
      </c>
      <c r="E2257" s="38">
        <v>98.300686552178107</v>
      </c>
    </row>
    <row r="2258" spans="1:5">
      <c r="A2258" s="40">
        <v>44783</v>
      </c>
      <c r="B2258" s="41">
        <v>1766.3415402114799</v>
      </c>
      <c r="C2258" s="41">
        <v>173625.09220685501</v>
      </c>
      <c r="D2258" s="38">
        <v>1.0813069616875</v>
      </c>
      <c r="E2258" s="38">
        <v>98.296443951642303</v>
      </c>
    </row>
    <row r="2259" spans="1:5">
      <c r="A2259" s="40">
        <v>44784</v>
      </c>
      <c r="B2259" s="41">
        <v>1766.3867500428601</v>
      </c>
      <c r="C2259" s="41">
        <v>173622.04145820899</v>
      </c>
      <c r="D2259" s="38">
        <v>1.08135458114841</v>
      </c>
      <c r="E2259" s="38">
        <v>98.292200988258102</v>
      </c>
    </row>
    <row r="2260" spans="1:5">
      <c r="A2260" s="40">
        <v>44785</v>
      </c>
      <c r="B2260" s="41">
        <v>1766.43196026383</v>
      </c>
      <c r="C2260" s="41">
        <v>173618.98972337099</v>
      </c>
      <c r="D2260" s="38">
        <v>1.0814022116809201</v>
      </c>
      <c r="E2260" s="38">
        <v>98.287957662088601</v>
      </c>
    </row>
    <row r="2261" spans="1:5">
      <c r="A2261" s="40">
        <v>44786</v>
      </c>
      <c r="B2261" s="41">
        <v>1766.47717087521</v>
      </c>
      <c r="C2261" s="41">
        <v>173615.93700248</v>
      </c>
      <c r="D2261" s="38">
        <v>1.0814498532863099</v>
      </c>
      <c r="E2261" s="38">
        <v>98.283713973196399</v>
      </c>
    </row>
    <row r="2262" spans="1:5">
      <c r="A2262" s="40">
        <v>44787</v>
      </c>
      <c r="B2262" s="41">
        <v>1766.52238187785</v>
      </c>
      <c r="C2262" s="41">
        <v>173612.883295676</v>
      </c>
      <c r="D2262" s="38">
        <v>1.08149750596586</v>
      </c>
      <c r="E2262" s="38">
        <v>98.279469921644207</v>
      </c>
    </row>
    <row r="2263" spans="1:5">
      <c r="A2263" s="40">
        <v>44788</v>
      </c>
      <c r="B2263" s="41">
        <v>1766.5675932725801</v>
      </c>
      <c r="C2263" s="41">
        <v>173609.82860309599</v>
      </c>
      <c r="D2263" s="38">
        <v>1.08154516972084</v>
      </c>
      <c r="E2263" s="38">
        <v>98.275225507495094</v>
      </c>
    </row>
    <row r="2264" spans="1:5">
      <c r="A2264" s="40">
        <v>44789</v>
      </c>
      <c r="B2264" s="41">
        <v>1766.6128050602399</v>
      </c>
      <c r="C2264" s="41">
        <v>173606.77292488</v>
      </c>
      <c r="D2264" s="38">
        <v>1.08159284455253</v>
      </c>
      <c r="E2264" s="38">
        <v>98.270980730811701</v>
      </c>
    </row>
    <row r="2265" spans="1:5">
      <c r="A2265" s="40">
        <v>44790</v>
      </c>
      <c r="B2265" s="41">
        <v>1766.65801724167</v>
      </c>
      <c r="C2265" s="41">
        <v>173603.71626116801</v>
      </c>
      <c r="D2265" s="38">
        <v>1.0816405304622201</v>
      </c>
      <c r="E2265" s="38">
        <v>98.266735591656897</v>
      </c>
    </row>
    <row r="2266" spans="1:5">
      <c r="A2266" s="40">
        <v>44791</v>
      </c>
      <c r="B2266" s="41">
        <v>1766.7032298177101</v>
      </c>
      <c r="C2266" s="41">
        <v>173600.65861209799</v>
      </c>
      <c r="D2266" s="38">
        <v>1.0816882274511801</v>
      </c>
      <c r="E2266" s="38">
        <v>98.262490090093394</v>
      </c>
    </row>
    <row r="2267" spans="1:5">
      <c r="A2267" s="40">
        <v>44792</v>
      </c>
      <c r="B2267" s="41">
        <v>1766.74844278918</v>
      </c>
      <c r="C2267" s="41">
        <v>173597.59997780999</v>
      </c>
      <c r="D2267" s="38">
        <v>1.0817359355206999</v>
      </c>
      <c r="E2267" s="38">
        <v>98.258244226184203</v>
      </c>
    </row>
    <row r="2268" spans="1:5">
      <c r="A2268" s="40">
        <v>44793</v>
      </c>
      <c r="B2268" s="41">
        <v>1766.79365615694</v>
      </c>
      <c r="C2268" s="41">
        <v>173594.540358442</v>
      </c>
      <c r="D2268" s="38">
        <v>1.0817836546720501</v>
      </c>
      <c r="E2268" s="38">
        <v>98.253997999991995</v>
      </c>
    </row>
    <row r="2269" spans="1:5">
      <c r="A2269" s="40">
        <v>44794</v>
      </c>
      <c r="B2269" s="41">
        <v>1766.8388699218201</v>
      </c>
      <c r="C2269" s="41">
        <v>173591.47975413501</v>
      </c>
      <c r="D2269" s="38">
        <v>1.08183138490652</v>
      </c>
      <c r="E2269" s="38">
        <v>98.249751411579595</v>
      </c>
    </row>
    <row r="2270" spans="1:5">
      <c r="A2270" s="40">
        <v>44795</v>
      </c>
      <c r="B2270" s="41">
        <v>1766.8840840846599</v>
      </c>
      <c r="C2270" s="41">
        <v>173588.41816502699</v>
      </c>
      <c r="D2270" s="38">
        <v>1.08187912622539</v>
      </c>
      <c r="E2270" s="38">
        <v>98.245504461009901</v>
      </c>
    </row>
    <row r="2271" spans="1:5">
      <c r="A2271" s="40">
        <v>44796</v>
      </c>
      <c r="B2271" s="41">
        <v>1766.9292986463099</v>
      </c>
      <c r="C2271" s="41">
        <v>173585.35559125801</v>
      </c>
      <c r="D2271" s="38">
        <v>1.0819268786299301</v>
      </c>
      <c r="E2271" s="38">
        <v>98.241257148345696</v>
      </c>
    </row>
    <row r="2272" spans="1:5">
      <c r="A2272" s="40">
        <v>44797</v>
      </c>
      <c r="B2272" s="41">
        <v>1766.9745136075901</v>
      </c>
      <c r="C2272" s="41">
        <v>173582.292032967</v>
      </c>
      <c r="D2272" s="38">
        <v>1.08197464212144</v>
      </c>
      <c r="E2272" s="38">
        <v>98.237009473649806</v>
      </c>
    </row>
    <row r="2273" spans="1:5">
      <c r="A2273" s="40">
        <v>44798</v>
      </c>
      <c r="B2273" s="41">
        <v>1767.0197289693599</v>
      </c>
      <c r="C2273" s="41">
        <v>173579.227490294</v>
      </c>
      <c r="D2273" s="38">
        <v>1.08202241670118</v>
      </c>
      <c r="E2273" s="38">
        <v>98.232761436985101</v>
      </c>
    </row>
    <row r="2274" spans="1:5">
      <c r="A2274" s="40">
        <v>44799</v>
      </c>
      <c r="B2274" s="41">
        <v>1767.0649447324599</v>
      </c>
      <c r="C2274" s="41">
        <v>173576.16196337799</v>
      </c>
      <c r="D2274" s="38">
        <v>1.08207020237045</v>
      </c>
      <c r="E2274" s="38">
        <v>98.228513038414505</v>
      </c>
    </row>
    <row r="2275" spans="1:5">
      <c r="A2275" s="40">
        <v>44800</v>
      </c>
      <c r="B2275" s="41">
        <v>1767.1101608977301</v>
      </c>
      <c r="C2275" s="41">
        <v>173573.095452359</v>
      </c>
      <c r="D2275" s="38">
        <v>1.0821179991305401</v>
      </c>
      <c r="E2275" s="38">
        <v>98.224264278000703</v>
      </c>
    </row>
    <row r="2276" spans="1:5">
      <c r="A2276" s="40">
        <v>44801</v>
      </c>
      <c r="B2276" s="41">
        <v>1767.1553774659999</v>
      </c>
      <c r="C2276" s="41">
        <v>173570.02795737601</v>
      </c>
      <c r="D2276" s="38">
        <v>1.08216580698271</v>
      </c>
      <c r="E2276" s="38">
        <v>98.220015155806706</v>
      </c>
    </row>
    <row r="2277" spans="1:5">
      <c r="A2277" s="40">
        <v>44802</v>
      </c>
      <c r="B2277" s="41">
        <v>1767.2005944381301</v>
      </c>
      <c r="C2277" s="41">
        <v>173566.95947856901</v>
      </c>
      <c r="D2277" s="38">
        <v>1.08221362592825</v>
      </c>
      <c r="E2277" s="38">
        <v>98.215765671895198</v>
      </c>
    </row>
    <row r="2278" spans="1:5">
      <c r="A2278" s="40">
        <v>44803</v>
      </c>
      <c r="B2278" s="41">
        <v>1767.24581181496</v>
      </c>
      <c r="C2278" s="41">
        <v>173563.89001607799</v>
      </c>
      <c r="D2278" s="38">
        <v>1.08226145596846</v>
      </c>
      <c r="E2278" s="38">
        <v>98.211515826329205</v>
      </c>
    </row>
    <row r="2279" spans="1:5">
      <c r="A2279" s="40">
        <v>44804</v>
      </c>
      <c r="B2279" s="41">
        <v>1767.2910295973199</v>
      </c>
      <c r="C2279" s="41">
        <v>173560.81957004301</v>
      </c>
      <c r="D2279" s="38">
        <v>1.08230929710461</v>
      </c>
      <c r="E2279" s="38">
        <v>98.207265619171395</v>
      </c>
    </row>
    <row r="2280" spans="1:5">
      <c r="A2280" s="40">
        <v>44805</v>
      </c>
      <c r="B2280" s="41">
        <v>1767.3362477860701</v>
      </c>
      <c r="C2280" s="41">
        <v>173557.74814060301</v>
      </c>
      <c r="D2280" s="38">
        <v>1.08235714933799</v>
      </c>
      <c r="E2280" s="38">
        <v>98.203015050484794</v>
      </c>
    </row>
    <row r="2281" spans="1:5">
      <c r="A2281" s="40">
        <v>44806</v>
      </c>
      <c r="B2281" s="41">
        <v>1767.3814663820599</v>
      </c>
      <c r="C2281" s="41">
        <v>173554.67572789799</v>
      </c>
      <c r="D2281" s="38">
        <v>1.0824050126698801</v>
      </c>
      <c r="E2281" s="38">
        <v>98.1987641203322</v>
      </c>
    </row>
    <row r="2282" spans="1:5">
      <c r="A2282" s="40">
        <v>44807</v>
      </c>
      <c r="B2282" s="41">
        <v>1767.42668538612</v>
      </c>
      <c r="C2282" s="41">
        <v>173551.60233206899</v>
      </c>
      <c r="D2282" s="38">
        <v>1.08245288710156</v>
      </c>
      <c r="E2282" s="38">
        <v>98.194512828776496</v>
      </c>
    </row>
    <row r="2283" spans="1:5">
      <c r="A2283" s="40">
        <v>44808</v>
      </c>
      <c r="B2283" s="41">
        <v>1767.4719047991</v>
      </c>
      <c r="C2283" s="41">
        <v>173548.527953254</v>
      </c>
      <c r="D2283" s="38">
        <v>1.0825007726343401</v>
      </c>
      <c r="E2283" s="38">
        <v>98.190261175880494</v>
      </c>
    </row>
    <row r="2284" spans="1:5">
      <c r="A2284" s="40">
        <v>44809</v>
      </c>
      <c r="B2284" s="41">
        <v>1767.5171246218499</v>
      </c>
      <c r="C2284" s="41">
        <v>173545.45259159501</v>
      </c>
      <c r="D2284" s="38">
        <v>1.0825486692694799</v>
      </c>
      <c r="E2284" s="38">
        <v>98.186009161707204</v>
      </c>
    </row>
    <row r="2285" spans="1:5">
      <c r="A2285" s="40">
        <v>44810</v>
      </c>
      <c r="B2285" s="41">
        <v>1767.5623448552101</v>
      </c>
      <c r="C2285" s="41">
        <v>173542.376247231</v>
      </c>
      <c r="D2285" s="38">
        <v>1.0825965770082699</v>
      </c>
      <c r="E2285" s="38">
        <v>98.181756786319397</v>
      </c>
    </row>
    <row r="2286" spans="1:5">
      <c r="A2286" s="40">
        <v>44811</v>
      </c>
      <c r="B2286" s="41">
        <v>1767.60756550004</v>
      </c>
      <c r="C2286" s="41">
        <v>173539.29892030099</v>
      </c>
      <c r="D2286" s="38">
        <v>1.0826444958520101</v>
      </c>
      <c r="E2286" s="38">
        <v>98.177504049779898</v>
      </c>
    </row>
    <row r="2287" spans="1:5">
      <c r="A2287" s="40">
        <v>44812</v>
      </c>
      <c r="B2287" s="41">
        <v>1767.65278655717</v>
      </c>
      <c r="C2287" s="41">
        <v>173536.22061094799</v>
      </c>
      <c r="D2287" s="38">
        <v>1.0826924258019801</v>
      </c>
      <c r="E2287" s="38">
        <v>98.173250952151804</v>
      </c>
    </row>
    <row r="2288" spans="1:5">
      <c r="A2288" s="40">
        <v>44813</v>
      </c>
      <c r="B2288" s="41">
        <v>1767.69800802747</v>
      </c>
      <c r="C2288" s="41">
        <v>173533.14131930901</v>
      </c>
      <c r="D2288" s="38">
        <v>1.08274036685946</v>
      </c>
      <c r="E2288" s="38">
        <v>98.168997493497798</v>
      </c>
    </row>
    <row r="2289" spans="1:5">
      <c r="A2289" s="40">
        <v>44814</v>
      </c>
      <c r="B2289" s="41">
        <v>1767.74322991177</v>
      </c>
      <c r="C2289" s="41">
        <v>173530.06104552699</v>
      </c>
      <c r="D2289" s="38">
        <v>1.0827883190257499</v>
      </c>
      <c r="E2289" s="38">
        <v>98.164743673880906</v>
      </c>
    </row>
    <row r="2290" spans="1:5">
      <c r="A2290" s="40">
        <v>44815</v>
      </c>
      <c r="B2290" s="41">
        <v>1767.78845221092</v>
      </c>
      <c r="C2290" s="41">
        <v>173526.97978974</v>
      </c>
      <c r="D2290" s="38">
        <v>1.08283628230213</v>
      </c>
      <c r="E2290" s="38">
        <v>98.160489493363897</v>
      </c>
    </row>
    <row r="2291" spans="1:5">
      <c r="A2291" s="40">
        <v>44816</v>
      </c>
      <c r="B2291" s="41">
        <v>1767.8336749257801</v>
      </c>
      <c r="C2291" s="41">
        <v>173523.89755209</v>
      </c>
      <c r="D2291" s="38">
        <v>1.08288425668989</v>
      </c>
      <c r="E2291" s="38">
        <v>98.156234952009797</v>
      </c>
    </row>
    <row r="2292" spans="1:5">
      <c r="A2292" s="40">
        <v>44817</v>
      </c>
      <c r="B2292" s="41">
        <v>1767.8788980572001</v>
      </c>
      <c r="C2292" s="41">
        <v>173520.81433271599</v>
      </c>
      <c r="D2292" s="38">
        <v>1.08293224219032</v>
      </c>
      <c r="E2292" s="38">
        <v>98.151980049881402</v>
      </c>
    </row>
    <row r="2293" spans="1:5">
      <c r="A2293" s="40">
        <v>44818</v>
      </c>
      <c r="B2293" s="41">
        <v>1767.92412160602</v>
      </c>
      <c r="C2293" s="41">
        <v>173517.73013176001</v>
      </c>
      <c r="D2293" s="38">
        <v>1.0829802388047101</v>
      </c>
      <c r="E2293" s="38">
        <v>98.147724787041696</v>
      </c>
    </row>
    <row r="2294" spans="1:5">
      <c r="A2294" s="40">
        <v>44819</v>
      </c>
      <c r="B2294" s="41">
        <v>1767.9693455731001</v>
      </c>
      <c r="C2294" s="41">
        <v>173514.64494936101</v>
      </c>
      <c r="D2294" s="38">
        <v>1.0830282465343399</v>
      </c>
      <c r="E2294" s="38">
        <v>98.143469163553505</v>
      </c>
    </row>
    <row r="2295" spans="1:5">
      <c r="A2295" s="40">
        <v>44820</v>
      </c>
      <c r="B2295" s="41">
        <v>1768.0145699592799</v>
      </c>
      <c r="C2295" s="41">
        <v>173511.55878565999</v>
      </c>
      <c r="D2295" s="38">
        <v>1.0830762653805099</v>
      </c>
      <c r="E2295" s="38">
        <v>98.139213179479796</v>
      </c>
    </row>
    <row r="2296" spans="1:5">
      <c r="A2296" s="40">
        <v>44821</v>
      </c>
      <c r="B2296" s="41">
        <v>1768.0597947654301</v>
      </c>
      <c r="C2296" s="41">
        <v>173508.471640798</v>
      </c>
      <c r="D2296" s="38">
        <v>1.0831242953445099</v>
      </c>
      <c r="E2296" s="38">
        <v>98.134956834883496</v>
      </c>
    </row>
    <row r="2297" spans="1:5">
      <c r="A2297" s="40">
        <v>44822</v>
      </c>
      <c r="B2297" s="41">
        <v>1768.10501999238</v>
      </c>
      <c r="C2297" s="41">
        <v>173505.38351491501</v>
      </c>
      <c r="D2297" s="38">
        <v>1.08317233642762</v>
      </c>
      <c r="E2297" s="38">
        <v>98.130700129827602</v>
      </c>
    </row>
    <row r="2298" spans="1:5">
      <c r="A2298" s="40">
        <v>44823</v>
      </c>
      <c r="B2298" s="41">
        <v>1768.1502456410001</v>
      </c>
      <c r="C2298" s="41">
        <v>173502.294408152</v>
      </c>
      <c r="D2298" s="38">
        <v>1.08322038863114</v>
      </c>
      <c r="E2298" s="38">
        <v>98.126443064374797</v>
      </c>
    </row>
    <row r="2299" spans="1:5">
      <c r="A2299" s="40">
        <v>44824</v>
      </c>
      <c r="B2299" s="41">
        <v>1768.19547171214</v>
      </c>
      <c r="C2299" s="41">
        <v>173499.20432064999</v>
      </c>
      <c r="D2299" s="38">
        <v>1.08326845195636</v>
      </c>
      <c r="E2299" s="38">
        <v>98.122185638588206</v>
      </c>
    </row>
    <row r="2300" spans="1:5">
      <c r="A2300" s="40">
        <v>44825</v>
      </c>
      <c r="B2300" s="41">
        <v>1768.24069820665</v>
      </c>
      <c r="C2300" s="41">
        <v>173496.113252549</v>
      </c>
      <c r="D2300" s="38">
        <v>1.0833165264045601</v>
      </c>
      <c r="E2300" s="38">
        <v>98.117927852530698</v>
      </c>
    </row>
    <row r="2301" spans="1:5">
      <c r="A2301" s="40">
        <v>44826</v>
      </c>
      <c r="B2301" s="41">
        <v>1768.2859251253899</v>
      </c>
      <c r="C2301" s="41">
        <v>173493.02120399001</v>
      </c>
      <c r="D2301" s="38">
        <v>1.0833646119770499</v>
      </c>
      <c r="E2301" s="38">
        <v>98.113669706265199</v>
      </c>
    </row>
    <row r="2302" spans="1:5">
      <c r="A2302" s="40">
        <v>44827</v>
      </c>
      <c r="B2302" s="41">
        <v>1768.3311524692001</v>
      </c>
      <c r="C2302" s="41">
        <v>173489.92817511401</v>
      </c>
      <c r="D2302" s="38">
        <v>1.08341270867511</v>
      </c>
      <c r="E2302" s="38">
        <v>98.109411199854705</v>
      </c>
    </row>
    <row r="2303" spans="1:5">
      <c r="A2303" s="40">
        <v>44828</v>
      </c>
      <c r="B2303" s="41">
        <v>1768.3763802389501</v>
      </c>
      <c r="C2303" s="41">
        <v>173486.83416606201</v>
      </c>
      <c r="D2303" s="38">
        <v>1.0834608165000399</v>
      </c>
      <c r="E2303" s="38">
        <v>98.105152333362</v>
      </c>
    </row>
    <row r="2304" spans="1:5">
      <c r="A2304" s="40">
        <v>44829</v>
      </c>
      <c r="B2304" s="41">
        <v>1768.42160843549</v>
      </c>
      <c r="C2304" s="41">
        <v>173483.73917697501</v>
      </c>
      <c r="D2304" s="38">
        <v>1.08350893545312</v>
      </c>
      <c r="E2304" s="38">
        <v>98.100893106850194</v>
      </c>
    </row>
    <row r="2305" spans="1:5">
      <c r="A2305" s="40">
        <v>44830</v>
      </c>
      <c r="B2305" s="41">
        <v>1768.4668370596801</v>
      </c>
      <c r="C2305" s="41">
        <v>173480.64320799301</v>
      </c>
      <c r="D2305" s="38">
        <v>1.0835570655356499</v>
      </c>
      <c r="E2305" s="38">
        <v>98.096633520382099</v>
      </c>
    </row>
    <row r="2306" spans="1:5">
      <c r="A2306" s="40">
        <v>44831</v>
      </c>
      <c r="B2306" s="41">
        <v>1768.5120661123699</v>
      </c>
      <c r="C2306" s="41">
        <v>173477.546259258</v>
      </c>
      <c r="D2306" s="38">
        <v>1.0836052067489299</v>
      </c>
      <c r="E2306" s="38">
        <v>98.092373574020797</v>
      </c>
    </row>
    <row r="2307" spans="1:5">
      <c r="A2307" s="40">
        <v>44832</v>
      </c>
      <c r="B2307" s="41">
        <v>1768.5572955944201</v>
      </c>
      <c r="C2307" s="41">
        <v>173474.44833091099</v>
      </c>
      <c r="D2307" s="38">
        <v>1.0836533590942501</v>
      </c>
      <c r="E2307" s="38">
        <v>98.088113267829101</v>
      </c>
    </row>
    <row r="2308" spans="1:5">
      <c r="A2308" s="40">
        <v>44833</v>
      </c>
      <c r="B2308" s="41">
        <v>1768.60252550669</v>
      </c>
      <c r="C2308" s="41">
        <v>173471.34942309299</v>
      </c>
      <c r="D2308" s="38">
        <v>1.0837015225728901</v>
      </c>
      <c r="E2308" s="38">
        <v>98.083852601870106</v>
      </c>
    </row>
    <row r="2309" spans="1:5">
      <c r="A2309" s="40">
        <v>44834</v>
      </c>
      <c r="B2309" s="41">
        <v>1768.6477558500301</v>
      </c>
      <c r="C2309" s="41">
        <v>173468.24953594501</v>
      </c>
      <c r="D2309" s="38">
        <v>1.08374969718616</v>
      </c>
      <c r="E2309" s="38">
        <v>98.079591576206695</v>
      </c>
    </row>
    <row r="2310" spans="1:5">
      <c r="A2310" s="40">
        <v>44835</v>
      </c>
      <c r="B2310" s="41">
        <v>1768.6929866252999</v>
      </c>
      <c r="C2310" s="41">
        <v>173465.14866960901</v>
      </c>
      <c r="D2310" s="38">
        <v>1.0837978829353601</v>
      </c>
      <c r="E2310" s="38">
        <v>98.075330190901695</v>
      </c>
    </row>
    <row r="2311" spans="1:5">
      <c r="A2311" s="40">
        <v>44836</v>
      </c>
      <c r="B2311" s="41">
        <v>1768.7382178333701</v>
      </c>
      <c r="C2311" s="41">
        <v>173462.04682422499</v>
      </c>
      <c r="D2311" s="38">
        <v>1.08384607982176</v>
      </c>
      <c r="E2311" s="38">
        <v>98.071068446018302</v>
      </c>
    </row>
    <row r="2312" spans="1:5">
      <c r="A2312" s="40">
        <v>44837</v>
      </c>
      <c r="B2312" s="41">
        <v>1768.78344947508</v>
      </c>
      <c r="C2312" s="41">
        <v>173458.943999935</v>
      </c>
      <c r="D2312" s="38">
        <v>1.08389428784668</v>
      </c>
      <c r="E2312" s="38">
        <v>98.066806341619397</v>
      </c>
    </row>
    <row r="2313" spans="1:5">
      <c r="A2313" s="40">
        <v>44838</v>
      </c>
      <c r="B2313" s="41">
        <v>1768.82868155131</v>
      </c>
      <c r="C2313" s="41">
        <v>173455.84019687999</v>
      </c>
      <c r="D2313" s="38">
        <v>1.0839425070113999</v>
      </c>
      <c r="E2313" s="38">
        <v>98.062543877767894</v>
      </c>
    </row>
    <row r="2314" spans="1:5">
      <c r="A2314" s="40">
        <v>44839</v>
      </c>
      <c r="B2314" s="41">
        <v>1768.87391406291</v>
      </c>
      <c r="C2314" s="41">
        <v>173452.73541520201</v>
      </c>
      <c r="D2314" s="38">
        <v>1.0839907373172299</v>
      </c>
      <c r="E2314" s="38">
        <v>98.058281054526802</v>
      </c>
    </row>
    <row r="2315" spans="1:5">
      <c r="A2315" s="40">
        <v>44840</v>
      </c>
      <c r="B2315" s="41">
        <v>1768.9191470107401</v>
      </c>
      <c r="C2315" s="41">
        <v>173449.629655041</v>
      </c>
      <c r="D2315" s="38">
        <v>1.0840389787654501</v>
      </c>
      <c r="E2315" s="38">
        <v>98.054017871959104</v>
      </c>
    </row>
    <row r="2316" spans="1:5">
      <c r="A2316" s="40">
        <v>44841</v>
      </c>
      <c r="B2316" s="41">
        <v>1768.9643803956601</v>
      </c>
      <c r="C2316" s="41">
        <v>173446.522916541</v>
      </c>
      <c r="D2316" s="38">
        <v>1.08408723135737</v>
      </c>
      <c r="E2316" s="38">
        <v>98.049754330127797</v>
      </c>
    </row>
    <row r="2317" spans="1:5">
      <c r="A2317" s="40">
        <v>44842</v>
      </c>
      <c r="B2317" s="41">
        <v>1769.00961421853</v>
      </c>
      <c r="C2317" s="41">
        <v>173443.41519984099</v>
      </c>
      <c r="D2317" s="38">
        <v>1.0841354950942801</v>
      </c>
      <c r="E2317" s="38">
        <v>98.045490429095906</v>
      </c>
    </row>
    <row r="2318" spans="1:5">
      <c r="A2318" s="40">
        <v>44843</v>
      </c>
      <c r="B2318" s="41">
        <v>1769.05484848022</v>
      </c>
      <c r="C2318" s="41">
        <v>173440.30650508401</v>
      </c>
      <c r="D2318" s="38">
        <v>1.0841837699774799</v>
      </c>
      <c r="E2318" s="38">
        <v>98.0412261689263</v>
      </c>
    </row>
    <row r="2319" spans="1:5">
      <c r="A2319" s="40">
        <v>44844</v>
      </c>
      <c r="B2319" s="41">
        <v>1769.10008318158</v>
      </c>
      <c r="C2319" s="41">
        <v>173437.19683241201</v>
      </c>
      <c r="D2319" s="38">
        <v>1.0842320560082599</v>
      </c>
      <c r="E2319" s="38">
        <v>98.036961549682005</v>
      </c>
    </row>
    <row r="2320" spans="1:5">
      <c r="A2320" s="40">
        <v>44845</v>
      </c>
      <c r="B2320" s="41">
        <v>1769.1453183234901</v>
      </c>
      <c r="C2320" s="41">
        <v>173434.08618196499</v>
      </c>
      <c r="D2320" s="38">
        <v>1.0842803531879299</v>
      </c>
      <c r="E2320" s="38">
        <v>98.032696571426001</v>
      </c>
    </row>
    <row r="2321" spans="1:5">
      <c r="A2321" s="40">
        <v>44846</v>
      </c>
      <c r="B2321" s="41">
        <v>1769.1905539068</v>
      </c>
      <c r="C2321" s="41">
        <v>173430.974553887</v>
      </c>
      <c r="D2321" s="38">
        <v>1.0843286615177801</v>
      </c>
      <c r="E2321" s="38">
        <v>98.028431234221401</v>
      </c>
    </row>
    <row r="2322" spans="1:5">
      <c r="A2322" s="40">
        <v>44847</v>
      </c>
      <c r="B2322" s="41">
        <v>1769.2357899323699</v>
      </c>
      <c r="C2322" s="41">
        <v>173427.861948317</v>
      </c>
      <c r="D2322" s="38">
        <v>1.0843769809991199</v>
      </c>
      <c r="E2322" s="38">
        <v>98.024165538131101</v>
      </c>
    </row>
    <row r="2323" spans="1:5">
      <c r="A2323" s="40">
        <v>44848</v>
      </c>
      <c r="B2323" s="41">
        <v>1769.28102640108</v>
      </c>
      <c r="C2323" s="41">
        <v>173424.74836539899</v>
      </c>
      <c r="D2323" s="38">
        <v>1.0844253116332301</v>
      </c>
      <c r="E2323" s="38">
        <v>98.019899483218097</v>
      </c>
    </row>
    <row r="2324" spans="1:5">
      <c r="A2324" s="40">
        <v>44849</v>
      </c>
      <c r="B2324" s="41">
        <v>1769.3262633137899</v>
      </c>
      <c r="C2324" s="41">
        <v>173421.633805274</v>
      </c>
      <c r="D2324" s="38">
        <v>1.0844736534214201</v>
      </c>
      <c r="E2324" s="38">
        <v>98.015633069545501</v>
      </c>
    </row>
    <row r="2325" spans="1:5">
      <c r="A2325" s="40">
        <v>44850</v>
      </c>
      <c r="B2325" s="41">
        <v>1769.3715006713501</v>
      </c>
      <c r="C2325" s="41">
        <v>173418.51826808401</v>
      </c>
      <c r="D2325" s="38">
        <v>1.0845220063650001</v>
      </c>
      <c r="E2325" s="38">
        <v>98.011366297176195</v>
      </c>
    </row>
    <row r="2326" spans="1:5">
      <c r="A2326" s="40">
        <v>44851</v>
      </c>
      <c r="B2326" s="41">
        <v>1769.4167384746499</v>
      </c>
      <c r="C2326" s="41">
        <v>173415.401753971</v>
      </c>
      <c r="D2326" s="38">
        <v>1.0845703704652501</v>
      </c>
      <c r="E2326" s="38">
        <v>98.007099166173205</v>
      </c>
    </row>
    <row r="2327" spans="1:5">
      <c r="A2327" s="40">
        <v>44852</v>
      </c>
      <c r="B2327" s="41">
        <v>1769.4619767245299</v>
      </c>
      <c r="C2327" s="41">
        <v>173412.28426307699</v>
      </c>
      <c r="D2327" s="38">
        <v>1.0846187457234799</v>
      </c>
      <c r="E2327" s="38">
        <v>98.002831676599698</v>
      </c>
    </row>
    <row r="2328" spans="1:5">
      <c r="A2328" s="40">
        <v>44853</v>
      </c>
      <c r="B2328" s="41">
        <v>1769.5072154218699</v>
      </c>
      <c r="C2328" s="41">
        <v>173409.16579554501</v>
      </c>
      <c r="D2328" s="38">
        <v>1.08466713214099</v>
      </c>
      <c r="E2328" s="38">
        <v>97.998563828518499</v>
      </c>
    </row>
    <row r="2329" spans="1:5">
      <c r="A2329" s="40">
        <v>44854</v>
      </c>
      <c r="B2329" s="41">
        <v>1769.5524545675401</v>
      </c>
      <c r="C2329" s="41">
        <v>173406.04635151499</v>
      </c>
      <c r="D2329" s="38">
        <v>1.08471552971908</v>
      </c>
      <c r="E2329" s="38">
        <v>97.994295621992705</v>
      </c>
    </row>
    <row r="2330" spans="1:5">
      <c r="A2330" s="40">
        <v>44855</v>
      </c>
      <c r="B2330" s="41">
        <v>1769.5976941624101</v>
      </c>
      <c r="C2330" s="41">
        <v>173402.92593113001</v>
      </c>
      <c r="D2330" s="38">
        <v>1.0847639384590599</v>
      </c>
      <c r="E2330" s="38">
        <v>97.990027057085399</v>
      </c>
    </row>
    <row r="2331" spans="1:5">
      <c r="A2331" s="40">
        <v>44856</v>
      </c>
      <c r="B2331" s="41">
        <v>1769.64293420733</v>
      </c>
      <c r="C2331" s="41">
        <v>173399.804534533</v>
      </c>
      <c r="D2331" s="38">
        <v>1.08481235836221</v>
      </c>
      <c r="E2331" s="38">
        <v>97.985758133859505</v>
      </c>
    </row>
    <row r="2332" spans="1:5">
      <c r="A2332" s="40">
        <v>44857</v>
      </c>
      <c r="B2332" s="41">
        <v>1769.68817470319</v>
      </c>
      <c r="C2332" s="41">
        <v>173396.68216186599</v>
      </c>
      <c r="D2332" s="38">
        <v>1.0848607894298601</v>
      </c>
      <c r="E2332" s="38">
        <v>97.981488852378106</v>
      </c>
    </row>
    <row r="2333" spans="1:5">
      <c r="A2333" s="40">
        <v>44858</v>
      </c>
      <c r="B2333" s="41">
        <v>1769.73341565084</v>
      </c>
      <c r="C2333" s="41">
        <v>173393.55881327001</v>
      </c>
      <c r="D2333" s="38">
        <v>1.08490923166329</v>
      </c>
      <c r="E2333" s="38">
        <v>97.977219212704199</v>
      </c>
    </row>
    <row r="2334" spans="1:5">
      <c r="A2334" s="40">
        <v>44859</v>
      </c>
      <c r="B2334" s="41">
        <v>1769.7786570511601</v>
      </c>
      <c r="C2334" s="41">
        <v>173390.434488889</v>
      </c>
      <c r="D2334" s="38">
        <v>1.0849576850638201</v>
      </c>
      <c r="E2334" s="38">
        <v>97.972949214901007</v>
      </c>
    </row>
    <row r="2335" spans="1:5">
      <c r="A2335" s="40">
        <v>44860</v>
      </c>
      <c r="B2335" s="41">
        <v>1769.8238989050201</v>
      </c>
      <c r="C2335" s="41">
        <v>173387.30918886501</v>
      </c>
      <c r="D2335" s="38">
        <v>1.0850061496327299</v>
      </c>
      <c r="E2335" s="38">
        <v>97.9686788590313</v>
      </c>
    </row>
    <row r="2336" spans="1:5">
      <c r="A2336" s="40">
        <v>44861</v>
      </c>
      <c r="B2336" s="41">
        <v>1769.86914121328</v>
      </c>
      <c r="C2336" s="41">
        <v>173384.182913339</v>
      </c>
      <c r="D2336" s="38">
        <v>1.08505462537135</v>
      </c>
      <c r="E2336" s="38">
        <v>97.964408145158302</v>
      </c>
    </row>
    <row r="2337" spans="1:5">
      <c r="A2337" s="40">
        <v>44862</v>
      </c>
      <c r="B2337" s="41">
        <v>1769.9143839768301</v>
      </c>
      <c r="C2337" s="41">
        <v>173381.05566245501</v>
      </c>
      <c r="D2337" s="38">
        <v>1.08510311228096</v>
      </c>
      <c r="E2337" s="38">
        <v>97.960137073344995</v>
      </c>
    </row>
    <row r="2338" spans="1:5">
      <c r="A2338" s="40">
        <v>44863</v>
      </c>
      <c r="B2338" s="41">
        <v>1769.9596271965199</v>
      </c>
      <c r="C2338" s="41">
        <v>173377.92743635501</v>
      </c>
      <c r="D2338" s="38">
        <v>1.08515161036288</v>
      </c>
      <c r="E2338" s="38">
        <v>97.955865643654406</v>
      </c>
    </row>
    <row r="2339" spans="1:5">
      <c r="A2339" s="40">
        <v>44864</v>
      </c>
      <c r="B2339" s="41">
        <v>1770.0048708732299</v>
      </c>
      <c r="C2339" s="41">
        <v>173374.79823518099</v>
      </c>
      <c r="D2339" s="38">
        <v>1.08520011961841</v>
      </c>
      <c r="E2339" s="38">
        <v>97.951593856149699</v>
      </c>
    </row>
    <row r="2340" spans="1:5">
      <c r="A2340" s="40">
        <v>44865</v>
      </c>
      <c r="B2340" s="41">
        <v>1770.0501150078401</v>
      </c>
      <c r="C2340" s="41">
        <v>173371.668059077</v>
      </c>
      <c r="D2340" s="38">
        <v>1.0852486400488599</v>
      </c>
      <c r="E2340" s="38">
        <v>97.947321710893803</v>
      </c>
    </row>
    <row r="2341" spans="1:5">
      <c r="A2341" s="40">
        <v>44866</v>
      </c>
      <c r="B2341" s="41">
        <v>1770.09535960121</v>
      </c>
      <c r="C2341" s="41">
        <v>173368.53690818499</v>
      </c>
      <c r="D2341" s="38">
        <v>1.08529717165552</v>
      </c>
      <c r="E2341" s="38">
        <v>97.943049207949798</v>
      </c>
    </row>
    <row r="2342" spans="1:5">
      <c r="A2342" s="40">
        <v>44867</v>
      </c>
      <c r="B2342" s="41">
        <v>1770.1406046542099</v>
      </c>
      <c r="C2342" s="41">
        <v>173365.40478264701</v>
      </c>
      <c r="D2342" s="38">
        <v>1.0853457144397001</v>
      </c>
      <c r="E2342" s="38">
        <v>97.938776347380895</v>
      </c>
    </row>
    <row r="2343" spans="1:5">
      <c r="A2343" s="40">
        <v>44868</v>
      </c>
      <c r="B2343" s="41">
        <v>1770.18585016773</v>
      </c>
      <c r="C2343" s="41">
        <v>173362.27168260599</v>
      </c>
      <c r="D2343" s="38">
        <v>1.08539426840272</v>
      </c>
      <c r="E2343" s="38">
        <v>97.934503129250004</v>
      </c>
    </row>
    <row r="2344" spans="1:5">
      <c r="A2344" s="40">
        <v>44869</v>
      </c>
      <c r="B2344" s="41">
        <v>1770.2310961426399</v>
      </c>
      <c r="C2344" s="41">
        <v>173359.137608205</v>
      </c>
      <c r="D2344" s="38">
        <v>1.0854428335458699</v>
      </c>
      <c r="E2344" s="38">
        <v>97.930229553620194</v>
      </c>
    </row>
    <row r="2345" spans="1:5">
      <c r="A2345" s="40">
        <v>44870</v>
      </c>
      <c r="B2345" s="41">
        <v>1770.2763425798</v>
      </c>
      <c r="C2345" s="41">
        <v>173356.00255958701</v>
      </c>
      <c r="D2345" s="38">
        <v>1.08549140987047</v>
      </c>
      <c r="E2345" s="38">
        <v>97.925955620554603</v>
      </c>
    </row>
    <row r="2346" spans="1:5">
      <c r="A2346" s="40">
        <v>44871</v>
      </c>
      <c r="B2346" s="41">
        <v>1770.3215894800901</v>
      </c>
      <c r="C2346" s="41">
        <v>173352.86653689499</v>
      </c>
      <c r="D2346" s="38">
        <v>1.0855399973778099</v>
      </c>
      <c r="E2346" s="38">
        <v>97.9216813301164</v>
      </c>
    </row>
    <row r="2347" spans="1:5">
      <c r="A2347" s="40">
        <v>44872</v>
      </c>
      <c r="B2347" s="41">
        <v>1770.3668368444</v>
      </c>
      <c r="C2347" s="41">
        <v>173349.72954027099</v>
      </c>
      <c r="D2347" s="38">
        <v>1.08558859606921</v>
      </c>
      <c r="E2347" s="38">
        <v>97.917406682368494</v>
      </c>
    </row>
    <row r="2348" spans="1:5">
      <c r="A2348" s="40">
        <v>44873</v>
      </c>
      <c r="B2348" s="41">
        <v>1770.41208467359</v>
      </c>
      <c r="C2348" s="41">
        <v>173346.59156985901</v>
      </c>
      <c r="D2348" s="38">
        <v>1.08563720594597</v>
      </c>
      <c r="E2348" s="38">
        <v>97.913131677373997</v>
      </c>
    </row>
    <row r="2349" spans="1:5">
      <c r="A2349" s="40">
        <v>44874</v>
      </c>
      <c r="B2349" s="41">
        <v>1770.45733296854</v>
      </c>
      <c r="C2349" s="41">
        <v>173343.45262580199</v>
      </c>
      <c r="D2349" s="38">
        <v>1.0856858270094001</v>
      </c>
      <c r="E2349" s="38">
        <v>97.908856315196005</v>
      </c>
    </row>
    <row r="2350" spans="1:5">
      <c r="A2350" s="40">
        <v>44875</v>
      </c>
      <c r="B2350" s="41">
        <v>1770.50258173013</v>
      </c>
      <c r="C2350" s="41">
        <v>173340.31270824201</v>
      </c>
      <c r="D2350" s="38">
        <v>1.08573445926081</v>
      </c>
      <c r="E2350" s="38">
        <v>97.904580595897698</v>
      </c>
    </row>
    <row r="2351" spans="1:5">
      <c r="A2351" s="40">
        <v>44876</v>
      </c>
      <c r="B2351" s="41">
        <v>1770.5478309592299</v>
      </c>
      <c r="C2351" s="41">
        <v>173337.17181732299</v>
      </c>
      <c r="D2351" s="38">
        <v>1.0857831027015099</v>
      </c>
      <c r="E2351" s="38">
        <v>97.900304519542104</v>
      </c>
    </row>
    <row r="2352" spans="1:5">
      <c r="A2352" s="40">
        <v>44877</v>
      </c>
      <c r="B2352" s="41">
        <v>1770.5930806567201</v>
      </c>
      <c r="C2352" s="41">
        <v>173334.029953188</v>
      </c>
      <c r="D2352" s="38">
        <v>1.08583175733281</v>
      </c>
      <c r="E2352" s="38">
        <v>97.896028086192302</v>
      </c>
    </row>
    <row r="2353" spans="1:5">
      <c r="A2353" s="40">
        <v>44878</v>
      </c>
      <c r="B2353" s="41">
        <v>1770.6383308234799</v>
      </c>
      <c r="C2353" s="41">
        <v>173330.88711598</v>
      </c>
      <c r="D2353" s="38">
        <v>1.08588042315601</v>
      </c>
      <c r="E2353" s="38">
        <v>97.891751295911405</v>
      </c>
    </row>
    <row r="2354" spans="1:5">
      <c r="A2354" s="40">
        <v>44879</v>
      </c>
      <c r="B2354" s="41">
        <v>1770.6835814603901</v>
      </c>
      <c r="C2354" s="41">
        <v>173327.74330584201</v>
      </c>
      <c r="D2354" s="38">
        <v>1.0859291001724201</v>
      </c>
      <c r="E2354" s="38">
        <v>97.887474148762493</v>
      </c>
    </row>
    <row r="2355" spans="1:5">
      <c r="A2355" s="40">
        <v>44880</v>
      </c>
      <c r="B2355" s="41">
        <v>1770.7288325683301</v>
      </c>
      <c r="C2355" s="41">
        <v>173324.59852291801</v>
      </c>
      <c r="D2355" s="38">
        <v>1.0859777883833599</v>
      </c>
      <c r="E2355" s="38">
        <v>97.883196644808706</v>
      </c>
    </row>
    <row r="2356" spans="1:5">
      <c r="A2356" s="40">
        <v>44881</v>
      </c>
      <c r="B2356" s="41">
        <v>1770.77408414817</v>
      </c>
      <c r="C2356" s="41">
        <v>173321.452767351</v>
      </c>
      <c r="D2356" s="38">
        <v>1.08602648779013</v>
      </c>
      <c r="E2356" s="38">
        <v>97.878918784113097</v>
      </c>
    </row>
    <row r="2357" spans="1:5">
      <c r="A2357" s="40">
        <v>44882</v>
      </c>
      <c r="B2357" s="41">
        <v>1770.8193362008001</v>
      </c>
      <c r="C2357" s="41">
        <v>173318.30603928401</v>
      </c>
      <c r="D2357" s="38">
        <v>1.08607519839405</v>
      </c>
      <c r="E2357" s="38">
        <v>97.874640566738904</v>
      </c>
    </row>
    <row r="2358" spans="1:5">
      <c r="A2358" s="40">
        <v>44883</v>
      </c>
      <c r="B2358" s="41">
        <v>1770.86458872709</v>
      </c>
      <c r="C2358" s="41">
        <v>173315.15833886099</v>
      </c>
      <c r="D2358" s="38">
        <v>1.0861239201964199</v>
      </c>
      <c r="E2358" s="38">
        <v>97.870361992749196</v>
      </c>
    </row>
    <row r="2359" spans="1:5">
      <c r="A2359" s="40">
        <v>44884</v>
      </c>
      <c r="B2359" s="41">
        <v>1770.9098417279299</v>
      </c>
      <c r="C2359" s="41">
        <v>173312.009666225</v>
      </c>
      <c r="D2359" s="38">
        <v>1.08617265319856</v>
      </c>
      <c r="E2359" s="38">
        <v>97.866083062206997</v>
      </c>
    </row>
    <row r="2360" spans="1:5">
      <c r="A2360" s="40">
        <v>44885</v>
      </c>
      <c r="B2360" s="41">
        <v>1770.9550952042</v>
      </c>
      <c r="C2360" s="41">
        <v>173308.86002152</v>
      </c>
      <c r="D2360" s="38">
        <v>1.08622139740178</v>
      </c>
      <c r="E2360" s="38">
        <v>97.861803775175503</v>
      </c>
    </row>
    <row r="2361" spans="1:5">
      <c r="A2361" s="40">
        <v>44886</v>
      </c>
      <c r="B2361" s="41">
        <v>1771.00034915677</v>
      </c>
      <c r="C2361" s="41">
        <v>173305.70940488999</v>
      </c>
      <c r="D2361" s="38">
        <v>1.0862701528073799</v>
      </c>
      <c r="E2361" s="38">
        <v>97.857524131717796</v>
      </c>
    </row>
    <row r="2362" spans="1:5">
      <c r="A2362" s="40">
        <v>44887</v>
      </c>
      <c r="B2362" s="41">
        <v>1771.04560358654</v>
      </c>
      <c r="C2362" s="41">
        <v>173302.557816477</v>
      </c>
      <c r="D2362" s="38">
        <v>1.08631891941669</v>
      </c>
      <c r="E2362" s="38">
        <v>97.8532441318971</v>
      </c>
    </row>
    <row r="2363" spans="1:5">
      <c r="A2363" s="40">
        <v>44888</v>
      </c>
      <c r="B2363" s="41">
        <v>1771.09085849438</v>
      </c>
      <c r="C2363" s="41">
        <v>173299.405256425</v>
      </c>
      <c r="D2363" s="38">
        <v>1.0863676972310099</v>
      </c>
      <c r="E2363" s="38">
        <v>97.848963775776397</v>
      </c>
    </row>
    <row r="2364" spans="1:5">
      <c r="A2364" s="40">
        <v>44889</v>
      </c>
      <c r="B2364" s="41">
        <v>1771.1361138811801</v>
      </c>
      <c r="C2364" s="41">
        <v>173296.251724879</v>
      </c>
      <c r="D2364" s="38">
        <v>1.0864164862516601</v>
      </c>
      <c r="E2364" s="38">
        <v>97.844683063418998</v>
      </c>
    </row>
    <row r="2365" spans="1:5">
      <c r="A2365" s="40">
        <v>44890</v>
      </c>
      <c r="B2365" s="41">
        <v>1771.1813697478101</v>
      </c>
      <c r="C2365" s="41">
        <v>173293.097221982</v>
      </c>
      <c r="D2365" s="38">
        <v>1.08646528647995</v>
      </c>
      <c r="E2365" s="38">
        <v>97.840401994887898</v>
      </c>
    </row>
    <row r="2366" spans="1:5">
      <c r="A2366" s="40">
        <v>44891</v>
      </c>
      <c r="B2366" s="41">
        <v>1771.2266260951701</v>
      </c>
      <c r="C2366" s="41">
        <v>173289.94174787801</v>
      </c>
      <c r="D2366" s="38">
        <v>1.0865140979171899</v>
      </c>
      <c r="E2366" s="38">
        <v>97.836120570246194</v>
      </c>
    </row>
    <row r="2367" spans="1:5">
      <c r="A2367" s="40">
        <v>44892</v>
      </c>
      <c r="B2367" s="41">
        <v>1771.2718829241401</v>
      </c>
      <c r="C2367" s="41">
        <v>173286.78530270999</v>
      </c>
      <c r="D2367" s="38">
        <v>1.0865629205647001</v>
      </c>
      <c r="E2367" s="38">
        <v>97.831838789557295</v>
      </c>
    </row>
    <row r="2368" spans="1:5">
      <c r="A2368" s="40">
        <v>44893</v>
      </c>
      <c r="B2368" s="41">
        <v>1771.3171402355999</v>
      </c>
      <c r="C2368" s="41">
        <v>173283.627886623</v>
      </c>
      <c r="D2368" s="38">
        <v>1.0866117544237901</v>
      </c>
      <c r="E2368" s="38">
        <v>97.827556652884098</v>
      </c>
    </row>
    <row r="2369" spans="1:5">
      <c r="A2369" s="40">
        <v>44894</v>
      </c>
      <c r="B2369" s="41">
        <v>1771.3623980304401</v>
      </c>
      <c r="C2369" s="41">
        <v>173280.46949975999</v>
      </c>
      <c r="D2369" s="38">
        <v>1.0866605994957701</v>
      </c>
      <c r="E2369" s="38">
        <v>97.823274160289799</v>
      </c>
    </row>
    <row r="2370" spans="1:5">
      <c r="A2370" s="40">
        <v>44895</v>
      </c>
      <c r="B2370" s="41">
        <v>1771.40765630954</v>
      </c>
      <c r="C2370" s="41">
        <v>173277.31014226601</v>
      </c>
      <c r="D2370" s="38">
        <v>1.0867094557819701</v>
      </c>
      <c r="E2370" s="38">
        <v>97.818991311837607</v>
      </c>
    </row>
    <row r="2371" spans="1:5">
      <c r="A2371" s="40">
        <v>44896</v>
      </c>
      <c r="B2371" s="41">
        <v>1771.4529150737901</v>
      </c>
      <c r="C2371" s="41">
        <v>173274.149814284</v>
      </c>
      <c r="D2371" s="38">
        <v>1.0867583232836899</v>
      </c>
      <c r="E2371" s="38">
        <v>97.814708107590604</v>
      </c>
    </row>
    <row r="2372" spans="1:5">
      <c r="A2372" s="40">
        <v>44897</v>
      </c>
      <c r="B2372" s="41">
        <v>1771.4981743240801</v>
      </c>
      <c r="C2372" s="41">
        <v>173270.98851595799</v>
      </c>
      <c r="D2372" s="38">
        <v>1.0868072020022499</v>
      </c>
      <c r="E2372" s="38">
        <v>97.810424547612101</v>
      </c>
    </row>
    <row r="2373" spans="1:5">
      <c r="A2373" s="40">
        <v>44898</v>
      </c>
      <c r="B2373" s="41">
        <v>1771.5434340612901</v>
      </c>
      <c r="C2373" s="41">
        <v>173267.826247433</v>
      </c>
      <c r="D2373" s="38">
        <v>1.08685609193897</v>
      </c>
      <c r="E2373" s="38">
        <v>97.806140631965107</v>
      </c>
    </row>
    <row r="2374" spans="1:5">
      <c r="A2374" s="40">
        <v>44899</v>
      </c>
      <c r="B2374" s="41">
        <v>1771.5886942863101</v>
      </c>
      <c r="C2374" s="41">
        <v>173264.66300885301</v>
      </c>
      <c r="D2374" s="38">
        <v>1.08690499309516</v>
      </c>
      <c r="E2374" s="38">
        <v>97.801856360712804</v>
      </c>
    </row>
    <row r="2375" spans="1:5">
      <c r="A2375" s="40">
        <v>44900</v>
      </c>
      <c r="B2375" s="41">
        <v>1771.63395500003</v>
      </c>
      <c r="C2375" s="41">
        <v>173261.49880036101</v>
      </c>
      <c r="D2375" s="38">
        <v>1.08695390547214</v>
      </c>
      <c r="E2375" s="38">
        <v>97.797571733918403</v>
      </c>
    </row>
    <row r="2376" spans="1:5">
      <c r="A2376" s="40">
        <v>44901</v>
      </c>
      <c r="B2376" s="41">
        <v>1771.67921620334</v>
      </c>
      <c r="C2376" s="41">
        <v>173258.333622103</v>
      </c>
      <c r="D2376" s="38">
        <v>1.0870028290712299</v>
      </c>
      <c r="E2376" s="38">
        <v>97.793286751645098</v>
      </c>
    </row>
    <row r="2377" spans="1:5">
      <c r="A2377" s="40">
        <v>44902</v>
      </c>
      <c r="B2377" s="41">
        <v>1771.7244778971201</v>
      </c>
      <c r="C2377" s="41">
        <v>173255.16747422199</v>
      </c>
      <c r="D2377" s="38">
        <v>1.08705176389374</v>
      </c>
      <c r="E2377" s="38">
        <v>97.7890014139561</v>
      </c>
    </row>
    <row r="2378" spans="1:5">
      <c r="A2378" s="40">
        <v>44903</v>
      </c>
      <c r="B2378" s="41">
        <v>1771.7697400822699</v>
      </c>
      <c r="C2378" s="41">
        <v>173252.00035686299</v>
      </c>
      <c r="D2378" s="38">
        <v>1.08710070994099</v>
      </c>
      <c r="E2378" s="38">
        <v>97.784715720914406</v>
      </c>
    </row>
    <row r="2379" spans="1:5">
      <c r="A2379" s="40">
        <v>44904</v>
      </c>
      <c r="B2379" s="41">
        <v>1771.8150027596701</v>
      </c>
      <c r="C2379" s="41">
        <v>173248.83227017001</v>
      </c>
      <c r="D2379" s="38">
        <v>1.0871496672143</v>
      </c>
      <c r="E2379" s="38">
        <v>97.780429672583395</v>
      </c>
    </row>
    <row r="2380" spans="1:5">
      <c r="A2380" s="40">
        <v>44905</v>
      </c>
      <c r="B2380" s="41">
        <v>1771.8602659302201</v>
      </c>
      <c r="C2380" s="41">
        <v>173245.66321428801</v>
      </c>
      <c r="D2380" s="38">
        <v>1.0871986357149901</v>
      </c>
      <c r="E2380" s="38">
        <v>97.776143269026207</v>
      </c>
    </row>
    <row r="2381" spans="1:5">
      <c r="A2381" s="40">
        <v>44906</v>
      </c>
      <c r="B2381" s="41">
        <v>1771.9055295948101</v>
      </c>
      <c r="C2381" s="41">
        <v>173242.493189361</v>
      </c>
      <c r="D2381" s="38">
        <v>1.08724761544437</v>
      </c>
      <c r="E2381" s="38">
        <v>97.771856510305895</v>
      </c>
    </row>
    <row r="2382" spans="1:5">
      <c r="A2382" s="40">
        <v>44907</v>
      </c>
      <c r="B2382" s="41">
        <v>1771.9507937543201</v>
      </c>
      <c r="C2382" s="41">
        <v>173239.32219553299</v>
      </c>
      <c r="D2382" s="38">
        <v>1.0872966064037699</v>
      </c>
      <c r="E2382" s="38">
        <v>97.767569396485797</v>
      </c>
    </row>
    <row r="2383" spans="1:5">
      <c r="A2383" s="40">
        <v>44908</v>
      </c>
      <c r="B2383" s="41">
        <v>1771.99605840965</v>
      </c>
      <c r="C2383" s="41">
        <v>173236.15023294999</v>
      </c>
      <c r="D2383" s="38">
        <v>1.0873456085944999</v>
      </c>
      <c r="E2383" s="38">
        <v>97.763281927628995</v>
      </c>
    </row>
    <row r="2384" spans="1:5">
      <c r="A2384" s="40">
        <v>44909</v>
      </c>
      <c r="B2384" s="41">
        <v>1772.04132356169</v>
      </c>
      <c r="C2384" s="41">
        <v>173232.97730175499</v>
      </c>
      <c r="D2384" s="38">
        <v>1.0873946220178801</v>
      </c>
      <c r="E2384" s="38">
        <v>97.758994103798898</v>
      </c>
    </row>
    <row r="2385" spans="1:5">
      <c r="A2385" s="40">
        <v>44910</v>
      </c>
      <c r="B2385" s="41">
        <v>1772.08658921133</v>
      </c>
      <c r="C2385" s="41">
        <v>173229.80340209301</v>
      </c>
      <c r="D2385" s="38">
        <v>1.08744364667523</v>
      </c>
      <c r="E2385" s="38">
        <v>97.754705925058403</v>
      </c>
    </row>
    <row r="2386" spans="1:5">
      <c r="A2386" s="40">
        <v>44911</v>
      </c>
      <c r="B2386" s="41">
        <v>1772.1318553594699</v>
      </c>
      <c r="C2386" s="41">
        <v>173226.62853411</v>
      </c>
      <c r="D2386" s="38">
        <v>1.0874926825678799</v>
      </c>
      <c r="E2386" s="38">
        <v>97.750417391471004</v>
      </c>
    </row>
    <row r="2387" spans="1:5">
      <c r="A2387" s="40">
        <v>44912</v>
      </c>
      <c r="B2387" s="41">
        <v>1772.17712200699</v>
      </c>
      <c r="C2387" s="41">
        <v>173223.45269794899</v>
      </c>
      <c r="D2387" s="38">
        <v>1.0875417296971399</v>
      </c>
      <c r="E2387" s="38">
        <v>97.746128503099698</v>
      </c>
    </row>
    <row r="2388" spans="1:5">
      <c r="A2388" s="40">
        <v>44913</v>
      </c>
      <c r="B2388" s="41">
        <v>1772.2223891548099</v>
      </c>
      <c r="C2388" s="41">
        <v>173220.27589375601</v>
      </c>
      <c r="D2388" s="38">
        <v>1.0875907880643401</v>
      </c>
      <c r="E2388" s="38">
        <v>97.741839260007794</v>
      </c>
    </row>
    <row r="2389" spans="1:5">
      <c r="A2389" s="40">
        <v>44914</v>
      </c>
      <c r="B2389" s="41">
        <v>1772.2676568038</v>
      </c>
      <c r="C2389" s="41">
        <v>173217.09812167499</v>
      </c>
      <c r="D2389" s="38">
        <v>1.08763985767079</v>
      </c>
      <c r="E2389" s="38">
        <v>97.737549662258502</v>
      </c>
    </row>
    <row r="2390" spans="1:5">
      <c r="A2390" s="40">
        <v>44915</v>
      </c>
      <c r="B2390" s="41">
        <v>1772.3129249548599</v>
      </c>
      <c r="C2390" s="41">
        <v>173213.919381852</v>
      </c>
      <c r="D2390" s="38">
        <v>1.0876889385178199</v>
      </c>
      <c r="E2390" s="38">
        <v>97.733259709915004</v>
      </c>
    </row>
    <row r="2391" spans="1:5">
      <c r="A2391" s="40">
        <v>44916</v>
      </c>
      <c r="B2391" s="41">
        <v>1772.3581936088899</v>
      </c>
      <c r="C2391" s="41">
        <v>173210.73967443101</v>
      </c>
      <c r="D2391" s="38">
        <v>1.0877380306067499</v>
      </c>
      <c r="E2391" s="38">
        <v>97.728969403040594</v>
      </c>
    </row>
    <row r="2392" spans="1:5">
      <c r="A2392" s="40">
        <v>44917</v>
      </c>
      <c r="B2392" s="41">
        <v>1772.40346276678</v>
      </c>
      <c r="C2392" s="41">
        <v>173207.55899955699</v>
      </c>
      <c r="D2392" s="38">
        <v>1.08778713393889</v>
      </c>
      <c r="E2392" s="38">
        <v>97.724678741698298</v>
      </c>
    </row>
    <row r="2393" spans="1:5">
      <c r="A2393" s="40">
        <v>44918</v>
      </c>
      <c r="B2393" s="41">
        <v>1772.44873242943</v>
      </c>
      <c r="C2393" s="41">
        <v>173204.37735737499</v>
      </c>
      <c r="D2393" s="38">
        <v>1.0878362485155899</v>
      </c>
      <c r="E2393" s="38">
        <v>97.720387725951596</v>
      </c>
    </row>
    <row r="2394" spans="1:5">
      <c r="A2394" s="40">
        <v>44919</v>
      </c>
      <c r="B2394" s="41">
        <v>1772.4940025977401</v>
      </c>
      <c r="C2394" s="41">
        <v>173201.194748031</v>
      </c>
      <c r="D2394" s="38">
        <v>1.08788537433815</v>
      </c>
      <c r="E2394" s="38">
        <v>97.716096355863499</v>
      </c>
    </row>
    <row r="2395" spans="1:5">
      <c r="A2395" s="40">
        <v>44920</v>
      </c>
      <c r="B2395" s="41">
        <v>1772.5392732726</v>
      </c>
      <c r="C2395" s="41">
        <v>173198.011171669</v>
      </c>
      <c r="D2395" s="38">
        <v>1.0879345114079</v>
      </c>
      <c r="E2395" s="38">
        <v>97.7118046314975</v>
      </c>
    </row>
    <row r="2396" spans="1:5">
      <c r="A2396" s="40">
        <v>44921</v>
      </c>
      <c r="B2396" s="41">
        <v>1772.58454445491</v>
      </c>
      <c r="C2396" s="41">
        <v>173194.82662843401</v>
      </c>
      <c r="D2396" s="38">
        <v>1.0879836597261601</v>
      </c>
      <c r="E2396" s="38">
        <v>97.707512552916498</v>
      </c>
    </row>
    <row r="2397" spans="1:5">
      <c r="A2397" s="40">
        <v>44922</v>
      </c>
      <c r="B2397" s="41">
        <v>1772.62981614557</v>
      </c>
      <c r="C2397" s="41">
        <v>173191.64111847201</v>
      </c>
      <c r="D2397" s="38">
        <v>1.0880328192942601</v>
      </c>
      <c r="E2397" s="38">
        <v>97.703220120184</v>
      </c>
    </row>
    <row r="2398" spans="1:5">
      <c r="A2398" s="40">
        <v>44923</v>
      </c>
      <c r="B2398" s="41">
        <v>1772.6750883454799</v>
      </c>
      <c r="C2398" s="41">
        <v>173188.45464192799</v>
      </c>
      <c r="D2398" s="38">
        <v>1.0880819901135199</v>
      </c>
      <c r="E2398" s="38">
        <v>97.698927333363201</v>
      </c>
    </row>
    <row r="2399" spans="1:5">
      <c r="A2399" s="40">
        <v>44924</v>
      </c>
      <c r="B2399" s="41">
        <v>1772.72036105553</v>
      </c>
      <c r="C2399" s="41">
        <v>173185.267198947</v>
      </c>
      <c r="D2399" s="38">
        <v>1.08813117218527</v>
      </c>
      <c r="E2399" s="38">
        <v>97.694634192517199</v>
      </c>
    </row>
    <row r="2400" spans="1:5">
      <c r="A2400" s="40">
        <v>44925</v>
      </c>
      <c r="B2400" s="41">
        <v>1772.76563427663</v>
      </c>
      <c r="C2400" s="41">
        <v>173182.078789675</v>
      </c>
      <c r="D2400" s="38">
        <v>1.08818036551083</v>
      </c>
      <c r="E2400" s="38">
        <v>97.690340697709402</v>
      </c>
    </row>
    <row r="2401" spans="1:5">
      <c r="A2401" s="40">
        <v>44926</v>
      </c>
      <c r="B2401" s="41">
        <v>1772.8109080096699</v>
      </c>
      <c r="C2401" s="41">
        <v>173178.88941425699</v>
      </c>
      <c r="D2401" s="38">
        <v>1.0882295700915301</v>
      </c>
      <c r="E2401" s="38">
        <v>97.686046849003006</v>
      </c>
    </row>
    <row r="2402" spans="1:5">
      <c r="A2402" s="40">
        <v>44927</v>
      </c>
      <c r="B2402" s="41">
        <v>1772.85618225556</v>
      </c>
      <c r="C2402" s="41">
        <v>173175.699072838</v>
      </c>
      <c r="D2402" s="38">
        <v>1.08827878592869</v>
      </c>
      <c r="E2402" s="38">
        <v>97.681752646461206</v>
      </c>
    </row>
    <row r="2403" spans="1:5">
      <c r="A2403" s="40">
        <v>44928</v>
      </c>
      <c r="B2403" s="41">
        <v>1772.9014570152001</v>
      </c>
      <c r="C2403" s="41">
        <v>173172.507765563</v>
      </c>
      <c r="D2403" s="38">
        <v>1.0883280130236399</v>
      </c>
      <c r="E2403" s="38">
        <v>97.677458090147397</v>
      </c>
    </row>
    <row r="2404" spans="1:5">
      <c r="A2404" s="40">
        <v>44929</v>
      </c>
      <c r="B2404" s="41">
        <v>1772.94673228948</v>
      </c>
      <c r="C2404" s="41">
        <v>173169.31549257899</v>
      </c>
      <c r="D2404" s="38">
        <v>1.0883772513776999</v>
      </c>
      <c r="E2404" s="38">
        <v>97.673163180124703</v>
      </c>
    </row>
    <row r="2405" spans="1:5">
      <c r="A2405" s="40">
        <v>44930</v>
      </c>
      <c r="B2405" s="41">
        <v>1772.9920080793099</v>
      </c>
      <c r="C2405" s="41">
        <v>173166.12225403101</v>
      </c>
      <c r="D2405" s="38">
        <v>1.0884265009922001</v>
      </c>
      <c r="E2405" s="38">
        <v>97.668867916456406</v>
      </c>
    </row>
    <row r="2406" spans="1:5">
      <c r="A2406" s="40">
        <v>44931</v>
      </c>
      <c r="B2406" s="41">
        <v>1773.0372843855901</v>
      </c>
      <c r="C2406" s="41">
        <v>173162.92805006399</v>
      </c>
      <c r="D2406" s="38">
        <v>1.0884757618684699</v>
      </c>
      <c r="E2406" s="38">
        <v>97.664572299205901</v>
      </c>
    </row>
    <row r="2407" spans="1:5">
      <c r="A2407" s="40">
        <v>44932</v>
      </c>
      <c r="B2407" s="41">
        <v>1773.0825612092301</v>
      </c>
      <c r="C2407" s="41">
        <v>173159.732880825</v>
      </c>
      <c r="D2407" s="38">
        <v>1.0885250340078401</v>
      </c>
      <c r="E2407" s="38">
        <v>97.660276328436296</v>
      </c>
    </row>
    <row r="2408" spans="1:5">
      <c r="A2408" s="40">
        <v>44933</v>
      </c>
      <c r="B2408" s="41">
        <v>1773.12783855112</v>
      </c>
      <c r="C2408" s="41">
        <v>173156.536746458</v>
      </c>
      <c r="D2408" s="38">
        <v>1.08857431741163</v>
      </c>
      <c r="E2408" s="38">
        <v>97.655980004210903</v>
      </c>
    </row>
    <row r="2409" spans="1:5">
      <c r="A2409" s="40">
        <v>44934</v>
      </c>
      <c r="B2409" s="41">
        <v>1773.17311641217</v>
      </c>
      <c r="C2409" s="41">
        <v>173153.33964711</v>
      </c>
      <c r="D2409" s="38">
        <v>1.0886236120811701</v>
      </c>
      <c r="E2409" s="38">
        <v>97.651683326593101</v>
      </c>
    </row>
    <row r="2410" spans="1:5">
      <c r="A2410" s="40">
        <v>44935</v>
      </c>
      <c r="B2410" s="41">
        <v>1773.2183947932899</v>
      </c>
      <c r="C2410" s="41">
        <v>173150.14158292499</v>
      </c>
      <c r="D2410" s="38">
        <v>1.0886729180178001</v>
      </c>
      <c r="E2410" s="38">
        <v>97.647386295646001</v>
      </c>
    </row>
    <row r="2411" spans="1:5">
      <c r="A2411" s="40">
        <v>44936</v>
      </c>
      <c r="B2411" s="41">
        <v>1773.26367369537</v>
      </c>
      <c r="C2411" s="41">
        <v>173146.942554051</v>
      </c>
      <c r="D2411" s="38">
        <v>1.0887222352228301</v>
      </c>
      <c r="E2411" s="38">
        <v>97.643088911432997</v>
      </c>
    </row>
    <row r="2412" spans="1:5">
      <c r="A2412" s="40">
        <v>44937</v>
      </c>
      <c r="B2412" s="41">
        <v>1773.30895311932</v>
      </c>
      <c r="C2412" s="41">
        <v>173143.74256063299</v>
      </c>
      <c r="D2412" s="38">
        <v>1.0887715636975901</v>
      </c>
      <c r="E2412" s="38">
        <v>97.638791174017399</v>
      </c>
    </row>
    <row r="2413" spans="1:5">
      <c r="A2413" s="40">
        <v>44938</v>
      </c>
      <c r="B2413" s="41">
        <v>1773.35423306606</v>
      </c>
      <c r="C2413" s="41">
        <v>173140.54160281699</v>
      </c>
      <c r="D2413" s="38">
        <v>1.08882090344343</v>
      </c>
      <c r="E2413" s="38">
        <v>97.634493083462402</v>
      </c>
    </row>
    <row r="2414" spans="1:5">
      <c r="A2414" s="40">
        <v>44939</v>
      </c>
      <c r="B2414" s="41">
        <v>1773.3995135364801</v>
      </c>
      <c r="C2414" s="41">
        <v>173137.33968074899</v>
      </c>
      <c r="D2414" s="38">
        <v>1.08887025446166</v>
      </c>
      <c r="E2414" s="38">
        <v>97.630194639831402</v>
      </c>
    </row>
    <row r="2415" spans="1:5">
      <c r="A2415" s="40">
        <v>44940</v>
      </c>
      <c r="B2415" s="41">
        <v>1773.4447945314801</v>
      </c>
      <c r="C2415" s="41">
        <v>173134.13679457401</v>
      </c>
      <c r="D2415" s="38">
        <v>1.0889196167536199</v>
      </c>
      <c r="E2415" s="38">
        <v>97.625895843187607</v>
      </c>
    </row>
    <row r="2416" spans="1:5">
      <c r="A2416" s="40">
        <v>44941</v>
      </c>
      <c r="B2416" s="41">
        <v>1773.4900760519899</v>
      </c>
      <c r="C2416" s="41">
        <v>173130.932944439</v>
      </c>
      <c r="D2416" s="38">
        <v>1.0889689903206301</v>
      </c>
      <c r="E2416" s="38">
        <v>97.621596693594299</v>
      </c>
    </row>
    <row r="2417" spans="1:5">
      <c r="A2417" s="40">
        <v>44942</v>
      </c>
      <c r="B2417" s="41">
        <v>1773.5353580988999</v>
      </c>
      <c r="C2417" s="41">
        <v>173127.72813049</v>
      </c>
      <c r="D2417" s="38">
        <v>1.0890183751640301</v>
      </c>
      <c r="E2417" s="38">
        <v>97.617297191114901</v>
      </c>
    </row>
    <row r="2418" spans="1:5">
      <c r="A2418" s="40">
        <v>44943</v>
      </c>
      <c r="B2418" s="41">
        <v>1773.5806406731101</v>
      </c>
      <c r="C2418" s="41">
        <v>173124.52235287399</v>
      </c>
      <c r="D2418" s="38">
        <v>1.08906777128516</v>
      </c>
      <c r="E2418" s="38">
        <v>97.612997335812594</v>
      </c>
    </row>
    <row r="2419" spans="1:5">
      <c r="A2419" s="40">
        <v>44944</v>
      </c>
      <c r="B2419" s="41">
        <v>1773.6259237755501</v>
      </c>
      <c r="C2419" s="41">
        <v>173121.31561173499</v>
      </c>
      <c r="D2419" s="38">
        <v>1.08911717868533</v>
      </c>
      <c r="E2419" s="38">
        <v>97.608697127750702</v>
      </c>
    </row>
    <row r="2420" spans="1:5">
      <c r="A2420" s="40">
        <v>44945</v>
      </c>
      <c r="B2420" s="41">
        <v>1773.6712074071199</v>
      </c>
      <c r="C2420" s="41">
        <v>173118.10790722101</v>
      </c>
      <c r="D2420" s="38">
        <v>1.08916659736588</v>
      </c>
      <c r="E2420" s="38">
        <v>97.604396566992605</v>
      </c>
    </row>
    <row r="2421" spans="1:5">
      <c r="A2421" s="40">
        <v>44946</v>
      </c>
      <c r="B2421" s="41">
        <v>1773.7164915687199</v>
      </c>
      <c r="C2421" s="41">
        <v>173114.89923947799</v>
      </c>
      <c r="D2421" s="38">
        <v>1.0892160273281499</v>
      </c>
      <c r="E2421" s="38">
        <v>97.6000956536015</v>
      </c>
    </row>
    <row r="2422" spans="1:5">
      <c r="A2422" s="40">
        <v>44947</v>
      </c>
      <c r="B2422" s="41">
        <v>1773.7617762612699</v>
      </c>
      <c r="C2422" s="41">
        <v>173111.68960865101</v>
      </c>
      <c r="D2422" s="38">
        <v>1.08926546857346</v>
      </c>
      <c r="E2422" s="38">
        <v>97.595794387640893</v>
      </c>
    </row>
    <row r="2423" spans="1:5">
      <c r="A2423" s="40">
        <v>44948</v>
      </c>
      <c r="B2423" s="41">
        <v>1773.8070614856699</v>
      </c>
      <c r="C2423" s="41">
        <v>173108.47901488899</v>
      </c>
      <c r="D2423" s="38">
        <v>1.0893149211031601</v>
      </c>
      <c r="E2423" s="38">
        <v>97.591492769173897</v>
      </c>
    </row>
    <row r="2424" spans="1:5">
      <c r="A2424" s="40">
        <v>44949</v>
      </c>
      <c r="B2424" s="41">
        <v>1773.8523472428401</v>
      </c>
      <c r="C2424" s="41">
        <v>173105.267458335</v>
      </c>
      <c r="D2424" s="38">
        <v>1.0893643849185599</v>
      </c>
      <c r="E2424" s="38">
        <v>97.587190798263904</v>
      </c>
    </row>
    <row r="2425" spans="1:5">
      <c r="A2425" s="40">
        <v>44950</v>
      </c>
      <c r="B2425" s="41">
        <v>1773.8976335336899</v>
      </c>
      <c r="C2425" s="41">
        <v>173102.05493913899</v>
      </c>
      <c r="D2425" s="38">
        <v>1.0894138600210199</v>
      </c>
      <c r="E2425" s="38">
        <v>97.582888474974297</v>
      </c>
    </row>
    <row r="2426" spans="1:5">
      <c r="A2426" s="40">
        <v>44951</v>
      </c>
      <c r="B2426" s="41">
        <v>1773.9429203591201</v>
      </c>
      <c r="C2426" s="41">
        <v>173098.841457445</v>
      </c>
      <c r="D2426" s="38">
        <v>1.0894633464118499</v>
      </c>
      <c r="E2426" s="38">
        <v>97.578585799368298</v>
      </c>
    </row>
    <row r="2427" spans="1:5">
      <c r="A2427" s="40">
        <v>44952</v>
      </c>
      <c r="B2427" s="41">
        <v>1773.98820772006</v>
      </c>
      <c r="C2427" s="41">
        <v>173095.62701339999</v>
      </c>
      <c r="D2427" s="38">
        <v>1.08951284409239</v>
      </c>
      <c r="E2427" s="38">
        <v>97.574282771509402</v>
      </c>
    </row>
    <row r="2428" spans="1:5">
      <c r="A2428" s="40">
        <v>44953</v>
      </c>
      <c r="B2428" s="41">
        <v>1774.0334956173999</v>
      </c>
      <c r="C2428" s="41">
        <v>173092.41160715101</v>
      </c>
      <c r="D2428" s="38">
        <v>1.08956235306399</v>
      </c>
      <c r="E2428" s="38">
        <v>97.569979391460805</v>
      </c>
    </row>
    <row r="2429" spans="1:5">
      <c r="A2429" s="40">
        <v>44954</v>
      </c>
      <c r="B2429" s="41">
        <v>1774.07878405207</v>
      </c>
      <c r="C2429" s="41">
        <v>173089.19523884499</v>
      </c>
      <c r="D2429" s="38">
        <v>1.08961187332797</v>
      </c>
      <c r="E2429" s="38">
        <v>97.565675659285802</v>
      </c>
    </row>
    <row r="2430" spans="1:5">
      <c r="A2430" s="40">
        <v>44955</v>
      </c>
      <c r="B2430" s="41">
        <v>1774.1240730249799</v>
      </c>
      <c r="C2430" s="41">
        <v>173085.97790862701</v>
      </c>
      <c r="D2430" s="38">
        <v>1.0896614048856601</v>
      </c>
      <c r="E2430" s="38">
        <v>97.5613715750479</v>
      </c>
    </row>
    <row r="2431" spans="1:5">
      <c r="A2431" s="40">
        <v>44956</v>
      </c>
      <c r="B2431" s="41">
        <v>1774.1693625370301</v>
      </c>
      <c r="C2431" s="41">
        <v>173082.75961664601</v>
      </c>
      <c r="D2431" s="38">
        <v>1.0897109477384199</v>
      </c>
      <c r="E2431" s="38">
        <v>97.557067138810297</v>
      </c>
    </row>
    <row r="2432" spans="1:5">
      <c r="A2432" s="40">
        <v>44957</v>
      </c>
      <c r="B2432" s="41">
        <v>1774.2146525891501</v>
      </c>
      <c r="C2432" s="41">
        <v>173079.54036304701</v>
      </c>
      <c r="D2432" s="38">
        <v>1.08976050188756</v>
      </c>
      <c r="E2432" s="38">
        <v>97.552762350636499</v>
      </c>
    </row>
    <row r="2433" spans="1:5">
      <c r="A2433" s="40">
        <v>44958</v>
      </c>
      <c r="B2433" s="41">
        <v>1774.25994318225</v>
      </c>
      <c r="C2433" s="41">
        <v>173076.32014797701</v>
      </c>
      <c r="D2433" s="38">
        <v>1.08981006733442</v>
      </c>
      <c r="E2433" s="38">
        <v>97.548457210589703</v>
      </c>
    </row>
    <row r="2434" spans="1:5">
      <c r="A2434" s="40">
        <v>44959</v>
      </c>
      <c r="B2434" s="41">
        <v>1774.3052343172501</v>
      </c>
      <c r="C2434" s="41">
        <v>173073.098971584</v>
      </c>
      <c r="D2434" s="38">
        <v>1.0898596440803501</v>
      </c>
      <c r="E2434" s="38">
        <v>97.544151718733303</v>
      </c>
    </row>
    <row r="2435" spans="1:5">
      <c r="A2435" s="40">
        <v>44960</v>
      </c>
      <c r="B2435" s="41">
        <v>1774.35052599505</v>
      </c>
      <c r="C2435" s="41">
        <v>173069.87683401399</v>
      </c>
      <c r="D2435" s="38">
        <v>1.0899092321266799</v>
      </c>
      <c r="E2435" s="38">
        <v>97.539845875130695</v>
      </c>
    </row>
    <row r="2436" spans="1:5">
      <c r="A2436" s="40">
        <v>44961</v>
      </c>
      <c r="B2436" s="41">
        <v>1774.39581821658</v>
      </c>
      <c r="C2436" s="41">
        <v>173066.653735414</v>
      </c>
      <c r="D2436" s="38">
        <v>1.0899588314747499</v>
      </c>
      <c r="E2436" s="38">
        <v>97.535539679845201</v>
      </c>
    </row>
    <row r="2437" spans="1:5">
      <c r="A2437" s="40">
        <v>44962</v>
      </c>
      <c r="B2437" s="41">
        <v>1774.4411109827399</v>
      </c>
      <c r="C2437" s="41">
        <v>173063.42967593099</v>
      </c>
      <c r="D2437" s="38">
        <v>1.09000844212589</v>
      </c>
      <c r="E2437" s="38">
        <v>97.531233132940102</v>
      </c>
    </row>
    <row r="2438" spans="1:5">
      <c r="A2438" s="40">
        <v>44963</v>
      </c>
      <c r="B2438" s="41">
        <v>1774.48640429447</v>
      </c>
      <c r="C2438" s="41">
        <v>173060.204655712</v>
      </c>
      <c r="D2438" s="38">
        <v>1.0900580640814399</v>
      </c>
      <c r="E2438" s="38">
        <v>97.526926234479006</v>
      </c>
    </row>
    <row r="2439" spans="1:5">
      <c r="A2439" s="40">
        <v>44964</v>
      </c>
      <c r="B2439" s="41">
        <v>1774.5316981526701</v>
      </c>
      <c r="C2439" s="41">
        <v>173056.978674905</v>
      </c>
      <c r="D2439" s="38">
        <v>1.0901076973427399</v>
      </c>
      <c r="E2439" s="38">
        <v>97.522618984524996</v>
      </c>
    </row>
    <row r="2440" spans="1:5">
      <c r="A2440" s="40">
        <v>44965</v>
      </c>
      <c r="B2440" s="41">
        <v>1774.5769925582599</v>
      </c>
      <c r="C2440" s="41">
        <v>173053.75173365499</v>
      </c>
      <c r="D2440" s="38">
        <v>1.0901573419111401</v>
      </c>
      <c r="E2440" s="38">
        <v>97.518311383141594</v>
      </c>
    </row>
    <row r="2441" spans="1:5">
      <c r="A2441" s="40">
        <v>44966</v>
      </c>
      <c r="B2441" s="41">
        <v>1774.62228751216</v>
      </c>
      <c r="C2441" s="41">
        <v>173050.52383211101</v>
      </c>
      <c r="D2441" s="38">
        <v>1.09020699778796</v>
      </c>
      <c r="E2441" s="38">
        <v>97.514003430392293</v>
      </c>
    </row>
    <row r="2442" spans="1:5">
      <c r="A2442" s="40">
        <v>44967</v>
      </c>
      <c r="B2442" s="41">
        <v>1774.6675830152899</v>
      </c>
      <c r="C2442" s="41">
        <v>173047.29497041999</v>
      </c>
      <c r="D2442" s="38">
        <v>1.09025666497454</v>
      </c>
      <c r="E2442" s="38">
        <v>97.509695126340205</v>
      </c>
    </row>
    <row r="2443" spans="1:5">
      <c r="A2443" s="40">
        <v>44968</v>
      </c>
      <c r="B2443" s="41">
        <v>1774.7128790685699</v>
      </c>
      <c r="C2443" s="41">
        <v>173044.065148728</v>
      </c>
      <c r="D2443" s="38">
        <v>1.09030634347224</v>
      </c>
      <c r="E2443" s="38">
        <v>97.505386471048794</v>
      </c>
    </row>
    <row r="2444" spans="1:5">
      <c r="A2444" s="40">
        <v>44969</v>
      </c>
      <c r="B2444" s="41">
        <v>1774.7581756729101</v>
      </c>
      <c r="C2444" s="41">
        <v>173040.834367184</v>
      </c>
      <c r="D2444" s="38">
        <v>1.0903560332823801</v>
      </c>
      <c r="E2444" s="38">
        <v>97.501077464581599</v>
      </c>
    </row>
    <row r="2445" spans="1:5">
      <c r="A2445" s="40">
        <v>44970</v>
      </c>
      <c r="B2445" s="41">
        <v>1774.80347282924</v>
      </c>
      <c r="C2445" s="41">
        <v>173037.602625934</v>
      </c>
      <c r="D2445" s="38">
        <v>1.0904057344063101</v>
      </c>
      <c r="E2445" s="38">
        <v>97.496768107001799</v>
      </c>
    </row>
    <row r="2446" spans="1:5">
      <c r="A2446" s="40">
        <v>44971</v>
      </c>
      <c r="B2446" s="41">
        <v>1774.84877053848</v>
      </c>
      <c r="C2446" s="41">
        <v>173034.369925126</v>
      </c>
      <c r="D2446" s="38">
        <v>1.09045544684537</v>
      </c>
      <c r="E2446" s="38">
        <v>97.492458398373003</v>
      </c>
    </row>
    <row r="2447" spans="1:5">
      <c r="A2447" s="40">
        <v>44972</v>
      </c>
      <c r="B2447" s="41">
        <v>1774.89406880154</v>
      </c>
      <c r="C2447" s="41">
        <v>173031.13626490699</v>
      </c>
      <c r="D2447" s="38">
        <v>1.0905051706008899</v>
      </c>
      <c r="E2447" s="38">
        <v>97.488148338758407</v>
      </c>
    </row>
    <row r="2448" spans="1:5">
      <c r="A2448" s="40">
        <v>44973</v>
      </c>
      <c r="B2448" s="41">
        <v>1774.9393676193499</v>
      </c>
      <c r="C2448" s="41">
        <v>173027.90164542501</v>
      </c>
      <c r="D2448" s="38">
        <v>1.0905549056742301</v>
      </c>
      <c r="E2448" s="38">
        <v>97.483837928221405</v>
      </c>
    </row>
    <row r="2449" spans="1:5">
      <c r="A2449" s="40">
        <v>44974</v>
      </c>
      <c r="B2449" s="41">
        <v>1774.9846669928299</v>
      </c>
      <c r="C2449" s="41">
        <v>173024.66606682699</v>
      </c>
      <c r="D2449" s="38">
        <v>1.0906046520667201</v>
      </c>
      <c r="E2449" s="38">
        <v>97.479527166825605</v>
      </c>
    </row>
    <row r="2450" spans="1:5">
      <c r="A2450" s="40">
        <v>44975</v>
      </c>
      <c r="B2450" s="41">
        <v>1775.02996692291</v>
      </c>
      <c r="C2450" s="41">
        <v>173021.42952926099</v>
      </c>
      <c r="D2450" s="38">
        <v>1.0906544097797</v>
      </c>
      <c r="E2450" s="38">
        <v>97.475216054634203</v>
      </c>
    </row>
    <row r="2451" spans="1:5">
      <c r="A2451" s="40">
        <v>44976</v>
      </c>
      <c r="B2451" s="41">
        <v>1775.0752674104999</v>
      </c>
      <c r="C2451" s="41">
        <v>173018.19203287401</v>
      </c>
      <c r="D2451" s="38">
        <v>1.09070417881452</v>
      </c>
      <c r="E2451" s="38">
        <v>97.470904591710706</v>
      </c>
    </row>
    <row r="2452" spans="1:5">
      <c r="A2452" s="40">
        <v>44977</v>
      </c>
      <c r="B2452" s="41">
        <v>1775.12056845653</v>
      </c>
      <c r="C2452" s="41">
        <v>173014.95357781401</v>
      </c>
      <c r="D2452" s="38">
        <v>1.0907539591725199</v>
      </c>
      <c r="E2452" s="38">
        <v>97.466592778118397</v>
      </c>
    </row>
    <row r="2453" spans="1:5">
      <c r="A2453" s="40">
        <v>44978</v>
      </c>
      <c r="B2453" s="41">
        <v>1775.16587006192</v>
      </c>
      <c r="C2453" s="41">
        <v>173011.71416422899</v>
      </c>
      <c r="D2453" s="38">
        <v>1.0908037508550401</v>
      </c>
      <c r="E2453" s="38">
        <v>97.462280613920896</v>
      </c>
    </row>
    <row r="2454" spans="1:5">
      <c r="A2454" s="40">
        <v>44979</v>
      </c>
      <c r="B2454" s="41">
        <v>1775.2111722275899</v>
      </c>
      <c r="C2454" s="41">
        <v>173008.473792267</v>
      </c>
      <c r="D2454" s="38">
        <v>1.0908535538634301</v>
      </c>
      <c r="E2454" s="38">
        <v>97.4579680991814</v>
      </c>
    </row>
    <row r="2455" spans="1:5">
      <c r="A2455" s="40">
        <v>44980</v>
      </c>
      <c r="B2455" s="41">
        <v>1775.2564749544699</v>
      </c>
      <c r="C2455" s="41">
        <v>173005.232462074</v>
      </c>
      <c r="D2455" s="38">
        <v>1.0909033681990301</v>
      </c>
      <c r="E2455" s="38">
        <v>97.453655233963502</v>
      </c>
    </row>
    <row r="2456" spans="1:5">
      <c r="A2456" s="40">
        <v>44981</v>
      </c>
      <c r="B2456" s="41">
        <v>1775.3017782434899</v>
      </c>
      <c r="C2456" s="41">
        <v>173001.9901738</v>
      </c>
      <c r="D2456" s="38">
        <v>1.09095319386318</v>
      </c>
      <c r="E2456" s="38">
        <v>97.449342018330498</v>
      </c>
    </row>
    <row r="2457" spans="1:5">
      <c r="A2457" s="40">
        <v>44982</v>
      </c>
      <c r="B2457" s="41">
        <v>1775.3470820955699</v>
      </c>
      <c r="C2457" s="41">
        <v>172998.746927592</v>
      </c>
      <c r="D2457" s="38">
        <v>1.0910030308572201</v>
      </c>
      <c r="E2457" s="38">
        <v>97.445028452345895</v>
      </c>
    </row>
    <row r="2458" spans="1:5">
      <c r="A2458" s="40">
        <v>44983</v>
      </c>
      <c r="B2458" s="41">
        <v>1775.3923865116301</v>
      </c>
      <c r="C2458" s="41">
        <v>172995.50272359699</v>
      </c>
      <c r="D2458" s="38">
        <v>1.09105287918252</v>
      </c>
      <c r="E2458" s="38">
        <v>97.440714536073003</v>
      </c>
    </row>
    <row r="2459" spans="1:5">
      <c r="A2459" s="40">
        <v>44984</v>
      </c>
      <c r="B2459" s="41">
        <v>1775.4376914925999</v>
      </c>
      <c r="C2459" s="41">
        <v>172992.25756196401</v>
      </c>
      <c r="D2459" s="38">
        <v>1.09110273884039</v>
      </c>
      <c r="E2459" s="38">
        <v>97.436400269575401</v>
      </c>
    </row>
    <row r="2460" spans="1:5">
      <c r="A2460" s="40">
        <v>44985</v>
      </c>
      <c r="B2460" s="41">
        <v>1775.4829970394101</v>
      </c>
      <c r="C2460" s="41">
        <v>172989.011442841</v>
      </c>
      <c r="D2460" s="38">
        <v>1.09115260983221</v>
      </c>
      <c r="E2460" s="38">
        <v>97.432085652916498</v>
      </c>
    </row>
    <row r="2461" spans="1:5">
      <c r="A2461" s="40">
        <v>44986</v>
      </c>
      <c r="B2461" s="41">
        <v>1775.52830315299</v>
      </c>
      <c r="C2461" s="41">
        <v>172985.76436637601</v>
      </c>
      <c r="D2461" s="38">
        <v>1.0912024921593</v>
      </c>
      <c r="E2461" s="38">
        <v>97.427770686159505</v>
      </c>
    </row>
    <row r="2462" spans="1:5">
      <c r="A2462" s="40">
        <v>44987</v>
      </c>
      <c r="B2462" s="41">
        <v>1775.57360983426</v>
      </c>
      <c r="C2462" s="41">
        <v>172982.51633271601</v>
      </c>
      <c r="D2462" s="38">
        <v>1.0912523858230101</v>
      </c>
      <c r="E2462" s="38">
        <v>97.423455369368199</v>
      </c>
    </row>
    <row r="2463" spans="1:5">
      <c r="A2463" s="40">
        <v>44988</v>
      </c>
      <c r="B2463" s="41">
        <v>1775.6189170841501</v>
      </c>
      <c r="C2463" s="41">
        <v>172979.26734201101</v>
      </c>
      <c r="D2463" s="38">
        <v>1.0913022908247001</v>
      </c>
      <c r="E2463" s="38">
        <v>97.419139702605804</v>
      </c>
    </row>
    <row r="2464" spans="1:5">
      <c r="A2464" s="40">
        <v>44989</v>
      </c>
      <c r="B2464" s="41">
        <v>1775.6642249035899</v>
      </c>
      <c r="C2464" s="41">
        <v>172976.01739440701</v>
      </c>
      <c r="D2464" s="38">
        <v>1.09135220716571</v>
      </c>
      <c r="E2464" s="38">
        <v>97.414823685935801</v>
      </c>
    </row>
    <row r="2465" spans="1:5">
      <c r="A2465" s="40">
        <v>44990</v>
      </c>
      <c r="B2465" s="41">
        <v>1775.70953329351</v>
      </c>
      <c r="C2465" s="41">
        <v>172972.766490054</v>
      </c>
      <c r="D2465" s="38">
        <v>1.0914021348473799</v>
      </c>
      <c r="E2465" s="38">
        <v>97.410507319421697</v>
      </c>
    </row>
    <row r="2466" spans="1:5">
      <c r="A2466" s="40">
        <v>44991</v>
      </c>
      <c r="B2466" s="41">
        <v>1775.75484225483</v>
      </c>
      <c r="C2466" s="41">
        <v>172969.51462910001</v>
      </c>
      <c r="D2466" s="38">
        <v>1.09145207387107</v>
      </c>
      <c r="E2466" s="38">
        <v>97.406190603126902</v>
      </c>
    </row>
    <row r="2467" spans="1:5">
      <c r="A2467" s="40">
        <v>44992</v>
      </c>
      <c r="B2467" s="41">
        <v>1775.80015178849</v>
      </c>
      <c r="C2467" s="41">
        <v>172966.26181169201</v>
      </c>
      <c r="D2467" s="38">
        <v>1.0915020242381099</v>
      </c>
      <c r="E2467" s="38">
        <v>97.401873537114795</v>
      </c>
    </row>
    <row r="2468" spans="1:5">
      <c r="A2468" s="40">
        <v>44993</v>
      </c>
      <c r="B2468" s="41">
        <v>1775.8454618954199</v>
      </c>
      <c r="C2468" s="41">
        <v>172963.00803798001</v>
      </c>
      <c r="D2468" s="38">
        <v>1.0915519859498699</v>
      </c>
      <c r="E2468" s="38">
        <v>97.397556121448901</v>
      </c>
    </row>
    <row r="2469" spans="1:5">
      <c r="A2469" s="40">
        <v>44994</v>
      </c>
      <c r="B2469" s="41">
        <v>1775.89077257655</v>
      </c>
      <c r="C2469" s="41">
        <v>172959.75330811099</v>
      </c>
      <c r="D2469" s="38">
        <v>1.09160195900768</v>
      </c>
      <c r="E2469" s="38">
        <v>97.393238356192796</v>
      </c>
    </row>
    <row r="2470" spans="1:5">
      <c r="A2470" s="40">
        <v>44995</v>
      </c>
      <c r="B2470" s="41">
        <v>1775.9360838328</v>
      </c>
      <c r="C2470" s="41">
        <v>172956.49762223399</v>
      </c>
      <c r="D2470" s="38">
        <v>1.0916519434129099</v>
      </c>
      <c r="E2470" s="38">
        <v>97.388920241409707</v>
      </c>
    </row>
    <row r="2471" spans="1:5">
      <c r="A2471" s="40">
        <v>44996</v>
      </c>
      <c r="B2471" s="41">
        <v>1775.9813956651201</v>
      </c>
      <c r="C2471" s="41">
        <v>172953.240980498</v>
      </c>
      <c r="D2471" s="38">
        <v>1.0917019391668801</v>
      </c>
      <c r="E2471" s="38">
        <v>97.384601777163297</v>
      </c>
    </row>
    <row r="2472" spans="1:5">
      <c r="A2472" s="40">
        <v>44997</v>
      </c>
      <c r="B2472" s="41">
        <v>1776.02670807443</v>
      </c>
      <c r="C2472" s="41">
        <v>172949.983383051</v>
      </c>
      <c r="D2472" s="38">
        <v>1.0917519462709699</v>
      </c>
      <c r="E2472" s="38">
        <v>97.380282963516905</v>
      </c>
    </row>
    <row r="2473" spans="1:5">
      <c r="A2473" s="40">
        <v>44998</v>
      </c>
      <c r="B2473" s="41">
        <v>1776.0720210616601</v>
      </c>
      <c r="C2473" s="41">
        <v>172946.72483004199</v>
      </c>
      <c r="D2473" s="38">
        <v>1.09180196472651</v>
      </c>
      <c r="E2473" s="38">
        <v>97.375963800534095</v>
      </c>
    </row>
    <row r="2474" spans="1:5">
      <c r="A2474" s="40">
        <v>44999</v>
      </c>
      <c r="B2474" s="41">
        <v>1776.1173346277501</v>
      </c>
      <c r="C2474" s="41">
        <v>172943.46532161799</v>
      </c>
      <c r="D2474" s="38">
        <v>1.0918519945348499</v>
      </c>
      <c r="E2474" s="38">
        <v>97.371644288278304</v>
      </c>
    </row>
    <row r="2475" spans="1:5">
      <c r="A2475" s="40">
        <v>45000</v>
      </c>
      <c r="B2475" s="41">
        <v>1776.1626487736401</v>
      </c>
      <c r="C2475" s="41">
        <v>172940.20485792999</v>
      </c>
      <c r="D2475" s="38">
        <v>1.0919020356973499</v>
      </c>
      <c r="E2475" s="38">
        <v>97.367324426812999</v>
      </c>
    </row>
    <row r="2476" spans="1:5">
      <c r="A2476" s="40">
        <v>45001</v>
      </c>
      <c r="B2476" s="41">
        <v>1776.2079635002499</v>
      </c>
      <c r="C2476" s="41">
        <v>172936.943439125</v>
      </c>
      <c r="D2476" s="38">
        <v>1.0919520882153599</v>
      </c>
      <c r="E2476" s="38">
        <v>97.363004216201603</v>
      </c>
    </row>
    <row r="2477" spans="1:5">
      <c r="A2477" s="40">
        <v>45002</v>
      </c>
      <c r="B2477" s="41">
        <v>1776.25327880852</v>
      </c>
      <c r="C2477" s="41">
        <v>172933.68106535301</v>
      </c>
      <c r="D2477" s="38">
        <v>1.0920021520902301</v>
      </c>
      <c r="E2477" s="38">
        <v>97.358683656507694</v>
      </c>
    </row>
    <row r="2478" spans="1:5">
      <c r="A2478" s="40">
        <v>45003</v>
      </c>
      <c r="B2478" s="41">
        <v>1776.2985946993799</v>
      </c>
      <c r="C2478" s="41">
        <v>172930.41773676101</v>
      </c>
      <c r="D2478" s="38">
        <v>1.09205222732331</v>
      </c>
      <c r="E2478" s="38">
        <v>97.354362747794795</v>
      </c>
    </row>
    <row r="2479" spans="1:5">
      <c r="A2479" s="40">
        <v>45004</v>
      </c>
      <c r="B2479" s="41">
        <v>1776.34391117377</v>
      </c>
      <c r="C2479" s="41">
        <v>172927.15345350001</v>
      </c>
      <c r="D2479" s="38">
        <v>1.09210231391595</v>
      </c>
      <c r="E2479" s="38">
        <v>97.350041490126202</v>
      </c>
    </row>
    <row r="2480" spans="1:5">
      <c r="A2480" s="40">
        <v>45005</v>
      </c>
      <c r="B2480" s="41">
        <v>1776.3892282326301</v>
      </c>
      <c r="C2480" s="41">
        <v>172923.88821571699</v>
      </c>
      <c r="D2480" s="38">
        <v>1.0921524118695101</v>
      </c>
      <c r="E2480" s="38">
        <v>97.345719883565593</v>
      </c>
    </row>
    <row r="2481" spans="1:5">
      <c r="A2481" s="40">
        <v>45006</v>
      </c>
      <c r="B2481" s="41">
        <v>1776.4345458768901</v>
      </c>
      <c r="C2481" s="41">
        <v>172920.622023562</v>
      </c>
      <c r="D2481" s="38">
        <v>1.0922025211853299</v>
      </c>
      <c r="E2481" s="38">
        <v>97.341397928176406</v>
      </c>
    </row>
    <row r="2482" spans="1:5">
      <c r="A2482" s="40">
        <v>45007</v>
      </c>
      <c r="B2482" s="41">
        <v>1776.4798641074899</v>
      </c>
      <c r="C2482" s="41">
        <v>172917.354877184</v>
      </c>
      <c r="D2482" s="38">
        <v>1.09225264186478</v>
      </c>
      <c r="E2482" s="38">
        <v>97.337075624022205</v>
      </c>
    </row>
    <row r="2483" spans="1:5">
      <c r="A2483" s="40">
        <v>45008</v>
      </c>
      <c r="B2483" s="41">
        <v>1776.52518292537</v>
      </c>
      <c r="C2483" s="41">
        <v>172914.08677673101</v>
      </c>
      <c r="D2483" s="38">
        <v>1.0923027739091999</v>
      </c>
      <c r="E2483" s="38">
        <v>97.3327529711663</v>
      </c>
    </row>
    <row r="2484" spans="1:5">
      <c r="A2484" s="40">
        <v>45009</v>
      </c>
      <c r="B2484" s="41">
        <v>1776.5705023314599</v>
      </c>
      <c r="C2484" s="41">
        <v>172910.81772235301</v>
      </c>
      <c r="D2484" s="38">
        <v>1.09235291731994</v>
      </c>
      <c r="E2484" s="38">
        <v>97.328429969672399</v>
      </c>
    </row>
    <row r="2485" spans="1:5">
      <c r="A2485" s="40">
        <v>45010</v>
      </c>
      <c r="B2485" s="41">
        <v>1776.61582232669</v>
      </c>
      <c r="C2485" s="41">
        <v>172907.54771419801</v>
      </c>
      <c r="D2485" s="38">
        <v>1.09240307209837</v>
      </c>
      <c r="E2485" s="38">
        <v>97.324106619603896</v>
      </c>
    </row>
    <row r="2486" spans="1:5">
      <c r="A2486" s="40">
        <v>45011</v>
      </c>
      <c r="B2486" s="41">
        <v>1776.6611429120201</v>
      </c>
      <c r="C2486" s="41">
        <v>172904.276752417</v>
      </c>
      <c r="D2486" s="38">
        <v>1.0924532382458401</v>
      </c>
      <c r="E2486" s="38">
        <v>97.319782921024299</v>
      </c>
    </row>
    <row r="2487" spans="1:5">
      <c r="A2487" s="40">
        <v>45012</v>
      </c>
      <c r="B2487" s="41">
        <v>1776.70646408838</v>
      </c>
      <c r="C2487" s="41">
        <v>172901.00483715799</v>
      </c>
      <c r="D2487" s="38">
        <v>1.0925034157636899</v>
      </c>
      <c r="E2487" s="38">
        <v>97.315458873997201</v>
      </c>
    </row>
    <row r="2488" spans="1:5">
      <c r="A2488" s="40">
        <v>45013</v>
      </c>
      <c r="B2488" s="41">
        <v>1776.7517858567001</v>
      </c>
      <c r="C2488" s="41">
        <v>172897.73196856899</v>
      </c>
      <c r="D2488" s="38">
        <v>1.0925536046533</v>
      </c>
      <c r="E2488" s="38">
        <v>97.311134478586098</v>
      </c>
    </row>
    <row r="2489" spans="1:5">
      <c r="A2489" s="40">
        <v>45014</v>
      </c>
      <c r="B2489" s="41">
        <v>1776.7971082179299</v>
      </c>
      <c r="C2489" s="41">
        <v>172894.458146802</v>
      </c>
      <c r="D2489" s="38">
        <v>1.0926038049160001</v>
      </c>
      <c r="E2489" s="38">
        <v>97.306809734854397</v>
      </c>
    </row>
    <row r="2490" spans="1:5">
      <c r="A2490" s="40">
        <v>45015</v>
      </c>
      <c r="B2490" s="41">
        <v>1776.84243117301</v>
      </c>
      <c r="C2490" s="41">
        <v>172891.18337200399</v>
      </c>
      <c r="D2490" s="38">
        <v>1.09265401655316</v>
      </c>
      <c r="E2490" s="38">
        <v>97.302484642865807</v>
      </c>
    </row>
    <row r="2491" spans="1:5">
      <c r="A2491" s="40">
        <v>45016</v>
      </c>
      <c r="B2491" s="41">
        <v>1776.8877547228701</v>
      </c>
      <c r="C2491" s="41">
        <v>172887.90764432499</v>
      </c>
      <c r="D2491" s="38">
        <v>1.0927042395661399</v>
      </c>
      <c r="E2491" s="38">
        <v>97.298159202683706</v>
      </c>
    </row>
    <row r="2492" spans="1:5">
      <c r="A2492" s="40">
        <v>45017</v>
      </c>
      <c r="B2492" s="41">
        <v>1776.9330788684699</v>
      </c>
      <c r="C2492" s="41">
        <v>172884.630963915</v>
      </c>
      <c r="D2492" s="38">
        <v>1.09275447395628</v>
      </c>
      <c r="E2492" s="38">
        <v>97.293833414371605</v>
      </c>
    </row>
    <row r="2493" spans="1:5">
      <c r="A2493" s="40">
        <v>45018</v>
      </c>
      <c r="B2493" s="41">
        <v>1776.9784036107301</v>
      </c>
      <c r="C2493" s="41">
        <v>172881.35333092301</v>
      </c>
      <c r="D2493" s="38">
        <v>1.09280471972495</v>
      </c>
      <c r="E2493" s="38">
        <v>97.289507277993195</v>
      </c>
    </row>
    <row r="2494" spans="1:5">
      <c r="A2494" s="40">
        <v>45019</v>
      </c>
      <c r="B2494" s="41">
        <v>1777.0237289506099</v>
      </c>
      <c r="C2494" s="41">
        <v>172878.07474549799</v>
      </c>
      <c r="D2494" s="38">
        <v>1.0928549768735101</v>
      </c>
      <c r="E2494" s="38">
        <v>97.285180793611801</v>
      </c>
    </row>
    <row r="2495" spans="1:5">
      <c r="A2495" s="40">
        <v>45020</v>
      </c>
      <c r="B2495" s="41">
        <v>1777.06905488904</v>
      </c>
      <c r="C2495" s="41">
        <v>172874.795207791</v>
      </c>
      <c r="D2495" s="38">
        <v>1.0929052454033099</v>
      </c>
      <c r="E2495" s="38">
        <v>97.2808539612912</v>
      </c>
    </row>
    <row r="2496" spans="1:5">
      <c r="A2496" s="40">
        <v>45021</v>
      </c>
      <c r="B2496" s="41">
        <v>1777.1143814269701</v>
      </c>
      <c r="C2496" s="41">
        <v>172871.51471794999</v>
      </c>
      <c r="D2496" s="38">
        <v>1.0929555253157099</v>
      </c>
      <c r="E2496" s="38">
        <v>97.276526781094702</v>
      </c>
    </row>
    <row r="2497" spans="1:5">
      <c r="A2497" s="40">
        <v>45022</v>
      </c>
      <c r="B2497" s="41">
        <v>1777.15970856535</v>
      </c>
      <c r="C2497" s="41">
        <v>172868.23327612501</v>
      </c>
      <c r="D2497" s="38">
        <v>1.09300581661206</v>
      </c>
      <c r="E2497" s="38">
        <v>97.272199253086001</v>
      </c>
    </row>
    <row r="2498" spans="1:5">
      <c r="A2498" s="40">
        <v>45023</v>
      </c>
      <c r="B2498" s="41">
        <v>1777.2050363051001</v>
      </c>
      <c r="C2498" s="41">
        <v>172864.950882465</v>
      </c>
      <c r="D2498" s="38">
        <v>1.09305611929373</v>
      </c>
      <c r="E2498" s="38">
        <v>97.267871377328603</v>
      </c>
    </row>
    <row r="2499" spans="1:5">
      <c r="A2499" s="40">
        <v>45024</v>
      </c>
      <c r="B2499" s="41">
        <v>1777.2503646471901</v>
      </c>
      <c r="C2499" s="41">
        <v>172861.667537122</v>
      </c>
      <c r="D2499" s="38">
        <v>1.0931064333620799</v>
      </c>
      <c r="E2499" s="38">
        <v>97.263543153886005</v>
      </c>
    </row>
    <row r="2500" spans="1:5">
      <c r="A2500" s="40">
        <v>45025</v>
      </c>
      <c r="B2500" s="41">
        <v>1777.2956935925499</v>
      </c>
      <c r="C2500" s="41">
        <v>172858.38324024301</v>
      </c>
      <c r="D2500" s="38">
        <v>1.0931567588184601</v>
      </c>
      <c r="E2500" s="38">
        <v>97.259214582821798</v>
      </c>
    </row>
    <row r="2501" spans="1:5">
      <c r="A2501" s="40">
        <v>45026</v>
      </c>
      <c r="B2501" s="41">
        <v>1777.3410231421301</v>
      </c>
      <c r="C2501" s="41">
        <v>172855.09799198</v>
      </c>
      <c r="D2501" s="38">
        <v>1.0932070956642399</v>
      </c>
      <c r="E2501" s="38">
        <v>97.254885664199605</v>
      </c>
    </row>
    <row r="2502" spans="1:5">
      <c r="A2502" s="40">
        <v>45027</v>
      </c>
      <c r="B2502" s="41">
        <v>1777.3863532968801</v>
      </c>
      <c r="C2502" s="41">
        <v>172851.81179248099</v>
      </c>
      <c r="D2502" s="38">
        <v>1.0932574439007701</v>
      </c>
      <c r="E2502" s="38">
        <v>97.250556398082793</v>
      </c>
    </row>
    <row r="2503" spans="1:5">
      <c r="A2503" s="40">
        <v>45028</v>
      </c>
      <c r="B2503" s="41">
        <v>1777.4316840577401</v>
      </c>
      <c r="C2503" s="41">
        <v>172848.52464189701</v>
      </c>
      <c r="D2503" s="38">
        <v>1.0933078035294099</v>
      </c>
      <c r="E2503" s="38">
        <v>97.246226784535196</v>
      </c>
    </row>
    <row r="2504" spans="1:5">
      <c r="A2504" s="40">
        <v>45029</v>
      </c>
      <c r="B2504" s="41">
        <v>1777.4770154256501</v>
      </c>
      <c r="C2504" s="41">
        <v>172845.23654037801</v>
      </c>
      <c r="D2504" s="38">
        <v>1.0933581745515299</v>
      </c>
      <c r="E2504" s="38">
        <v>97.241896823620095</v>
      </c>
    </row>
    <row r="2505" spans="1:5">
      <c r="A2505" s="40">
        <v>45030</v>
      </c>
      <c r="B2505" s="41">
        <v>1777.52234740157</v>
      </c>
      <c r="C2505" s="41">
        <v>172841.947488073</v>
      </c>
      <c r="D2505" s="38">
        <v>1.0934085569684899</v>
      </c>
      <c r="E2505" s="38">
        <v>97.237566515401298</v>
      </c>
    </row>
    <row r="2506" spans="1:5">
      <c r="A2506" s="40">
        <v>45031</v>
      </c>
      <c r="B2506" s="41">
        <v>1777.56767998645</v>
      </c>
      <c r="C2506" s="41">
        <v>172838.65748513199</v>
      </c>
      <c r="D2506" s="38">
        <v>1.0934589507816399</v>
      </c>
      <c r="E2506" s="38">
        <v>97.233235859942198</v>
      </c>
    </row>
    <row r="2507" spans="1:5">
      <c r="A2507" s="40">
        <v>45032</v>
      </c>
      <c r="B2507" s="41">
        <v>1777.6130131812199</v>
      </c>
      <c r="C2507" s="41">
        <v>172835.366531707</v>
      </c>
      <c r="D2507" s="38">
        <v>1.0935093559923501</v>
      </c>
      <c r="E2507" s="38">
        <v>97.228904857306503</v>
      </c>
    </row>
    <row r="2508" spans="1:5">
      <c r="A2508" s="40">
        <v>45033</v>
      </c>
      <c r="B2508" s="41">
        <v>1777.6583469868399</v>
      </c>
      <c r="C2508" s="41">
        <v>172832.074627945</v>
      </c>
      <c r="D2508" s="38">
        <v>1.0935597726019799</v>
      </c>
      <c r="E2508" s="38">
        <v>97.224573507557594</v>
      </c>
    </row>
    <row r="2509" spans="1:5">
      <c r="A2509" s="40">
        <v>45034</v>
      </c>
      <c r="B2509" s="41">
        <v>1777.7036814042599</v>
      </c>
      <c r="C2509" s="41">
        <v>172828.78177399901</v>
      </c>
      <c r="D2509" s="38">
        <v>1.0936102006119</v>
      </c>
      <c r="E2509" s="38">
        <v>97.220241810759305</v>
      </c>
    </row>
    <row r="2510" spans="1:5">
      <c r="A2510" s="40">
        <v>45035</v>
      </c>
      <c r="B2510" s="41">
        <v>1777.7490164344199</v>
      </c>
      <c r="C2510" s="41">
        <v>172825.48797001701</v>
      </c>
      <c r="D2510" s="38">
        <v>1.0936606400234601</v>
      </c>
      <c r="E2510" s="38">
        <v>97.215909766975003</v>
      </c>
    </row>
    <row r="2511" spans="1:5">
      <c r="A2511" s="40">
        <v>45036</v>
      </c>
      <c r="B2511" s="41">
        <v>1777.7943520782801</v>
      </c>
      <c r="C2511" s="41">
        <v>172822.193216151</v>
      </c>
      <c r="D2511" s="38">
        <v>1.0937110908380301</v>
      </c>
      <c r="E2511" s="38">
        <v>97.211577376268394</v>
      </c>
    </row>
    <row r="2512" spans="1:5">
      <c r="A2512" s="40">
        <v>45037</v>
      </c>
      <c r="B2512" s="41">
        <v>1777.83968833679</v>
      </c>
      <c r="C2512" s="41">
        <v>172818.89751255</v>
      </c>
      <c r="D2512" s="38">
        <v>1.09376155305698</v>
      </c>
      <c r="E2512" s="38">
        <v>97.207244638703102</v>
      </c>
    </row>
    <row r="2513" spans="1:5">
      <c r="A2513" s="40">
        <v>45038</v>
      </c>
      <c r="B2513" s="41">
        <v>1777.8850252109</v>
      </c>
      <c r="C2513" s="41">
        <v>172815.60085936499</v>
      </c>
      <c r="D2513" s="38">
        <v>1.09381202668166</v>
      </c>
      <c r="E2513" s="38">
        <v>97.202911554342506</v>
      </c>
    </row>
    <row r="2514" spans="1:5">
      <c r="A2514" s="40">
        <v>45039</v>
      </c>
      <c r="B2514" s="41">
        <v>1777.9303627015499</v>
      </c>
      <c r="C2514" s="41">
        <v>172812.303256746</v>
      </c>
      <c r="D2514" s="38">
        <v>1.09386251171344</v>
      </c>
      <c r="E2514" s="38">
        <v>97.198578123250499</v>
      </c>
    </row>
    <row r="2515" spans="1:5">
      <c r="A2515" s="40">
        <v>45040</v>
      </c>
      <c r="B2515" s="41">
        <v>1777.9757008096999</v>
      </c>
      <c r="C2515" s="41">
        <v>172809.00470484301</v>
      </c>
      <c r="D2515" s="38">
        <v>1.0939130081536801</v>
      </c>
      <c r="E2515" s="38">
        <v>97.194244345490404</v>
      </c>
    </row>
    <row r="2516" spans="1:5">
      <c r="A2516" s="40">
        <v>45041</v>
      </c>
      <c r="B2516" s="41">
        <v>1778.0210395363099</v>
      </c>
      <c r="C2516" s="41">
        <v>172805.70520380701</v>
      </c>
      <c r="D2516" s="38">
        <v>1.09396351600376</v>
      </c>
      <c r="E2516" s="38">
        <v>97.189910221125999</v>
      </c>
    </row>
    <row r="2517" spans="1:5">
      <c r="A2517" s="40">
        <v>45042</v>
      </c>
      <c r="B2517" s="41">
        <v>1778.0663788823199</v>
      </c>
      <c r="C2517" s="41">
        <v>172802.404753788</v>
      </c>
      <c r="D2517" s="38">
        <v>1.09401403526503</v>
      </c>
      <c r="E2517" s="38">
        <v>97.185575750220707</v>
      </c>
    </row>
    <row r="2518" spans="1:5">
      <c r="A2518" s="40">
        <v>45043</v>
      </c>
      <c r="B2518" s="41">
        <v>1778.1117188486801</v>
      </c>
      <c r="C2518" s="41">
        <v>172799.10335493699</v>
      </c>
      <c r="D2518" s="38">
        <v>1.0940645659388599</v>
      </c>
      <c r="E2518" s="38">
        <v>97.181240932838406</v>
      </c>
    </row>
    <row r="2519" spans="1:5">
      <c r="A2519" s="40">
        <v>45044</v>
      </c>
      <c r="B2519" s="41">
        <v>1778.15705943636</v>
      </c>
      <c r="C2519" s="41">
        <v>172795.80100740501</v>
      </c>
      <c r="D2519" s="38">
        <v>1.09411510802662</v>
      </c>
      <c r="E2519" s="38">
        <v>97.176905769042406</v>
      </c>
    </row>
    <row r="2520" spans="1:5">
      <c r="A2520" s="40">
        <v>45045</v>
      </c>
      <c r="B2520" s="41">
        <v>1778.2024006463</v>
      </c>
      <c r="C2520" s="41">
        <v>172792.49771134101</v>
      </c>
      <c r="D2520" s="38">
        <v>1.09416566152967</v>
      </c>
      <c r="E2520" s="38">
        <v>97.172570258896499</v>
      </c>
    </row>
    <row r="2521" spans="1:5">
      <c r="A2521" s="40">
        <v>45046</v>
      </c>
      <c r="B2521" s="41">
        <v>1778.2477424794599</v>
      </c>
      <c r="C2521" s="41">
        <v>172789.19346689701</v>
      </c>
      <c r="D2521" s="38">
        <v>1.09421622644938</v>
      </c>
      <c r="E2521" s="38">
        <v>97.168234402464293</v>
      </c>
    </row>
    <row r="2522" spans="1:5">
      <c r="A2522" s="40">
        <v>45047</v>
      </c>
      <c r="B2522" s="41">
        <v>1778.2930849367899</v>
      </c>
      <c r="C2522" s="41">
        <v>172785.88827422299</v>
      </c>
      <c r="D2522" s="38">
        <v>1.0942668027871201</v>
      </c>
      <c r="E2522" s="38">
        <v>97.163898199809296</v>
      </c>
    </row>
    <row r="2523" spans="1:5">
      <c r="A2523" s="40">
        <v>45048</v>
      </c>
      <c r="B2523" s="41">
        <v>1778.3384280192499</v>
      </c>
      <c r="C2523" s="41">
        <v>172782.58213346999</v>
      </c>
      <c r="D2523" s="38">
        <v>1.09431739054424</v>
      </c>
      <c r="E2523" s="38">
        <v>97.1595616509953</v>
      </c>
    </row>
    <row r="2524" spans="1:5">
      <c r="A2524" s="40">
        <v>45049</v>
      </c>
      <c r="B2524" s="41">
        <v>1778.38377172779</v>
      </c>
      <c r="C2524" s="41">
        <v>172779.27504478901</v>
      </c>
      <c r="D2524" s="38">
        <v>1.0943679897221299</v>
      </c>
      <c r="E2524" s="38">
        <v>97.155224756085701</v>
      </c>
    </row>
    <row r="2525" spans="1:5">
      <c r="A2525" s="40">
        <v>45050</v>
      </c>
      <c r="B2525" s="41">
        <v>1778.42911606337</v>
      </c>
      <c r="C2525" s="41">
        <v>172775.96700832999</v>
      </c>
      <c r="D2525" s="38">
        <v>1.0944186003221501</v>
      </c>
      <c r="E2525" s="38">
        <v>97.150887515144305</v>
      </c>
    </row>
    <row r="2526" spans="1:5">
      <c r="A2526" s="40">
        <v>45051</v>
      </c>
      <c r="B2526" s="41">
        <v>1778.4744610269499</v>
      </c>
      <c r="C2526" s="41">
        <v>172772.658024245</v>
      </c>
      <c r="D2526" s="38">
        <v>1.09446922234567</v>
      </c>
      <c r="E2526" s="38">
        <v>97.146549928234705</v>
      </c>
    </row>
    <row r="2527" spans="1:5">
      <c r="A2527" s="40">
        <v>45052</v>
      </c>
      <c r="B2527" s="41">
        <v>1778.5198066194901</v>
      </c>
      <c r="C2527" s="41">
        <v>172769.348092684</v>
      </c>
      <c r="D2527" s="38">
        <v>1.0945198557940501</v>
      </c>
      <c r="E2527" s="38">
        <v>97.142211995420496</v>
      </c>
    </row>
    <row r="2528" spans="1:5">
      <c r="A2528" s="40">
        <v>45053</v>
      </c>
      <c r="B2528" s="41">
        <v>1778.5651528419301</v>
      </c>
      <c r="C2528" s="41">
        <v>172766.03721379899</v>
      </c>
      <c r="D2528" s="38">
        <v>1.0945705006686599</v>
      </c>
      <c r="E2528" s="38">
        <v>97.137873716765398</v>
      </c>
    </row>
    <row r="2529" spans="1:5">
      <c r="A2529" s="40">
        <v>45054</v>
      </c>
      <c r="B2529" s="41">
        <v>1778.6104996952399</v>
      </c>
      <c r="C2529" s="41">
        <v>172762.72538773899</v>
      </c>
      <c r="D2529" s="38">
        <v>1.0946211569708799</v>
      </c>
      <c r="E2529" s="38">
        <v>97.133535092332906</v>
      </c>
    </row>
    <row r="2530" spans="1:5">
      <c r="A2530" s="40">
        <v>45055</v>
      </c>
      <c r="B2530" s="41">
        <v>1778.6558471803801</v>
      </c>
      <c r="C2530" s="41">
        <v>172759.41261465699</v>
      </c>
      <c r="D2530" s="38">
        <v>1.0946718247020799</v>
      </c>
      <c r="E2530" s="38">
        <v>97.129196122186698</v>
      </c>
    </row>
    <row r="2531" spans="1:5">
      <c r="A2531" s="40">
        <v>45056</v>
      </c>
      <c r="B2531" s="41">
        <v>1778.7011952983</v>
      </c>
      <c r="C2531" s="41">
        <v>172756.098894703</v>
      </c>
      <c r="D2531" s="38">
        <v>1.0947225038636099</v>
      </c>
      <c r="E2531" s="38">
        <v>97.124856806390497</v>
      </c>
    </row>
    <row r="2532" spans="1:5">
      <c r="A2532" s="40">
        <v>45057</v>
      </c>
      <c r="B2532" s="41">
        <v>1778.74654404997</v>
      </c>
      <c r="C2532" s="41">
        <v>172752.78422802899</v>
      </c>
      <c r="D2532" s="38">
        <v>1.0947731944568599</v>
      </c>
      <c r="E2532" s="38">
        <v>97.120517145007895</v>
      </c>
    </row>
    <row r="2533" spans="1:5">
      <c r="A2533" s="40">
        <v>45058</v>
      </c>
      <c r="B2533" s="41">
        <v>1778.7918934363399</v>
      </c>
      <c r="C2533" s="41">
        <v>172749.468614785</v>
      </c>
      <c r="D2533" s="38">
        <v>1.0948238964832</v>
      </c>
      <c r="E2533" s="38">
        <v>97.116177138102501</v>
      </c>
    </row>
    <row r="2534" spans="1:5">
      <c r="A2534" s="40">
        <v>45059</v>
      </c>
      <c r="B2534" s="41">
        <v>1778.83724345838</v>
      </c>
      <c r="C2534" s="41">
        <v>172746.15205512199</v>
      </c>
      <c r="D2534" s="38">
        <v>1.0948746099439901</v>
      </c>
      <c r="E2534" s="38">
        <v>97.111836785738106</v>
      </c>
    </row>
    <row r="2535" spans="1:5">
      <c r="A2535" s="40">
        <v>45060</v>
      </c>
      <c r="B2535" s="41">
        <v>1778.8825941170401</v>
      </c>
      <c r="C2535" s="41">
        <v>172742.83454919301</v>
      </c>
      <c r="D2535" s="38">
        <v>1.0949253348406101</v>
      </c>
      <c r="E2535" s="38">
        <v>97.107496087978205</v>
      </c>
    </row>
    <row r="2536" spans="1:5">
      <c r="A2536" s="40">
        <v>45061</v>
      </c>
      <c r="B2536" s="41">
        <v>1778.92794541329</v>
      </c>
      <c r="C2536" s="41">
        <v>172739.51609714801</v>
      </c>
      <c r="D2536" s="38">
        <v>1.0949760711744301</v>
      </c>
      <c r="E2536" s="38">
        <v>97.103155044886506</v>
      </c>
    </row>
    <row r="2537" spans="1:5">
      <c r="A2537" s="40">
        <v>45062</v>
      </c>
      <c r="B2537" s="41">
        <v>1778.97329734809</v>
      </c>
      <c r="C2537" s="41">
        <v>172736.19669913899</v>
      </c>
      <c r="D2537" s="38">
        <v>1.09502681894681</v>
      </c>
      <c r="E2537" s="38">
        <v>97.098813656526801</v>
      </c>
    </row>
    <row r="2538" spans="1:5">
      <c r="A2538" s="40">
        <v>45063</v>
      </c>
      <c r="B2538" s="41">
        <v>1779.0186499223901</v>
      </c>
      <c r="C2538" s="41">
        <v>172732.876355316</v>
      </c>
      <c r="D2538" s="38">
        <v>1.09507757815915</v>
      </c>
      <c r="E2538" s="38">
        <v>97.094471922962597</v>
      </c>
    </row>
    <row r="2539" spans="1:5">
      <c r="A2539" s="40">
        <v>45064</v>
      </c>
      <c r="B2539" s="41">
        <v>1779.0640031371699</v>
      </c>
      <c r="C2539" s="41">
        <v>172729.55506583201</v>
      </c>
      <c r="D2539" s="38">
        <v>1.0951283488127901</v>
      </c>
      <c r="E2539" s="38">
        <v>97.090129844257504</v>
      </c>
    </row>
    <row r="2540" spans="1:5">
      <c r="A2540" s="40">
        <v>45065</v>
      </c>
      <c r="B2540" s="41">
        <v>1779.1093569933801</v>
      </c>
      <c r="C2540" s="41">
        <v>172726.23283083801</v>
      </c>
      <c r="D2540" s="38">
        <v>1.0951791309091301</v>
      </c>
      <c r="E2540" s="38">
        <v>97.085787420475398</v>
      </c>
    </row>
    <row r="2541" spans="1:5">
      <c r="A2541" s="40">
        <v>45066</v>
      </c>
      <c r="B2541" s="41">
        <v>1779.1547114919899</v>
      </c>
      <c r="C2541" s="41">
        <v>172722.909650485</v>
      </c>
      <c r="D2541" s="38">
        <v>1.09522992444953</v>
      </c>
      <c r="E2541" s="38">
        <v>97.081444651679803</v>
      </c>
    </row>
    <row r="2542" spans="1:5">
      <c r="A2542" s="40">
        <v>45067</v>
      </c>
      <c r="B2542" s="41">
        <v>1779.20006663396</v>
      </c>
      <c r="C2542" s="41">
        <v>172719.585524925</v>
      </c>
      <c r="D2542" s="38">
        <v>1.0952807294353699</v>
      </c>
      <c r="E2542" s="38">
        <v>97.077101537934396</v>
      </c>
    </row>
    <row r="2543" spans="1:5">
      <c r="A2543" s="40">
        <v>45068</v>
      </c>
      <c r="B2543" s="41">
        <v>1779.24542242026</v>
      </c>
      <c r="C2543" s="41">
        <v>172716.260454309</v>
      </c>
      <c r="D2543" s="38">
        <v>1.09533154586802</v>
      </c>
      <c r="E2543" s="38">
        <v>97.072758079302901</v>
      </c>
    </row>
    <row r="2544" spans="1:5">
      <c r="A2544" s="40">
        <v>45069</v>
      </c>
      <c r="B2544" s="41">
        <v>1779.2907788518401</v>
      </c>
      <c r="C2544" s="41">
        <v>172712.934438789</v>
      </c>
      <c r="D2544" s="38">
        <v>1.0953823737488499</v>
      </c>
      <c r="E2544" s="38">
        <v>97.068414275849094</v>
      </c>
    </row>
    <row r="2545" spans="1:5">
      <c r="A2545" s="40">
        <v>45070</v>
      </c>
      <c r="B2545" s="41">
        <v>1779.33613592968</v>
      </c>
      <c r="C2545" s="41">
        <v>172709.60747851699</v>
      </c>
      <c r="D2545" s="38">
        <v>1.0954332130792499</v>
      </c>
      <c r="E2545" s="38">
        <v>97.064070127636398</v>
      </c>
    </row>
    <row r="2546" spans="1:5">
      <c r="A2546" s="40">
        <v>45071</v>
      </c>
      <c r="B2546" s="41">
        <v>1779.3814936547501</v>
      </c>
      <c r="C2546" s="41">
        <v>172706.27957364399</v>
      </c>
      <c r="D2546" s="38">
        <v>1.0954840638605801</v>
      </c>
      <c r="E2546" s="38">
        <v>97.059725634728807</v>
      </c>
    </row>
    <row r="2547" spans="1:5">
      <c r="A2547" s="40">
        <v>45072</v>
      </c>
      <c r="B2547" s="41">
        <v>1779.426852028</v>
      </c>
      <c r="C2547" s="41">
        <v>172702.950724322</v>
      </c>
      <c r="D2547" s="38">
        <v>1.09553492609422</v>
      </c>
      <c r="E2547" s="38">
        <v>97.055380797189798</v>
      </c>
    </row>
    <row r="2548" spans="1:5">
      <c r="A2548" s="40">
        <v>45073</v>
      </c>
      <c r="B2548" s="41">
        <v>1779.4722110503999</v>
      </c>
      <c r="C2548" s="41">
        <v>172699.62093070301</v>
      </c>
      <c r="D2548" s="38">
        <v>1.0955857997815499</v>
      </c>
      <c r="E2548" s="38">
        <v>97.051035615083094</v>
      </c>
    </row>
    <row r="2549" spans="1:5">
      <c r="A2549" s="40">
        <v>45074</v>
      </c>
      <c r="B2549" s="41">
        <v>1779.51757072292</v>
      </c>
      <c r="C2549" s="41">
        <v>172696.29019293899</v>
      </c>
      <c r="D2549" s="38">
        <v>1.0956366849239401</v>
      </c>
      <c r="E2549" s="38">
        <v>97.046690088472403</v>
      </c>
    </row>
    <row r="2550" spans="1:5">
      <c r="A2550" s="40">
        <v>45075</v>
      </c>
      <c r="B2550" s="41">
        <v>1779.5629310465399</v>
      </c>
      <c r="C2550" s="41">
        <v>172692.958511181</v>
      </c>
      <c r="D2550" s="38">
        <v>1.09568758152277</v>
      </c>
      <c r="E2550" s="38">
        <v>97.042344217421501</v>
      </c>
    </row>
    <row r="2551" spans="1:5">
      <c r="A2551" s="40">
        <v>45076</v>
      </c>
      <c r="B2551" s="41">
        <v>1779.6082920222</v>
      </c>
      <c r="C2551" s="41">
        <v>172689.62588558201</v>
      </c>
      <c r="D2551" s="38">
        <v>1.09573848957942</v>
      </c>
      <c r="E2551" s="38">
        <v>97.037998001993998</v>
      </c>
    </row>
    <row r="2552" spans="1:5">
      <c r="A2552" s="40">
        <v>45077</v>
      </c>
      <c r="B2552" s="41">
        <v>1779.65365365089</v>
      </c>
      <c r="C2552" s="41">
        <v>172686.29231629401</v>
      </c>
      <c r="D2552" s="38">
        <v>1.09578940909527</v>
      </c>
      <c r="E2552" s="38">
        <v>97.033651442253699</v>
      </c>
    </row>
    <row r="2553" spans="1:5">
      <c r="A2553" s="40">
        <v>45078</v>
      </c>
      <c r="B2553" s="41">
        <v>1779.6990159335701</v>
      </c>
      <c r="C2553" s="41">
        <v>172682.95780346799</v>
      </c>
      <c r="D2553" s="38">
        <v>1.0958403400716801</v>
      </c>
      <c r="E2553" s="38">
        <v>97.029304538264199</v>
      </c>
    </row>
    <row r="2554" spans="1:5">
      <c r="A2554" s="40">
        <v>45079</v>
      </c>
      <c r="B2554" s="41">
        <v>1779.7443788712101</v>
      </c>
      <c r="C2554" s="41">
        <v>172679.62234725599</v>
      </c>
      <c r="D2554" s="38">
        <v>1.09589128251005</v>
      </c>
      <c r="E2554" s="38">
        <v>97.024957290089205</v>
      </c>
    </row>
    <row r="2555" spans="1:5">
      <c r="A2555" s="40">
        <v>45080</v>
      </c>
      <c r="B2555" s="41">
        <v>1779.7897424647899</v>
      </c>
      <c r="C2555" s="41">
        <v>172676.285947811</v>
      </c>
      <c r="D2555" s="38">
        <v>1.0959422364117399</v>
      </c>
      <c r="E2555" s="38">
        <v>97.020609697792494</v>
      </c>
    </row>
    <row r="2556" spans="1:5">
      <c r="A2556" s="40">
        <v>45081</v>
      </c>
      <c r="B2556" s="41">
        <v>1779.8351067152601</v>
      </c>
      <c r="C2556" s="41">
        <v>172672.948605285</v>
      </c>
      <c r="D2556" s="38">
        <v>1.09599320177815</v>
      </c>
      <c r="E2556" s="38">
        <v>97.016261761437804</v>
      </c>
    </row>
    <row r="2557" spans="1:5">
      <c r="A2557" s="40">
        <v>45082</v>
      </c>
      <c r="B2557" s="41">
        <v>1779.88047162361</v>
      </c>
      <c r="C2557" s="41">
        <v>172669.61031982899</v>
      </c>
      <c r="D2557" s="38">
        <v>1.0960441786106401</v>
      </c>
      <c r="E2557" s="38">
        <v>97.011913481088698</v>
      </c>
    </row>
    <row r="2558" spans="1:5">
      <c r="A2558" s="40">
        <v>45083</v>
      </c>
      <c r="B2558" s="41">
        <v>1779.9258371907999</v>
      </c>
      <c r="C2558" s="41">
        <v>172666.27109159701</v>
      </c>
      <c r="D2558" s="38">
        <v>1.0960951669105901</v>
      </c>
      <c r="E2558" s="38">
        <v>97.007564856809196</v>
      </c>
    </row>
    <row r="2559" spans="1:5">
      <c r="A2559" s="40">
        <v>45084</v>
      </c>
      <c r="B2559" s="41">
        <v>1779.9712034178001</v>
      </c>
      <c r="C2559" s="41">
        <v>172662.93092073899</v>
      </c>
      <c r="D2559" s="38">
        <v>1.0961461666793899</v>
      </c>
      <c r="E2559" s="38">
        <v>97.003215888662695</v>
      </c>
    </row>
    <row r="2560" spans="1:5">
      <c r="A2560" s="40">
        <v>45085</v>
      </c>
      <c r="B2560" s="41">
        <v>1780.01657030559</v>
      </c>
      <c r="C2560" s="41">
        <v>172659.58980741</v>
      </c>
      <c r="D2560" s="38">
        <v>1.0961971779184201</v>
      </c>
      <c r="E2560" s="38">
        <v>96.998866576713098</v>
      </c>
    </row>
    <row r="2561" spans="1:5">
      <c r="A2561" s="40">
        <v>45086</v>
      </c>
      <c r="B2561" s="41">
        <v>1780.0619378551301</v>
      </c>
      <c r="C2561" s="41">
        <v>172656.247751761</v>
      </c>
      <c r="D2561" s="38">
        <v>1.0962482006290499</v>
      </c>
      <c r="E2561" s="38">
        <v>96.9945169210241</v>
      </c>
    </row>
    <row r="2562" spans="1:5">
      <c r="A2562" s="40">
        <v>45087</v>
      </c>
      <c r="B2562" s="41">
        <v>1780.10730606741</v>
      </c>
      <c r="C2562" s="41">
        <v>172652.904753943</v>
      </c>
      <c r="D2562" s="38">
        <v>1.0962992348126701</v>
      </c>
      <c r="E2562" s="38">
        <v>96.990166921659394</v>
      </c>
    </row>
    <row r="2563" spans="1:5">
      <c r="A2563" s="40">
        <v>45088</v>
      </c>
      <c r="B2563" s="41">
        <v>1780.1526749433899</v>
      </c>
      <c r="C2563" s="41">
        <v>172649.560814111</v>
      </c>
      <c r="D2563" s="38">
        <v>1.09635028047066</v>
      </c>
      <c r="E2563" s="38">
        <v>96.985816578682801</v>
      </c>
    </row>
    <row r="2564" spans="1:5">
      <c r="A2564" s="40">
        <v>45089</v>
      </c>
      <c r="B2564" s="41">
        <v>1780.1980444840401</v>
      </c>
      <c r="C2564" s="41">
        <v>172646.215932416</v>
      </c>
      <c r="D2564" s="38">
        <v>1.0964013376044</v>
      </c>
      <c r="E2564" s="38">
        <v>96.981465892157999</v>
      </c>
    </row>
    <row r="2565" spans="1:5">
      <c r="A2565" s="40">
        <v>45090</v>
      </c>
      <c r="B2565" s="41">
        <v>1780.2434146903499</v>
      </c>
      <c r="C2565" s="41">
        <v>172642.87010900999</v>
      </c>
      <c r="D2565" s="38">
        <v>1.0964524062152701</v>
      </c>
      <c r="E2565" s="38">
        <v>96.977114862148795</v>
      </c>
    </row>
    <row r="2566" spans="1:5">
      <c r="A2566" s="40">
        <v>45091</v>
      </c>
      <c r="B2566" s="41">
        <v>1780.28878556328</v>
      </c>
      <c r="C2566" s="41">
        <v>172639.52334404699</v>
      </c>
      <c r="D2566" s="38">
        <v>1.0965034863046501</v>
      </c>
      <c r="E2566" s="38">
        <v>96.972763488718797</v>
      </c>
    </row>
    <row r="2567" spans="1:5">
      <c r="A2567" s="40">
        <v>45092</v>
      </c>
      <c r="B2567" s="41">
        <v>1780.33415710382</v>
      </c>
      <c r="C2567" s="41">
        <v>172636.17563767801</v>
      </c>
      <c r="D2567" s="38">
        <v>1.0965545778739301</v>
      </c>
      <c r="E2567" s="38">
        <v>96.968411771931898</v>
      </c>
    </row>
    <row r="2568" spans="1:5">
      <c r="A2568" s="40">
        <v>45093</v>
      </c>
      <c r="B2568" s="41">
        <v>1780.3795293129299</v>
      </c>
      <c r="C2568" s="41">
        <v>172632.82699005699</v>
      </c>
      <c r="D2568" s="38">
        <v>1.0966056809244999</v>
      </c>
      <c r="E2568" s="38">
        <v>96.964059711851803</v>
      </c>
    </row>
    <row r="2569" spans="1:5">
      <c r="A2569" s="40">
        <v>45094</v>
      </c>
      <c r="B2569" s="41">
        <v>1780.42490219159</v>
      </c>
      <c r="C2569" s="41">
        <v>172629.477401337</v>
      </c>
      <c r="D2569" s="38">
        <v>1.09665679545772</v>
      </c>
      <c r="E2569" s="38">
        <v>96.959707308542207</v>
      </c>
    </row>
    <row r="2570" spans="1:5">
      <c r="A2570" s="40">
        <v>45095</v>
      </c>
      <c r="B2570" s="41">
        <v>1780.4702757407799</v>
      </c>
      <c r="C2570" s="41">
        <v>172626.126871669</v>
      </c>
      <c r="D2570" s="38">
        <v>1.09670792147499</v>
      </c>
      <c r="E2570" s="38">
        <v>96.955354562066901</v>
      </c>
    </row>
    <row r="2571" spans="1:5">
      <c r="A2571" s="40">
        <v>45096</v>
      </c>
      <c r="B2571" s="41">
        <v>1780.51564996148</v>
      </c>
      <c r="C2571" s="41">
        <v>172622.77540120599</v>
      </c>
      <c r="D2571" s="38">
        <v>1.0967590589776901</v>
      </c>
      <c r="E2571" s="38">
        <v>96.951001472489693</v>
      </c>
    </row>
    <row r="2572" spans="1:5">
      <c r="A2572" s="40">
        <v>45097</v>
      </c>
      <c r="B2572" s="41">
        <v>1780.56102485466</v>
      </c>
      <c r="C2572" s="41">
        <v>172619.422990102</v>
      </c>
      <c r="D2572" s="38">
        <v>1.0968102079672</v>
      </c>
      <c r="E2572" s="38">
        <v>96.946648039874205</v>
      </c>
    </row>
    <row r="2573" spans="1:5">
      <c r="A2573" s="40">
        <v>45098</v>
      </c>
      <c r="B2573" s="41">
        <v>1780.6064004212999</v>
      </c>
      <c r="C2573" s="41">
        <v>172616.06963851</v>
      </c>
      <c r="D2573" s="38">
        <v>1.09686136844492</v>
      </c>
      <c r="E2573" s="38">
        <v>96.942294264284399</v>
      </c>
    </row>
    <row r="2574" spans="1:5">
      <c r="A2574" s="40">
        <v>45099</v>
      </c>
      <c r="B2574" s="41">
        <v>1780.6517766623799</v>
      </c>
      <c r="C2574" s="41">
        <v>172612.71534658101</v>
      </c>
      <c r="D2574" s="38">
        <v>1.09691254041222</v>
      </c>
      <c r="E2574" s="38">
        <v>96.937940145783898</v>
      </c>
    </row>
    <row r="2575" spans="1:5">
      <c r="A2575" s="40">
        <v>45100</v>
      </c>
      <c r="B2575" s="41">
        <v>1780.69715357887</v>
      </c>
      <c r="C2575" s="41">
        <v>172609.36011447001</v>
      </c>
      <c r="D2575" s="38">
        <v>1.0969637238704899</v>
      </c>
      <c r="E2575" s="38">
        <v>96.933585684436494</v>
      </c>
    </row>
    <row r="2576" spans="1:5">
      <c r="A2576" s="40">
        <v>45101</v>
      </c>
      <c r="B2576" s="41">
        <v>1780.74253117176</v>
      </c>
      <c r="C2576" s="41">
        <v>172606.00394232801</v>
      </c>
      <c r="D2576" s="38">
        <v>1.09701491882111</v>
      </c>
      <c r="E2576" s="38">
        <v>96.929230880305994</v>
      </c>
    </row>
    <row r="2577" spans="1:5">
      <c r="A2577" s="40">
        <v>45102</v>
      </c>
      <c r="B2577" s="41">
        <v>1780.78790944203</v>
      </c>
      <c r="C2577" s="41">
        <v>172602.64683031</v>
      </c>
      <c r="D2577" s="38">
        <v>1.0970661252654801</v>
      </c>
      <c r="E2577" s="38">
        <v>96.924875733456204</v>
      </c>
    </row>
    <row r="2578" spans="1:5">
      <c r="A2578" s="40">
        <v>45103</v>
      </c>
      <c r="B2578" s="41">
        <v>1780.8332883906501</v>
      </c>
      <c r="C2578" s="41">
        <v>172599.28877856699</v>
      </c>
      <c r="D2578" s="38">
        <v>1.0971173432049699</v>
      </c>
      <c r="E2578" s="38">
        <v>96.920520243950804</v>
      </c>
    </row>
    <row r="2579" spans="1:5">
      <c r="A2579" s="40">
        <v>45104</v>
      </c>
      <c r="B2579" s="41">
        <v>1780.8786680186099</v>
      </c>
      <c r="C2579" s="41">
        <v>172595.92978725399</v>
      </c>
      <c r="D2579" s="38">
        <v>1.0971685726409801</v>
      </c>
      <c r="E2579" s="38">
        <v>96.9161644118536</v>
      </c>
    </row>
    <row r="2580" spans="1:5">
      <c r="A2580" s="40">
        <v>45105</v>
      </c>
      <c r="B2580" s="41">
        <v>1780.92404832688</v>
      </c>
      <c r="C2580" s="41">
        <v>172592.56985652301</v>
      </c>
      <c r="D2580" s="38">
        <v>1.0972198135748901</v>
      </c>
      <c r="E2580" s="38">
        <v>96.911808237228499</v>
      </c>
    </row>
    <row r="2581" spans="1:5">
      <c r="A2581" s="40">
        <v>45106</v>
      </c>
      <c r="B2581" s="41">
        <v>1780.96942931645</v>
      </c>
      <c r="C2581" s="41">
        <v>172589.20898652801</v>
      </c>
      <c r="D2581" s="38">
        <v>1.09727106600809</v>
      </c>
      <c r="E2581" s="38">
        <v>96.907451720139207</v>
      </c>
    </row>
    <row r="2582" spans="1:5">
      <c r="A2582" s="40">
        <v>45107</v>
      </c>
      <c r="B2582" s="41">
        <v>1781.0148109883</v>
      </c>
      <c r="C2582" s="41">
        <v>172585.847177421</v>
      </c>
      <c r="D2582" s="38">
        <v>1.0973223299419701</v>
      </c>
      <c r="E2582" s="38">
        <v>96.903094860649404</v>
      </c>
    </row>
    <row r="2583" spans="1:5">
      <c r="A2583" s="40">
        <v>45108</v>
      </c>
      <c r="B2583" s="41">
        <v>1781.06019334341</v>
      </c>
      <c r="C2583" s="41">
        <v>172582.484429356</v>
      </c>
      <c r="D2583" s="38">
        <v>1.0973736053779199</v>
      </c>
      <c r="E2583" s="38">
        <v>96.898737658822995</v>
      </c>
    </row>
    <row r="2584" spans="1:5">
      <c r="A2584" s="40">
        <v>45109</v>
      </c>
      <c r="B2584" s="41">
        <v>1781.1055763827701</v>
      </c>
      <c r="C2584" s="41">
        <v>172579.120742486</v>
      </c>
      <c r="D2584" s="38">
        <v>1.09742489231731</v>
      </c>
      <c r="E2584" s="38">
        <v>96.894380114723702</v>
      </c>
    </row>
    <row r="2585" spans="1:5">
      <c r="A2585" s="40">
        <v>45110</v>
      </c>
      <c r="B2585" s="41">
        <v>1781.1509601073601</v>
      </c>
      <c r="C2585" s="41">
        <v>172575.756116965</v>
      </c>
      <c r="D2585" s="38">
        <v>1.09747619076156</v>
      </c>
      <c r="E2585" s="38">
        <v>96.890022228415503</v>
      </c>
    </row>
    <row r="2586" spans="1:5">
      <c r="A2586" s="40">
        <v>45111</v>
      </c>
      <c r="B2586" s="41">
        <v>1781.19634451815</v>
      </c>
      <c r="C2586" s="41">
        <v>172572.39055294599</v>
      </c>
      <c r="D2586" s="38">
        <v>1.09752750071203</v>
      </c>
      <c r="E2586" s="38">
        <v>96.885663999962006</v>
      </c>
    </row>
    <row r="2587" spans="1:5">
      <c r="A2587" s="40">
        <v>45112</v>
      </c>
      <c r="B2587" s="41">
        <v>1781.24172961614</v>
      </c>
      <c r="C2587" s="41">
        <v>172569.024050582</v>
      </c>
      <c r="D2587" s="38">
        <v>1.0975788221701299</v>
      </c>
      <c r="E2587" s="38">
        <v>96.881305429427101</v>
      </c>
    </row>
    <row r="2588" spans="1:5">
      <c r="A2588" s="40">
        <v>45113</v>
      </c>
      <c r="B2588" s="41">
        <v>1781.2871154023101</v>
      </c>
      <c r="C2588" s="41">
        <v>172565.656610028</v>
      </c>
      <c r="D2588" s="38">
        <v>1.0976301551372301</v>
      </c>
      <c r="E2588" s="38">
        <v>96.876946516874597</v>
      </c>
    </row>
    <row r="2589" spans="1:5">
      <c r="A2589" s="40">
        <v>45114</v>
      </c>
      <c r="B2589" s="41">
        <v>1781.33250187765</v>
      </c>
      <c r="C2589" s="41">
        <v>172562.288231435</v>
      </c>
      <c r="D2589" s="38">
        <v>1.0976814996147399</v>
      </c>
      <c r="E2589" s="38">
        <v>96.872587262368299</v>
      </c>
    </row>
    <row r="2590" spans="1:5">
      <c r="A2590" s="40">
        <v>45115</v>
      </c>
      <c r="B2590" s="41">
        <v>1781.3778890431299</v>
      </c>
      <c r="C2590" s="41">
        <v>172558.91891495799</v>
      </c>
      <c r="D2590" s="38">
        <v>1.09773285560405</v>
      </c>
      <c r="E2590" s="38">
        <v>96.868227665971901</v>
      </c>
    </row>
    <row r="2591" spans="1:5">
      <c r="A2591" s="40">
        <v>45116</v>
      </c>
      <c r="B2591" s="41">
        <v>1781.4232768997499</v>
      </c>
      <c r="C2591" s="41">
        <v>172555.548660751</v>
      </c>
      <c r="D2591" s="38">
        <v>1.09778422310654</v>
      </c>
      <c r="E2591" s="38">
        <v>96.863867727749394</v>
      </c>
    </row>
    <row r="2592" spans="1:5">
      <c r="A2592" s="40">
        <v>45117</v>
      </c>
      <c r="B2592" s="41">
        <v>1781.4686654484899</v>
      </c>
      <c r="C2592" s="41">
        <v>172552.17746896701</v>
      </c>
      <c r="D2592" s="38">
        <v>1.0978356021236</v>
      </c>
      <c r="E2592" s="38">
        <v>96.859507447764599</v>
      </c>
    </row>
    <row r="2593" spans="1:5">
      <c r="A2593" s="40">
        <v>45118</v>
      </c>
      <c r="B2593" s="41">
        <v>1781.5140546903399</v>
      </c>
      <c r="C2593" s="41">
        <v>172548.80533976</v>
      </c>
      <c r="D2593" s="38">
        <v>1.0978869926566299</v>
      </c>
      <c r="E2593" s="38">
        <v>96.855146826081096</v>
      </c>
    </row>
    <row r="2594" spans="1:5">
      <c r="A2594" s="40">
        <v>45119</v>
      </c>
      <c r="B2594" s="41">
        <v>1781.5594446262801</v>
      </c>
      <c r="C2594" s="41">
        <v>172545.43227328299</v>
      </c>
      <c r="D2594" s="38">
        <v>1.09793839470702</v>
      </c>
      <c r="E2594" s="38">
        <v>96.850785862763004</v>
      </c>
    </row>
    <row r="2595" spans="1:5">
      <c r="A2595" s="40">
        <v>45120</v>
      </c>
      <c r="B2595" s="41">
        <v>1781.60483525731</v>
      </c>
      <c r="C2595" s="41">
        <v>172542.05826968999</v>
      </c>
      <c r="D2595" s="38">
        <v>1.0979898082761499</v>
      </c>
      <c r="E2595" s="38">
        <v>96.846424557874002</v>
      </c>
    </row>
    <row r="2596" spans="1:5">
      <c r="A2596" s="40">
        <v>45121</v>
      </c>
      <c r="B2596" s="41">
        <v>1781.6502265844099</v>
      </c>
      <c r="C2596" s="41">
        <v>172538.68332913599</v>
      </c>
      <c r="D2596" s="38">
        <v>1.0980412333654399</v>
      </c>
      <c r="E2596" s="38">
        <v>96.842062911477896</v>
      </c>
    </row>
    <row r="2597" spans="1:5">
      <c r="A2597" s="40">
        <v>45122</v>
      </c>
      <c r="B2597" s="41">
        <v>1781.6956186085599</v>
      </c>
      <c r="C2597" s="41">
        <v>172535.307451773</v>
      </c>
      <c r="D2597" s="38">
        <v>1.0980926699762601</v>
      </c>
      <c r="E2597" s="38">
        <v>96.837700923638593</v>
      </c>
    </row>
    <row r="2598" spans="1:5">
      <c r="A2598" s="40">
        <v>45123</v>
      </c>
      <c r="B2598" s="41">
        <v>1781.7410113307701</v>
      </c>
      <c r="C2598" s="41">
        <v>172531.930637757</v>
      </c>
      <c r="D2598" s="38">
        <v>1.09814411811001</v>
      </c>
      <c r="E2598" s="38">
        <v>96.833338594419899</v>
      </c>
    </row>
    <row r="2599" spans="1:5">
      <c r="A2599" s="40">
        <v>45124</v>
      </c>
      <c r="B2599" s="41">
        <v>1781.78640475201</v>
      </c>
      <c r="C2599" s="41">
        <v>172528.552887239</v>
      </c>
      <c r="D2599" s="38">
        <v>1.0981955777680901</v>
      </c>
      <c r="E2599" s="38">
        <v>96.828975923885693</v>
      </c>
    </row>
    <row r="2600" spans="1:5">
      <c r="A2600" s="40">
        <v>45125</v>
      </c>
      <c r="B2600" s="41">
        <v>1781.8317988732799</v>
      </c>
      <c r="C2600" s="41">
        <v>172525.174200376</v>
      </c>
      <c r="D2600" s="38">
        <v>1.0982470489518901</v>
      </c>
      <c r="E2600" s="38">
        <v>96.824612912099695</v>
      </c>
    </row>
    <row r="2601" spans="1:5">
      <c r="A2601" s="40">
        <v>45126</v>
      </c>
      <c r="B2601" s="41">
        <v>1781.87719369557</v>
      </c>
      <c r="C2601" s="41">
        <v>172521.79457731999</v>
      </c>
      <c r="D2601" s="38">
        <v>1.09829853166279</v>
      </c>
      <c r="E2601" s="38">
        <v>96.820249559125799</v>
      </c>
    </row>
    <row r="2602" spans="1:5">
      <c r="A2602" s="40">
        <v>45127</v>
      </c>
      <c r="B2602" s="41">
        <v>1781.9225892198699</v>
      </c>
      <c r="C2602" s="41">
        <v>172518.414018226</v>
      </c>
      <c r="D2602" s="38">
        <v>1.0983500259022101</v>
      </c>
      <c r="E2602" s="38">
        <v>96.815885865027894</v>
      </c>
    </row>
    <row r="2603" spans="1:5">
      <c r="A2603" s="40">
        <v>45128</v>
      </c>
      <c r="B2603" s="41">
        <v>1781.9679854471699</v>
      </c>
      <c r="C2603" s="41">
        <v>172515.032523248</v>
      </c>
      <c r="D2603" s="38">
        <v>1.0984015316715301</v>
      </c>
      <c r="E2603" s="38">
        <v>96.811521829869903</v>
      </c>
    </row>
    <row r="2604" spans="1:5">
      <c r="A2604" s="40">
        <v>45129</v>
      </c>
      <c r="B2604" s="41">
        <v>1782.0133823784599</v>
      </c>
      <c r="C2604" s="41">
        <v>172511.650092539</v>
      </c>
      <c r="D2604" s="38">
        <v>1.09845304897215</v>
      </c>
      <c r="E2604" s="38">
        <v>96.807157453715504</v>
      </c>
    </row>
    <row r="2605" spans="1:5">
      <c r="A2605" s="40">
        <v>45130</v>
      </c>
      <c r="B2605" s="41">
        <v>1782.05878001473</v>
      </c>
      <c r="C2605" s="41">
        <v>172508.26672625501</v>
      </c>
      <c r="D2605" s="38">
        <v>1.0985045778054701</v>
      </c>
      <c r="E2605" s="38">
        <v>96.802792736628604</v>
      </c>
    </row>
    <row r="2606" spans="1:5">
      <c r="A2606" s="40">
        <v>45131</v>
      </c>
      <c r="B2606" s="41">
        <v>1782.1041783569699</v>
      </c>
      <c r="C2606" s="41">
        <v>172504.882424549</v>
      </c>
      <c r="D2606" s="38">
        <v>1.09855611817287</v>
      </c>
      <c r="E2606" s="38">
        <v>96.798427678673207</v>
      </c>
    </row>
    <row r="2607" spans="1:5">
      <c r="A2607" s="40">
        <v>45132</v>
      </c>
      <c r="B2607" s="41">
        <v>1782.14957740619</v>
      </c>
      <c r="C2607" s="41">
        <v>172501.49718757501</v>
      </c>
      <c r="D2607" s="38">
        <v>1.0986076700757701</v>
      </c>
      <c r="E2607" s="38">
        <v>96.794062279912893</v>
      </c>
    </row>
    <row r="2608" spans="1:5">
      <c r="A2608" s="40">
        <v>45133</v>
      </c>
      <c r="B2608" s="41">
        <v>1782.1949771633699</v>
      </c>
      <c r="C2608" s="41">
        <v>172498.111015489</v>
      </c>
      <c r="D2608" s="38">
        <v>1.0986592335155501</v>
      </c>
      <c r="E2608" s="38">
        <v>96.789696540411896</v>
      </c>
    </row>
    <row r="2609" spans="1:5">
      <c r="A2609" s="40">
        <v>45134</v>
      </c>
      <c r="B2609" s="41">
        <v>1782.2403776295</v>
      </c>
      <c r="C2609" s="41">
        <v>172494.723908443</v>
      </c>
      <c r="D2609" s="38">
        <v>1.0987108084936099</v>
      </c>
      <c r="E2609" s="38">
        <v>96.785330460233695</v>
      </c>
    </row>
    <row r="2610" spans="1:5">
      <c r="A2610" s="40">
        <v>45135</v>
      </c>
      <c r="B2610" s="41">
        <v>1782.2857788055901</v>
      </c>
      <c r="C2610" s="41">
        <v>172491.335866593</v>
      </c>
      <c r="D2610" s="38">
        <v>1.0987623950113501</v>
      </c>
      <c r="E2610" s="38">
        <v>96.780964039442395</v>
      </c>
    </row>
    <row r="2611" spans="1:5">
      <c r="A2611" s="40">
        <v>45136</v>
      </c>
      <c r="B2611" s="41">
        <v>1782.3311806926199</v>
      </c>
      <c r="C2611" s="41">
        <v>172487.94689009301</v>
      </c>
      <c r="D2611" s="38">
        <v>1.0988139930701699</v>
      </c>
      <c r="E2611" s="38">
        <v>96.776597278101804</v>
      </c>
    </row>
    <row r="2612" spans="1:5">
      <c r="A2612" s="40">
        <v>45137</v>
      </c>
      <c r="B2612" s="41">
        <v>1782.3765832915899</v>
      </c>
      <c r="C2612" s="41">
        <v>172484.55697909801</v>
      </c>
      <c r="D2612" s="38">
        <v>1.09886560267147</v>
      </c>
      <c r="E2612" s="38">
        <v>96.772230176275798</v>
      </c>
    </row>
    <row r="2613" spans="1:5">
      <c r="A2613" s="40">
        <v>45138</v>
      </c>
      <c r="B2613" s="41">
        <v>1782.4219866035</v>
      </c>
      <c r="C2613" s="41">
        <v>172481.166133761</v>
      </c>
      <c r="D2613" s="38">
        <v>1.09891722381664</v>
      </c>
      <c r="E2613" s="38">
        <v>96.767862734028299</v>
      </c>
    </row>
    <row r="2614" spans="1:5">
      <c r="A2614" s="40">
        <v>45139</v>
      </c>
      <c r="B2614" s="41">
        <v>1782.4673906293399</v>
      </c>
      <c r="C2614" s="41">
        <v>172477.774354238</v>
      </c>
      <c r="D2614" s="38">
        <v>1.0989688565070801</v>
      </c>
      <c r="E2614" s="38">
        <v>96.763494951423098</v>
      </c>
    </row>
    <row r="2615" spans="1:5">
      <c r="A2615" s="40">
        <v>45140</v>
      </c>
      <c r="B2615" s="41">
        <v>1782.5127953701001</v>
      </c>
      <c r="C2615" s="41">
        <v>172474.38164068299</v>
      </c>
      <c r="D2615" s="38">
        <v>1.0990205007442</v>
      </c>
      <c r="E2615" s="38">
        <v>96.759126828524202</v>
      </c>
    </row>
    <row r="2616" spans="1:5">
      <c r="A2616" s="40">
        <v>45141</v>
      </c>
      <c r="B2616" s="41">
        <v>1782.5582008268</v>
      </c>
      <c r="C2616" s="41">
        <v>172470.98799324999</v>
      </c>
      <c r="D2616" s="38">
        <v>1.0990721565293999</v>
      </c>
      <c r="E2616" s="38">
        <v>96.754758365395304</v>
      </c>
    </row>
    <row r="2617" spans="1:5">
      <c r="A2617" s="40">
        <v>45142</v>
      </c>
      <c r="B2617" s="41">
        <v>1782.60360700041</v>
      </c>
      <c r="C2617" s="41">
        <v>172467.59341209501</v>
      </c>
      <c r="D2617" s="38">
        <v>1.0991238238640599</v>
      </c>
      <c r="E2617" s="38">
        <v>96.750389562100494</v>
      </c>
    </row>
    <row r="2618" spans="1:5">
      <c r="A2618" s="40">
        <v>45143</v>
      </c>
      <c r="B2618" s="41">
        <v>1782.6490138919501</v>
      </c>
      <c r="C2618" s="41">
        <v>172464.19789737201</v>
      </c>
      <c r="D2618" s="38">
        <v>1.0991755027496</v>
      </c>
      <c r="E2618" s="38">
        <v>96.746020418703594</v>
      </c>
    </row>
    <row r="2619" spans="1:5">
      <c r="A2619" s="40">
        <v>45144</v>
      </c>
      <c r="B2619" s="41">
        <v>1782.6944215024</v>
      </c>
      <c r="C2619" s="41">
        <v>172460.80144923599</v>
      </c>
      <c r="D2619" s="38">
        <v>1.09922719318742</v>
      </c>
      <c r="E2619" s="38">
        <v>96.741650935268396</v>
      </c>
    </row>
    <row r="2620" spans="1:5">
      <c r="A2620" s="40">
        <v>45145</v>
      </c>
      <c r="B2620" s="41">
        <v>1782.7398298327801</v>
      </c>
      <c r="C2620" s="41">
        <v>172457.40406784101</v>
      </c>
      <c r="D2620" s="38">
        <v>1.0992788951789101</v>
      </c>
      <c r="E2620" s="38">
        <v>96.737281111858906</v>
      </c>
    </row>
    <row r="2621" spans="1:5">
      <c r="A2621" s="40">
        <v>45146</v>
      </c>
      <c r="B2621" s="41">
        <v>1782.7852388840699</v>
      </c>
      <c r="C2621" s="41">
        <v>172454.00575334299</v>
      </c>
      <c r="D2621" s="38">
        <v>1.0993306087254799</v>
      </c>
      <c r="E2621" s="38">
        <v>96.7329109485391</v>
      </c>
    </row>
    <row r="2622" spans="1:5">
      <c r="A2622" s="40">
        <v>45147</v>
      </c>
      <c r="B2622" s="41">
        <v>1782.8306486572801</v>
      </c>
      <c r="C2622" s="41">
        <v>172450.60650589599</v>
      </c>
      <c r="D2622" s="38">
        <v>1.09938233382853</v>
      </c>
      <c r="E2622" s="38">
        <v>96.728540445372602</v>
      </c>
    </row>
    <row r="2623" spans="1:5">
      <c r="A2623" s="40">
        <v>45148</v>
      </c>
      <c r="B2623" s="41">
        <v>1782.8760591534101</v>
      </c>
      <c r="C2623" s="41">
        <v>172447.20632565499</v>
      </c>
      <c r="D2623" s="38">
        <v>1.0994340704894701</v>
      </c>
      <c r="E2623" s="38">
        <v>96.724169602423601</v>
      </c>
    </row>
    <row r="2624" spans="1:5">
      <c r="A2624" s="40">
        <v>45149</v>
      </c>
      <c r="B2624" s="41">
        <v>1782.9214703734499</v>
      </c>
      <c r="C2624" s="41">
        <v>172443.80521277501</v>
      </c>
      <c r="D2624" s="38">
        <v>1.0994858187096901</v>
      </c>
      <c r="E2624" s="38">
        <v>96.719798419755904</v>
      </c>
    </row>
    <row r="2625" spans="1:5">
      <c r="A2625" s="40">
        <v>45150</v>
      </c>
      <c r="B2625" s="41">
        <v>1782.9668823184099</v>
      </c>
      <c r="C2625" s="41">
        <v>172440.40316741099</v>
      </c>
      <c r="D2625" s="38">
        <v>1.0995375784905901</v>
      </c>
      <c r="E2625" s="38">
        <v>96.715426897433403</v>
      </c>
    </row>
    <row r="2626" spans="1:5">
      <c r="A2626" s="40">
        <v>45151</v>
      </c>
      <c r="B2626" s="41">
        <v>1783.0122949893</v>
      </c>
      <c r="C2626" s="41">
        <v>172437.00018971899</v>
      </c>
      <c r="D2626" s="38">
        <v>1.09958934983359</v>
      </c>
      <c r="E2626" s="38">
        <v>96.711055035520005</v>
      </c>
    </row>
    <row r="2627" spans="1:5">
      <c r="A2627" s="40">
        <v>45152</v>
      </c>
      <c r="B2627" s="41">
        <v>1783.0577083871001</v>
      </c>
      <c r="C2627" s="41">
        <v>172433.596279852</v>
      </c>
      <c r="D2627" s="38">
        <v>1.0996411327400799</v>
      </c>
      <c r="E2627" s="38">
        <v>96.706682834079601</v>
      </c>
    </row>
    <row r="2628" spans="1:5">
      <c r="A2628" s="40">
        <v>45153</v>
      </c>
      <c r="B2628" s="41">
        <v>1783.1031225128299</v>
      </c>
      <c r="C2628" s="41">
        <v>172430.19143796701</v>
      </c>
      <c r="D2628" s="38">
        <v>1.0996929272114699</v>
      </c>
      <c r="E2628" s="38">
        <v>96.702310293176197</v>
      </c>
    </row>
    <row r="2629" spans="1:5">
      <c r="A2629" s="40">
        <v>45154</v>
      </c>
      <c r="B2629" s="41">
        <v>1783.14853736749</v>
      </c>
      <c r="C2629" s="41">
        <v>172426.785664219</v>
      </c>
      <c r="D2629" s="38">
        <v>1.0997447332491701</v>
      </c>
      <c r="E2629" s="38">
        <v>96.697937412873699</v>
      </c>
    </row>
    <row r="2630" spans="1:5">
      <c r="A2630" s="40">
        <v>45155</v>
      </c>
      <c r="B2630" s="41">
        <v>1783.1939529520801</v>
      </c>
      <c r="C2630" s="41">
        <v>172423.37895876201</v>
      </c>
      <c r="D2630" s="38">
        <v>1.09979655085457</v>
      </c>
      <c r="E2630" s="38">
        <v>96.693564193236</v>
      </c>
    </row>
    <row r="2631" spans="1:5">
      <c r="A2631" s="40">
        <v>45156</v>
      </c>
      <c r="B2631" s="41">
        <v>1783.2393692676001</v>
      </c>
      <c r="C2631" s="41">
        <v>172419.971321752</v>
      </c>
      <c r="D2631" s="38">
        <v>1.0998483800290899</v>
      </c>
      <c r="E2631" s="38">
        <v>96.689190634327005</v>
      </c>
    </row>
    <row r="2632" spans="1:5">
      <c r="A2632" s="40">
        <v>45157</v>
      </c>
      <c r="B2632" s="41">
        <v>1783.28478631506</v>
      </c>
      <c r="C2632" s="41">
        <v>172416.56275334401</v>
      </c>
      <c r="D2632" s="38">
        <v>1.09990022077412</v>
      </c>
      <c r="E2632" s="38">
        <v>96.684816736210607</v>
      </c>
    </row>
    <row r="2633" spans="1:5">
      <c r="A2633" s="40">
        <v>45158</v>
      </c>
      <c r="B2633" s="41">
        <v>1783.33020409546</v>
      </c>
      <c r="C2633" s="41">
        <v>172413.15325369401</v>
      </c>
      <c r="D2633" s="38">
        <v>1.0999520730910901</v>
      </c>
      <c r="E2633" s="38">
        <v>96.680442498950896</v>
      </c>
    </row>
    <row r="2634" spans="1:5">
      <c r="A2634" s="40">
        <v>45159</v>
      </c>
      <c r="B2634" s="41">
        <v>1783.3756226098201</v>
      </c>
      <c r="C2634" s="41">
        <v>172409.742822956</v>
      </c>
      <c r="D2634" s="38">
        <v>1.1000039369813801</v>
      </c>
      <c r="E2634" s="38">
        <v>96.676067922611594</v>
      </c>
    </row>
    <row r="2635" spans="1:5">
      <c r="A2635" s="40">
        <v>45160</v>
      </c>
      <c r="B2635" s="41">
        <v>1783.4210418591199</v>
      </c>
      <c r="C2635" s="41">
        <v>172406.33146128699</v>
      </c>
      <c r="D2635" s="38">
        <v>1.1000558124464099</v>
      </c>
      <c r="E2635" s="38">
        <v>96.671693007256806</v>
      </c>
    </row>
    <row r="2636" spans="1:5">
      <c r="A2636" s="40">
        <v>45161</v>
      </c>
      <c r="B2636" s="41">
        <v>1783.4664618443901</v>
      </c>
      <c r="C2636" s="41">
        <v>172402.919168842</v>
      </c>
      <c r="D2636" s="38">
        <v>1.10010769948758</v>
      </c>
      <c r="E2636" s="38">
        <v>96.667317752950495</v>
      </c>
    </row>
    <row r="2637" spans="1:5">
      <c r="A2637" s="40">
        <v>45162</v>
      </c>
      <c r="B2637" s="41">
        <v>1783.51188256662</v>
      </c>
      <c r="C2637" s="41">
        <v>172399.50594577601</v>
      </c>
      <c r="D2637" s="38">
        <v>1.1001595981062999</v>
      </c>
      <c r="E2637" s="38">
        <v>96.662942159756497</v>
      </c>
    </row>
    <row r="2638" spans="1:5">
      <c r="A2638" s="40">
        <v>45163</v>
      </c>
      <c r="B2638" s="41">
        <v>1783.55730402682</v>
      </c>
      <c r="C2638" s="41">
        <v>172396.091792244</v>
      </c>
      <c r="D2638" s="38">
        <v>1.1002115083039901</v>
      </c>
      <c r="E2638" s="38">
        <v>96.658566227738703</v>
      </c>
    </row>
    <row r="2639" spans="1:5">
      <c r="A2639" s="40">
        <v>45164</v>
      </c>
      <c r="B2639" s="41">
        <v>1783.60272622601</v>
      </c>
      <c r="C2639" s="41">
        <v>172392.67670840301</v>
      </c>
      <c r="D2639" s="38">
        <v>1.10026343008204</v>
      </c>
      <c r="E2639" s="38">
        <v>96.654189956961304</v>
      </c>
    </row>
    <row r="2640" spans="1:5">
      <c r="A2640" s="40">
        <v>45165</v>
      </c>
      <c r="B2640" s="41">
        <v>1783.64814916518</v>
      </c>
      <c r="C2640" s="41">
        <v>172389.26069440701</v>
      </c>
      <c r="D2640" s="38">
        <v>1.1003153634418601</v>
      </c>
      <c r="E2640" s="38">
        <v>96.649813347488006</v>
      </c>
    </row>
    <row r="2641" spans="1:5">
      <c r="A2641" s="40">
        <v>45166</v>
      </c>
      <c r="B2641" s="41">
        <v>1783.69357284535</v>
      </c>
      <c r="C2641" s="41">
        <v>172385.84375041301</v>
      </c>
      <c r="D2641" s="38">
        <v>1.1003673083848799</v>
      </c>
      <c r="E2641" s="38">
        <v>96.645436399382803</v>
      </c>
    </row>
    <row r="2642" spans="1:5">
      <c r="A2642" s="40">
        <v>45167</v>
      </c>
      <c r="B2642" s="41">
        <v>1783.7389972675301</v>
      </c>
      <c r="C2642" s="41">
        <v>172382.42587657701</v>
      </c>
      <c r="D2642" s="38">
        <v>1.10041926491248</v>
      </c>
      <c r="E2642" s="38">
        <v>96.641059112709797</v>
      </c>
    </row>
    <row r="2643" spans="1:5">
      <c r="A2643" s="40">
        <v>45168</v>
      </c>
      <c r="B2643" s="41">
        <v>1783.78442243272</v>
      </c>
      <c r="C2643" s="41">
        <v>172379.00707305301</v>
      </c>
      <c r="D2643" s="38">
        <v>1.10047123302609</v>
      </c>
      <c r="E2643" s="38">
        <v>96.636681487532798</v>
      </c>
    </row>
    <row r="2644" spans="1:5">
      <c r="A2644" s="40">
        <v>45169</v>
      </c>
      <c r="B2644" s="41">
        <v>1783.8298483419301</v>
      </c>
      <c r="C2644" s="41">
        <v>172375.58733999799</v>
      </c>
      <c r="D2644" s="38">
        <v>1.1005232127271101</v>
      </c>
      <c r="E2644" s="38">
        <v>96.632303523915894</v>
      </c>
    </row>
    <row r="2645" spans="1:5">
      <c r="A2645" s="40">
        <v>45170</v>
      </c>
      <c r="B2645" s="41">
        <v>1783.87527499617</v>
      </c>
      <c r="C2645" s="41">
        <v>172372.166677567</v>
      </c>
      <c r="D2645" s="38">
        <v>1.1005752040169501</v>
      </c>
      <c r="E2645" s="38">
        <v>96.627925221922894</v>
      </c>
    </row>
    <row r="2646" spans="1:5">
      <c r="A2646" s="40">
        <v>45171</v>
      </c>
      <c r="B2646" s="41">
        <v>1783.92070239646</v>
      </c>
      <c r="C2646" s="41">
        <v>172368.74508591701</v>
      </c>
      <c r="D2646" s="38">
        <v>1.10062720689702</v>
      </c>
      <c r="E2646" s="38">
        <v>96.623546581617902</v>
      </c>
    </row>
    <row r="2647" spans="1:5">
      <c r="A2647" s="40">
        <v>45172</v>
      </c>
      <c r="B2647" s="41">
        <v>1783.9661305438101</v>
      </c>
      <c r="C2647" s="41">
        <v>172365.32256520301</v>
      </c>
      <c r="D2647" s="38">
        <v>1.10067922136874</v>
      </c>
      <c r="E2647" s="38">
        <v>96.619167603064895</v>
      </c>
    </row>
    <row r="2648" spans="1:5">
      <c r="A2648" s="40">
        <v>45173</v>
      </c>
      <c r="B2648" s="41">
        <v>1784.01155943922</v>
      </c>
      <c r="C2648" s="41">
        <v>172361.89911558101</v>
      </c>
      <c r="D2648" s="38">
        <v>1.10073124743351</v>
      </c>
      <c r="E2648" s="38">
        <v>96.614788286327695</v>
      </c>
    </row>
    <row r="2649" spans="1:5">
      <c r="A2649" s="40">
        <v>45174</v>
      </c>
      <c r="B2649" s="41">
        <v>1784.0569890837101</v>
      </c>
      <c r="C2649" s="41">
        <v>172358.47473720799</v>
      </c>
      <c r="D2649" s="38">
        <v>1.1007832850927499</v>
      </c>
      <c r="E2649" s="38">
        <v>96.610408631470506</v>
      </c>
    </row>
    <row r="2650" spans="1:5">
      <c r="A2650" s="40">
        <v>45175</v>
      </c>
      <c r="B2650" s="41">
        <v>1784.1024194782899</v>
      </c>
      <c r="C2650" s="41">
        <v>172355.049430238</v>
      </c>
      <c r="D2650" s="38">
        <v>1.1008353343478701</v>
      </c>
      <c r="E2650" s="38">
        <v>96.606028638557106</v>
      </c>
    </row>
    <row r="2651" spans="1:5">
      <c r="A2651" s="40">
        <v>45176</v>
      </c>
      <c r="B2651" s="41">
        <v>1784.14785062397</v>
      </c>
      <c r="C2651" s="41">
        <v>172351.62319482901</v>
      </c>
      <c r="D2651" s="38">
        <v>1.10088739520028</v>
      </c>
      <c r="E2651" s="38">
        <v>96.601648307651502</v>
      </c>
    </row>
    <row r="2652" spans="1:5">
      <c r="A2652" s="40">
        <v>45177</v>
      </c>
      <c r="B2652" s="41">
        <v>1784.19328252176</v>
      </c>
      <c r="C2652" s="41">
        <v>172348.196031136</v>
      </c>
      <c r="D2652" s="38">
        <v>1.1009394676513899</v>
      </c>
      <c r="E2652" s="38">
        <v>96.597267638817797</v>
      </c>
    </row>
    <row r="2653" spans="1:5">
      <c r="A2653" s="40">
        <v>45178</v>
      </c>
      <c r="B2653" s="41">
        <v>1784.23871517269</v>
      </c>
      <c r="C2653" s="41">
        <v>172344.767939315</v>
      </c>
      <c r="D2653" s="38">
        <v>1.1009915517026101</v>
      </c>
      <c r="E2653" s="38">
        <v>96.5928866321199</v>
      </c>
    </row>
    <row r="2654" spans="1:5">
      <c r="A2654" s="40">
        <v>45179</v>
      </c>
      <c r="B2654" s="41">
        <v>1784.2841485777601</v>
      </c>
      <c r="C2654" s="41">
        <v>172341.338919523</v>
      </c>
      <c r="D2654" s="38">
        <v>1.10104364735537</v>
      </c>
      <c r="E2654" s="38">
        <v>96.5885052876217</v>
      </c>
    </row>
    <row r="2655" spans="1:5">
      <c r="A2655" s="40">
        <v>45180</v>
      </c>
      <c r="B2655" s="41">
        <v>1784.32958273799</v>
      </c>
      <c r="C2655" s="41">
        <v>172337.90897191499</v>
      </c>
      <c r="D2655" s="38">
        <v>1.10109575461107</v>
      </c>
      <c r="E2655" s="38">
        <v>96.584123605387404</v>
      </c>
    </row>
    <row r="2656" spans="1:5">
      <c r="A2656" s="40">
        <v>45181</v>
      </c>
      <c r="B2656" s="41">
        <v>1784.3750176543899</v>
      </c>
      <c r="C2656" s="41">
        <v>172334.47809664899</v>
      </c>
      <c r="D2656" s="38">
        <v>1.10114787347113</v>
      </c>
      <c r="E2656" s="38">
        <v>96.579741585480903</v>
      </c>
    </row>
    <row r="2657" spans="1:5">
      <c r="A2657" s="40">
        <v>45182</v>
      </c>
      <c r="B2657" s="41">
        <v>1784.4204533279801</v>
      </c>
      <c r="C2657" s="41">
        <v>172331.04629388</v>
      </c>
      <c r="D2657" s="38">
        <v>1.1012000039369501</v>
      </c>
      <c r="E2657" s="38">
        <v>96.575359227966203</v>
      </c>
    </row>
    <row r="2658" spans="1:5">
      <c r="A2658" s="40">
        <v>45183</v>
      </c>
      <c r="B2658" s="41">
        <v>1784.4658897597801</v>
      </c>
      <c r="C2658" s="41">
        <v>172327.61356376499</v>
      </c>
      <c r="D2658" s="38">
        <v>1.10125214600997</v>
      </c>
      <c r="E2658" s="38">
        <v>96.570976532907295</v>
      </c>
    </row>
    <row r="2659" spans="1:5">
      <c r="A2659" s="40">
        <v>45184</v>
      </c>
      <c r="B2659" s="41">
        <v>1784.5113269507899</v>
      </c>
      <c r="C2659" s="41">
        <v>172324.17990645999</v>
      </c>
      <c r="D2659" s="38">
        <v>1.1013042996915801</v>
      </c>
      <c r="E2659" s="38">
        <v>96.5665935003681</v>
      </c>
    </row>
    <row r="2660" spans="1:5">
      <c r="A2660" s="40">
        <v>45185</v>
      </c>
      <c r="B2660" s="41">
        <v>1784.55676490204</v>
      </c>
      <c r="C2660" s="41">
        <v>172320.74532212099</v>
      </c>
      <c r="D2660" s="38">
        <v>1.1013564649832099</v>
      </c>
      <c r="E2660" s="38">
        <v>96.562210130412794</v>
      </c>
    </row>
    <row r="2661" spans="1:5">
      <c r="A2661" s="40">
        <v>45186</v>
      </c>
      <c r="B2661" s="41">
        <v>1784.60220361455</v>
      </c>
      <c r="C2661" s="41">
        <v>172317.30981090499</v>
      </c>
      <c r="D2661" s="38">
        <v>1.1014086418862701</v>
      </c>
      <c r="E2661" s="38">
        <v>96.557826423105297</v>
      </c>
    </row>
    <row r="2662" spans="1:5">
      <c r="A2662" s="40">
        <v>45187</v>
      </c>
      <c r="B2662" s="41">
        <v>1784.6476430893199</v>
      </c>
      <c r="C2662" s="41">
        <v>172313.873372968</v>
      </c>
      <c r="D2662" s="38">
        <v>1.10146083040219</v>
      </c>
      <c r="E2662" s="38">
        <v>96.553442378509601</v>
      </c>
    </row>
    <row r="2663" spans="1:5">
      <c r="A2663" s="40">
        <v>45188</v>
      </c>
      <c r="B2663" s="41">
        <v>1784.69308332739</v>
      </c>
      <c r="C2663" s="41">
        <v>172310.43600846699</v>
      </c>
      <c r="D2663" s="38">
        <v>1.1015130305323599</v>
      </c>
      <c r="E2663" s="38">
        <v>96.549057996689797</v>
      </c>
    </row>
    <row r="2664" spans="1:5">
      <c r="A2664" s="40">
        <v>45189</v>
      </c>
      <c r="B2664" s="41">
        <v>1784.7385243297699</v>
      </c>
      <c r="C2664" s="41">
        <v>172306.99771755899</v>
      </c>
      <c r="D2664" s="38">
        <v>1.1015652422782201</v>
      </c>
      <c r="E2664" s="38">
        <v>96.544673277709705</v>
      </c>
    </row>
    <row r="2665" spans="1:5">
      <c r="A2665" s="40">
        <v>45190</v>
      </c>
      <c r="B2665" s="41">
        <v>1784.7839660974701</v>
      </c>
      <c r="C2665" s="41">
        <v>172303.55850039999</v>
      </c>
      <c r="D2665" s="38">
        <v>1.1016174656411799</v>
      </c>
      <c r="E2665" s="38">
        <v>96.540288221633602</v>
      </c>
    </row>
    <row r="2666" spans="1:5">
      <c r="A2666" s="40">
        <v>45191</v>
      </c>
      <c r="B2666" s="41">
        <v>1784.82940863152</v>
      </c>
      <c r="C2666" s="41">
        <v>172300.118357147</v>
      </c>
      <c r="D2666" s="38">
        <v>1.1016697006226499</v>
      </c>
      <c r="E2666" s="38">
        <v>96.535902828525394</v>
      </c>
    </row>
    <row r="2667" spans="1:5">
      <c r="A2667" s="40">
        <v>45192</v>
      </c>
      <c r="B2667" s="41">
        <v>1784.8748519329299</v>
      </c>
      <c r="C2667" s="41">
        <v>172296.677287956</v>
      </c>
      <c r="D2667" s="38">
        <v>1.10172194722406</v>
      </c>
      <c r="E2667" s="38">
        <v>96.5315170984491</v>
      </c>
    </row>
    <row r="2668" spans="1:5">
      <c r="A2668" s="40">
        <v>45193</v>
      </c>
      <c r="B2668" s="41">
        <v>1784.9202960027401</v>
      </c>
      <c r="C2668" s="41">
        <v>172293.235292984</v>
      </c>
      <c r="D2668" s="38">
        <v>1.10177420544682</v>
      </c>
      <c r="E2668" s="38">
        <v>96.527131031468798</v>
      </c>
    </row>
    <row r="2669" spans="1:5">
      <c r="A2669" s="40">
        <v>45194</v>
      </c>
      <c r="B2669" s="41">
        <v>1784.96574084195</v>
      </c>
      <c r="C2669" s="41">
        <v>172289.79237238801</v>
      </c>
      <c r="D2669" s="38">
        <v>1.1018264752923499</v>
      </c>
      <c r="E2669" s="38">
        <v>96.522744627648393</v>
      </c>
    </row>
    <row r="2670" spans="1:5">
      <c r="A2670" s="40">
        <v>45195</v>
      </c>
      <c r="B2670" s="41">
        <v>1785.01118645158</v>
      </c>
      <c r="C2670" s="41">
        <v>172286.34852632499</v>
      </c>
      <c r="D2670" s="38">
        <v>1.10187875676208</v>
      </c>
      <c r="E2670" s="38">
        <v>96.518357887052105</v>
      </c>
    </row>
    <row r="2671" spans="1:5">
      <c r="A2671" s="40">
        <v>45196</v>
      </c>
      <c r="B2671" s="41">
        <v>1785.0566328326699</v>
      </c>
      <c r="C2671" s="41">
        <v>172282.90375495201</v>
      </c>
      <c r="D2671" s="38">
        <v>1.10193104985741</v>
      </c>
      <c r="E2671" s="38">
        <v>96.513970809743796</v>
      </c>
    </row>
    <row r="2672" spans="1:5">
      <c r="A2672" s="40">
        <v>45197</v>
      </c>
      <c r="B2672" s="41">
        <v>1785.1020799862299</v>
      </c>
      <c r="C2672" s="41">
        <v>172279.45805842499</v>
      </c>
      <c r="D2672" s="38">
        <v>1.1019833545797699</v>
      </c>
      <c r="E2672" s="38">
        <v>96.509583395787601</v>
      </c>
    </row>
    <row r="2673" spans="1:5">
      <c r="A2673" s="40">
        <v>45198</v>
      </c>
      <c r="B2673" s="41">
        <v>1785.1475279132901</v>
      </c>
      <c r="C2673" s="41">
        <v>172276.01143690199</v>
      </c>
      <c r="D2673" s="38">
        <v>1.1020356709305801</v>
      </c>
      <c r="E2673" s="38">
        <v>96.505195645247497</v>
      </c>
    </row>
    <row r="2674" spans="1:5">
      <c r="A2674" s="40">
        <v>45199</v>
      </c>
      <c r="B2674" s="41">
        <v>1785.1929766148601</v>
      </c>
      <c r="C2674" s="41">
        <v>172272.56389053899</v>
      </c>
      <c r="D2674" s="38">
        <v>1.10208799891126</v>
      </c>
      <c r="E2674" s="38">
        <v>96.500807558187702</v>
      </c>
    </row>
    <row r="2675" spans="1:5">
      <c r="A2675" s="40">
        <v>45200</v>
      </c>
      <c r="B2675" s="41">
        <v>1785.23842609198</v>
      </c>
      <c r="C2675" s="41">
        <v>172269.115419493</v>
      </c>
      <c r="D2675" s="38">
        <v>1.10214033852323</v>
      </c>
      <c r="E2675" s="38">
        <v>96.496419134671996</v>
      </c>
    </row>
    <row r="2676" spans="1:5">
      <c r="A2676" s="40">
        <v>45201</v>
      </c>
      <c r="B2676" s="41">
        <v>1785.28387634565</v>
      </c>
      <c r="C2676" s="41">
        <v>172265.66602392201</v>
      </c>
      <c r="D2676" s="38">
        <v>1.10219268976792</v>
      </c>
      <c r="E2676" s="38">
        <v>96.492030374764596</v>
      </c>
    </row>
    <row r="2677" spans="1:5">
      <c r="A2677" s="40">
        <v>45202</v>
      </c>
      <c r="B2677" s="41">
        <v>1785.32932737692</v>
      </c>
      <c r="C2677" s="41">
        <v>172262.21570398301</v>
      </c>
      <c r="D2677" s="38">
        <v>1.10224505264674</v>
      </c>
      <c r="E2677" s="38">
        <v>96.487641278529594</v>
      </c>
    </row>
    <row r="2678" spans="1:5">
      <c r="A2678" s="40">
        <v>45203</v>
      </c>
      <c r="B2678" s="41">
        <v>1785.3747791868</v>
      </c>
      <c r="C2678" s="41">
        <v>172258.76445983199</v>
      </c>
      <c r="D2678" s="38">
        <v>1.1022974271611099</v>
      </c>
      <c r="E2678" s="38">
        <v>96.483251846030896</v>
      </c>
    </row>
    <row r="2679" spans="1:5">
      <c r="A2679" s="40">
        <v>45204</v>
      </c>
      <c r="B2679" s="41">
        <v>1785.42023177633</v>
      </c>
      <c r="C2679" s="41">
        <v>172255.31229162699</v>
      </c>
      <c r="D2679" s="38">
        <v>1.1023498133124601</v>
      </c>
      <c r="E2679" s="38">
        <v>96.478862077332707</v>
      </c>
    </row>
    <row r="2680" spans="1:5">
      <c r="A2680" s="40">
        <v>45205</v>
      </c>
      <c r="B2680" s="41">
        <v>1785.4656851465099</v>
      </c>
      <c r="C2680" s="41">
        <v>172251.85919952599</v>
      </c>
      <c r="D2680" s="38">
        <v>1.10240221110221</v>
      </c>
      <c r="E2680" s="38">
        <v>96.474471972498904</v>
      </c>
    </row>
    <row r="2681" spans="1:5">
      <c r="A2681" s="40">
        <v>45206</v>
      </c>
      <c r="B2681" s="41">
        <v>1785.5111392983899</v>
      </c>
      <c r="C2681" s="41">
        <v>172248.40518368399</v>
      </c>
      <c r="D2681" s="38">
        <v>1.10245462053178</v>
      </c>
      <c r="E2681" s="38">
        <v>96.470081531593806</v>
      </c>
    </row>
    <row r="2682" spans="1:5">
      <c r="A2682" s="40">
        <v>45207</v>
      </c>
      <c r="B2682" s="41">
        <v>1785.5565942329799</v>
      </c>
      <c r="C2682" s="41">
        <v>172244.95024426101</v>
      </c>
      <c r="D2682" s="38">
        <v>1.1025070416025999</v>
      </c>
      <c r="E2682" s="38">
        <v>96.465690754681205</v>
      </c>
    </row>
    <row r="2683" spans="1:5">
      <c r="A2683" s="40">
        <v>45208</v>
      </c>
      <c r="B2683" s="41">
        <v>1785.6020499513199</v>
      </c>
      <c r="C2683" s="41">
        <v>172241.49438141199</v>
      </c>
      <c r="D2683" s="38">
        <v>1.10255947431608</v>
      </c>
      <c r="E2683" s="38">
        <v>96.461299641825406</v>
      </c>
    </row>
    <row r="2684" spans="1:5">
      <c r="A2684" s="40">
        <v>45209</v>
      </c>
      <c r="B2684" s="41">
        <v>1785.64750645443</v>
      </c>
      <c r="C2684" s="41">
        <v>172238.03759529599</v>
      </c>
      <c r="D2684" s="38">
        <v>1.10261191867367</v>
      </c>
      <c r="E2684" s="38">
        <v>96.4569081930903</v>
      </c>
    </row>
    <row r="2685" spans="1:5">
      <c r="A2685" s="40">
        <v>45210</v>
      </c>
      <c r="B2685" s="41">
        <v>1785.69296374334</v>
      </c>
      <c r="C2685" s="41">
        <v>172234.579886069</v>
      </c>
      <c r="D2685" s="38">
        <v>1.1026643746767699</v>
      </c>
      <c r="E2685" s="38">
        <v>96.452516408540106</v>
      </c>
    </row>
    <row r="2686" spans="1:5">
      <c r="A2686" s="40">
        <v>45211</v>
      </c>
      <c r="B2686" s="41">
        <v>1785.73842181908</v>
      </c>
      <c r="C2686" s="41">
        <v>172231.12125389001</v>
      </c>
      <c r="D2686" s="38">
        <v>1.1027168423268101</v>
      </c>
      <c r="E2686" s="38">
        <v>96.448124288238802</v>
      </c>
    </row>
    <row r="2687" spans="1:5">
      <c r="A2687" s="40">
        <v>45212</v>
      </c>
      <c r="B2687" s="41">
        <v>1785.7838806826701</v>
      </c>
      <c r="C2687" s="41">
        <v>172227.66169891501</v>
      </c>
      <c r="D2687" s="38">
        <v>1.1027693216252199</v>
      </c>
      <c r="E2687" s="38">
        <v>96.443731832250407</v>
      </c>
    </row>
    <row r="2688" spans="1:5">
      <c r="A2688" s="40">
        <v>45213</v>
      </c>
      <c r="B2688" s="41">
        <v>1785.8293403351499</v>
      </c>
      <c r="C2688" s="41">
        <v>172224.201221303</v>
      </c>
      <c r="D2688" s="38">
        <v>1.1028218125734199</v>
      </c>
      <c r="E2688" s="38">
        <v>96.439339040639197</v>
      </c>
    </row>
    <row r="2689" spans="1:5">
      <c r="A2689" s="40">
        <v>45214</v>
      </c>
      <c r="B2689" s="41">
        <v>1785.87480077755</v>
      </c>
      <c r="C2689" s="41">
        <v>172220.73982121001</v>
      </c>
      <c r="D2689" s="38">
        <v>1.10287431517285</v>
      </c>
      <c r="E2689" s="38">
        <v>96.434945913469207</v>
      </c>
    </row>
    <row r="2690" spans="1:5">
      <c r="A2690" s="40">
        <v>45215</v>
      </c>
      <c r="B2690" s="41">
        <v>1785.9202620108899</v>
      </c>
      <c r="C2690" s="41">
        <v>172217.27749879501</v>
      </c>
      <c r="D2690" s="38">
        <v>1.1029268294249099</v>
      </c>
      <c r="E2690" s="38">
        <v>96.430552450804399</v>
      </c>
    </row>
    <row r="2691" spans="1:5">
      <c r="A2691" s="40">
        <v>45216</v>
      </c>
      <c r="B2691" s="41">
        <v>1785.9657240362101</v>
      </c>
      <c r="C2691" s="41">
        <v>172213.81425421499</v>
      </c>
      <c r="D2691" s="38">
        <v>1.1029793553310501</v>
      </c>
      <c r="E2691" s="38">
        <v>96.426158652708907</v>
      </c>
    </row>
    <row r="2692" spans="1:5">
      <c r="A2692" s="40">
        <v>45217</v>
      </c>
      <c r="B2692" s="41">
        <v>1786.01118685453</v>
      </c>
      <c r="C2692" s="41">
        <v>172210.350087628</v>
      </c>
      <c r="D2692" s="38">
        <v>1.1030318928926901</v>
      </c>
      <c r="E2692" s="38">
        <v>96.421764519246906</v>
      </c>
    </row>
    <row r="2693" spans="1:5">
      <c r="A2693" s="40">
        <v>45218</v>
      </c>
      <c r="B2693" s="41">
        <v>1786.05665046689</v>
      </c>
      <c r="C2693" s="41">
        <v>172206.884999192</v>
      </c>
      <c r="D2693" s="38">
        <v>1.10308444211126</v>
      </c>
      <c r="E2693" s="38">
        <v>96.417370050482404</v>
      </c>
    </row>
    <row r="2694" spans="1:5">
      <c r="A2694" s="40">
        <v>45219</v>
      </c>
      <c r="B2694" s="41">
        <v>1786.10211487433</v>
      </c>
      <c r="C2694" s="41">
        <v>172203.41898906301</v>
      </c>
      <c r="D2694" s="38">
        <v>1.10313700298817</v>
      </c>
      <c r="E2694" s="38">
        <v>96.412975246479505</v>
      </c>
    </row>
    <row r="2695" spans="1:5">
      <c r="A2695" s="40">
        <v>45220</v>
      </c>
      <c r="B2695" s="41">
        <v>1786.1475800778601</v>
      </c>
      <c r="C2695" s="41">
        <v>172199.95205740101</v>
      </c>
      <c r="D2695" s="38">
        <v>1.10318957552487</v>
      </c>
      <c r="E2695" s="38">
        <v>96.408580107302399</v>
      </c>
    </row>
    <row r="2696" spans="1:5">
      <c r="A2696" s="40">
        <v>45221</v>
      </c>
      <c r="B2696" s="41">
        <v>1786.19304607853</v>
      </c>
      <c r="C2696" s="41">
        <v>172196.484204362</v>
      </c>
      <c r="D2696" s="38">
        <v>1.1032421597227799</v>
      </c>
      <c r="E2696" s="38">
        <v>96.404184633015007</v>
      </c>
    </row>
    <row r="2697" spans="1:5">
      <c r="A2697" s="40">
        <v>45222</v>
      </c>
      <c r="B2697" s="41">
        <v>1786.2385128773701</v>
      </c>
      <c r="C2697" s="41">
        <v>172193.015430106</v>
      </c>
      <c r="D2697" s="38">
        <v>1.1032947555833299</v>
      </c>
      <c r="E2697" s="38">
        <v>96.399788823681703</v>
      </c>
    </row>
    <row r="2698" spans="1:5">
      <c r="A2698" s="40">
        <v>45223</v>
      </c>
      <c r="B2698" s="41">
        <v>1786.2839804754201</v>
      </c>
      <c r="C2698" s="41">
        <v>172189.54573478899</v>
      </c>
      <c r="D2698" s="38">
        <v>1.10334736310794</v>
      </c>
      <c r="E2698" s="38">
        <v>96.395392679366296</v>
      </c>
    </row>
    <row r="2699" spans="1:5">
      <c r="A2699" s="40">
        <v>45224</v>
      </c>
      <c r="B2699" s="41">
        <v>1786.3294488736899</v>
      </c>
      <c r="C2699" s="41">
        <v>172186.07511857001</v>
      </c>
      <c r="D2699" s="38">
        <v>1.10339998229805</v>
      </c>
      <c r="E2699" s="38">
        <v>96.390996200133202</v>
      </c>
    </row>
    <row r="2700" spans="1:5">
      <c r="A2700" s="40">
        <v>45225</v>
      </c>
      <c r="B2700" s="41">
        <v>1786.37491807324</v>
      </c>
      <c r="C2700" s="41">
        <v>172182.60358160699</v>
      </c>
      <c r="D2700" s="38">
        <v>1.1034526131550899</v>
      </c>
      <c r="E2700" s="38">
        <v>96.386599386046299</v>
      </c>
    </row>
    <row r="2701" spans="1:5">
      <c r="A2701" s="40">
        <v>45226</v>
      </c>
      <c r="B2701" s="41">
        <v>1786.4203880750999</v>
      </c>
      <c r="C2701" s="41">
        <v>172179.13112405699</v>
      </c>
      <c r="D2701" s="38">
        <v>1.1035052556804801</v>
      </c>
      <c r="E2701" s="38">
        <v>96.382202237169807</v>
      </c>
    </row>
    <row r="2702" spans="1:5">
      <c r="A2702" s="40">
        <v>45227</v>
      </c>
      <c r="B2702" s="41">
        <v>1786.4658588802999</v>
      </c>
      <c r="C2702" s="41">
        <v>172175.65774607999</v>
      </c>
      <c r="D2702" s="38">
        <v>1.10355790987566</v>
      </c>
      <c r="E2702" s="38">
        <v>96.377804753567801</v>
      </c>
    </row>
    <row r="2703" spans="1:5">
      <c r="A2703" s="40">
        <v>45228</v>
      </c>
      <c r="B2703" s="41">
        <v>1786.51133048987</v>
      </c>
      <c r="C2703" s="41">
        <v>172172.18344783201</v>
      </c>
      <c r="D2703" s="38">
        <v>1.10361057574206</v>
      </c>
      <c r="E2703" s="38">
        <v>96.373406935304402</v>
      </c>
    </row>
    <row r="2704" spans="1:5">
      <c r="A2704" s="40">
        <v>45229</v>
      </c>
      <c r="B2704" s="41">
        <v>1786.55680290486</v>
      </c>
      <c r="C2704" s="41">
        <v>172168.70822947301</v>
      </c>
      <c r="D2704" s="38">
        <v>1.1036632532810999</v>
      </c>
      <c r="E2704" s="38">
        <v>96.3690087824438</v>
      </c>
    </row>
    <row r="2705" spans="1:5">
      <c r="A2705" s="40">
        <v>45230</v>
      </c>
      <c r="B2705" s="41">
        <v>1786.60227612629</v>
      </c>
      <c r="C2705" s="41">
        <v>172165.23209116</v>
      </c>
      <c r="D2705" s="38">
        <v>1.10371594249423</v>
      </c>
      <c r="E2705" s="38">
        <v>96.364610295050099</v>
      </c>
    </row>
    <row r="2706" spans="1:5">
      <c r="A2706" s="40">
        <v>45231</v>
      </c>
      <c r="B2706" s="41">
        <v>1786.6477501552199</v>
      </c>
      <c r="C2706" s="41">
        <v>172161.75503305101</v>
      </c>
      <c r="D2706" s="38">
        <v>1.10376864338287</v>
      </c>
      <c r="E2706" s="38">
        <v>96.360211473187306</v>
      </c>
    </row>
    <row r="2707" spans="1:5">
      <c r="A2707" s="40">
        <v>45232</v>
      </c>
      <c r="B2707" s="41">
        <v>1786.6932249926699</v>
      </c>
      <c r="C2707" s="41">
        <v>172158.27705530601</v>
      </c>
      <c r="D2707" s="38">
        <v>1.10382135594845</v>
      </c>
      <c r="E2707" s="38">
        <v>96.355812316919796</v>
      </c>
    </row>
    <row r="2708" spans="1:5">
      <c r="A2708" s="40">
        <v>45233</v>
      </c>
      <c r="B2708" s="41">
        <v>1786.73870063968</v>
      </c>
      <c r="C2708" s="41">
        <v>172154.79815808099</v>
      </c>
      <c r="D2708" s="38">
        <v>1.1038740801924101</v>
      </c>
      <c r="E2708" s="38">
        <v>96.351412826311503</v>
      </c>
    </row>
    <row r="2709" spans="1:5">
      <c r="A2709" s="40">
        <v>45234</v>
      </c>
      <c r="B2709" s="41">
        <v>1786.7841770973</v>
      </c>
      <c r="C2709" s="41">
        <v>172151.318341537</v>
      </c>
      <c r="D2709" s="38">
        <v>1.1039268161161799</v>
      </c>
      <c r="E2709" s="38">
        <v>96.347013001426603</v>
      </c>
    </row>
    <row r="2710" spans="1:5">
      <c r="A2710" s="40">
        <v>45235</v>
      </c>
      <c r="B2710" s="41">
        <v>1786.8296543665499</v>
      </c>
      <c r="C2710" s="41">
        <v>172147.83760582999</v>
      </c>
      <c r="D2710" s="38">
        <v>1.10397956372119</v>
      </c>
      <c r="E2710" s="38">
        <v>96.342612842329302</v>
      </c>
    </row>
    <row r="2711" spans="1:5">
      <c r="A2711" s="40">
        <v>45236</v>
      </c>
      <c r="B2711" s="41">
        <v>1786.8751324484899</v>
      </c>
      <c r="C2711" s="41">
        <v>172144.35595112</v>
      </c>
      <c r="D2711" s="38">
        <v>1.10403232300888</v>
      </c>
      <c r="E2711" s="38">
        <v>96.338212349083605</v>
      </c>
    </row>
    <row r="2712" spans="1:5">
      <c r="A2712" s="40">
        <v>45237</v>
      </c>
      <c r="B2712" s="41">
        <v>1786.9206113441501</v>
      </c>
      <c r="C2712" s="41">
        <v>172140.87337756401</v>
      </c>
      <c r="D2712" s="38">
        <v>1.1040850939806801</v>
      </c>
      <c r="E2712" s="38">
        <v>96.333811521753901</v>
      </c>
    </row>
    <row r="2713" spans="1:5">
      <c r="A2713" s="40">
        <v>45238</v>
      </c>
      <c r="B2713" s="41">
        <v>1786.9660910545599</v>
      </c>
      <c r="C2713" s="41">
        <v>172137.38988532199</v>
      </c>
      <c r="D2713" s="38">
        <v>1.1041378766380301</v>
      </c>
      <c r="E2713" s="38">
        <v>96.329410360404097</v>
      </c>
    </row>
    <row r="2714" spans="1:5">
      <c r="A2714" s="40">
        <v>45239</v>
      </c>
      <c r="B2714" s="41">
        <v>1787.0115715807799</v>
      </c>
      <c r="C2714" s="41">
        <v>172133.90547455201</v>
      </c>
      <c r="D2714" s="38">
        <v>1.1041906709823599</v>
      </c>
      <c r="E2714" s="38">
        <v>96.325008865098397</v>
      </c>
    </row>
    <row r="2715" spans="1:5">
      <c r="A2715" s="40">
        <v>45240</v>
      </c>
      <c r="B2715" s="41">
        <v>1787.05705292384</v>
      </c>
      <c r="C2715" s="41">
        <v>172130.42014541299</v>
      </c>
      <c r="D2715" s="38">
        <v>1.1042434770151</v>
      </c>
      <c r="E2715" s="38">
        <v>96.320607035901105</v>
      </c>
    </row>
    <row r="2716" spans="1:5">
      <c r="A2716" s="40">
        <v>45241</v>
      </c>
      <c r="B2716" s="41">
        <v>1787.1025350847899</v>
      </c>
      <c r="C2716" s="41">
        <v>172126.933898063</v>
      </c>
      <c r="D2716" s="38">
        <v>1.10429629473769</v>
      </c>
      <c r="E2716" s="38">
        <v>96.316204872876199</v>
      </c>
    </row>
    <row r="2717" spans="1:5">
      <c r="A2717" s="40">
        <v>45242</v>
      </c>
      <c r="B2717" s="41">
        <v>1787.1480180646599</v>
      </c>
      <c r="C2717" s="41">
        <v>172123.44673266099</v>
      </c>
      <c r="D2717" s="38">
        <v>1.1043491241515699</v>
      </c>
      <c r="E2717" s="38">
        <v>96.311802376087897</v>
      </c>
    </row>
    <row r="2718" spans="1:5">
      <c r="A2718" s="40">
        <v>45243</v>
      </c>
      <c r="B2718" s="41">
        <v>1787.1935018644999</v>
      </c>
      <c r="C2718" s="41">
        <v>172119.958649365</v>
      </c>
      <c r="D2718" s="38">
        <v>1.10440196525817</v>
      </c>
      <c r="E2718" s="38">
        <v>96.307399545600404</v>
      </c>
    </row>
    <row r="2719" spans="1:5">
      <c r="A2719" s="40">
        <v>45244</v>
      </c>
      <c r="B2719" s="41">
        <v>1787.2389864853501</v>
      </c>
      <c r="C2719" s="41">
        <v>172116.46964833501</v>
      </c>
      <c r="D2719" s="38">
        <v>1.10445481805893</v>
      </c>
      <c r="E2719" s="38">
        <v>96.302996381477897</v>
      </c>
    </row>
    <row r="2720" spans="1:5">
      <c r="A2720" s="40">
        <v>45245</v>
      </c>
      <c r="B2720" s="41">
        <v>1787.28447192826</v>
      </c>
      <c r="C2720" s="41">
        <v>172112.97972972901</v>
      </c>
      <c r="D2720" s="38">
        <v>1.10450768255528</v>
      </c>
      <c r="E2720" s="38">
        <v>96.298592883784394</v>
      </c>
    </row>
    <row r="2721" spans="1:5">
      <c r="A2721" s="40">
        <v>45246</v>
      </c>
      <c r="B2721" s="41">
        <v>1787.3299581942699</v>
      </c>
      <c r="C2721" s="41">
        <v>172109.488893706</v>
      </c>
      <c r="D2721" s="38">
        <v>1.10456055874867</v>
      </c>
      <c r="E2721" s="38">
        <v>96.294189052584201</v>
      </c>
    </row>
    <row r="2722" spans="1:5">
      <c r="A2722" s="40">
        <v>45247</v>
      </c>
      <c r="B2722" s="41">
        <v>1787.37544528442</v>
      </c>
      <c r="C2722" s="41">
        <v>172105.997140425</v>
      </c>
      <c r="D2722" s="38">
        <v>1.10461344664054</v>
      </c>
      <c r="E2722" s="38">
        <v>96.289784887941494</v>
      </c>
    </row>
    <row r="2723" spans="1:5">
      <c r="A2723" s="40">
        <v>45248</v>
      </c>
      <c r="B2723" s="41">
        <v>1787.4209331997499</v>
      </c>
      <c r="C2723" s="41">
        <v>172102.50447004501</v>
      </c>
      <c r="D2723" s="38">
        <v>1.1046663462323101</v>
      </c>
      <c r="E2723" s="38">
        <v>96.285380389920405</v>
      </c>
    </row>
    <row r="2724" spans="1:5">
      <c r="A2724" s="40">
        <v>45249</v>
      </c>
      <c r="B2724" s="41">
        <v>1787.46642194132</v>
      </c>
      <c r="C2724" s="41">
        <v>172099.01088272399</v>
      </c>
      <c r="D2724" s="38">
        <v>1.1047192575254201</v>
      </c>
      <c r="E2724" s="38">
        <v>96.280975558585098</v>
      </c>
    </row>
    <row r="2725" spans="1:5">
      <c r="A2725" s="40">
        <v>45250</v>
      </c>
      <c r="B2725" s="41">
        <v>1787.51191151017</v>
      </c>
      <c r="C2725" s="41">
        <v>172095.51637862201</v>
      </c>
      <c r="D2725" s="38">
        <v>1.10477218052133</v>
      </c>
      <c r="E2725" s="38">
        <v>96.276570393999705</v>
      </c>
    </row>
    <row r="2726" spans="1:5">
      <c r="A2726" s="40">
        <v>45251</v>
      </c>
      <c r="B2726" s="41">
        <v>1787.5574019073499</v>
      </c>
      <c r="C2726" s="41">
        <v>172092.020957898</v>
      </c>
      <c r="D2726" s="38">
        <v>1.1048251152214501</v>
      </c>
      <c r="E2726" s="38">
        <v>96.272164896228603</v>
      </c>
    </row>
    <row r="2727" spans="1:5">
      <c r="A2727" s="40">
        <v>45252</v>
      </c>
      <c r="B2727" s="41">
        <v>1787.6028931338999</v>
      </c>
      <c r="C2727" s="41">
        <v>172088.52462071099</v>
      </c>
      <c r="D2727" s="38">
        <v>1.10487806162725</v>
      </c>
      <c r="E2727" s="38">
        <v>96.267759065335696</v>
      </c>
    </row>
    <row r="2728" spans="1:5">
      <c r="A2728" s="40">
        <v>45253</v>
      </c>
      <c r="B2728" s="41">
        <v>1787.6483851908599</v>
      </c>
      <c r="C2728" s="41">
        <v>172085.02736722</v>
      </c>
      <c r="D2728" s="38">
        <v>1.1049310197401401</v>
      </c>
      <c r="E2728" s="38">
        <v>96.263352901385403</v>
      </c>
    </row>
    <row r="2729" spans="1:5">
      <c r="A2729" s="40">
        <v>45254</v>
      </c>
      <c r="B2729" s="41">
        <v>1787.6938780793</v>
      </c>
      <c r="C2729" s="41">
        <v>172081.52919758399</v>
      </c>
      <c r="D2729" s="38">
        <v>1.1049839895615901</v>
      </c>
      <c r="E2729" s="38">
        <v>96.2589464044419</v>
      </c>
    </row>
    <row r="2730" spans="1:5">
      <c r="A2730" s="40">
        <v>45255</v>
      </c>
      <c r="B2730" s="41">
        <v>1787.73937180024</v>
      </c>
      <c r="C2730" s="41">
        <v>172078.030111962</v>
      </c>
      <c r="D2730" s="38">
        <v>1.1050369710930099</v>
      </c>
      <c r="E2730" s="38">
        <v>96.254539574569193</v>
      </c>
    </row>
    <row r="2731" spans="1:5">
      <c r="A2731" s="40">
        <v>45256</v>
      </c>
      <c r="B2731" s="41">
        <v>1787.78486635475</v>
      </c>
      <c r="C2731" s="41">
        <v>172074.530110514</v>
      </c>
      <c r="D2731" s="38">
        <v>1.10508996433587</v>
      </c>
      <c r="E2731" s="38">
        <v>96.2501324118317</v>
      </c>
    </row>
    <row r="2732" spans="1:5">
      <c r="A2732" s="40">
        <v>45257</v>
      </c>
      <c r="B2732" s="41">
        <v>1787.8303617438701</v>
      </c>
      <c r="C2732" s="41">
        <v>172071.02919339799</v>
      </c>
      <c r="D2732" s="38">
        <v>1.10514296929158</v>
      </c>
      <c r="E2732" s="38">
        <v>96.245724916293497</v>
      </c>
    </row>
    <row r="2733" spans="1:5">
      <c r="A2733" s="40">
        <v>45258</v>
      </c>
      <c r="B2733" s="41">
        <v>1787.8758579686501</v>
      </c>
      <c r="C2733" s="41">
        <v>172067.52736077501</v>
      </c>
      <c r="D2733" s="38">
        <v>1.1051959859616101</v>
      </c>
      <c r="E2733" s="38">
        <v>96.241317088018704</v>
      </c>
    </row>
    <row r="2734" spans="1:5">
      <c r="A2734" s="40">
        <v>45259</v>
      </c>
      <c r="B2734" s="41">
        <v>1787.9213550301399</v>
      </c>
      <c r="C2734" s="41">
        <v>172064.02461280301</v>
      </c>
      <c r="D2734" s="38">
        <v>1.1052490143473901</v>
      </c>
      <c r="E2734" s="38">
        <v>96.236908927071696</v>
      </c>
    </row>
    <row r="2735" spans="1:5">
      <c r="A2735" s="40">
        <v>45260</v>
      </c>
      <c r="B2735" s="41">
        <v>1787.9668529293899</v>
      </c>
      <c r="C2735" s="41">
        <v>172060.52094964101</v>
      </c>
      <c r="D2735" s="38">
        <v>1.10530205445036</v>
      </c>
      <c r="E2735" s="38">
        <v>96.232500433516606</v>
      </c>
    </row>
    <row r="2736" spans="1:5">
      <c r="A2736" s="40">
        <v>45261</v>
      </c>
      <c r="B2736" s="41">
        <v>1788.0123516674601</v>
      </c>
      <c r="C2736" s="41">
        <v>172057.01637145001</v>
      </c>
      <c r="D2736" s="38">
        <v>1.10535510627197</v>
      </c>
      <c r="E2736" s="38">
        <v>96.228091607417696</v>
      </c>
    </row>
    <row r="2737" spans="1:5">
      <c r="A2737" s="40">
        <v>45262</v>
      </c>
      <c r="B2737" s="41">
        <v>1788.0578512453801</v>
      </c>
      <c r="C2737" s="41">
        <v>172053.510878389</v>
      </c>
      <c r="D2737" s="38">
        <v>1.10540816981366</v>
      </c>
      <c r="E2737" s="38">
        <v>96.223682448839099</v>
      </c>
    </row>
    <row r="2738" spans="1:5">
      <c r="A2738" s="40">
        <v>45263</v>
      </c>
      <c r="B2738" s="41">
        <v>1788.1033516642201</v>
      </c>
      <c r="C2738" s="41">
        <v>172050.00447061699</v>
      </c>
      <c r="D2738" s="38">
        <v>1.1054612450768699</v>
      </c>
      <c r="E2738" s="38">
        <v>96.219272957845007</v>
      </c>
    </row>
    <row r="2739" spans="1:5">
      <c r="A2739" s="40">
        <v>45264</v>
      </c>
      <c r="B2739" s="41">
        <v>1788.14885292502</v>
      </c>
      <c r="C2739" s="41">
        <v>172046.49714829301</v>
      </c>
      <c r="D2739" s="38">
        <v>1.1055143320630401</v>
      </c>
      <c r="E2739" s="38">
        <v>96.214863134499694</v>
      </c>
    </row>
    <row r="2740" spans="1:5">
      <c r="A2740" s="40">
        <v>45265</v>
      </c>
      <c r="B2740" s="41">
        <v>1788.1943550288399</v>
      </c>
      <c r="C2740" s="41">
        <v>172042.988911578</v>
      </c>
      <c r="D2740" s="38">
        <v>1.1055674307736301</v>
      </c>
      <c r="E2740" s="38">
        <v>96.210452978867394</v>
      </c>
    </row>
    <row r="2741" spans="1:5">
      <c r="A2741" s="40">
        <v>45266</v>
      </c>
      <c r="B2741" s="41">
        <v>1788.23985797673</v>
      </c>
      <c r="C2741" s="41">
        <v>172039.47976063099</v>
      </c>
      <c r="D2741" s="38">
        <v>1.1056205412100599</v>
      </c>
      <c r="E2741" s="38">
        <v>96.206042491012298</v>
      </c>
    </row>
    <row r="2742" spans="1:5">
      <c r="A2742" s="40">
        <v>45267</v>
      </c>
      <c r="B2742" s="41">
        <v>1788.2853617697399</v>
      </c>
      <c r="C2742" s="41">
        <v>172035.96969561101</v>
      </c>
      <c r="D2742" s="38">
        <v>1.1056736633738</v>
      </c>
      <c r="E2742" s="38">
        <v>96.201631670998694</v>
      </c>
    </row>
    <row r="2743" spans="1:5">
      <c r="A2743" s="40">
        <v>45268</v>
      </c>
      <c r="B2743" s="41">
        <v>1788.33086640893</v>
      </c>
      <c r="C2743" s="41">
        <v>172032.458716678</v>
      </c>
      <c r="D2743" s="38">
        <v>1.1057267972662801</v>
      </c>
      <c r="E2743" s="38">
        <v>96.197220518890703</v>
      </c>
    </row>
    <row r="2744" spans="1:5">
      <c r="A2744" s="40">
        <v>45269</v>
      </c>
      <c r="B2744" s="41">
        <v>1788.3763718953501</v>
      </c>
      <c r="C2744" s="41">
        <v>172028.946823993</v>
      </c>
      <c r="D2744" s="38">
        <v>1.1057799428889601</v>
      </c>
      <c r="E2744" s="38">
        <v>96.192809034752599</v>
      </c>
    </row>
    <row r="2745" spans="1:5">
      <c r="A2745" s="40">
        <v>45270</v>
      </c>
      <c r="B2745" s="41">
        <v>1788.42187823005</v>
      </c>
      <c r="C2745" s="41">
        <v>172025.434017714</v>
      </c>
      <c r="D2745" s="38">
        <v>1.10583310024326</v>
      </c>
      <c r="E2745" s="38">
        <v>96.188397218648603</v>
      </c>
    </row>
    <row r="2746" spans="1:5">
      <c r="A2746" s="40">
        <v>45271</v>
      </c>
      <c r="B2746" s="41">
        <v>1788.4673854140999</v>
      </c>
      <c r="C2746" s="41">
        <v>172021.92029800199</v>
      </c>
      <c r="D2746" s="38">
        <v>1.1058862693306599</v>
      </c>
      <c r="E2746" s="38">
        <v>96.183985070642905</v>
      </c>
    </row>
    <row r="2747" spans="1:5">
      <c r="A2747" s="40">
        <v>45272</v>
      </c>
      <c r="B2747" s="41">
        <v>1788.5128934485499</v>
      </c>
      <c r="C2747" s="41">
        <v>172018.40566501601</v>
      </c>
      <c r="D2747" s="38">
        <v>1.1059394501525699</v>
      </c>
      <c r="E2747" s="38">
        <v>96.179572590799907</v>
      </c>
    </row>
    <row r="2748" spans="1:5">
      <c r="A2748" s="40">
        <v>45273</v>
      </c>
      <c r="B2748" s="41">
        <v>1788.55840233444</v>
      </c>
      <c r="C2748" s="41">
        <v>172014.890118916</v>
      </c>
      <c r="D2748" s="38">
        <v>1.10599264271047</v>
      </c>
      <c r="E2748" s="38">
        <v>96.175159779183701</v>
      </c>
    </row>
    <row r="2749" spans="1:5">
      <c r="A2749" s="40">
        <v>45274</v>
      </c>
      <c r="B2749" s="41">
        <v>1788.6039120728401</v>
      </c>
      <c r="C2749" s="41">
        <v>172011.37365986299</v>
      </c>
      <c r="D2749" s="38">
        <v>1.1060458470057899</v>
      </c>
      <c r="E2749" s="38">
        <v>96.170746635858606</v>
      </c>
    </row>
    <row r="2750" spans="1:5">
      <c r="A2750" s="40">
        <v>45275</v>
      </c>
      <c r="B2750" s="41">
        <v>1788.6494226648099</v>
      </c>
      <c r="C2750" s="41">
        <v>172007.85628801599</v>
      </c>
      <c r="D2750" s="38">
        <v>1.1060990630399801</v>
      </c>
      <c r="E2750" s="38">
        <v>96.166333160888797</v>
      </c>
    </row>
    <row r="2751" spans="1:5">
      <c r="A2751" s="40">
        <v>45276</v>
      </c>
      <c r="B2751" s="41">
        <v>1788.6949341114</v>
      </c>
      <c r="C2751" s="41">
        <v>172004.338003535</v>
      </c>
      <c r="D2751" s="38">
        <v>1.1061522908144901</v>
      </c>
      <c r="E2751" s="38">
        <v>96.161919354338593</v>
      </c>
    </row>
    <row r="2752" spans="1:5">
      <c r="A2752" s="40">
        <v>45277</v>
      </c>
      <c r="B2752" s="41">
        <v>1788.74044641367</v>
      </c>
      <c r="C2752" s="41">
        <v>172000.81880658001</v>
      </c>
      <c r="D2752" s="38">
        <v>1.1062055303307601</v>
      </c>
      <c r="E2752" s="38">
        <v>96.157505216272099</v>
      </c>
    </row>
    <row r="2753" spans="1:5">
      <c r="A2753" s="40">
        <v>45278</v>
      </c>
      <c r="B2753" s="41">
        <v>1788.78595957268</v>
      </c>
      <c r="C2753" s="41">
        <v>171997.29869731099</v>
      </c>
      <c r="D2753" s="38">
        <v>1.10625878159026</v>
      </c>
      <c r="E2753" s="38">
        <v>96.153090746753804</v>
      </c>
    </row>
    <row r="2754" spans="1:5">
      <c r="A2754" s="40">
        <v>45279</v>
      </c>
      <c r="B2754" s="41">
        <v>1788.8314735894901</v>
      </c>
      <c r="C2754" s="41">
        <v>171993.777675889</v>
      </c>
      <c r="D2754" s="38">
        <v>1.1063120445944099</v>
      </c>
      <c r="E2754" s="38">
        <v>96.148675945847799</v>
      </c>
    </row>
    <row r="2755" spans="1:5">
      <c r="A2755" s="40">
        <v>45280</v>
      </c>
      <c r="B2755" s="41">
        <v>1788.8769884651499</v>
      </c>
      <c r="C2755" s="41">
        <v>171990.255742473</v>
      </c>
      <c r="D2755" s="38">
        <v>1.1063653193446901</v>
      </c>
      <c r="E2755" s="38">
        <v>96.144260813618303</v>
      </c>
    </row>
    <row r="2756" spans="1:5">
      <c r="A2756" s="40">
        <v>45281</v>
      </c>
      <c r="B2756" s="41">
        <v>1788.9225042007199</v>
      </c>
      <c r="C2756" s="41">
        <v>171986.73289722399</v>
      </c>
      <c r="D2756" s="38">
        <v>1.10641860584253</v>
      </c>
      <c r="E2756" s="38">
        <v>96.139845350129704</v>
      </c>
    </row>
    <row r="2757" spans="1:5">
      <c r="A2757" s="40">
        <v>45282</v>
      </c>
      <c r="B2757" s="41">
        <v>1788.9680207972799</v>
      </c>
      <c r="C2757" s="41">
        <v>171983.20914030299</v>
      </c>
      <c r="D2757" s="38">
        <v>1.10647190408938</v>
      </c>
      <c r="E2757" s="38">
        <v>96.135429555446194</v>
      </c>
    </row>
    <row r="2758" spans="1:5">
      <c r="A2758" s="40">
        <v>45283</v>
      </c>
      <c r="B2758" s="41">
        <v>1789.0135382558601</v>
      </c>
      <c r="C2758" s="41">
        <v>171979.68447186801</v>
      </c>
      <c r="D2758" s="38">
        <v>1.1065252140866999</v>
      </c>
      <c r="E2758" s="38">
        <v>96.131013429632105</v>
      </c>
    </row>
    <row r="2759" spans="1:5">
      <c r="A2759" s="40">
        <v>45284</v>
      </c>
      <c r="B2759" s="41">
        <v>1789.0590565775401</v>
      </c>
      <c r="C2759" s="41">
        <v>171976.158892081</v>
      </c>
      <c r="D2759" s="38">
        <v>1.1065785358359399</v>
      </c>
      <c r="E2759" s="38">
        <v>96.126596972751599</v>
      </c>
    </row>
    <row r="2760" spans="1:5">
      <c r="A2760" s="40">
        <v>45285</v>
      </c>
      <c r="B2760" s="41">
        <v>1789.1045757633799</v>
      </c>
      <c r="C2760" s="41">
        <v>171972.632401101</v>
      </c>
      <c r="D2760" s="38">
        <v>1.10663186933854</v>
      </c>
      <c r="E2760" s="38">
        <v>96.122180184869094</v>
      </c>
    </row>
    <row r="2761" spans="1:5">
      <c r="A2761" s="40">
        <v>45286</v>
      </c>
      <c r="B2761" s="41">
        <v>1789.15009581444</v>
      </c>
      <c r="C2761" s="41">
        <v>171969.10499909101</v>
      </c>
      <c r="D2761" s="38">
        <v>1.10668521459597</v>
      </c>
      <c r="E2761" s="38">
        <v>96.117763066048695</v>
      </c>
    </row>
    <row r="2762" spans="1:5">
      <c r="A2762" s="40">
        <v>45287</v>
      </c>
      <c r="B2762" s="41">
        <v>1789.1956167317801</v>
      </c>
      <c r="C2762" s="41">
        <v>171965.57668620799</v>
      </c>
      <c r="D2762" s="38">
        <v>1.10673857160966</v>
      </c>
      <c r="E2762" s="38">
        <v>96.113345616354707</v>
      </c>
    </row>
    <row r="2763" spans="1:5">
      <c r="A2763" s="40">
        <v>45288</v>
      </c>
      <c r="B2763" s="41">
        <v>1789.2411385164601</v>
      </c>
      <c r="C2763" s="41">
        <v>171962.04746261501</v>
      </c>
      <c r="D2763" s="38">
        <v>1.10679194038108</v>
      </c>
      <c r="E2763" s="38">
        <v>96.108927835851503</v>
      </c>
    </row>
    <row r="2764" spans="1:5">
      <c r="A2764" s="40">
        <v>45289</v>
      </c>
      <c r="B2764" s="41">
        <v>1789.2866611695499</v>
      </c>
      <c r="C2764" s="41">
        <v>171958.51732847199</v>
      </c>
      <c r="D2764" s="38">
        <v>1.10684532091168</v>
      </c>
      <c r="E2764" s="38">
        <v>96.104509724603403</v>
      </c>
    </row>
    <row r="2765" spans="1:5">
      <c r="A2765" s="40">
        <v>45290</v>
      </c>
      <c r="B2765" s="41">
        <v>1789.3321846921001</v>
      </c>
      <c r="C2765" s="41">
        <v>171954.98628393901</v>
      </c>
      <c r="D2765" s="38">
        <v>1.10689871320291</v>
      </c>
      <c r="E2765" s="38">
        <v>96.100091282674498</v>
      </c>
    </row>
    <row r="2766" spans="1:5">
      <c r="A2766" s="40">
        <v>45291</v>
      </c>
      <c r="B2766" s="41">
        <v>1789.3777090852</v>
      </c>
      <c r="C2766" s="41">
        <v>171951.45432917599</v>
      </c>
      <c r="D2766" s="38">
        <v>1.10695211725622</v>
      </c>
      <c r="E2766" s="38">
        <v>96.095672510129205</v>
      </c>
    </row>
    <row r="2767" spans="1:5">
      <c r="A2767" s="40">
        <v>45292</v>
      </c>
      <c r="B2767" s="41">
        <v>1789.42323434988</v>
      </c>
      <c r="C2767" s="41">
        <v>171947.92146434501</v>
      </c>
      <c r="D2767" s="38">
        <v>1.1070055330730799</v>
      </c>
      <c r="E2767" s="38">
        <v>96.0912534070318</v>
      </c>
    </row>
    <row r="2768" spans="1:5">
      <c r="A2768" s="40">
        <v>45293</v>
      </c>
      <c r="B2768" s="41">
        <v>1789.4687604872399</v>
      </c>
      <c r="C2768" s="41">
        <v>171944.387689606</v>
      </c>
      <c r="D2768" s="38">
        <v>1.1070589606549199</v>
      </c>
      <c r="E2768" s="38">
        <v>96.086833973446502</v>
      </c>
    </row>
    <row r="2769" spans="1:5">
      <c r="A2769" s="40">
        <v>45294</v>
      </c>
      <c r="B2769" s="41">
        <v>1789.5142874983201</v>
      </c>
      <c r="C2769" s="41">
        <v>171940.85300512001</v>
      </c>
      <c r="D2769" s="38">
        <v>1.10711240000321</v>
      </c>
      <c r="E2769" s="38">
        <v>96.082414209437701</v>
      </c>
    </row>
    <row r="2770" spans="1:5">
      <c r="A2770" s="40">
        <v>45295</v>
      </c>
      <c r="B2770" s="41">
        <v>1789.55981538419</v>
      </c>
      <c r="C2770" s="41">
        <v>171937.317411047</v>
      </c>
      <c r="D2770" s="38">
        <v>1.1071658511194</v>
      </c>
      <c r="E2770" s="38">
        <v>96.0779941150697</v>
      </c>
    </row>
    <row r="2771" spans="1:5">
      <c r="A2771" s="40">
        <v>45296</v>
      </c>
      <c r="B2771" s="41">
        <v>1789.6053441459201</v>
      </c>
      <c r="C2771" s="41">
        <v>171933.78090754899</v>
      </c>
      <c r="D2771" s="38">
        <v>1.10721931400495</v>
      </c>
      <c r="E2771" s="38">
        <v>96.073573690406704</v>
      </c>
    </row>
    <row r="2772" spans="1:5">
      <c r="A2772" s="40">
        <v>45297</v>
      </c>
      <c r="B2772" s="41">
        <v>1789.65087378458</v>
      </c>
      <c r="C2772" s="41">
        <v>171930.24349478501</v>
      </c>
      <c r="D2772" s="38">
        <v>1.1072727886613101</v>
      </c>
      <c r="E2772" s="38">
        <v>96.069152935513102</v>
      </c>
    </row>
    <row r="2773" spans="1:5">
      <c r="A2773" s="40">
        <v>45298</v>
      </c>
      <c r="B2773" s="41">
        <v>1789.6964043012299</v>
      </c>
      <c r="C2773" s="41">
        <v>171926.70517291801</v>
      </c>
      <c r="D2773" s="38">
        <v>1.10732627508994</v>
      </c>
      <c r="E2773" s="38">
        <v>96.0647318504531</v>
      </c>
    </row>
    <row r="2774" spans="1:5">
      <c r="A2774" s="40">
        <v>45299</v>
      </c>
      <c r="B2774" s="41">
        <v>1789.7419356969399</v>
      </c>
      <c r="C2774" s="41">
        <v>171923.16594210701</v>
      </c>
      <c r="D2774" s="38">
        <v>1.1073797732923001</v>
      </c>
      <c r="E2774" s="38">
        <v>96.0603104352911</v>
      </c>
    </row>
    <row r="2775" spans="1:5">
      <c r="A2775" s="40">
        <v>45300</v>
      </c>
      <c r="B2775" s="41">
        <v>1789.78746797278</v>
      </c>
      <c r="C2775" s="41">
        <v>171919.625802514</v>
      </c>
      <c r="D2775" s="38">
        <v>1.1074332832698399</v>
      </c>
      <c r="E2775" s="38">
        <v>96.055888690091393</v>
      </c>
    </row>
    <row r="2776" spans="1:5">
      <c r="A2776" s="40">
        <v>45301</v>
      </c>
      <c r="B2776" s="41">
        <v>1789.8330011298201</v>
      </c>
      <c r="C2776" s="41">
        <v>171916.08475430001</v>
      </c>
      <c r="D2776" s="38">
        <v>1.1074868050240101</v>
      </c>
      <c r="E2776" s="38">
        <v>96.051466614918297</v>
      </c>
    </row>
    <row r="2777" spans="1:5">
      <c r="A2777" s="40">
        <v>45302</v>
      </c>
      <c r="B2777" s="41">
        <v>1789.8785351691199</v>
      </c>
      <c r="C2777" s="41">
        <v>171912.54279762501</v>
      </c>
      <c r="D2777" s="38">
        <v>1.1075403385562901</v>
      </c>
      <c r="E2777" s="38">
        <v>96.047044209836002</v>
      </c>
    </row>
    <row r="2778" spans="1:5">
      <c r="A2778" s="40">
        <v>45303</v>
      </c>
      <c r="B2778" s="41">
        <v>1789.9240700917501</v>
      </c>
      <c r="C2778" s="41">
        <v>171908.999932651</v>
      </c>
      <c r="D2778" s="38">
        <v>1.1075938838681201</v>
      </c>
      <c r="E2778" s="38">
        <v>96.042621474908998</v>
      </c>
    </row>
    <row r="2779" spans="1:5">
      <c r="A2779" s="40">
        <v>45304</v>
      </c>
      <c r="B2779" s="41">
        <v>1789.96960589879</v>
      </c>
      <c r="C2779" s="41">
        <v>171905.45615953801</v>
      </c>
      <c r="D2779" s="38">
        <v>1.10764744096096</v>
      </c>
      <c r="E2779" s="38">
        <v>96.038198410201502</v>
      </c>
    </row>
    <row r="2780" spans="1:5">
      <c r="A2780" s="40">
        <v>45305</v>
      </c>
      <c r="B2780" s="41">
        <v>1790.01514259131</v>
      </c>
      <c r="C2780" s="41">
        <v>171901.91147844901</v>
      </c>
      <c r="D2780" s="38">
        <v>1.1077010098362701</v>
      </c>
      <c r="E2780" s="38">
        <v>96.033775015777806</v>
      </c>
    </row>
    <row r="2781" spans="1:5">
      <c r="A2781" s="40">
        <v>45306</v>
      </c>
      <c r="B2781" s="41">
        <v>1790.06068017037</v>
      </c>
      <c r="C2781" s="41">
        <v>171898.36588954399</v>
      </c>
      <c r="D2781" s="38">
        <v>1.1077545904955199</v>
      </c>
      <c r="E2781" s="38">
        <v>96.029351291702397</v>
      </c>
    </row>
    <row r="2782" spans="1:5">
      <c r="A2782" s="40">
        <v>45307</v>
      </c>
      <c r="B2782" s="41">
        <v>1790.10621863704</v>
      </c>
      <c r="C2782" s="41">
        <v>171894.81939298401</v>
      </c>
      <c r="D2782" s="38">
        <v>1.10780818294015</v>
      </c>
      <c r="E2782" s="38">
        <v>96.024927238039396</v>
      </c>
    </row>
    <row r="2783" spans="1:5">
      <c r="A2783" s="40">
        <v>45308</v>
      </c>
      <c r="B2783" s="41">
        <v>1790.1517579924</v>
      </c>
      <c r="C2783" s="41">
        <v>171891.27198893001</v>
      </c>
      <c r="D2783" s="38">
        <v>1.1078617871716401</v>
      </c>
      <c r="E2783" s="38">
        <v>96.020502854853305</v>
      </c>
    </row>
    <row r="2784" spans="1:5">
      <c r="A2784" s="40">
        <v>45309</v>
      </c>
      <c r="B2784" s="41">
        <v>1790.19729823752</v>
      </c>
      <c r="C2784" s="41">
        <v>171887.72367754401</v>
      </c>
      <c r="D2784" s="38">
        <v>1.10791540319143</v>
      </c>
      <c r="E2784" s="38">
        <v>96.016078142208301</v>
      </c>
    </row>
    <row r="2785" spans="1:5">
      <c r="A2785" s="40">
        <v>45310</v>
      </c>
      <c r="B2785" s="41">
        <v>1790.2428393734699</v>
      </c>
      <c r="C2785" s="41">
        <v>171884.17445898699</v>
      </c>
      <c r="D2785" s="38">
        <v>1.107969031001</v>
      </c>
      <c r="E2785" s="38">
        <v>96.0116531001689</v>
      </c>
    </row>
    <row r="2786" spans="1:5">
      <c r="A2786" s="40">
        <v>45311</v>
      </c>
      <c r="B2786" s="41">
        <v>1790.2883814013201</v>
      </c>
      <c r="C2786" s="41">
        <v>171880.62433342001</v>
      </c>
      <c r="D2786" s="38">
        <v>1.1080226706017899</v>
      </c>
      <c r="E2786" s="38">
        <v>96.007227728799194</v>
      </c>
    </row>
    <row r="2787" spans="1:5">
      <c r="A2787" s="40">
        <v>45312</v>
      </c>
      <c r="B2787" s="41">
        <v>1790.3339243221501</v>
      </c>
      <c r="C2787" s="41">
        <v>171877.073301005</v>
      </c>
      <c r="D2787" s="38">
        <v>1.1080763219952801</v>
      </c>
      <c r="E2787" s="38">
        <v>96.002802028163799</v>
      </c>
    </row>
    <row r="2788" spans="1:5">
      <c r="A2788" s="40">
        <v>45313</v>
      </c>
      <c r="B2788" s="41">
        <v>1790.37946813703</v>
      </c>
      <c r="C2788" s="41">
        <v>171873.521361903</v>
      </c>
      <c r="D2788" s="38">
        <v>1.1081299851829201</v>
      </c>
      <c r="E2788" s="38">
        <v>95.998375998326907</v>
      </c>
    </row>
    <row r="2789" spans="1:5">
      <c r="A2789" s="40">
        <v>45314</v>
      </c>
      <c r="B2789" s="41">
        <v>1790.4250128470401</v>
      </c>
      <c r="C2789" s="41">
        <v>171869.96851627601</v>
      </c>
      <c r="D2789" s="38">
        <v>1.1081836601661801</v>
      </c>
      <c r="E2789" s="38">
        <v>95.993949639352806</v>
      </c>
    </row>
    <row r="2790" spans="1:5">
      <c r="A2790" s="40">
        <v>45315</v>
      </c>
      <c r="B2790" s="41">
        <v>1790.4705584532401</v>
      </c>
      <c r="C2790" s="41">
        <v>171866.414764285</v>
      </c>
      <c r="D2790" s="38">
        <v>1.1082373469465101</v>
      </c>
      <c r="E2790" s="38">
        <v>95.989522951305901</v>
      </c>
    </row>
    <row r="2791" spans="1:5">
      <c r="A2791" s="40">
        <v>45316</v>
      </c>
      <c r="B2791" s="41">
        <v>1790.51610495672</v>
      </c>
      <c r="C2791" s="41">
        <v>171862.86010609099</v>
      </c>
      <c r="D2791" s="38">
        <v>1.10829104552539</v>
      </c>
      <c r="E2791" s="38">
        <v>95.985095934250694</v>
      </c>
    </row>
    <row r="2792" spans="1:5">
      <c r="A2792" s="40">
        <v>45317</v>
      </c>
      <c r="B2792" s="41">
        <v>1790.56165235854</v>
      </c>
      <c r="C2792" s="41">
        <v>171859.30454185701</v>
      </c>
      <c r="D2792" s="38">
        <v>1.1083447559042601</v>
      </c>
      <c r="E2792" s="38">
        <v>95.980668588251305</v>
      </c>
    </row>
    <row r="2793" spans="1:5">
      <c r="A2793" s="40">
        <v>45318</v>
      </c>
      <c r="B2793" s="41">
        <v>1790.6072006597899</v>
      </c>
      <c r="C2793" s="41">
        <v>171855.748071743</v>
      </c>
      <c r="D2793" s="38">
        <v>1.1083984780846099</v>
      </c>
      <c r="E2793" s="38">
        <v>95.976240913372195</v>
      </c>
    </row>
    <row r="2794" spans="1:5">
      <c r="A2794" s="40">
        <v>45319</v>
      </c>
      <c r="B2794" s="41">
        <v>1790.6527498615501</v>
      </c>
      <c r="C2794" s="41">
        <v>171852.190695912</v>
      </c>
      <c r="D2794" s="38">
        <v>1.1084522120678799</v>
      </c>
      <c r="E2794" s="38">
        <v>95.971812909677595</v>
      </c>
    </row>
    <row r="2795" spans="1:5">
      <c r="A2795" s="40">
        <v>45320</v>
      </c>
      <c r="B2795" s="41">
        <v>1790.6982999648801</v>
      </c>
      <c r="C2795" s="41">
        <v>171848.632414525</v>
      </c>
      <c r="D2795" s="38">
        <v>1.1085059578555501</v>
      </c>
      <c r="E2795" s="38">
        <v>95.967384577232096</v>
      </c>
    </row>
    <row r="2796" spans="1:5">
      <c r="A2796" s="40">
        <v>45321</v>
      </c>
      <c r="B2796" s="41">
        <v>1790.74385097086</v>
      </c>
      <c r="C2796" s="41">
        <v>171845.073227744</v>
      </c>
      <c r="D2796" s="38">
        <v>1.1085597154490801</v>
      </c>
      <c r="E2796" s="38">
        <v>95.962955916099901</v>
      </c>
    </row>
    <row r="2797" spans="1:5">
      <c r="A2797" s="40">
        <v>45322</v>
      </c>
      <c r="B2797" s="41">
        <v>1790.7894028805799</v>
      </c>
      <c r="C2797" s="41">
        <v>171841.51313573</v>
      </c>
      <c r="D2797" s="38">
        <v>1.10861348484994</v>
      </c>
      <c r="E2797" s="38">
        <v>95.958526926345499</v>
      </c>
    </row>
    <row r="2798" spans="1:5">
      <c r="A2798" s="40">
        <v>45323</v>
      </c>
      <c r="B2798" s="41">
        <v>1790.83495569511</v>
      </c>
      <c r="C2798" s="41">
        <v>171837.95213864601</v>
      </c>
      <c r="D2798" s="38">
        <v>1.10866726605958</v>
      </c>
      <c r="E2798" s="38">
        <v>95.954097608033095</v>
      </c>
    </row>
    <row r="2799" spans="1:5">
      <c r="A2799" s="40">
        <v>45324</v>
      </c>
      <c r="B2799" s="41">
        <v>1790.88050941552</v>
      </c>
      <c r="C2799" s="41">
        <v>171834.39023665301</v>
      </c>
      <c r="D2799" s="38">
        <v>1.10872105907948</v>
      </c>
      <c r="E2799" s="38">
        <v>95.949667961227107</v>
      </c>
    </row>
    <row r="2800" spans="1:5">
      <c r="A2800" s="40">
        <v>45325</v>
      </c>
      <c r="B2800" s="41">
        <v>1790.92606404291</v>
      </c>
      <c r="C2800" s="41">
        <v>171830.82742991301</v>
      </c>
      <c r="D2800" s="38">
        <v>1.1087748639110999</v>
      </c>
      <c r="E2800" s="38">
        <v>95.945237985991994</v>
      </c>
    </row>
    <row r="2801" spans="1:5">
      <c r="A2801" s="40">
        <v>45326</v>
      </c>
      <c r="B2801" s="41">
        <v>1790.9716195783401</v>
      </c>
      <c r="C2801" s="41">
        <v>171827.263718587</v>
      </c>
      <c r="D2801" s="38">
        <v>1.1088286805559</v>
      </c>
      <c r="E2801" s="38">
        <v>95.940807682392006</v>
      </c>
    </row>
    <row r="2802" spans="1:5">
      <c r="A2802" s="40">
        <v>45327</v>
      </c>
      <c r="B2802" s="41">
        <v>1791.0171760229</v>
      </c>
      <c r="C2802" s="41">
        <v>171823.69910283899</v>
      </c>
      <c r="D2802" s="38">
        <v>1.10888250901536</v>
      </c>
      <c r="E2802" s="38">
        <v>95.9363770504916</v>
      </c>
    </row>
    <row r="2803" spans="1:5">
      <c r="A2803" s="40">
        <v>45328</v>
      </c>
      <c r="B2803" s="41">
        <v>1791.0627333776599</v>
      </c>
      <c r="C2803" s="41">
        <v>171820.13358282999</v>
      </c>
      <c r="D2803" s="38">
        <v>1.1089363492909401</v>
      </c>
      <c r="E2803" s="38">
        <v>95.931946090355098</v>
      </c>
    </row>
    <row r="2804" spans="1:5">
      <c r="A2804" s="40">
        <v>45329</v>
      </c>
      <c r="B2804" s="41">
        <v>1791.1082916437199</v>
      </c>
      <c r="C2804" s="41">
        <v>171816.567158722</v>
      </c>
      <c r="D2804" s="38">
        <v>1.1089902013841</v>
      </c>
      <c r="E2804" s="38">
        <v>95.927514802047</v>
      </c>
    </row>
    <row r="2805" spans="1:5">
      <c r="A2805" s="40">
        <v>45330</v>
      </c>
      <c r="B2805" s="41">
        <v>1791.1538508221399</v>
      </c>
      <c r="C2805" s="41">
        <v>171812.99983067601</v>
      </c>
      <c r="D2805" s="38">
        <v>1.10904406529632</v>
      </c>
      <c r="E2805" s="38">
        <v>95.923083185631597</v>
      </c>
    </row>
    <row r="2806" spans="1:5">
      <c r="A2806" s="40">
        <v>45331</v>
      </c>
      <c r="B2806" s="41">
        <v>1791.1994109140101</v>
      </c>
      <c r="C2806" s="41">
        <v>171809.431598856</v>
      </c>
      <c r="D2806" s="38">
        <v>1.10909794102907</v>
      </c>
      <c r="E2806" s="38">
        <v>95.918651241173293</v>
      </c>
    </row>
    <row r="2807" spans="1:5">
      <c r="A2807" s="40">
        <v>45332</v>
      </c>
      <c r="B2807" s="41">
        <v>1791.2449719204201</v>
      </c>
      <c r="C2807" s="41">
        <v>171805.86246342299</v>
      </c>
      <c r="D2807" s="38">
        <v>1.10915182858381</v>
      </c>
      <c r="E2807" s="38">
        <v>95.914218968736407</v>
      </c>
    </row>
    <row r="2808" spans="1:5">
      <c r="A2808" s="40">
        <v>45333</v>
      </c>
      <c r="B2808" s="41">
        <v>1791.29053384244</v>
      </c>
      <c r="C2808" s="41">
        <v>171802.29242453899</v>
      </c>
      <c r="D2808" s="38">
        <v>1.10920572796201</v>
      </c>
      <c r="E2808" s="38">
        <v>95.909786368385497</v>
      </c>
    </row>
    <row r="2809" spans="1:5">
      <c r="A2809" s="40">
        <v>45334</v>
      </c>
      <c r="B2809" s="41">
        <v>1791.3360966811499</v>
      </c>
      <c r="C2809" s="41">
        <v>171798.72148236699</v>
      </c>
      <c r="D2809" s="38">
        <v>1.1092596391651299</v>
      </c>
      <c r="E2809" s="38">
        <v>95.905353440184797</v>
      </c>
    </row>
    <row r="2810" spans="1:5">
      <c r="A2810" s="40">
        <v>45335</v>
      </c>
      <c r="B2810" s="41">
        <v>1791.38166043765</v>
      </c>
      <c r="C2810" s="41">
        <v>171795.149637069</v>
      </c>
      <c r="D2810" s="38">
        <v>1.1093135621946599</v>
      </c>
      <c r="E2810" s="38">
        <v>95.900920184198796</v>
      </c>
    </row>
    <row r="2811" spans="1:5">
      <c r="A2811" s="40">
        <v>45336</v>
      </c>
      <c r="B2811" s="41">
        <v>1791.4272251130101</v>
      </c>
      <c r="C2811" s="41">
        <v>171791.57688880601</v>
      </c>
      <c r="D2811" s="38">
        <v>1.1093674970520599</v>
      </c>
      <c r="E2811" s="38">
        <v>95.896486600491798</v>
      </c>
    </row>
    <row r="2812" spans="1:5">
      <c r="A2812" s="40">
        <v>45337</v>
      </c>
      <c r="B2812" s="41">
        <v>1791.47279070833</v>
      </c>
      <c r="C2812" s="41">
        <v>171788.00323774299</v>
      </c>
      <c r="D2812" s="38">
        <v>1.1094214437387999</v>
      </c>
      <c r="E2812" s="38">
        <v>95.892052689128406</v>
      </c>
    </row>
    <row r="2813" spans="1:5">
      <c r="A2813" s="40">
        <v>45338</v>
      </c>
      <c r="B2813" s="41">
        <v>1791.5183572246699</v>
      </c>
      <c r="C2813" s="41">
        <v>171784.42868404</v>
      </c>
      <c r="D2813" s="38">
        <v>1.10947540225635</v>
      </c>
      <c r="E2813" s="38">
        <v>95.887618450172795</v>
      </c>
    </row>
    <row r="2814" spans="1:5">
      <c r="A2814" s="40">
        <v>45339</v>
      </c>
      <c r="B2814" s="41">
        <v>1791.5639246631399</v>
      </c>
      <c r="C2814" s="41">
        <v>171780.85322786</v>
      </c>
      <c r="D2814" s="38">
        <v>1.1095293726061799</v>
      </c>
      <c r="E2814" s="38">
        <v>95.883183883689398</v>
      </c>
    </row>
    <row r="2815" spans="1:5">
      <c r="A2815" s="40">
        <v>45340</v>
      </c>
      <c r="B2815" s="41">
        <v>1791.6094930248</v>
      </c>
      <c r="C2815" s="41">
        <v>171777.276869366</v>
      </c>
      <c r="D2815" s="38">
        <v>1.10958335478976</v>
      </c>
      <c r="E2815" s="38">
        <v>95.878748989742803</v>
      </c>
    </row>
    <row r="2816" spans="1:5">
      <c r="A2816" s="40">
        <v>45341</v>
      </c>
      <c r="B2816" s="41">
        <v>1791.6550623107601</v>
      </c>
      <c r="C2816" s="41">
        <v>171773.69960871901</v>
      </c>
      <c r="D2816" s="38">
        <v>1.10963734880857</v>
      </c>
      <c r="E2816" s="38">
        <v>95.8743137683973</v>
      </c>
    </row>
    <row r="2817" spans="1:5">
      <c r="A2817" s="40">
        <v>45342</v>
      </c>
      <c r="B2817" s="41">
        <v>1791.7006325221</v>
      </c>
      <c r="C2817" s="41">
        <v>171770.121446084</v>
      </c>
      <c r="D2817" s="38">
        <v>1.1096913546640801</v>
      </c>
      <c r="E2817" s="38">
        <v>95.869878219717293</v>
      </c>
    </row>
    <row r="2818" spans="1:5">
      <c r="A2818" s="40">
        <v>45343</v>
      </c>
      <c r="B2818" s="41">
        <v>1791.7462036598899</v>
      </c>
      <c r="C2818" s="41">
        <v>171766.542381621</v>
      </c>
      <c r="D2818" s="38">
        <v>1.1097453723577499</v>
      </c>
      <c r="E2818" s="38">
        <v>95.865442343767199</v>
      </c>
    </row>
    <row r="2819" spans="1:5">
      <c r="A2819" s="40">
        <v>45344</v>
      </c>
      <c r="B2819" s="41">
        <v>1791.7917757252401</v>
      </c>
      <c r="C2819" s="41">
        <v>171762.962415494</v>
      </c>
      <c r="D2819" s="38">
        <v>1.10979940189107</v>
      </c>
      <c r="E2819" s="38">
        <v>95.861006140611394</v>
      </c>
    </row>
    <row r="2820" spans="1:5">
      <c r="A2820" s="40">
        <v>45345</v>
      </c>
      <c r="B2820" s="41">
        <v>1791.83734871923</v>
      </c>
      <c r="C2820" s="41">
        <v>171759.38154786601</v>
      </c>
      <c r="D2820" s="38">
        <v>1.1098534432655001</v>
      </c>
      <c r="E2820" s="38">
        <v>95.856569610314494</v>
      </c>
    </row>
    <row r="2821" spans="1:5">
      <c r="A2821" s="40">
        <v>45346</v>
      </c>
      <c r="B2821" s="41">
        <v>1791.88292264294</v>
      </c>
      <c r="C2821" s="41">
        <v>171755.79977889801</v>
      </c>
      <c r="D2821" s="38">
        <v>1.10990749648252</v>
      </c>
      <c r="E2821" s="38">
        <v>95.852132752940705</v>
      </c>
    </row>
    <row r="2822" spans="1:5">
      <c r="A2822" s="40">
        <v>45347</v>
      </c>
      <c r="B2822" s="41">
        <v>1791.9284974974701</v>
      </c>
      <c r="C2822" s="41">
        <v>171752.21710875499</v>
      </c>
      <c r="D2822" s="38">
        <v>1.10996156154361</v>
      </c>
      <c r="E2822" s="38">
        <v>95.847695568554599</v>
      </c>
    </row>
    <row r="2823" spans="1:5">
      <c r="A2823" s="40">
        <v>45348</v>
      </c>
      <c r="B2823" s="41">
        <v>1791.9740732839</v>
      </c>
      <c r="C2823" s="41">
        <v>171748.63353759699</v>
      </c>
      <c r="D2823" s="38">
        <v>1.11001563845023</v>
      </c>
      <c r="E2823" s="38">
        <v>95.843258057220496</v>
      </c>
    </row>
    <row r="2824" spans="1:5">
      <c r="A2824" s="40">
        <v>45349</v>
      </c>
      <c r="B2824" s="41">
        <v>1792.0196500033201</v>
      </c>
      <c r="C2824" s="41">
        <v>171745.049065589</v>
      </c>
      <c r="D2824" s="38">
        <v>1.11006972720386</v>
      </c>
      <c r="E2824" s="38">
        <v>95.838820219002898</v>
      </c>
    </row>
    <row r="2825" spans="1:5">
      <c r="A2825" s="40">
        <v>45350</v>
      </c>
      <c r="B2825" s="41">
        <v>1792.0652276568301</v>
      </c>
      <c r="C2825" s="41">
        <v>171741.46369289301</v>
      </c>
      <c r="D2825" s="38">
        <v>1.1101238278059899</v>
      </c>
      <c r="E2825" s="38">
        <v>95.834382053966195</v>
      </c>
    </row>
    <row r="2826" spans="1:5">
      <c r="A2826" s="40">
        <v>45351</v>
      </c>
      <c r="B2826" s="41">
        <v>1792.11080624551</v>
      </c>
      <c r="C2826" s="41">
        <v>171737.87741967099</v>
      </c>
      <c r="D2826" s="38">
        <v>1.11017794025807</v>
      </c>
      <c r="E2826" s="38">
        <v>95.829943562174805</v>
      </c>
    </row>
    <row r="2827" spans="1:5">
      <c r="A2827" s="40">
        <v>45352</v>
      </c>
      <c r="B2827" s="41">
        <v>1792.15638577046</v>
      </c>
      <c r="C2827" s="41">
        <v>171734.29024608701</v>
      </c>
      <c r="D2827" s="38">
        <v>1.11023206456159</v>
      </c>
      <c r="E2827" s="38">
        <v>95.825504743693301</v>
      </c>
    </row>
    <row r="2828" spans="1:5">
      <c r="A2828" s="40">
        <v>45353</v>
      </c>
      <c r="B2828" s="41">
        <v>1792.20196623276</v>
      </c>
      <c r="C2828" s="41">
        <v>171730.70217230401</v>
      </c>
      <c r="D2828" s="38">
        <v>1.1102862007180301</v>
      </c>
      <c r="E2828" s="38">
        <v>95.821065598586003</v>
      </c>
    </row>
    <row r="2829" spans="1:5">
      <c r="A2829" s="40">
        <v>45354</v>
      </c>
      <c r="B2829" s="41">
        <v>1792.2475476335101</v>
      </c>
      <c r="C2829" s="41">
        <v>171727.113198484</v>
      </c>
      <c r="D2829" s="38">
        <v>1.1103403487288599</v>
      </c>
      <c r="E2829" s="38">
        <v>95.816626126917299</v>
      </c>
    </row>
    <row r="2830" spans="1:5">
      <c r="A2830" s="40">
        <v>45355</v>
      </c>
      <c r="B2830" s="41">
        <v>1792.2931299738</v>
      </c>
      <c r="C2830" s="41">
        <v>171723.52332479099</v>
      </c>
      <c r="D2830" s="38">
        <v>1.11039450859555</v>
      </c>
      <c r="E2830" s="38">
        <v>95.812186328751807</v>
      </c>
    </row>
    <row r="2831" spans="1:5">
      <c r="A2831" s="40">
        <v>45356</v>
      </c>
      <c r="B2831" s="41">
        <v>1792.33871325472</v>
      </c>
      <c r="C2831" s="41">
        <v>171719.93255138799</v>
      </c>
      <c r="D2831" s="38">
        <v>1.1104486803196001</v>
      </c>
      <c r="E2831" s="38">
        <v>95.807746204153901</v>
      </c>
    </row>
    <row r="2832" spans="1:5">
      <c r="A2832" s="40">
        <v>45357</v>
      </c>
      <c r="B2832" s="41">
        <v>1792.38429747736</v>
      </c>
      <c r="C2832" s="41">
        <v>171716.34087843701</v>
      </c>
      <c r="D2832" s="38">
        <v>1.1105028639024599</v>
      </c>
      <c r="E2832" s="38">
        <v>95.8033057531879</v>
      </c>
    </row>
    <row r="2833" spans="1:5">
      <c r="A2833" s="40">
        <v>45358</v>
      </c>
      <c r="B2833" s="41">
        <v>1792.4298826428301</v>
      </c>
      <c r="C2833" s="41">
        <v>171712.748306102</v>
      </c>
      <c r="D2833" s="38">
        <v>1.11055705934563</v>
      </c>
      <c r="E2833" s="38">
        <v>95.798864975918505</v>
      </c>
    </row>
    <row r="2834" spans="1:5">
      <c r="A2834" s="40">
        <v>45359</v>
      </c>
      <c r="B2834" s="41">
        <v>1792.4754687522</v>
      </c>
      <c r="C2834" s="41">
        <v>171709.15483454501</v>
      </c>
      <c r="D2834" s="38">
        <v>1.1106112666505701</v>
      </c>
      <c r="E2834" s="38">
        <v>95.794423872409993</v>
      </c>
    </row>
    <row r="2835" spans="1:5">
      <c r="A2835" s="40">
        <v>45360</v>
      </c>
      <c r="B2835" s="41">
        <v>1792.5210558065901</v>
      </c>
      <c r="C2835" s="41">
        <v>171705.560463931</v>
      </c>
      <c r="D2835" s="38">
        <v>1.1106654858187699</v>
      </c>
      <c r="E2835" s="38">
        <v>95.789982442726895</v>
      </c>
    </row>
    <row r="2836" spans="1:5">
      <c r="A2836" s="40">
        <v>45361</v>
      </c>
      <c r="B2836" s="41">
        <v>1792.56664380707</v>
      </c>
      <c r="C2836" s="41">
        <v>171701.96519442199</v>
      </c>
      <c r="D2836" s="38">
        <v>1.11071971685171</v>
      </c>
      <c r="E2836" s="38">
        <v>95.785540686933601</v>
      </c>
    </row>
    <row r="2837" spans="1:5">
      <c r="A2837" s="40">
        <v>45362</v>
      </c>
      <c r="B2837" s="41">
        <v>1792.61223275475</v>
      </c>
      <c r="C2837" s="41">
        <v>171698.36902618199</v>
      </c>
      <c r="D2837" s="38">
        <v>1.1107739597508699</v>
      </c>
      <c r="E2837" s="38">
        <v>95.781098605094598</v>
      </c>
    </row>
    <row r="2838" spans="1:5">
      <c r="A2838" s="40">
        <v>45363</v>
      </c>
      <c r="B2838" s="41">
        <v>1792.6578226507299</v>
      </c>
      <c r="C2838" s="41">
        <v>171694.771959373</v>
      </c>
      <c r="D2838" s="38">
        <v>1.11082821451772</v>
      </c>
      <c r="E2838" s="38">
        <v>95.776656197274505</v>
      </c>
    </row>
    <row r="2839" spans="1:5">
      <c r="A2839" s="40">
        <v>45364</v>
      </c>
      <c r="B2839" s="41">
        <v>1792.70341349609</v>
      </c>
      <c r="C2839" s="41">
        <v>171691.17399416</v>
      </c>
      <c r="D2839" s="38">
        <v>1.1108824811537501</v>
      </c>
      <c r="E2839" s="38">
        <v>95.772213463537497</v>
      </c>
    </row>
    <row r="2840" spans="1:5">
      <c r="A2840" s="40">
        <v>45365</v>
      </c>
      <c r="B2840" s="41">
        <v>1792.74900529193</v>
      </c>
      <c r="C2840" s="41">
        <v>171687.57513070499</v>
      </c>
      <c r="D2840" s="38">
        <v>1.11093675966044</v>
      </c>
      <c r="E2840" s="38">
        <v>95.767770403948305</v>
      </c>
    </row>
    <row r="2841" spans="1:5">
      <c r="A2841" s="40">
        <v>45366</v>
      </c>
      <c r="B2841" s="41">
        <v>1792.7945980393599</v>
      </c>
      <c r="C2841" s="41">
        <v>171683.975369172</v>
      </c>
      <c r="D2841" s="38">
        <v>1.1109910500392599</v>
      </c>
      <c r="E2841" s="38">
        <v>95.763327018571303</v>
      </c>
    </row>
    <row r="2842" spans="1:5">
      <c r="A2842" s="40">
        <v>45367</v>
      </c>
      <c r="B2842" s="41">
        <v>1792.8401917394699</v>
      </c>
      <c r="C2842" s="41">
        <v>171680.37470972401</v>
      </c>
      <c r="D2842" s="38">
        <v>1.1110453522917001</v>
      </c>
      <c r="E2842" s="38">
        <v>95.758883307470995</v>
      </c>
    </row>
    <row r="2843" spans="1:5">
      <c r="A2843" s="40">
        <v>45368</v>
      </c>
      <c r="B2843" s="41">
        <v>1792.8857863933499</v>
      </c>
      <c r="C2843" s="41">
        <v>171676.77315252501</v>
      </c>
      <c r="D2843" s="38">
        <v>1.1110996664192501</v>
      </c>
      <c r="E2843" s="38">
        <v>95.754439270711799</v>
      </c>
    </row>
    <row r="2844" spans="1:5">
      <c r="A2844" s="40">
        <v>45369</v>
      </c>
      <c r="B2844" s="41">
        <v>1792.93138200211</v>
      </c>
      <c r="C2844" s="41">
        <v>171673.17069773801</v>
      </c>
      <c r="D2844" s="38">
        <v>1.11115399242338</v>
      </c>
      <c r="E2844" s="38">
        <v>95.749994908358204</v>
      </c>
    </row>
    <row r="2845" spans="1:5">
      <c r="A2845" s="40">
        <v>45370</v>
      </c>
      <c r="B2845" s="41">
        <v>1792.97697856685</v>
      </c>
      <c r="C2845" s="41">
        <v>171669.567345527</v>
      </c>
      <c r="D2845" s="38">
        <v>1.11120833030557</v>
      </c>
      <c r="E2845" s="38">
        <v>95.745550220474698</v>
      </c>
    </row>
    <row r="2846" spans="1:5">
      <c r="A2846" s="40">
        <v>45371</v>
      </c>
      <c r="B2846" s="41">
        <v>1793.0225760886501</v>
      </c>
      <c r="C2846" s="41">
        <v>171665.96309605599</v>
      </c>
      <c r="D2846" s="38">
        <v>1.11126268006731</v>
      </c>
      <c r="E2846" s="38">
        <v>95.741105207125798</v>
      </c>
    </row>
    <row r="2847" spans="1:5">
      <c r="A2847" s="40">
        <v>45372</v>
      </c>
      <c r="B2847" s="41">
        <v>1793.06817456863</v>
      </c>
      <c r="C2847" s="41">
        <v>171662.35794948699</v>
      </c>
      <c r="D2847" s="38">
        <v>1.1113170417100899</v>
      </c>
      <c r="E2847" s="38">
        <v>95.736659868375995</v>
      </c>
    </row>
    <row r="2848" spans="1:5">
      <c r="A2848" s="40">
        <v>45373</v>
      </c>
      <c r="B2848" s="41">
        <v>1793.11377400789</v>
      </c>
      <c r="C2848" s="41">
        <v>171658.751905985</v>
      </c>
      <c r="D2848" s="38">
        <v>1.11137141523537</v>
      </c>
      <c r="E2848" s="38">
        <v>95.732214204289804</v>
      </c>
    </row>
    <row r="2849" spans="1:5">
      <c r="A2849" s="40">
        <v>45374</v>
      </c>
      <c r="B2849" s="41">
        <v>1793.1593744075101</v>
      </c>
      <c r="C2849" s="41">
        <v>171655.14496571399</v>
      </c>
      <c r="D2849" s="38">
        <v>1.11142580064466</v>
      </c>
      <c r="E2849" s="38">
        <v>95.727768214931601</v>
      </c>
    </row>
    <row r="2850" spans="1:5">
      <c r="A2850" s="40">
        <v>45375</v>
      </c>
      <c r="B2850" s="41">
        <v>1793.20497576861</v>
      </c>
      <c r="C2850" s="41">
        <v>171651.53712883699</v>
      </c>
      <c r="D2850" s="38">
        <v>1.11148019793943</v>
      </c>
      <c r="E2850" s="38">
        <v>95.723321900366003</v>
      </c>
    </row>
    <row r="2851" spans="1:5">
      <c r="A2851" s="40">
        <v>45376</v>
      </c>
      <c r="B2851" s="41">
        <v>1793.25057809228</v>
      </c>
      <c r="C2851" s="41">
        <v>171647.928395517</v>
      </c>
      <c r="D2851" s="38">
        <v>1.11153460712117</v>
      </c>
      <c r="E2851" s="38">
        <v>95.718875260657498</v>
      </c>
    </row>
    <row r="2852" spans="1:5">
      <c r="A2852" s="40">
        <v>45377</v>
      </c>
      <c r="B2852" s="41">
        <v>1793.2961813796401</v>
      </c>
      <c r="C2852" s="41">
        <v>171644.31876592</v>
      </c>
      <c r="D2852" s="38">
        <v>1.1115890281913601</v>
      </c>
      <c r="E2852" s="38">
        <v>95.714428295870505</v>
      </c>
    </row>
    <row r="2853" spans="1:5">
      <c r="A2853" s="40">
        <v>45378</v>
      </c>
      <c r="B2853" s="41">
        <v>1793.3417856317701</v>
      </c>
      <c r="C2853" s="41">
        <v>171640.70824020699</v>
      </c>
      <c r="D2853" s="38">
        <v>1.11164346115149</v>
      </c>
      <c r="E2853" s="38">
        <v>95.709981006069597</v>
      </c>
    </row>
    <row r="2854" spans="1:5">
      <c r="A2854" s="40">
        <v>45379</v>
      </c>
      <c r="B2854" s="41">
        <v>1793.3873908497801</v>
      </c>
      <c r="C2854" s="41">
        <v>171637.09681854499</v>
      </c>
      <c r="D2854" s="38">
        <v>1.1116979060030401</v>
      </c>
      <c r="E2854" s="38">
        <v>95.705533391319193</v>
      </c>
    </row>
    <row r="2855" spans="1:5">
      <c r="A2855" s="40">
        <v>45380</v>
      </c>
      <c r="B2855" s="41">
        <v>1793.4329970347801</v>
      </c>
      <c r="C2855" s="41">
        <v>171633.48450109499</v>
      </c>
      <c r="D2855" s="38">
        <v>1.1117523627475101</v>
      </c>
      <c r="E2855" s="38">
        <v>95.701085451683895</v>
      </c>
    </row>
    <row r="2856" spans="1:5">
      <c r="A2856" s="40">
        <v>45381</v>
      </c>
      <c r="B2856" s="41">
        <v>1793.4786041878699</v>
      </c>
      <c r="C2856" s="41">
        <v>171629.87128802299</v>
      </c>
      <c r="D2856" s="38">
        <v>1.1118068313863601</v>
      </c>
      <c r="E2856" s="38">
        <v>95.696637187228205</v>
      </c>
    </row>
    <row r="2857" spans="1:5">
      <c r="A2857" s="40">
        <v>45382</v>
      </c>
      <c r="B2857" s="41">
        <v>1793.52421231015</v>
      </c>
      <c r="C2857" s="41">
        <v>171626.25717949201</v>
      </c>
      <c r="D2857" s="38">
        <v>1.11186131192111</v>
      </c>
      <c r="E2857" s="38">
        <v>95.6921885980165</v>
      </c>
    </row>
    <row r="2858" spans="1:5">
      <c r="A2858" s="40">
        <v>45383</v>
      </c>
      <c r="B2858" s="41">
        <v>1793.56982140273</v>
      </c>
      <c r="C2858" s="41">
        <v>171622.642175666</v>
      </c>
      <c r="D2858" s="38">
        <v>1.11191580435322</v>
      </c>
      <c r="E2858" s="38">
        <v>95.687739684113495</v>
      </c>
    </row>
    <row r="2859" spans="1:5">
      <c r="A2859" s="40">
        <v>45384</v>
      </c>
      <c r="B2859" s="41">
        <v>1793.6154314667101</v>
      </c>
      <c r="C2859" s="41">
        <v>171619.02627671001</v>
      </c>
      <c r="D2859" s="38">
        <v>1.1119703086841899</v>
      </c>
      <c r="E2859" s="38">
        <v>95.683290445583594</v>
      </c>
    </row>
    <row r="2860" spans="1:5">
      <c r="A2860" s="40">
        <v>45385</v>
      </c>
      <c r="B2860" s="41">
        <v>1793.6610425031899</v>
      </c>
      <c r="C2860" s="41">
        <v>171615.40948278701</v>
      </c>
      <c r="D2860" s="38">
        <v>1.11202482491551</v>
      </c>
      <c r="E2860" s="38">
        <v>95.6788408824914</v>
      </c>
    </row>
    <row r="2861" spans="1:5">
      <c r="A2861" s="40">
        <v>45386</v>
      </c>
      <c r="B2861" s="41">
        <v>1793.70665451329</v>
      </c>
      <c r="C2861" s="41">
        <v>171611.79179406099</v>
      </c>
      <c r="D2861" s="38">
        <v>1.1120793530486599</v>
      </c>
      <c r="E2861" s="38">
        <v>95.674390994901202</v>
      </c>
    </row>
    <row r="2862" spans="1:5">
      <c r="A2862" s="40">
        <v>45387</v>
      </c>
      <c r="B2862" s="41">
        <v>1793.7522674981101</v>
      </c>
      <c r="C2862" s="41">
        <v>171608.17321069699</v>
      </c>
      <c r="D2862" s="38">
        <v>1.1121338930851301</v>
      </c>
      <c r="E2862" s="38">
        <v>95.669940782877802</v>
      </c>
    </row>
    <row r="2863" spans="1:5">
      <c r="A2863" s="40">
        <v>45388</v>
      </c>
      <c r="B2863" s="41">
        <v>1793.79788145876</v>
      </c>
      <c r="C2863" s="41">
        <v>171604.553732859</v>
      </c>
      <c r="D2863" s="38">
        <v>1.1121884450264199</v>
      </c>
      <c r="E2863" s="38">
        <v>95.665490246485604</v>
      </c>
    </row>
    <row r="2864" spans="1:5">
      <c r="A2864" s="40">
        <v>45389</v>
      </c>
      <c r="B2864" s="41">
        <v>1793.84349639634</v>
      </c>
      <c r="C2864" s="41">
        <v>171600.93336071199</v>
      </c>
      <c r="D2864" s="38">
        <v>1.1122430088740001</v>
      </c>
      <c r="E2864" s="38">
        <v>95.661039385789195</v>
      </c>
    </row>
    <row r="2865" spans="1:5">
      <c r="A2865" s="40">
        <v>45390</v>
      </c>
      <c r="B2865" s="41">
        <v>1793.8891123119499</v>
      </c>
      <c r="C2865" s="41">
        <v>171597.31209441801</v>
      </c>
      <c r="D2865" s="38">
        <v>1.1122975846293801</v>
      </c>
      <c r="E2865" s="38">
        <v>95.656588200852994</v>
      </c>
    </row>
    <row r="2866" spans="1:5">
      <c r="A2866" s="40">
        <v>45391</v>
      </c>
      <c r="B2866" s="41">
        <v>1793.93472920672</v>
      </c>
      <c r="C2866" s="41">
        <v>171593.689934144</v>
      </c>
      <c r="D2866" s="38">
        <v>1.1123521722940399</v>
      </c>
      <c r="E2866" s="38">
        <v>95.652136691741603</v>
      </c>
    </row>
    <row r="2867" spans="1:5">
      <c r="A2867" s="40">
        <v>45392</v>
      </c>
      <c r="B2867" s="41">
        <v>1793.9803470817501</v>
      </c>
      <c r="C2867" s="41">
        <v>171590.06688005201</v>
      </c>
      <c r="D2867" s="38">
        <v>1.1124067718694699</v>
      </c>
      <c r="E2867" s="38">
        <v>95.647684858519597</v>
      </c>
    </row>
    <row r="2868" spans="1:5">
      <c r="A2868" s="40">
        <v>45393</v>
      </c>
      <c r="B2868" s="41">
        <v>1794.02596593813</v>
      </c>
      <c r="C2868" s="41">
        <v>171586.44293230801</v>
      </c>
      <c r="D2868" s="38">
        <v>1.1124613833571699</v>
      </c>
      <c r="E2868" s="38">
        <v>95.643232701251407</v>
      </c>
    </row>
    <row r="2869" spans="1:5">
      <c r="A2869" s="40">
        <v>45394</v>
      </c>
      <c r="B2869" s="41">
        <v>1794.0715857770001</v>
      </c>
      <c r="C2869" s="41">
        <v>171582.81809107601</v>
      </c>
      <c r="D2869" s="38">
        <v>1.1125160067586199</v>
      </c>
      <c r="E2869" s="38">
        <v>95.638780220001706</v>
      </c>
    </row>
    <row r="2870" spans="1:5">
      <c r="A2870" s="40">
        <v>45395</v>
      </c>
      <c r="B2870" s="41">
        <v>1794.1172065994499</v>
      </c>
      <c r="C2870" s="41">
        <v>171579.192356521</v>
      </c>
      <c r="D2870" s="38">
        <v>1.1125706420753101</v>
      </c>
      <c r="E2870" s="38">
        <v>95.6343274148349</v>
      </c>
    </row>
    <row r="2871" spans="1:5">
      <c r="A2871" s="40">
        <v>45396</v>
      </c>
      <c r="B2871" s="41">
        <v>1794.1628284065901</v>
      </c>
      <c r="C2871" s="41">
        <v>171575.56572880599</v>
      </c>
      <c r="D2871" s="38">
        <v>1.1126252893087401</v>
      </c>
      <c r="E2871" s="38">
        <v>95.629874285815603</v>
      </c>
    </row>
    <row r="2872" spans="1:5">
      <c r="A2872" s="40">
        <v>45397</v>
      </c>
      <c r="B2872" s="41">
        <v>1794.2084511995399</v>
      </c>
      <c r="C2872" s="41">
        <v>171571.93820809599</v>
      </c>
      <c r="D2872" s="38">
        <v>1.1126799484604</v>
      </c>
      <c r="E2872" s="38">
        <v>95.625420833008405</v>
      </c>
    </row>
    <row r="2873" spans="1:5">
      <c r="A2873" s="40">
        <v>45398</v>
      </c>
      <c r="B2873" s="41">
        <v>1794.2540749794</v>
      </c>
      <c r="C2873" s="41">
        <v>171568.30979455699</v>
      </c>
      <c r="D2873" s="38">
        <v>1.11273461953179</v>
      </c>
      <c r="E2873" s="38">
        <v>95.620967056477795</v>
      </c>
    </row>
    <row r="2874" spans="1:5">
      <c r="A2874" s="40">
        <v>45399</v>
      </c>
      <c r="B2874" s="41">
        <v>1794.2996997473001</v>
      </c>
      <c r="C2874" s="41">
        <v>171564.68048835199</v>
      </c>
      <c r="D2874" s="38">
        <v>1.11278930252439</v>
      </c>
      <c r="E2874" s="38">
        <v>95.616512956288403</v>
      </c>
    </row>
    <row r="2875" spans="1:5">
      <c r="A2875" s="40">
        <v>45400</v>
      </c>
      <c r="B2875" s="41">
        <v>1794.34532550433</v>
      </c>
      <c r="C2875" s="41">
        <v>171561.05028964599</v>
      </c>
      <c r="D2875" s="38">
        <v>1.1128439974397</v>
      </c>
      <c r="E2875" s="38">
        <v>95.612058532504605</v>
      </c>
    </row>
    <row r="2876" spans="1:5">
      <c r="A2876" s="40">
        <v>45401</v>
      </c>
      <c r="B2876" s="41">
        <v>1794.3909522516101</v>
      </c>
      <c r="C2876" s="41">
        <v>171557.41919860401</v>
      </c>
      <c r="D2876" s="38">
        <v>1.11289870427921</v>
      </c>
      <c r="E2876" s="38">
        <v>95.607603785191202</v>
      </c>
    </row>
    <row r="2877" spans="1:5">
      <c r="A2877" s="40">
        <v>45402</v>
      </c>
      <c r="B2877" s="41">
        <v>1794.43657999026</v>
      </c>
      <c r="C2877" s="41">
        <v>171553.787215391</v>
      </c>
      <c r="D2877" s="38">
        <v>1.11295342304442</v>
      </c>
      <c r="E2877" s="38">
        <v>95.603148714412598</v>
      </c>
    </row>
    <row r="2878" spans="1:5">
      <c r="A2878" s="40">
        <v>45403</v>
      </c>
      <c r="B2878" s="41">
        <v>1794.48220872139</v>
      </c>
      <c r="C2878" s="41">
        <v>171550.15434017099</v>
      </c>
      <c r="D2878" s="38">
        <v>1.1130081537368199</v>
      </c>
      <c r="E2878" s="38">
        <v>95.598693320233394</v>
      </c>
    </row>
    <row r="2879" spans="1:5">
      <c r="A2879" s="40">
        <v>45404</v>
      </c>
      <c r="B2879" s="41">
        <v>1794.5278384461001</v>
      </c>
      <c r="C2879" s="41">
        <v>171546.52057310901</v>
      </c>
      <c r="D2879" s="38">
        <v>1.1130628963579099</v>
      </c>
      <c r="E2879" s="38">
        <v>95.594237602718096</v>
      </c>
    </row>
    <row r="2880" spans="1:5">
      <c r="A2880" s="40">
        <v>45405</v>
      </c>
      <c r="B2880" s="41">
        <v>1794.57346916553</v>
      </c>
      <c r="C2880" s="41">
        <v>171542.88591437001</v>
      </c>
      <c r="D2880" s="38">
        <v>1.11311765090919</v>
      </c>
      <c r="E2880" s="38">
        <v>95.589781561931304</v>
      </c>
    </row>
    <row r="2881" spans="1:5">
      <c r="A2881" s="40">
        <v>45406</v>
      </c>
      <c r="B2881" s="41">
        <v>1794.61910088077</v>
      </c>
      <c r="C2881" s="41">
        <v>171539.25036411901</v>
      </c>
      <c r="D2881" s="38">
        <v>1.11317241739214</v>
      </c>
      <c r="E2881" s="38">
        <v>95.585325197937706</v>
      </c>
    </row>
    <row r="2882" spans="1:5">
      <c r="A2882" s="40">
        <v>45407</v>
      </c>
      <c r="B2882" s="41">
        <v>1794.6647335929499</v>
      </c>
      <c r="C2882" s="41">
        <v>171535.61392252101</v>
      </c>
      <c r="D2882" s="38">
        <v>1.11322719580826</v>
      </c>
      <c r="E2882" s="38">
        <v>95.580868510801693</v>
      </c>
    </row>
    <row r="2883" spans="1:5">
      <c r="A2883" s="40">
        <v>45408</v>
      </c>
      <c r="B2883" s="41">
        <v>1794.71036730317</v>
      </c>
      <c r="C2883" s="41">
        <v>171531.97658973999</v>
      </c>
      <c r="D2883" s="38">
        <v>1.1132819861590499</v>
      </c>
      <c r="E2883" s="38">
        <v>95.576411500587994</v>
      </c>
    </row>
    <row r="2884" spans="1:5">
      <c r="A2884" s="40">
        <v>45409</v>
      </c>
      <c r="B2884" s="41">
        <v>1794.75600201257</v>
      </c>
      <c r="C2884" s="41">
        <v>171528.33836594099</v>
      </c>
      <c r="D2884" s="38">
        <v>1.1133367884460199</v>
      </c>
      <c r="E2884" s="38">
        <v>95.571954167361099</v>
      </c>
    </row>
    <row r="2885" spans="1:5">
      <c r="A2885" s="40">
        <v>45410</v>
      </c>
      <c r="B2885" s="41">
        <v>1794.80163772225</v>
      </c>
      <c r="C2885" s="41">
        <v>171524.69925129099</v>
      </c>
      <c r="D2885" s="38">
        <v>1.1133916026706401</v>
      </c>
      <c r="E2885" s="38">
        <v>95.567496511185595</v>
      </c>
    </row>
    <row r="2886" spans="1:5">
      <c r="A2886" s="40">
        <v>45411</v>
      </c>
      <c r="B2886" s="41">
        <v>1794.8472744333201</v>
      </c>
      <c r="C2886" s="41">
        <v>171521.05924595299</v>
      </c>
      <c r="D2886" s="38">
        <v>1.1134464288344299</v>
      </c>
      <c r="E2886" s="38">
        <v>95.563038532126001</v>
      </c>
    </row>
    <row r="2887" spans="1:5">
      <c r="A2887" s="40">
        <v>45412</v>
      </c>
      <c r="B2887" s="41">
        <v>1794.89291214691</v>
      </c>
      <c r="C2887" s="41">
        <v>171517.41835009301</v>
      </c>
      <c r="D2887" s="38">
        <v>1.11350126693888</v>
      </c>
      <c r="E2887" s="38">
        <v>95.558580230247003</v>
      </c>
    </row>
    <row r="2888" spans="1:5">
      <c r="A2888" s="40">
        <v>45413</v>
      </c>
      <c r="B2888" s="41">
        <v>1794.9385508641401</v>
      </c>
      <c r="C2888" s="41">
        <v>171513.776563875</v>
      </c>
      <c r="D2888" s="38">
        <v>1.11355611698549</v>
      </c>
      <c r="E2888" s="38">
        <v>95.554121605613204</v>
      </c>
    </row>
    <row r="2889" spans="1:5">
      <c r="A2889" s="40">
        <v>45414</v>
      </c>
      <c r="B2889" s="41">
        <v>1794.9841905861199</v>
      </c>
      <c r="C2889" s="41">
        <v>171510.13388746601</v>
      </c>
      <c r="D2889" s="38">
        <v>1.11361097897576</v>
      </c>
      <c r="E2889" s="38">
        <v>95.549662658289094</v>
      </c>
    </row>
    <row r="2890" spans="1:5">
      <c r="A2890" s="40">
        <v>45415</v>
      </c>
      <c r="B2890" s="41">
        <v>1795.0298313139699</v>
      </c>
      <c r="C2890" s="41">
        <v>171506.49032102901</v>
      </c>
      <c r="D2890" s="38">
        <v>1.11366585291118</v>
      </c>
      <c r="E2890" s="38">
        <v>95.545203388339303</v>
      </c>
    </row>
    <row r="2891" spans="1:5">
      <c r="A2891" s="40">
        <v>45416</v>
      </c>
      <c r="B2891" s="41">
        <v>1795.0754730487999</v>
      </c>
      <c r="C2891" s="41">
        <v>171502.845864731</v>
      </c>
      <c r="D2891" s="38">
        <v>1.11372073879325</v>
      </c>
      <c r="E2891" s="38">
        <v>95.540743795828504</v>
      </c>
    </row>
    <row r="2892" spans="1:5">
      <c r="A2892" s="40">
        <v>45417</v>
      </c>
      <c r="B2892" s="41">
        <v>1795.1211157917501</v>
      </c>
      <c r="C2892" s="41">
        <v>171499.20051873699</v>
      </c>
      <c r="D2892" s="38">
        <v>1.1137756366234901</v>
      </c>
      <c r="E2892" s="38">
        <v>95.536283880821202</v>
      </c>
    </row>
    <row r="2893" spans="1:5">
      <c r="A2893" s="40">
        <v>45418</v>
      </c>
      <c r="B2893" s="41">
        <v>1795.1667595439201</v>
      </c>
      <c r="C2893" s="41">
        <v>171495.55428321101</v>
      </c>
      <c r="D2893" s="38">
        <v>1.11383054640337</v>
      </c>
      <c r="E2893" s="38">
        <v>95.531823643381898</v>
      </c>
    </row>
    <row r="2894" spans="1:5">
      <c r="A2894" s="40">
        <v>45419</v>
      </c>
      <c r="B2894" s="41">
        <v>1795.21240430645</v>
      </c>
      <c r="C2894" s="41">
        <v>171491.90715832001</v>
      </c>
      <c r="D2894" s="38">
        <v>1.1138854681344199</v>
      </c>
      <c r="E2894" s="38">
        <v>95.527363083575395</v>
      </c>
    </row>
    <row r="2895" spans="1:5">
      <c r="A2895" s="40">
        <v>45420</v>
      </c>
      <c r="B2895" s="41">
        <v>1795.2580500804399</v>
      </c>
      <c r="C2895" s="41">
        <v>171488.259144229</v>
      </c>
      <c r="D2895" s="38">
        <v>1.11394040181812</v>
      </c>
      <c r="E2895" s="38">
        <v>95.522902201466195</v>
      </c>
    </row>
    <row r="2896" spans="1:5">
      <c r="A2896" s="40">
        <v>45421</v>
      </c>
      <c r="B2896" s="41">
        <v>1795.3036968670201</v>
      </c>
      <c r="C2896" s="41">
        <v>171484.610241102</v>
      </c>
      <c r="D2896" s="38">
        <v>1.1139953474559801</v>
      </c>
      <c r="E2896" s="38">
        <v>95.518440997119001</v>
      </c>
    </row>
    <row r="2897" spans="1:5">
      <c r="A2897" s="40">
        <v>45422</v>
      </c>
      <c r="B2897" s="41">
        <v>1795.3493446673101</v>
      </c>
      <c r="C2897" s="41">
        <v>171480.960449106</v>
      </c>
      <c r="D2897" s="38">
        <v>1.1140503050495001</v>
      </c>
      <c r="E2897" s="38">
        <v>95.513979470598201</v>
      </c>
    </row>
    <row r="2898" spans="1:5">
      <c r="A2898" s="40">
        <v>45423</v>
      </c>
      <c r="B2898" s="41">
        <v>1795.39499348244</v>
      </c>
      <c r="C2898" s="41">
        <v>171477.30976840499</v>
      </c>
      <c r="D2898" s="38">
        <v>1.1141052746001801</v>
      </c>
      <c r="E2898" s="38">
        <v>95.509517621968598</v>
      </c>
    </row>
    <row r="2899" spans="1:5">
      <c r="A2899" s="40">
        <v>45424</v>
      </c>
      <c r="B2899" s="41">
        <v>1795.44064331352</v>
      </c>
      <c r="C2899" s="41">
        <v>171473.65819916601</v>
      </c>
      <c r="D2899" s="38">
        <v>1.1141602561095201</v>
      </c>
      <c r="E2899" s="38">
        <v>95.505055451294695</v>
      </c>
    </row>
    <row r="2900" spans="1:5">
      <c r="A2900" s="40">
        <v>45425</v>
      </c>
      <c r="B2900" s="41">
        <v>1795.48629416168</v>
      </c>
      <c r="C2900" s="41">
        <v>171470.00574155399</v>
      </c>
      <c r="D2900" s="38">
        <v>1.1142152495790401</v>
      </c>
      <c r="E2900" s="38">
        <v>95.500592958641207</v>
      </c>
    </row>
    <row r="2901" spans="1:5">
      <c r="A2901" s="40">
        <v>45426</v>
      </c>
      <c r="B2901" s="41">
        <v>1795.53194602805</v>
      </c>
      <c r="C2901" s="41">
        <v>171466.35239573501</v>
      </c>
      <c r="D2901" s="38">
        <v>1.1142702550102199</v>
      </c>
      <c r="E2901" s="38">
        <v>95.496130144072694</v>
      </c>
    </row>
    <row r="2902" spans="1:5">
      <c r="A2902" s="40">
        <v>45427</v>
      </c>
      <c r="B2902" s="41">
        <v>1795.5775989137401</v>
      </c>
      <c r="C2902" s="41">
        <v>171462.69816187301</v>
      </c>
      <c r="D2902" s="38">
        <v>1.11432527240458</v>
      </c>
      <c r="E2902" s="38">
        <v>95.491667007653703</v>
      </c>
    </row>
    <row r="2903" spans="1:5">
      <c r="A2903" s="40">
        <v>45428</v>
      </c>
      <c r="B2903" s="41">
        <v>1795.62325281988</v>
      </c>
      <c r="C2903" s="41">
        <v>171459.04304013599</v>
      </c>
      <c r="D2903" s="38">
        <v>1.11438030176361</v>
      </c>
      <c r="E2903" s="38">
        <v>95.487203549449006</v>
      </c>
    </row>
    <row r="2904" spans="1:5">
      <c r="A2904" s="40">
        <v>45429</v>
      </c>
      <c r="B2904" s="41">
        <v>1795.6689077475901</v>
      </c>
      <c r="C2904" s="41">
        <v>171455.38703068701</v>
      </c>
      <c r="D2904" s="38">
        <v>1.1144353430888301</v>
      </c>
      <c r="E2904" s="38">
        <v>95.482739769523207</v>
      </c>
    </row>
    <row r="2905" spans="1:5">
      <c r="A2905" s="40">
        <v>45430</v>
      </c>
      <c r="B2905" s="41">
        <v>1795.7145636980099</v>
      </c>
      <c r="C2905" s="41">
        <v>171451.73013369401</v>
      </c>
      <c r="D2905" s="38">
        <v>1.1144903963817301</v>
      </c>
      <c r="E2905" s="38">
        <v>95.478275667940807</v>
      </c>
    </row>
    <row r="2906" spans="1:5">
      <c r="A2906" s="40">
        <v>45431</v>
      </c>
      <c r="B2906" s="41">
        <v>1795.7602206722499</v>
      </c>
      <c r="C2906" s="41">
        <v>171448.072349322</v>
      </c>
      <c r="D2906" s="38">
        <v>1.11454546164382</v>
      </c>
      <c r="E2906" s="38">
        <v>95.473811244766495</v>
      </c>
    </row>
    <row r="2907" spans="1:5">
      <c r="A2907" s="40">
        <v>45432</v>
      </c>
      <c r="B2907" s="41">
        <v>1795.80587867144</v>
      </c>
      <c r="C2907" s="41">
        <v>171444.413677737</v>
      </c>
      <c r="D2907" s="38">
        <v>1.11460053887661</v>
      </c>
      <c r="E2907" s="38">
        <v>95.469346500064901</v>
      </c>
    </row>
    <row r="2908" spans="1:5">
      <c r="A2908" s="40">
        <v>45433</v>
      </c>
      <c r="B2908" s="41">
        <v>1795.8515376967</v>
      </c>
      <c r="C2908" s="41">
        <v>171440.75411910401</v>
      </c>
      <c r="D2908" s="38">
        <v>1.11465562808161</v>
      </c>
      <c r="E2908" s="38">
        <v>95.4648814339007</v>
      </c>
    </row>
    <row r="2909" spans="1:5">
      <c r="A2909" s="40">
        <v>45434</v>
      </c>
      <c r="B2909" s="41">
        <v>1795.8971977491699</v>
      </c>
      <c r="C2909" s="41">
        <v>171437.09367358999</v>
      </c>
      <c r="D2909" s="38">
        <v>1.11471072926031</v>
      </c>
      <c r="E2909" s="38">
        <v>95.460416046338494</v>
      </c>
    </row>
    <row r="2910" spans="1:5">
      <c r="A2910" s="40">
        <v>45435</v>
      </c>
      <c r="B2910" s="41">
        <v>1795.94285882998</v>
      </c>
      <c r="C2910" s="41">
        <v>171433.432341359</v>
      </c>
      <c r="D2910" s="38">
        <v>1.1147658424142299</v>
      </c>
      <c r="E2910" s="38">
        <v>95.4559503374429</v>
      </c>
    </row>
    <row r="2911" spans="1:5">
      <c r="A2911" s="40">
        <v>45436</v>
      </c>
      <c r="B2911" s="41">
        <v>1795.9885209402401</v>
      </c>
      <c r="C2911" s="41">
        <v>171429.77012258</v>
      </c>
      <c r="D2911" s="38">
        <v>1.1148209675448699</v>
      </c>
      <c r="E2911" s="38">
        <v>95.451484307278605</v>
      </c>
    </row>
    <row r="2912" spans="1:5">
      <c r="A2912" s="40">
        <v>45437</v>
      </c>
      <c r="B2912" s="41">
        <v>1796.03418408109</v>
      </c>
      <c r="C2912" s="41">
        <v>171426.10701741601</v>
      </c>
      <c r="D2912" s="38">
        <v>1.1148761046537301</v>
      </c>
      <c r="E2912" s="38">
        <v>95.447017955910198</v>
      </c>
    </row>
    <row r="2913" spans="1:5">
      <c r="A2913" s="40">
        <v>45438</v>
      </c>
      <c r="B2913" s="41">
        <v>1796.07984825365</v>
      </c>
      <c r="C2913" s="41">
        <v>171422.44302603399</v>
      </c>
      <c r="D2913" s="38">
        <v>1.1149312537423399</v>
      </c>
      <c r="E2913" s="38">
        <v>95.442551283402395</v>
      </c>
    </row>
    <row r="2914" spans="1:5">
      <c r="A2914" s="40">
        <v>45439</v>
      </c>
      <c r="B2914" s="41">
        <v>1796.1255134590599</v>
      </c>
      <c r="C2914" s="41">
        <v>171418.77814860101</v>
      </c>
      <c r="D2914" s="38">
        <v>1.11498641481219</v>
      </c>
      <c r="E2914" s="38">
        <v>95.438084289819699</v>
      </c>
    </row>
    <row r="2915" spans="1:5">
      <c r="A2915" s="40">
        <v>45440</v>
      </c>
      <c r="B2915" s="41">
        <v>1796.17117969844</v>
      </c>
      <c r="C2915" s="41">
        <v>171415.112385282</v>
      </c>
      <c r="D2915" s="38">
        <v>1.1150415878647899</v>
      </c>
      <c r="E2915" s="38">
        <v>95.433616975226997</v>
      </c>
    </row>
    <row r="2916" spans="1:5">
      <c r="A2916" s="40">
        <v>45441</v>
      </c>
      <c r="B2916" s="41">
        <v>1796.2168469729199</v>
      </c>
      <c r="C2916" s="41">
        <v>171411.445736244</v>
      </c>
      <c r="D2916" s="38">
        <v>1.1150967729016601</v>
      </c>
      <c r="E2916" s="38">
        <v>95.429149339688706</v>
      </c>
    </row>
    <row r="2917" spans="1:5">
      <c r="A2917" s="40">
        <v>45442</v>
      </c>
      <c r="B2917" s="41">
        <v>1796.2625152836399</v>
      </c>
      <c r="C2917" s="41">
        <v>171407.77820165199</v>
      </c>
      <c r="D2917" s="38">
        <v>1.1151519699243</v>
      </c>
      <c r="E2917" s="38">
        <v>95.424681383269601</v>
      </c>
    </row>
    <row r="2918" spans="1:5">
      <c r="A2918" s="40">
        <v>45443</v>
      </c>
      <c r="B2918" s="41">
        <v>1796.30818463172</v>
      </c>
      <c r="C2918" s="41">
        <v>171404.109781673</v>
      </c>
      <c r="D2918" s="38">
        <v>1.11520717893421</v>
      </c>
      <c r="E2918" s="38">
        <v>95.420213106034296</v>
      </c>
    </row>
    <row r="2919" spans="1:5">
      <c r="A2919" s="40">
        <v>45444</v>
      </c>
      <c r="B2919" s="41">
        <v>1796.3538550183</v>
      </c>
      <c r="C2919" s="41">
        <v>171400.44047647301</v>
      </c>
      <c r="D2919" s="38">
        <v>1.1152623999329201</v>
      </c>
      <c r="E2919" s="38">
        <v>95.415744508047496</v>
      </c>
    </row>
    <row r="2920" spans="1:5">
      <c r="A2920" s="40">
        <v>45445</v>
      </c>
      <c r="B2920" s="41">
        <v>1796.39952644451</v>
      </c>
      <c r="C2920" s="41">
        <v>171396.770286218</v>
      </c>
      <c r="D2920" s="38">
        <v>1.1153176329219301</v>
      </c>
      <c r="E2920" s="38">
        <v>95.411275589373801</v>
      </c>
    </row>
    <row r="2921" spans="1:5">
      <c r="A2921" s="40">
        <v>45446</v>
      </c>
      <c r="B2921" s="41">
        <v>1796.44519891147</v>
      </c>
      <c r="C2921" s="41">
        <v>171393.099211074</v>
      </c>
      <c r="D2921" s="38">
        <v>1.1153728779027501</v>
      </c>
      <c r="E2921" s="38">
        <v>95.4068063500779</v>
      </c>
    </row>
    <row r="2922" spans="1:5">
      <c r="A2922" s="40">
        <v>45447</v>
      </c>
      <c r="B2922" s="41">
        <v>1796.4908724203301</v>
      </c>
      <c r="C2922" s="41">
        <v>171389.42725120901</v>
      </c>
      <c r="D2922" s="38">
        <v>1.11542813487689</v>
      </c>
      <c r="E2922" s="38">
        <v>95.402336790224595</v>
      </c>
    </row>
    <row r="2923" spans="1:5">
      <c r="A2923" s="40">
        <v>45448</v>
      </c>
      <c r="B2923" s="41">
        <v>1796.5365469722101</v>
      </c>
      <c r="C2923" s="41">
        <v>171385.75440678699</v>
      </c>
      <c r="D2923" s="38">
        <v>1.1154834038458701</v>
      </c>
      <c r="E2923" s="38">
        <v>95.397866909878303</v>
      </c>
    </row>
    <row r="2924" spans="1:5">
      <c r="A2924" s="40">
        <v>45449</v>
      </c>
      <c r="B2924" s="41">
        <v>1796.58222256825</v>
      </c>
      <c r="C2924" s="41">
        <v>171382.08067797701</v>
      </c>
      <c r="D2924" s="38">
        <v>1.1155386848111899</v>
      </c>
      <c r="E2924" s="38">
        <v>95.393396709103797</v>
      </c>
    </row>
    <row r="2925" spans="1:5">
      <c r="A2925" s="40">
        <v>45450</v>
      </c>
      <c r="B2925" s="41">
        <v>1796.6278992095799</v>
      </c>
      <c r="C2925" s="41">
        <v>171378.406064943</v>
      </c>
      <c r="D2925" s="38">
        <v>1.11559397777436</v>
      </c>
      <c r="E2925" s="38">
        <v>95.388926187965794</v>
      </c>
    </row>
    <row r="2926" spans="1:5">
      <c r="A2926" s="40">
        <v>45451</v>
      </c>
      <c r="B2926" s="41">
        <v>1796.6735768973399</v>
      </c>
      <c r="C2926" s="41">
        <v>171374.730567853</v>
      </c>
      <c r="D2926" s="38">
        <v>1.11564928273691</v>
      </c>
      <c r="E2926" s="38">
        <v>95.384455346528995</v>
      </c>
    </row>
    <row r="2927" spans="1:5">
      <c r="A2927" s="40">
        <v>45452</v>
      </c>
      <c r="B2927" s="41">
        <v>1796.7192556326499</v>
      </c>
      <c r="C2927" s="41">
        <v>171371.054186872</v>
      </c>
      <c r="D2927" s="38">
        <v>1.1157045997003401</v>
      </c>
      <c r="E2927" s="38">
        <v>95.379984184858003</v>
      </c>
    </row>
    <row r="2928" spans="1:5">
      <c r="A2928" s="40">
        <v>45453</v>
      </c>
      <c r="B2928" s="41">
        <v>1796.7649354166699</v>
      </c>
      <c r="C2928" s="41">
        <v>171367.376922169</v>
      </c>
      <c r="D2928" s="38">
        <v>1.1157599286661699</v>
      </c>
      <c r="E2928" s="38">
        <v>95.375512703017407</v>
      </c>
    </row>
    <row r="2929" spans="1:5">
      <c r="A2929" s="40">
        <v>45454</v>
      </c>
      <c r="B2929" s="41">
        <v>1796.7649354166699</v>
      </c>
      <c r="C2929" s="41">
        <v>171360.734161637</v>
      </c>
      <c r="D2929" s="38">
        <v>1.1158017268398399</v>
      </c>
      <c r="E2929" s="38">
        <v>95.371815635916207</v>
      </c>
    </row>
    <row r="2930" spans="1:5">
      <c r="A2930" s="40">
        <v>45455</v>
      </c>
      <c r="B2930" s="41">
        <v>1796.7649354166699</v>
      </c>
      <c r="C2930" s="41">
        <v>171354.09165860101</v>
      </c>
      <c r="D2930" s="38">
        <v>1.1158435265793301</v>
      </c>
      <c r="E2930" s="38">
        <v>95.368118712125394</v>
      </c>
    </row>
    <row r="2931" spans="1:5">
      <c r="A2931" s="40">
        <v>45456</v>
      </c>
      <c r="B2931" s="41">
        <v>1796.7649354166699</v>
      </c>
      <c r="C2931" s="41">
        <v>171347.44941305</v>
      </c>
      <c r="D2931" s="38">
        <v>1.1158853278847201</v>
      </c>
      <c r="E2931" s="38">
        <v>95.364421931639399</v>
      </c>
    </row>
    <row r="2932" spans="1:5">
      <c r="A2932" s="40">
        <v>45457</v>
      </c>
      <c r="B2932" s="41">
        <v>1796.7649354166699</v>
      </c>
      <c r="C2932" s="41">
        <v>171340.80742497399</v>
      </c>
      <c r="D2932" s="38">
        <v>1.1159271307560501</v>
      </c>
      <c r="E2932" s="38">
        <v>95.360725294452806</v>
      </c>
    </row>
    <row r="2933" spans="1:5">
      <c r="A2933" s="40">
        <v>45458</v>
      </c>
      <c r="B2933" s="41">
        <v>1796.7649354166699</v>
      </c>
      <c r="C2933" s="41">
        <v>171334.16569436301</v>
      </c>
      <c r="D2933" s="38">
        <v>1.1159689351933799</v>
      </c>
      <c r="E2933" s="38">
        <v>95.357028800559902</v>
      </c>
    </row>
    <row r="2934" spans="1:5">
      <c r="A2934" s="40">
        <v>45459</v>
      </c>
      <c r="B2934" s="41">
        <v>1796.7649354166699</v>
      </c>
      <c r="C2934" s="41">
        <v>171327.524221208</v>
      </c>
      <c r="D2934" s="38">
        <v>1.1160107411967699</v>
      </c>
      <c r="E2934" s="38">
        <v>95.353332449955204</v>
      </c>
    </row>
    <row r="2935" spans="1:5">
      <c r="A2935" s="40">
        <v>45460</v>
      </c>
      <c r="B2935" s="41">
        <v>1796.7649354166699</v>
      </c>
      <c r="C2935" s="41">
        <v>171320.88300549699</v>
      </c>
      <c r="D2935" s="38">
        <v>1.11605254876629</v>
      </c>
      <c r="E2935" s="38">
        <v>95.349636242633196</v>
      </c>
    </row>
    <row r="2936" spans="1:5">
      <c r="A2936" s="40">
        <v>45461</v>
      </c>
      <c r="B2936" s="41">
        <v>1796.7649354166699</v>
      </c>
      <c r="C2936" s="41">
        <v>171314.24204722201</v>
      </c>
      <c r="D2936" s="38">
        <v>1.11609435790198</v>
      </c>
      <c r="E2936" s="38">
        <v>95.345940178588293</v>
      </c>
    </row>
    <row r="2937" spans="1:5">
      <c r="A2937" s="40">
        <v>45462</v>
      </c>
      <c r="B2937" s="41">
        <v>1796.7649354166699</v>
      </c>
      <c r="C2937" s="41">
        <v>171307.60134637301</v>
      </c>
      <c r="D2937" s="38">
        <v>1.11613616860391</v>
      </c>
      <c r="E2937" s="38">
        <v>95.342244257814897</v>
      </c>
    </row>
    <row r="2938" spans="1:5">
      <c r="A2938" s="40">
        <v>45463</v>
      </c>
      <c r="B2938" s="41">
        <v>1796.7649354166699</v>
      </c>
      <c r="C2938" s="41">
        <v>171300.96090293801</v>
      </c>
      <c r="D2938" s="38">
        <v>1.1161779808721399</v>
      </c>
      <c r="E2938" s="38">
        <v>95.338548480307395</v>
      </c>
    </row>
    <row r="2939" spans="1:5">
      <c r="A2939" s="40">
        <v>45464</v>
      </c>
      <c r="B2939" s="41">
        <v>1796.7649354166699</v>
      </c>
      <c r="C2939" s="41">
        <v>171294.32071690899</v>
      </c>
      <c r="D2939" s="38">
        <v>1.1162197947067301</v>
      </c>
      <c r="E2939" s="38">
        <v>95.3348528460605</v>
      </c>
    </row>
    <row r="2940" spans="1:5">
      <c r="A2940" s="40">
        <v>45465</v>
      </c>
      <c r="B2940" s="41">
        <v>1796.7649354166699</v>
      </c>
      <c r="C2940" s="41">
        <v>171287.68078827599</v>
      </c>
      <c r="D2940" s="38">
        <v>1.1162616101077201</v>
      </c>
      <c r="E2940" s="38">
        <v>95.331157355068399</v>
      </c>
    </row>
    <row r="2941" spans="1:5">
      <c r="A2941" s="40">
        <v>45466</v>
      </c>
      <c r="B2941" s="41">
        <v>1796.7649354166699</v>
      </c>
      <c r="C2941" s="41">
        <v>171281.04111702699</v>
      </c>
      <c r="D2941" s="38">
        <v>1.1163034270751899</v>
      </c>
      <c r="E2941" s="38">
        <v>95.327462007325593</v>
      </c>
    </row>
    <row r="2942" spans="1:5">
      <c r="A2942" s="40">
        <v>45467</v>
      </c>
      <c r="B2942" s="41">
        <v>1796.7649354166699</v>
      </c>
      <c r="C2942" s="41">
        <v>171274.401703154</v>
      </c>
      <c r="D2942" s="38">
        <v>1.1163452456092</v>
      </c>
      <c r="E2942" s="38">
        <v>95.323766802826697</v>
      </c>
    </row>
    <row r="2943" spans="1:5">
      <c r="A2943" s="40">
        <v>45468</v>
      </c>
      <c r="B2943" s="41">
        <v>1796.7649354166699</v>
      </c>
      <c r="C2943" s="41">
        <v>171267.76254664699</v>
      </c>
      <c r="D2943" s="38">
        <v>1.1163870657097901</v>
      </c>
      <c r="E2943" s="38">
        <v>95.320071741565897</v>
      </c>
    </row>
    <row r="2944" spans="1:5">
      <c r="A2944" s="40">
        <v>45469</v>
      </c>
      <c r="B2944" s="41">
        <v>1796.7649354166699</v>
      </c>
      <c r="C2944" s="41">
        <v>171261.123647495</v>
      </c>
      <c r="D2944" s="38">
        <v>1.1164288873770301</v>
      </c>
      <c r="E2944" s="38">
        <v>95.316376823537794</v>
      </c>
    </row>
    <row r="2945" spans="1:5">
      <c r="A2945" s="40">
        <v>45470</v>
      </c>
      <c r="B2945" s="41">
        <v>1796.7649354166699</v>
      </c>
      <c r="C2945" s="41">
        <v>171254.48500568801</v>
      </c>
      <c r="D2945" s="38">
        <v>1.1164707106109799</v>
      </c>
      <c r="E2945" s="38">
        <v>95.312682048736804</v>
      </c>
    </row>
    <row r="2946" spans="1:5">
      <c r="A2946" s="40">
        <v>45471</v>
      </c>
      <c r="B2946" s="41">
        <v>1796.7649354166699</v>
      </c>
      <c r="C2946" s="41">
        <v>171247.846621217</v>
      </c>
      <c r="D2946" s="38">
        <v>1.11651253541169</v>
      </c>
      <c r="E2946" s="38">
        <v>95.308987417157397</v>
      </c>
    </row>
    <row r="2947" spans="1:5">
      <c r="A2947" s="40">
        <v>45472</v>
      </c>
      <c r="B2947" s="41">
        <v>1796.7649354166699</v>
      </c>
      <c r="C2947" s="41">
        <v>171241.208494071</v>
      </c>
      <c r="D2947" s="38">
        <v>1.11655436177923</v>
      </c>
      <c r="E2947" s="38">
        <v>95.305292928794003</v>
      </c>
    </row>
    <row r="2948" spans="1:5">
      <c r="A2948" s="40">
        <v>45473</v>
      </c>
      <c r="B2948" s="41">
        <v>1796.7649354166699</v>
      </c>
      <c r="C2948" s="41">
        <v>171234.57062424099</v>
      </c>
      <c r="D2948" s="38">
        <v>1.11659618971365</v>
      </c>
      <c r="E2948" s="38">
        <v>95.301598583641095</v>
      </c>
    </row>
    <row r="2949" spans="1:5">
      <c r="A2949" s="40">
        <v>45474</v>
      </c>
      <c r="B2949" s="41">
        <v>1796.7649354166699</v>
      </c>
      <c r="C2949" s="41">
        <v>171227.933011716</v>
      </c>
      <c r="D2949" s="38">
        <v>1.11663801921501</v>
      </c>
      <c r="E2949" s="38">
        <v>95.297904381693101</v>
      </c>
    </row>
    <row r="2950" spans="1:5">
      <c r="A2950" s="40">
        <v>45475</v>
      </c>
      <c r="B2950" s="41">
        <v>1796.7649354166699</v>
      </c>
      <c r="C2950" s="41">
        <v>171221.29565648799</v>
      </c>
      <c r="D2950" s="38">
        <v>1.1166798502833799</v>
      </c>
      <c r="E2950" s="38">
        <v>95.294210322944494</v>
      </c>
    </row>
    <row r="2951" spans="1:5">
      <c r="A2951" s="40">
        <v>45476</v>
      </c>
      <c r="B2951" s="41">
        <v>1796.7649354166699</v>
      </c>
      <c r="C2951" s="41">
        <v>171214.658558544</v>
      </c>
      <c r="D2951" s="38">
        <v>1.1167216829188</v>
      </c>
      <c r="E2951" s="38">
        <v>95.290516407389603</v>
      </c>
    </row>
    <row r="2952" spans="1:5">
      <c r="A2952" s="40">
        <v>45477</v>
      </c>
      <c r="B2952" s="41">
        <v>1796.7649354166699</v>
      </c>
      <c r="C2952" s="41">
        <v>171208.02171787701</v>
      </c>
      <c r="D2952" s="38">
        <v>1.1167635171213499</v>
      </c>
      <c r="E2952" s="38">
        <v>95.286822635023</v>
      </c>
    </row>
    <row r="2953" spans="1:5">
      <c r="A2953" s="40">
        <v>45478</v>
      </c>
      <c r="B2953" s="41">
        <v>1796.7649354166699</v>
      </c>
      <c r="C2953" s="41">
        <v>171201.38513447499</v>
      </c>
      <c r="D2953" s="38">
        <v>1.11680535289106</v>
      </c>
      <c r="E2953" s="38">
        <v>95.2831290058392</v>
      </c>
    </row>
    <row r="2954" spans="1:5">
      <c r="A2954" s="40">
        <v>45479</v>
      </c>
      <c r="B2954" s="41">
        <v>1796.7649354166699</v>
      </c>
      <c r="C2954" s="41">
        <v>171194.748808328</v>
      </c>
      <c r="D2954" s="38">
        <v>1.1168471902280199</v>
      </c>
      <c r="E2954" s="38">
        <v>95.279435519832404</v>
      </c>
    </row>
    <row r="2955" spans="1:5">
      <c r="A2955" s="40">
        <v>45480</v>
      </c>
      <c r="B2955" s="41">
        <v>1796.7649354166699</v>
      </c>
      <c r="C2955" s="41">
        <v>171188.112739428</v>
      </c>
      <c r="D2955" s="38">
        <v>1.11688902913227</v>
      </c>
      <c r="E2955" s="38">
        <v>95.275742176997298</v>
      </c>
    </row>
    <row r="2956" spans="1:5">
      <c r="A2956" s="40">
        <v>45481</v>
      </c>
      <c r="B2956" s="41">
        <v>1796.7649354166699</v>
      </c>
      <c r="C2956" s="41">
        <v>171181.476927763</v>
      </c>
      <c r="D2956" s="38">
        <v>1.11693086960387</v>
      </c>
      <c r="E2956" s="38">
        <v>95.272048977328296</v>
      </c>
    </row>
    <row r="2957" spans="1:5">
      <c r="A2957" s="40">
        <v>45482</v>
      </c>
      <c r="B2957" s="41">
        <v>1796.7649354166699</v>
      </c>
      <c r="C2957" s="41">
        <v>171174.84137332399</v>
      </c>
      <c r="D2957" s="38">
        <v>1.11697271164289</v>
      </c>
      <c r="E2957" s="38">
        <v>95.268355920819801</v>
      </c>
    </row>
    <row r="2958" spans="1:5">
      <c r="A2958" s="40">
        <v>45483</v>
      </c>
      <c r="B2958" s="41">
        <v>1796.7649354166699</v>
      </c>
      <c r="C2958" s="41">
        <v>171168.2060761</v>
      </c>
      <c r="D2958" s="38">
        <v>1.11701455524937</v>
      </c>
      <c r="E2958" s="38">
        <v>95.264663007466197</v>
      </c>
    </row>
    <row r="2959" spans="1:5">
      <c r="A2959" s="40">
        <v>45484</v>
      </c>
      <c r="B2959" s="41">
        <v>1796.7649354166699</v>
      </c>
      <c r="C2959" s="41">
        <v>171161.57103608301</v>
      </c>
      <c r="D2959" s="38">
        <v>1.1170564004233901</v>
      </c>
      <c r="E2959" s="38">
        <v>95.260970237262001</v>
      </c>
    </row>
    <row r="2960" spans="1:5">
      <c r="A2960" s="40">
        <v>45485</v>
      </c>
      <c r="B2960" s="41">
        <v>1796.7649354166699</v>
      </c>
      <c r="C2960" s="41">
        <v>171154.93625326201</v>
      </c>
      <c r="D2960" s="38">
        <v>1.11709824716499</v>
      </c>
      <c r="E2960" s="38">
        <v>95.257277610201697</v>
      </c>
    </row>
    <row r="2961" spans="1:5">
      <c r="A2961" s="40">
        <v>45486</v>
      </c>
      <c r="B2961" s="41">
        <v>1796.7649354166699</v>
      </c>
      <c r="C2961" s="41">
        <v>171148.30172762601</v>
      </c>
      <c r="D2961" s="38">
        <v>1.1171400954742401</v>
      </c>
      <c r="E2961" s="38">
        <v>95.253585126279702</v>
      </c>
    </row>
    <row r="2962" spans="1:5">
      <c r="A2962" s="40">
        <v>45487</v>
      </c>
      <c r="B2962" s="41">
        <v>1796.7649354166699</v>
      </c>
      <c r="C2962" s="41">
        <v>171141.667459166</v>
      </c>
      <c r="D2962" s="38">
        <v>1.11718194535119</v>
      </c>
      <c r="E2962" s="38">
        <v>95.249892785490502</v>
      </c>
    </row>
    <row r="2963" spans="1:5">
      <c r="A2963" s="40">
        <v>45488</v>
      </c>
      <c r="B2963" s="41">
        <v>1796.7649354166699</v>
      </c>
      <c r="C2963" s="41">
        <v>171135.03344787299</v>
      </c>
      <c r="D2963" s="38">
        <v>1.11722379679591</v>
      </c>
      <c r="E2963" s="38">
        <v>95.246200587828497</v>
      </c>
    </row>
    <row r="2964" spans="1:5">
      <c r="A2964" s="40">
        <v>45489</v>
      </c>
      <c r="B2964" s="41">
        <v>1796.7649354166699</v>
      </c>
      <c r="C2964" s="41">
        <v>171128.399693735</v>
      </c>
      <c r="D2964" s="38">
        <v>1.1172656498084499</v>
      </c>
      <c r="E2964" s="38">
        <v>95.242508533288202</v>
      </c>
    </row>
    <row r="2965" spans="1:5">
      <c r="A2965" s="40">
        <v>45490</v>
      </c>
      <c r="B2965" s="41">
        <v>1796.7649354166699</v>
      </c>
      <c r="C2965" s="41">
        <v>171121.766196743</v>
      </c>
      <c r="D2965" s="38">
        <v>1.11730750438888</v>
      </c>
      <c r="E2965" s="38">
        <v>95.238816621863904</v>
      </c>
    </row>
    <row r="2966" spans="1:5">
      <c r="A2966" s="40">
        <v>45491</v>
      </c>
      <c r="B2966" s="41">
        <v>1796.7649354166699</v>
      </c>
      <c r="C2966" s="41">
        <v>171115.132956888</v>
      </c>
      <c r="D2966" s="38">
        <v>1.11734936053724</v>
      </c>
      <c r="E2966" s="38">
        <v>95.235124853550303</v>
      </c>
    </row>
    <row r="2967" spans="1:5">
      <c r="A2967" s="40">
        <v>45492</v>
      </c>
      <c r="B2967" s="41">
        <v>1796.7649354166699</v>
      </c>
      <c r="C2967" s="41">
        <v>171108.49997415801</v>
      </c>
      <c r="D2967" s="38">
        <v>1.1173912182536001</v>
      </c>
      <c r="E2967" s="38">
        <v>95.2314332283417</v>
      </c>
    </row>
    <row r="2968" spans="1:5">
      <c r="A2968" s="40">
        <v>45493</v>
      </c>
      <c r="B2968" s="41">
        <v>1796.7649354166699</v>
      </c>
      <c r="C2968" s="41">
        <v>171101.86724854499</v>
      </c>
      <c r="D2968" s="38">
        <v>1.1174330775380199</v>
      </c>
      <c r="E2968" s="38">
        <v>95.227741746232596</v>
      </c>
    </row>
    <row r="2969" spans="1:5">
      <c r="A2969" s="40">
        <v>45494</v>
      </c>
      <c r="B2969" s="41">
        <v>1796.7649354166699</v>
      </c>
      <c r="C2969" s="41">
        <v>171095.23478003699</v>
      </c>
      <c r="D2969" s="38">
        <v>1.11747493839056</v>
      </c>
      <c r="E2969" s="38">
        <v>95.224050407217305</v>
      </c>
    </row>
    <row r="2970" spans="1:5">
      <c r="A2970" s="40">
        <v>45495</v>
      </c>
      <c r="B2970" s="41">
        <v>1796.7649354166699</v>
      </c>
      <c r="C2970" s="41">
        <v>171088.602568626</v>
      </c>
      <c r="D2970" s="38">
        <v>1.1175168008112699</v>
      </c>
      <c r="E2970" s="38">
        <v>95.2203592112905</v>
      </c>
    </row>
    <row r="2971" spans="1:5">
      <c r="A2971" s="40">
        <v>45496</v>
      </c>
      <c r="B2971" s="41">
        <v>1796.7649354166699</v>
      </c>
      <c r="C2971" s="41">
        <v>171081.97061430101</v>
      </c>
      <c r="D2971" s="38">
        <v>1.11755866480022</v>
      </c>
      <c r="E2971" s="38">
        <v>95.216668158446495</v>
      </c>
    </row>
    <row r="2972" spans="1:5">
      <c r="A2972" s="40">
        <v>45497</v>
      </c>
      <c r="B2972" s="41">
        <v>1796.7649354166699</v>
      </c>
      <c r="C2972" s="41">
        <v>171075.33891705301</v>
      </c>
      <c r="D2972" s="38">
        <v>1.1176005303574601</v>
      </c>
      <c r="E2972" s="38">
        <v>95.212977248679806</v>
      </c>
    </row>
    <row r="2973" spans="1:5">
      <c r="A2973" s="40">
        <v>45498</v>
      </c>
      <c r="B2973" s="41">
        <v>1796.7649354166699</v>
      </c>
      <c r="C2973" s="41">
        <v>171068.70747687001</v>
      </c>
      <c r="D2973" s="38">
        <v>1.1176423974830501</v>
      </c>
      <c r="E2973" s="38">
        <v>95.209286481984904</v>
      </c>
    </row>
    <row r="2974" spans="1:5">
      <c r="A2974" s="40">
        <v>45499</v>
      </c>
      <c r="B2974" s="41">
        <v>1796.7649354166699</v>
      </c>
      <c r="C2974" s="41">
        <v>171062.07629374499</v>
      </c>
      <c r="D2974" s="38">
        <v>1.1176842661770501</v>
      </c>
      <c r="E2974" s="38">
        <v>95.205595858356105</v>
      </c>
    </row>
    <row r="2975" spans="1:5">
      <c r="A2975" s="40">
        <v>45500</v>
      </c>
      <c r="B2975" s="41">
        <v>1796.7649354166699</v>
      </c>
      <c r="C2975" s="41">
        <v>171055.445367665</v>
      </c>
      <c r="D2975" s="38">
        <v>1.1177261364395199</v>
      </c>
      <c r="E2975" s="38">
        <v>95.201905377787995</v>
      </c>
    </row>
    <row r="2976" spans="1:5">
      <c r="A2976" s="40">
        <v>45501</v>
      </c>
      <c r="B2976" s="41">
        <v>1796.7649354166699</v>
      </c>
      <c r="C2976" s="41">
        <v>171048.81469862201</v>
      </c>
      <c r="D2976" s="38">
        <v>1.1177680082705199</v>
      </c>
      <c r="E2976" s="38">
        <v>95.198215040275002</v>
      </c>
    </row>
    <row r="2977" spans="1:5">
      <c r="A2977" s="40">
        <v>45502</v>
      </c>
      <c r="B2977" s="41">
        <v>1796.7649354166699</v>
      </c>
      <c r="C2977" s="41">
        <v>171042.18428660501</v>
      </c>
      <c r="D2977" s="38">
        <v>1.1178098816701001</v>
      </c>
      <c r="E2977" s="38">
        <v>95.1945248458116</v>
      </c>
    </row>
    <row r="2978" spans="1:5">
      <c r="A2978" s="40">
        <v>45503</v>
      </c>
      <c r="B2978" s="41">
        <v>1796.7649354166699</v>
      </c>
      <c r="C2978" s="41">
        <v>171035.55413160499</v>
      </c>
      <c r="D2978" s="38">
        <v>1.1178517566383299</v>
      </c>
      <c r="E2978" s="38">
        <v>95.190834794392202</v>
      </c>
    </row>
    <row r="2979" spans="1:5">
      <c r="A2979" s="40">
        <v>45504</v>
      </c>
      <c r="B2979" s="41">
        <v>1796.7649354166699</v>
      </c>
      <c r="C2979" s="41">
        <v>171028.924233611</v>
      </c>
      <c r="D2979" s="38">
        <v>1.11789363317527</v>
      </c>
      <c r="E2979" s="38">
        <v>95.187144886011296</v>
      </c>
    </row>
    <row r="2980" spans="1:5">
      <c r="A2980" s="40">
        <v>45505</v>
      </c>
      <c r="B2980" s="41">
        <v>1796.7649354166699</v>
      </c>
      <c r="C2980" s="41">
        <v>171022.29459261399</v>
      </c>
      <c r="D2980" s="38">
        <v>1.1179355112809699</v>
      </c>
      <c r="E2980" s="38">
        <v>95.183455120663297</v>
      </c>
    </row>
    <row r="2981" spans="1:5">
      <c r="A2981" s="40">
        <v>45506</v>
      </c>
      <c r="B2981" s="41">
        <v>1796.7649354166699</v>
      </c>
      <c r="C2981" s="41">
        <v>171015.66520860299</v>
      </c>
      <c r="D2981" s="38">
        <v>1.11797739095548</v>
      </c>
      <c r="E2981" s="38">
        <v>95.179765498342604</v>
      </c>
    </row>
    <row r="2982" spans="1:5">
      <c r="A2982" s="40">
        <v>45507</v>
      </c>
      <c r="B2982" s="41">
        <v>1796.7649354166699</v>
      </c>
      <c r="C2982" s="41">
        <v>171009.03608156901</v>
      </c>
      <c r="D2982" s="38">
        <v>1.11801927219888</v>
      </c>
      <c r="E2982" s="38">
        <v>95.176076019043904</v>
      </c>
    </row>
    <row r="2983" spans="1:5">
      <c r="A2983" s="40">
        <v>45508</v>
      </c>
      <c r="B2983" s="41">
        <v>1796.7649354166699</v>
      </c>
      <c r="C2983" s="41">
        <v>171002.407211502</v>
      </c>
      <c r="D2983" s="38">
        <v>1.1180611550112201</v>
      </c>
      <c r="E2983" s="38">
        <v>95.172386682761399</v>
      </c>
    </row>
    <row r="2984" spans="1:5">
      <c r="A2984" s="40">
        <v>45509</v>
      </c>
      <c r="B2984" s="41">
        <v>1796.7649354166699</v>
      </c>
      <c r="C2984" s="41">
        <v>170995.77859839101</v>
      </c>
      <c r="D2984" s="38">
        <v>1.1181030393925599</v>
      </c>
      <c r="E2984" s="38">
        <v>95.168697489489603</v>
      </c>
    </row>
    <row r="2985" spans="1:5">
      <c r="A2985" s="40">
        <v>45510</v>
      </c>
      <c r="B2985" s="41">
        <v>1796.7649354166699</v>
      </c>
      <c r="C2985" s="41">
        <v>170989.15024222701</v>
      </c>
      <c r="D2985" s="38">
        <v>1.1181449253429501</v>
      </c>
      <c r="E2985" s="38">
        <v>95.165008439223101</v>
      </c>
    </row>
    <row r="2986" spans="1:5">
      <c r="A2986" s="40">
        <v>45511</v>
      </c>
      <c r="B2986" s="41">
        <v>1796.7649354166699</v>
      </c>
      <c r="C2986" s="41">
        <v>170982.52214300001</v>
      </c>
      <c r="D2986" s="38">
        <v>1.1181868128624599</v>
      </c>
      <c r="E2986" s="38">
        <v>95.161319531956195</v>
      </c>
    </row>
    <row r="2987" spans="1:5">
      <c r="A2987" s="40">
        <v>45512</v>
      </c>
      <c r="B2987" s="41">
        <v>1796.7649354166699</v>
      </c>
      <c r="C2987" s="41">
        <v>170975.89430069999</v>
      </c>
      <c r="D2987" s="38">
        <v>1.1182287019511401</v>
      </c>
      <c r="E2987" s="38">
        <v>95.1576307676835</v>
      </c>
    </row>
    <row r="2988" spans="1:5">
      <c r="A2988" s="40">
        <v>45513</v>
      </c>
      <c r="B2988" s="41">
        <v>1796.7649354166699</v>
      </c>
      <c r="C2988" s="41">
        <v>170969.26671531599</v>
      </c>
      <c r="D2988" s="38">
        <v>1.1182705926090599</v>
      </c>
      <c r="E2988" s="38">
        <v>95.153942146399302</v>
      </c>
    </row>
    <row r="2989" spans="1:5">
      <c r="A2989" s="40">
        <v>45514</v>
      </c>
      <c r="B2989" s="41">
        <v>1796.7649354166699</v>
      </c>
      <c r="C2989" s="41">
        <v>170962.63938683999</v>
      </c>
      <c r="D2989" s="38">
        <v>1.11831248483627</v>
      </c>
      <c r="E2989" s="38">
        <v>95.150253668098202</v>
      </c>
    </row>
    <row r="2990" spans="1:5">
      <c r="A2990" s="40">
        <v>45515</v>
      </c>
      <c r="B2990" s="41">
        <v>1796.7649354166699</v>
      </c>
      <c r="C2990" s="41">
        <v>170956.01231526001</v>
      </c>
      <c r="D2990" s="38">
        <v>1.11835437863283</v>
      </c>
      <c r="E2990" s="38">
        <v>95.1465653327746</v>
      </c>
    </row>
    <row r="2991" spans="1:5">
      <c r="A2991" s="40">
        <v>45516</v>
      </c>
      <c r="B2991" s="41">
        <v>1796.7649354166699</v>
      </c>
      <c r="C2991" s="41">
        <v>170949.38550056799</v>
      </c>
      <c r="D2991" s="38">
        <v>1.11839627399879</v>
      </c>
      <c r="E2991" s="38">
        <v>95.142877140422897</v>
      </c>
    </row>
    <row r="2992" spans="1:5">
      <c r="A2992" s="40">
        <v>45517</v>
      </c>
      <c r="B2992" s="41">
        <v>1796.7649354166699</v>
      </c>
      <c r="C2992" s="41">
        <v>170942.758942752</v>
      </c>
      <c r="D2992" s="38">
        <v>1.1184381709342299</v>
      </c>
      <c r="E2992" s="38">
        <v>95.139189091037593</v>
      </c>
    </row>
    <row r="2993" spans="1:5">
      <c r="A2993" s="40">
        <v>45518</v>
      </c>
      <c r="B2993" s="41">
        <v>1796.7649354166699</v>
      </c>
      <c r="C2993" s="41">
        <v>170936.132641804</v>
      </c>
      <c r="D2993" s="38">
        <v>1.1184800694391901</v>
      </c>
      <c r="E2993" s="38">
        <v>95.135501184613204</v>
      </c>
    </row>
    <row r="2994" spans="1:5">
      <c r="A2994" s="40">
        <v>45519</v>
      </c>
      <c r="B2994" s="41">
        <v>1796.7649354166699</v>
      </c>
      <c r="C2994" s="41">
        <v>170929.506597712</v>
      </c>
      <c r="D2994" s="38">
        <v>1.1185219695137401</v>
      </c>
      <c r="E2994" s="38">
        <v>95.131813421144201</v>
      </c>
    </row>
    <row r="2995" spans="1:5">
      <c r="A2995" s="40">
        <v>45520</v>
      </c>
      <c r="B2995" s="41">
        <v>1796.7649354166699</v>
      </c>
      <c r="C2995" s="41">
        <v>170922.88081046799</v>
      </c>
      <c r="D2995" s="38">
        <v>1.11856387115794</v>
      </c>
      <c r="E2995" s="38">
        <v>95.1281258006249</v>
      </c>
    </row>
    <row r="2996" spans="1:5">
      <c r="A2996" s="40">
        <v>45521</v>
      </c>
      <c r="B2996" s="41">
        <v>1796.7649354166699</v>
      </c>
      <c r="C2996" s="41">
        <v>170916.25528006101</v>
      </c>
      <c r="D2996" s="38">
        <v>1.1186057743718301</v>
      </c>
      <c r="E2996" s="38">
        <v>95.124438323049802</v>
      </c>
    </row>
    <row r="2997" spans="1:5">
      <c r="A2997" s="40">
        <v>45522</v>
      </c>
      <c r="B2997" s="41">
        <v>1796.7649354166699</v>
      </c>
      <c r="C2997" s="41">
        <v>170909.63000648201</v>
      </c>
      <c r="D2997" s="38">
        <v>1.11864767915549</v>
      </c>
      <c r="E2997" s="38">
        <v>95.120750988413505</v>
      </c>
    </row>
    <row r="2998" spans="1:5">
      <c r="A2998" s="40">
        <v>45523</v>
      </c>
      <c r="B2998" s="41">
        <v>1796.7649354166699</v>
      </c>
      <c r="C2998" s="41">
        <v>170903.00498971899</v>
      </c>
      <c r="D2998" s="38">
        <v>1.11868958550897</v>
      </c>
      <c r="E2998" s="38">
        <v>95.117063796710298</v>
      </c>
    </row>
    <row r="2999" spans="1:5">
      <c r="A2999" s="40">
        <v>45524</v>
      </c>
      <c r="B2999" s="41">
        <v>1796.7649354166699</v>
      </c>
      <c r="C2999" s="41">
        <v>170896.38022976401</v>
      </c>
      <c r="D2999" s="38">
        <v>1.11873149343233</v>
      </c>
      <c r="E2999" s="38">
        <v>95.113376747934694</v>
      </c>
    </row>
    <row r="3000" spans="1:5">
      <c r="A3000" s="40">
        <v>45525</v>
      </c>
      <c r="B3000" s="41">
        <v>1796.7649354166699</v>
      </c>
      <c r="C3000" s="41">
        <v>170889.755726606</v>
      </c>
      <c r="D3000" s="38">
        <v>1.11877340292563</v>
      </c>
      <c r="E3000" s="38">
        <v>95.109689842081195</v>
      </c>
    </row>
    <row r="3001" spans="1:5">
      <c r="A3001" s="40">
        <v>45526</v>
      </c>
      <c r="B3001" s="41">
        <v>1796.7649354166699</v>
      </c>
      <c r="C3001" s="41">
        <v>170883.13148023601</v>
      </c>
      <c r="D3001" s="38">
        <v>1.1188153139889301</v>
      </c>
      <c r="E3001" s="38">
        <v>95.106003079144301</v>
      </c>
    </row>
    <row r="3002" spans="1:5">
      <c r="A3002" s="40">
        <v>45527</v>
      </c>
      <c r="B3002" s="41">
        <v>1796.7649354166699</v>
      </c>
      <c r="C3002" s="41">
        <v>170876.50749064301</v>
      </c>
      <c r="D3002" s="38">
        <v>1.11885722662228</v>
      </c>
      <c r="E3002" s="38">
        <v>95.102316459118398</v>
      </c>
    </row>
    <row r="3003" spans="1:5">
      <c r="A3003" s="40">
        <v>45528</v>
      </c>
      <c r="B3003" s="41">
        <v>1796.7649354166699</v>
      </c>
      <c r="C3003" s="41">
        <v>170869.883757818</v>
      </c>
      <c r="D3003" s="38">
        <v>1.11889914082575</v>
      </c>
      <c r="E3003" s="38">
        <v>95.098629981997902</v>
      </c>
    </row>
    <row r="3004" spans="1:5">
      <c r="A3004" s="40">
        <v>45529</v>
      </c>
      <c r="B3004" s="41">
        <v>1796.7649354166699</v>
      </c>
      <c r="C3004" s="41">
        <v>170863.26028175</v>
      </c>
      <c r="D3004" s="38">
        <v>1.11894105659939</v>
      </c>
      <c r="E3004" s="38">
        <v>95.094943647777299</v>
      </c>
    </row>
    <row r="3005" spans="1:5">
      <c r="A3005" s="40">
        <v>45530</v>
      </c>
      <c r="B3005" s="41">
        <v>1796.7649354166699</v>
      </c>
      <c r="C3005" s="41">
        <v>170856.63706243</v>
      </c>
      <c r="D3005" s="38">
        <v>1.11898297394327</v>
      </c>
      <c r="E3005" s="38">
        <v>95.091257456451103</v>
      </c>
    </row>
    <row r="3006" spans="1:5">
      <c r="A3006" s="40">
        <v>45531</v>
      </c>
      <c r="B3006" s="41">
        <v>1796.7649354166699</v>
      </c>
      <c r="C3006" s="41">
        <v>170850.01409984799</v>
      </c>
      <c r="D3006" s="38">
        <v>1.11902489285743</v>
      </c>
      <c r="E3006" s="38">
        <v>95.087571408013801</v>
      </c>
    </row>
    <row r="3007" spans="1:5">
      <c r="A3007" s="40">
        <v>45532</v>
      </c>
      <c r="B3007" s="41">
        <v>1796.7649354166699</v>
      </c>
      <c r="C3007" s="41">
        <v>170843.39139399299</v>
      </c>
      <c r="D3007" s="38">
        <v>1.1190668133419499</v>
      </c>
      <c r="E3007" s="38">
        <v>95.083885502459793</v>
      </c>
    </row>
    <row r="3008" spans="1:5">
      <c r="A3008" s="40">
        <v>45533</v>
      </c>
      <c r="B3008" s="41">
        <v>1796.7649354166699</v>
      </c>
      <c r="C3008" s="41">
        <v>170836.76894485601</v>
      </c>
      <c r="D3008" s="38">
        <v>1.1191087353968701</v>
      </c>
      <c r="E3008" s="38">
        <v>95.080199739783495</v>
      </c>
    </row>
    <row r="3009" spans="1:5">
      <c r="A3009" s="40">
        <v>45534</v>
      </c>
      <c r="B3009" s="41">
        <v>1796.7649354166699</v>
      </c>
      <c r="C3009" s="41">
        <v>170830.14675242701</v>
      </c>
      <c r="D3009" s="38">
        <v>1.11915065902227</v>
      </c>
      <c r="E3009" s="38">
        <v>95.076514119979507</v>
      </c>
    </row>
    <row r="3010" spans="1:5">
      <c r="A3010" s="40">
        <v>45535</v>
      </c>
      <c r="B3010" s="41">
        <v>1796.7649354166699</v>
      </c>
      <c r="C3010" s="41">
        <v>170823.52481669499</v>
      </c>
      <c r="D3010" s="38">
        <v>1.11919258421819</v>
      </c>
      <c r="E3010" s="38">
        <v>95.072828643042101</v>
      </c>
    </row>
    <row r="3011" spans="1:5">
      <c r="A3011" s="40">
        <v>45536</v>
      </c>
      <c r="B3011" s="41">
        <v>1796.7649354166699</v>
      </c>
      <c r="C3011" s="41">
        <v>170816.903137652</v>
      </c>
      <c r="D3011" s="38">
        <v>1.1192345109846999</v>
      </c>
      <c r="E3011" s="38">
        <v>95.069143308966005</v>
      </c>
    </row>
    <row r="3012" spans="1:5">
      <c r="A3012" s="40">
        <v>45537</v>
      </c>
      <c r="B3012" s="41">
        <v>1796.7649354166699</v>
      </c>
      <c r="C3012" s="41">
        <v>170810.28171528701</v>
      </c>
      <c r="D3012" s="38">
        <v>1.1192764393218499</v>
      </c>
      <c r="E3012" s="38">
        <v>95.065458117745393</v>
      </c>
    </row>
    <row r="3013" spans="1:5">
      <c r="A3013" s="40">
        <v>45538</v>
      </c>
      <c r="B3013" s="41">
        <v>1796.7649354166699</v>
      </c>
      <c r="C3013" s="41">
        <v>170803.660549589</v>
      </c>
      <c r="D3013" s="38">
        <v>1.1193183692297</v>
      </c>
      <c r="E3013" s="38">
        <v>95.061773069374894</v>
      </c>
    </row>
    <row r="3014" spans="1:5">
      <c r="A3014" s="40">
        <v>45539</v>
      </c>
      <c r="B3014" s="41">
        <v>1796.7649354166699</v>
      </c>
      <c r="C3014" s="41">
        <v>170797.03964055001</v>
      </c>
      <c r="D3014" s="38">
        <v>1.1193603007083199</v>
      </c>
      <c r="E3014" s="38">
        <v>95.058088163848893</v>
      </c>
    </row>
    <row r="3015" spans="1:5">
      <c r="A3015" s="40">
        <v>45540</v>
      </c>
      <c r="B3015" s="41">
        <v>1796.7649354166699</v>
      </c>
      <c r="C3015" s="41">
        <v>170790.41898815901</v>
      </c>
      <c r="D3015" s="38">
        <v>1.11940223375776</v>
      </c>
      <c r="E3015" s="38">
        <v>95.054403401161906</v>
      </c>
    </row>
    <row r="3016" spans="1:5">
      <c r="A3016" s="40">
        <v>45541</v>
      </c>
      <c r="B3016" s="41">
        <v>1796.7649354166699</v>
      </c>
      <c r="C3016" s="41">
        <v>170783.79859240499</v>
      </c>
      <c r="D3016" s="38">
        <v>1.11944416837807</v>
      </c>
      <c r="E3016" s="38">
        <v>95.050718781308404</v>
      </c>
    </row>
    <row r="3017" spans="1:5">
      <c r="A3017" s="40">
        <v>45542</v>
      </c>
      <c r="B3017" s="41">
        <v>1796.7649354166699</v>
      </c>
      <c r="C3017" s="41">
        <v>170777.178453281</v>
      </c>
      <c r="D3017" s="38">
        <v>1.1194861045693301</v>
      </c>
      <c r="E3017" s="38">
        <v>95.047034304282903</v>
      </c>
    </row>
    <row r="3018" spans="1:5">
      <c r="A3018" s="40">
        <v>45543</v>
      </c>
      <c r="B3018" s="41">
        <v>1796.7649354166699</v>
      </c>
      <c r="C3018" s="41">
        <v>170770.55857077401</v>
      </c>
      <c r="D3018" s="38">
        <v>1.1195280423315801</v>
      </c>
      <c r="E3018" s="38">
        <v>95.043349970079703</v>
      </c>
    </row>
    <row r="3019" spans="1:5">
      <c r="A3019" s="40">
        <v>45544</v>
      </c>
      <c r="B3019" s="41">
        <v>1796.7649354166699</v>
      </c>
      <c r="C3019" s="41">
        <v>170763.93894487599</v>
      </c>
      <c r="D3019" s="38">
        <v>1.1195699816649001</v>
      </c>
      <c r="E3019" s="38">
        <v>95.039665778693404</v>
      </c>
    </row>
    <row r="3020" spans="1:5">
      <c r="A3020" s="40">
        <v>45545</v>
      </c>
      <c r="B3020" s="41">
        <v>1796.7649354166699</v>
      </c>
      <c r="C3020" s="41">
        <v>170757.319575576</v>
      </c>
      <c r="D3020" s="38">
        <v>1.11961192256932</v>
      </c>
      <c r="E3020" s="38">
        <v>95.035981730118394</v>
      </c>
    </row>
    <row r="3021" spans="1:5">
      <c r="A3021" s="40">
        <v>45546</v>
      </c>
      <c r="B3021" s="41">
        <v>1796.7649354166699</v>
      </c>
      <c r="C3021" s="41">
        <v>170750.70046286401</v>
      </c>
      <c r="D3021" s="38">
        <v>1.1196538650449199</v>
      </c>
      <c r="E3021" s="38">
        <v>95.032297824349101</v>
      </c>
    </row>
    <row r="3022" spans="1:5">
      <c r="A3022" s="40">
        <v>45547</v>
      </c>
      <c r="B3022" s="41">
        <v>1796.7649354166699</v>
      </c>
      <c r="C3022" s="41">
        <v>170744.08160673099</v>
      </c>
      <c r="D3022" s="38">
        <v>1.1196958090917499</v>
      </c>
      <c r="E3022" s="38">
        <v>95.028614061380196</v>
      </c>
    </row>
    <row r="3023" spans="1:5">
      <c r="A3023" s="40">
        <v>45548</v>
      </c>
      <c r="B3023" s="41">
        <v>1796.7649354166699</v>
      </c>
      <c r="C3023" s="41">
        <v>170737.46300716701</v>
      </c>
      <c r="D3023" s="38">
        <v>1.1197377547098799</v>
      </c>
      <c r="E3023" s="38">
        <v>95.024930441205896</v>
      </c>
    </row>
    <row r="3024" spans="1:5">
      <c r="A3024" s="40">
        <v>45549</v>
      </c>
      <c r="B3024" s="41">
        <v>1796.7649354166699</v>
      </c>
      <c r="C3024" s="41">
        <v>170730.84466416101</v>
      </c>
      <c r="D3024" s="38">
        <v>1.11977970189936</v>
      </c>
      <c r="E3024" s="38">
        <v>95.021246963820801</v>
      </c>
    </row>
    <row r="3025" spans="1:5">
      <c r="A3025" s="40">
        <v>45550</v>
      </c>
      <c r="B3025" s="41">
        <v>1796.7649354166699</v>
      </c>
      <c r="C3025" s="41">
        <v>170724.226577703</v>
      </c>
      <c r="D3025" s="38">
        <v>1.1198216506602401</v>
      </c>
      <c r="E3025" s="38">
        <v>95.017563629219396</v>
      </c>
    </row>
    <row r="3026" spans="1:5">
      <c r="A3026" s="40">
        <v>45551</v>
      </c>
      <c r="B3026" s="41">
        <v>1796.7649354166699</v>
      </c>
      <c r="C3026" s="41">
        <v>170717.60874778501</v>
      </c>
      <c r="D3026" s="38">
        <v>1.1198636009926</v>
      </c>
      <c r="E3026" s="38">
        <v>95.013880437395997</v>
      </c>
    </row>
    <row r="3027" spans="1:5">
      <c r="A3027" s="40">
        <v>45552</v>
      </c>
      <c r="B3027" s="41">
        <v>1796.7649354166699</v>
      </c>
      <c r="C3027" s="41">
        <v>170710.99117439499</v>
      </c>
      <c r="D3027" s="38">
        <v>1.1199055528964801</v>
      </c>
      <c r="E3027" s="38">
        <v>95.010197388345205</v>
      </c>
    </row>
    <row r="3028" spans="1:5">
      <c r="A3028" s="40">
        <v>45553</v>
      </c>
      <c r="B3028" s="41">
        <v>1796.7649354166699</v>
      </c>
      <c r="C3028" s="41">
        <v>170704.37385752401</v>
      </c>
      <c r="D3028" s="38">
        <v>1.11994750637194</v>
      </c>
      <c r="E3028" s="38">
        <v>95.006514482061505</v>
      </c>
    </row>
    <row r="3029" spans="1:5">
      <c r="A3029" s="40">
        <v>45554</v>
      </c>
      <c r="B3029" s="41">
        <v>1796.7649354166699</v>
      </c>
      <c r="C3029" s="41">
        <v>170697.756797162</v>
      </c>
      <c r="D3029" s="38">
        <v>1.11998946141906</v>
      </c>
      <c r="E3029" s="38">
        <v>95.002831718539298</v>
      </c>
    </row>
    <row r="3030" spans="1:5">
      <c r="A3030" s="40">
        <v>45555</v>
      </c>
      <c r="B3030" s="41">
        <v>1796.7649354166699</v>
      </c>
      <c r="C3030" s="41">
        <v>170691.13999329801</v>
      </c>
      <c r="D3030" s="38">
        <v>1.1200314180378701</v>
      </c>
      <c r="E3030" s="38">
        <v>94.999149097773</v>
      </c>
    </row>
    <row r="3031" spans="1:5">
      <c r="A3031" s="40">
        <v>45556</v>
      </c>
      <c r="B3031" s="41">
        <v>1796.7649354166699</v>
      </c>
      <c r="C3031" s="41">
        <v>170684.52344592399</v>
      </c>
      <c r="D3031" s="38">
        <v>1.12007337622845</v>
      </c>
      <c r="E3031" s="38">
        <v>94.995466619757195</v>
      </c>
    </row>
    <row r="3032" spans="1:5">
      <c r="A3032" s="40">
        <v>45557</v>
      </c>
      <c r="B3032" s="41">
        <v>1796.7649354166699</v>
      </c>
      <c r="C3032" s="41">
        <v>170677.90715502901</v>
      </c>
      <c r="D3032" s="38">
        <v>1.12011533599086</v>
      </c>
      <c r="E3032" s="38">
        <v>94.9917842844863</v>
      </c>
    </row>
    <row r="3033" spans="1:5">
      <c r="A3033" s="40">
        <v>45558</v>
      </c>
      <c r="B3033" s="41">
        <v>1796.7649354166699</v>
      </c>
      <c r="C3033" s="41">
        <v>170671.29112060301</v>
      </c>
      <c r="D3033" s="38">
        <v>1.1201572973251399</v>
      </c>
      <c r="E3033" s="38">
        <v>94.988102091954801</v>
      </c>
    </row>
    <row r="3034" spans="1:5">
      <c r="A3034" s="40">
        <v>45559</v>
      </c>
      <c r="B3034" s="41">
        <v>1796.7649354166699</v>
      </c>
      <c r="C3034" s="41">
        <v>170664.67534263601</v>
      </c>
      <c r="D3034" s="38">
        <v>1.12019926023136</v>
      </c>
      <c r="E3034" s="38">
        <v>94.984420042157097</v>
      </c>
    </row>
    <row r="3035" spans="1:5">
      <c r="A3035" s="40">
        <v>45560</v>
      </c>
      <c r="B3035" s="41">
        <v>1796.7649354166699</v>
      </c>
      <c r="C3035" s="41">
        <v>170658.05982111799</v>
      </c>
      <c r="D3035" s="38">
        <v>1.1202412247095801</v>
      </c>
      <c r="E3035" s="38">
        <v>94.980738135087705</v>
      </c>
    </row>
    <row r="3036" spans="1:5">
      <c r="A3036" s="40">
        <v>45561</v>
      </c>
      <c r="B3036" s="41">
        <v>1796.7649354166699</v>
      </c>
      <c r="C3036" s="41">
        <v>170651.44455603999</v>
      </c>
      <c r="D3036" s="38">
        <v>1.12028319075986</v>
      </c>
      <c r="E3036" s="38">
        <v>94.977056370740996</v>
      </c>
    </row>
    <row r="3037" spans="1:5">
      <c r="A3037" s="40">
        <v>45562</v>
      </c>
      <c r="B3037" s="41">
        <v>1796.7649354166699</v>
      </c>
      <c r="C3037" s="41">
        <v>170644.82954738999</v>
      </c>
      <c r="D3037" s="38">
        <v>1.12032515838225</v>
      </c>
      <c r="E3037" s="38">
        <v>94.973374749111599</v>
      </c>
    </row>
    <row r="3038" spans="1:5">
      <c r="A3038" s="40">
        <v>45563</v>
      </c>
      <c r="B3038" s="41">
        <v>1796.7649354166699</v>
      </c>
      <c r="C3038" s="41">
        <v>170638.21479516101</v>
      </c>
      <c r="D3038" s="38">
        <v>1.1203671275768201</v>
      </c>
      <c r="E3038" s="38">
        <v>94.969693270193901</v>
      </c>
    </row>
    <row r="3039" spans="1:5">
      <c r="A3039" s="40">
        <v>45564</v>
      </c>
      <c r="B3039" s="41">
        <v>1796.7649354166699</v>
      </c>
      <c r="C3039" s="41">
        <v>170631.60029934</v>
      </c>
      <c r="D3039" s="38">
        <v>1.1204090983436199</v>
      </c>
      <c r="E3039" s="38">
        <v>94.966011933982401</v>
      </c>
    </row>
    <row r="3040" spans="1:5">
      <c r="A3040" s="40">
        <v>45565</v>
      </c>
      <c r="B3040" s="41">
        <v>1796.7649354166699</v>
      </c>
      <c r="C3040" s="41">
        <v>170624.98605991999</v>
      </c>
      <c r="D3040" s="38">
        <v>1.12045107068272</v>
      </c>
      <c r="E3040" s="38">
        <v>94.9623307404716</v>
      </c>
    </row>
    <row r="3041" spans="1:5">
      <c r="A3041" s="40">
        <v>45566</v>
      </c>
      <c r="B3041" s="41">
        <v>1796.7649354166699</v>
      </c>
      <c r="C3041" s="41">
        <v>170618.37207688799</v>
      </c>
      <c r="D3041" s="38">
        <v>1.1204930445941601</v>
      </c>
      <c r="E3041" s="38">
        <v>94.9586496896558</v>
      </c>
    </row>
    <row r="3042" spans="1:5">
      <c r="A3042" s="40">
        <v>45567</v>
      </c>
      <c r="B3042" s="41">
        <v>1796.7649354166699</v>
      </c>
      <c r="C3042" s="41">
        <v>170611.75835023701</v>
      </c>
      <c r="D3042" s="38">
        <v>1.12053502007802</v>
      </c>
      <c r="E3042" s="38">
        <v>94.954968781529601</v>
      </c>
    </row>
    <row r="3043" spans="1:5">
      <c r="A3043" s="40">
        <v>45568</v>
      </c>
      <c r="B3043" s="41">
        <v>1796.7649354166699</v>
      </c>
      <c r="C3043" s="41">
        <v>170605.14487995501</v>
      </c>
      <c r="D3043" s="38">
        <v>1.12057699713435</v>
      </c>
      <c r="E3043" s="38">
        <v>94.951288016087503</v>
      </c>
    </row>
    <row r="3044" spans="1:5">
      <c r="A3044" s="40">
        <v>45569</v>
      </c>
      <c r="B3044" s="41">
        <v>1796.7649354166699</v>
      </c>
      <c r="C3044" s="41">
        <v>170598.531666033</v>
      </c>
      <c r="D3044" s="38">
        <v>1.1206189757632099</v>
      </c>
      <c r="E3044" s="38">
        <v>94.947607393323906</v>
      </c>
    </row>
    <row r="3045" spans="1:5">
      <c r="A3045" s="40">
        <v>45570</v>
      </c>
      <c r="B3045" s="41">
        <v>1796.7649354166699</v>
      </c>
      <c r="C3045" s="41">
        <v>170591.91870846</v>
      </c>
      <c r="D3045" s="38">
        <v>1.1206609559646501</v>
      </c>
      <c r="E3045" s="38">
        <v>94.943926913233298</v>
      </c>
    </row>
    <row r="3046" spans="1:5">
      <c r="A3046" s="40">
        <v>45571</v>
      </c>
      <c r="B3046" s="41">
        <v>1796.7649354166699</v>
      </c>
      <c r="C3046" s="41">
        <v>170585.30600722801</v>
      </c>
      <c r="D3046" s="38">
        <v>1.1207029377387401</v>
      </c>
      <c r="E3046" s="38">
        <v>94.940246575810093</v>
      </c>
    </row>
    <row r="3047" spans="1:5">
      <c r="A3047" s="40">
        <v>45572</v>
      </c>
      <c r="B3047" s="41">
        <v>1796.7649354166699</v>
      </c>
      <c r="C3047" s="41">
        <v>170578.693562325</v>
      </c>
      <c r="D3047" s="38">
        <v>1.12074492108553</v>
      </c>
      <c r="E3047" s="38">
        <v>94.936566381048905</v>
      </c>
    </row>
    <row r="3048" spans="1:5">
      <c r="A3048" s="40">
        <v>45573</v>
      </c>
      <c r="B3048" s="41">
        <v>1796.7649354166699</v>
      </c>
      <c r="C3048" s="41">
        <v>170572.08137374301</v>
      </c>
      <c r="D3048" s="38">
        <v>1.1207869060050899</v>
      </c>
      <c r="E3048" s="38">
        <v>94.932886328943994</v>
      </c>
    </row>
    <row r="3049" spans="1:5">
      <c r="A3049" s="40">
        <v>45574</v>
      </c>
      <c r="B3049" s="41">
        <v>1796.7649354166699</v>
      </c>
      <c r="C3049" s="41">
        <v>170565.46944146999</v>
      </c>
      <c r="D3049" s="38">
        <v>1.1208288924974801</v>
      </c>
      <c r="E3049" s="38">
        <v>94.9292064194901</v>
      </c>
    </row>
    <row r="3050" spans="1:5">
      <c r="A3050" s="40">
        <v>45575</v>
      </c>
      <c r="B3050" s="41">
        <v>1796.7649354166699</v>
      </c>
      <c r="C3050" s="41">
        <v>170558.85776549799</v>
      </c>
      <c r="D3050" s="38">
        <v>1.1208708805627401</v>
      </c>
      <c r="E3050" s="38">
        <v>94.925526652681398</v>
      </c>
    </row>
    <row r="3051" spans="1:5">
      <c r="A3051" s="40">
        <v>45576</v>
      </c>
      <c r="B3051" s="41">
        <v>1796.7649354166699</v>
      </c>
      <c r="C3051" s="41">
        <v>170552.24634581601</v>
      </c>
      <c r="D3051" s="38">
        <v>1.1209128702009501</v>
      </c>
      <c r="E3051" s="38">
        <v>94.921847028512602</v>
      </c>
    </row>
    <row r="3052" spans="1:5">
      <c r="A3052" s="40">
        <v>45577</v>
      </c>
      <c r="B3052" s="41">
        <v>1796.7649354166699</v>
      </c>
      <c r="C3052" s="41">
        <v>170545.635182414</v>
      </c>
      <c r="D3052" s="38">
        <v>1.1209548614121501</v>
      </c>
      <c r="E3052" s="38">
        <v>94.918167546978097</v>
      </c>
    </row>
    <row r="3053" spans="1:5">
      <c r="A3053" s="40">
        <v>45578</v>
      </c>
      <c r="B3053" s="41">
        <v>1796.7649354166699</v>
      </c>
      <c r="C3053" s="41">
        <v>170539.02427528301</v>
      </c>
      <c r="D3053" s="38">
        <v>1.1209968541964099</v>
      </c>
      <c r="E3053" s="38">
        <v>94.914488208072299</v>
      </c>
    </row>
    <row r="3054" spans="1:5">
      <c r="A3054" s="40">
        <v>45579</v>
      </c>
      <c r="B3054" s="41">
        <v>1796.7649354166699</v>
      </c>
      <c r="C3054" s="41">
        <v>170532.413624412</v>
      </c>
      <c r="D3054" s="38">
        <v>1.1210388485538001</v>
      </c>
      <c r="E3054" s="38">
        <v>94.910809011789695</v>
      </c>
    </row>
    <row r="3055" spans="1:5">
      <c r="A3055" s="40">
        <v>45580</v>
      </c>
      <c r="B3055" s="41">
        <v>1796.7649354166699</v>
      </c>
      <c r="C3055" s="41">
        <v>170525.803229791</v>
      </c>
      <c r="D3055" s="38">
        <v>1.1210808444843501</v>
      </c>
      <c r="E3055" s="38">
        <v>94.907129958124798</v>
      </c>
    </row>
    <row r="3056" spans="1:5">
      <c r="A3056" s="40">
        <v>45581</v>
      </c>
      <c r="B3056" s="41">
        <v>1796.7649354166699</v>
      </c>
      <c r="C3056" s="41">
        <v>170519.193091411</v>
      </c>
      <c r="D3056" s="38">
        <v>1.12112284198815</v>
      </c>
      <c r="E3056" s="38">
        <v>94.903451047072096</v>
      </c>
    </row>
    <row r="3057" spans="1:5">
      <c r="A3057" s="40">
        <v>45582</v>
      </c>
      <c r="B3057" s="41">
        <v>1796.7649354166699</v>
      </c>
      <c r="C3057" s="41">
        <v>170512.583209262</v>
      </c>
      <c r="D3057" s="38">
        <v>1.1211648410652399</v>
      </c>
      <c r="E3057" s="38">
        <v>94.899772278626003</v>
      </c>
    </row>
    <row r="3058" spans="1:5">
      <c r="A3058" s="40">
        <v>45583</v>
      </c>
      <c r="B3058" s="41">
        <v>1796.7649354166699</v>
      </c>
      <c r="C3058" s="41">
        <v>170505.97358333299</v>
      </c>
      <c r="D3058" s="38">
        <v>1.12120684171568</v>
      </c>
      <c r="E3058" s="38">
        <v>94.896093652781005</v>
      </c>
    </row>
    <row r="3059" spans="1:5">
      <c r="A3059" s="40">
        <v>45584</v>
      </c>
      <c r="B3059" s="41">
        <v>1796.7649354166699</v>
      </c>
      <c r="C3059" s="41">
        <v>170499.36421361499</v>
      </c>
      <c r="D3059" s="38">
        <v>1.1212488439395301</v>
      </c>
      <c r="E3059" s="38">
        <v>94.892415169531603</v>
      </c>
    </row>
    <row r="3060" spans="1:5">
      <c r="A3060" s="40">
        <v>45585</v>
      </c>
      <c r="B3060" s="41">
        <v>1796.7649354166699</v>
      </c>
      <c r="C3060" s="41">
        <v>170492.755100098</v>
      </c>
      <c r="D3060" s="38">
        <v>1.1212908477368599</v>
      </c>
      <c r="E3060" s="38">
        <v>94.888736828872197</v>
      </c>
    </row>
    <row r="3061" spans="1:5">
      <c r="A3061" s="40">
        <v>45586</v>
      </c>
      <c r="B3061" s="41">
        <v>1796.7649354166699</v>
      </c>
      <c r="C3061" s="41">
        <v>170486.14624277101</v>
      </c>
      <c r="D3061" s="38">
        <v>1.12133285310771</v>
      </c>
      <c r="E3061" s="38">
        <v>94.885058630797403</v>
      </c>
    </row>
    <row r="3062" spans="1:5">
      <c r="A3062" s="40">
        <v>45587</v>
      </c>
      <c r="B3062" s="41">
        <v>1796.7649354166699</v>
      </c>
      <c r="C3062" s="41">
        <v>170479.537641626</v>
      </c>
      <c r="D3062" s="38">
        <v>1.12137486005216</v>
      </c>
      <c r="E3062" s="38">
        <v>94.881380575301606</v>
      </c>
    </row>
    <row r="3063" spans="1:5">
      <c r="A3063" s="40">
        <v>45588</v>
      </c>
      <c r="B3063" s="41">
        <v>1796.7649354166699</v>
      </c>
      <c r="C3063" s="41">
        <v>170472.929296652</v>
      </c>
      <c r="D3063" s="38">
        <v>1.1214168685702499</v>
      </c>
      <c r="E3063" s="38">
        <v>94.877702662379306</v>
      </c>
    </row>
    <row r="3064" spans="1:5">
      <c r="A3064" s="40">
        <v>45589</v>
      </c>
      <c r="B3064" s="41">
        <v>1796.7649354166699</v>
      </c>
      <c r="C3064" s="41">
        <v>170466.32120783799</v>
      </c>
      <c r="D3064" s="38">
        <v>1.1214588786620501</v>
      </c>
      <c r="E3064" s="38">
        <v>94.874024892024906</v>
      </c>
    </row>
    <row r="3065" spans="1:5">
      <c r="A3065" s="40">
        <v>45590</v>
      </c>
      <c r="B3065" s="41">
        <v>1796.7649354166699</v>
      </c>
      <c r="C3065" s="41">
        <v>170459.71337517601</v>
      </c>
      <c r="D3065" s="38">
        <v>1.12150089032762</v>
      </c>
      <c r="E3065" s="38">
        <v>94.870347264232905</v>
      </c>
    </row>
    <row r="3066" spans="1:5">
      <c r="A3066" s="40">
        <v>45591</v>
      </c>
      <c r="B3066" s="41">
        <v>1796.7649354166699</v>
      </c>
      <c r="C3066" s="41">
        <v>170453.10579865499</v>
      </c>
      <c r="D3066" s="38">
        <v>1.1215429035670099</v>
      </c>
      <c r="E3066" s="38">
        <v>94.866669778997803</v>
      </c>
    </row>
    <row r="3067" spans="1:5">
      <c r="A3067" s="40">
        <v>45592</v>
      </c>
      <c r="B3067" s="41">
        <v>1796.7649354166699</v>
      </c>
      <c r="C3067" s="41">
        <v>170446.498478266</v>
      </c>
      <c r="D3067" s="38">
        <v>1.12158491838028</v>
      </c>
      <c r="E3067" s="38">
        <v>94.862992436314101</v>
      </c>
    </row>
    <row r="3068" spans="1:5">
      <c r="A3068" s="40">
        <v>45593</v>
      </c>
      <c r="B3068" s="41">
        <v>1796.7649354166699</v>
      </c>
      <c r="C3068" s="41">
        <v>170439.89141399699</v>
      </c>
      <c r="D3068" s="38">
        <v>1.1216269347675001</v>
      </c>
      <c r="E3068" s="38">
        <v>94.859315236176201</v>
      </c>
    </row>
    <row r="3069" spans="1:5">
      <c r="A3069" s="40">
        <v>45594</v>
      </c>
      <c r="B3069" s="41">
        <v>1796.7649354166699</v>
      </c>
      <c r="C3069" s="41">
        <v>170433.28460583999</v>
      </c>
      <c r="D3069" s="38">
        <v>1.12166895272872</v>
      </c>
      <c r="E3069" s="38">
        <v>94.855638178578602</v>
      </c>
    </row>
    <row r="3070" spans="1:5">
      <c r="A3070" s="40">
        <v>45595</v>
      </c>
      <c r="B3070" s="41">
        <v>1796.7649354166699</v>
      </c>
      <c r="C3070" s="41">
        <v>170426.678053785</v>
      </c>
      <c r="D3070" s="38">
        <v>1.121710972264</v>
      </c>
      <c r="E3070" s="38">
        <v>94.851961263515804</v>
      </c>
    </row>
    <row r="3071" spans="1:5">
      <c r="A3071" s="40">
        <v>45596</v>
      </c>
      <c r="B3071" s="41">
        <v>1796.7649354166699</v>
      </c>
      <c r="C3071" s="41">
        <v>170420.07175782099</v>
      </c>
      <c r="D3071" s="38">
        <v>1.1217529933734001</v>
      </c>
      <c r="E3071" s="38">
        <v>94.848284490982294</v>
      </c>
    </row>
    <row r="3072" spans="1:5">
      <c r="A3072" s="40">
        <v>45597</v>
      </c>
      <c r="B3072" s="41">
        <v>1796.7649354166699</v>
      </c>
      <c r="C3072" s="41">
        <v>170413.46571793899</v>
      </c>
      <c r="D3072" s="38">
        <v>1.1217950160569801</v>
      </c>
      <c r="E3072" s="38">
        <v>94.844607860972502</v>
      </c>
    </row>
    <row r="3073" spans="1:5">
      <c r="A3073" s="40">
        <v>45598</v>
      </c>
      <c r="B3073" s="41">
        <v>1796.7649354166699</v>
      </c>
      <c r="C3073" s="41">
        <v>170406.859934129</v>
      </c>
      <c r="D3073" s="38">
        <v>1.1218370403147999</v>
      </c>
      <c r="E3073" s="38">
        <v>94.840931373480998</v>
      </c>
    </row>
    <row r="3074" spans="1:5">
      <c r="A3074" s="40">
        <v>45599</v>
      </c>
      <c r="B3074" s="41">
        <v>1796.7649354166699</v>
      </c>
      <c r="C3074" s="41">
        <v>170400.25440638099</v>
      </c>
      <c r="D3074" s="38">
        <v>1.12187906614691</v>
      </c>
      <c r="E3074" s="38">
        <v>94.837255028502099</v>
      </c>
    </row>
    <row r="3075" spans="1:5">
      <c r="A3075" s="40">
        <v>45600</v>
      </c>
      <c r="B3075" s="41">
        <v>1796.7649354166699</v>
      </c>
      <c r="C3075" s="41">
        <v>170393.649134684</v>
      </c>
      <c r="D3075" s="38">
        <v>1.1219210935533801</v>
      </c>
      <c r="E3075" s="38">
        <v>94.833578826030404</v>
      </c>
    </row>
    <row r="3076" spans="1:5">
      <c r="A3076" s="40">
        <v>45601</v>
      </c>
      <c r="B3076" s="41">
        <v>1796.7649354166699</v>
      </c>
      <c r="C3076" s="41">
        <v>170387.04411902899</v>
      </c>
      <c r="D3076" s="38">
        <v>1.1219631225342701</v>
      </c>
      <c r="E3076" s="38">
        <v>94.8299027660603</v>
      </c>
    </row>
    <row r="3077" spans="1:5">
      <c r="A3077" s="40">
        <v>45602</v>
      </c>
      <c r="B3077" s="41">
        <v>1796.7649354166699</v>
      </c>
      <c r="C3077" s="41">
        <v>170380.439359407</v>
      </c>
      <c r="D3077" s="38">
        <v>1.12200515308963</v>
      </c>
      <c r="E3077" s="38">
        <v>94.826226848586401</v>
      </c>
    </row>
    <row r="3078" spans="1:5">
      <c r="A3078" s="40">
        <v>45603</v>
      </c>
      <c r="B3078" s="41">
        <v>1796.7649354166699</v>
      </c>
      <c r="C3078" s="41">
        <v>170373.834855806</v>
      </c>
      <c r="D3078" s="38">
        <v>1.12204718521952</v>
      </c>
      <c r="E3078" s="38">
        <v>94.822551073603094</v>
      </c>
    </row>
    <row r="3079" spans="1:5">
      <c r="A3079" s="40">
        <v>45604</v>
      </c>
      <c r="B3079" s="41">
        <v>1796.7649354166699</v>
      </c>
      <c r="C3079" s="41">
        <v>170367.230608218</v>
      </c>
      <c r="D3079" s="38">
        <v>1.1220892189239999</v>
      </c>
      <c r="E3079" s="38">
        <v>94.818875441104794</v>
      </c>
    </row>
    <row r="3080" spans="1:5">
      <c r="A3080" s="40">
        <v>45605</v>
      </c>
      <c r="B3080" s="41">
        <v>1796.7649354166699</v>
      </c>
      <c r="C3080" s="41">
        <v>170360.62661663099</v>
      </c>
      <c r="D3080" s="38">
        <v>1.1221312542031301</v>
      </c>
      <c r="E3080" s="38">
        <v>94.815199951086001</v>
      </c>
    </row>
    <row r="3081" spans="1:5">
      <c r="A3081" s="40">
        <v>45606</v>
      </c>
      <c r="B3081" s="41">
        <v>1796.7649354166699</v>
      </c>
      <c r="C3081" s="41">
        <v>170354.02288103799</v>
      </c>
      <c r="D3081" s="38">
        <v>1.1221732910569799</v>
      </c>
      <c r="E3081" s="38">
        <v>94.811524603541301</v>
      </c>
    </row>
    <row r="3082" spans="1:5">
      <c r="A3082" s="40">
        <v>45607</v>
      </c>
      <c r="B3082" s="41">
        <v>1796.7649354166699</v>
      </c>
      <c r="C3082" s="41">
        <v>170347.41940142601</v>
      </c>
      <c r="D3082" s="38">
        <v>1.1222153294855901</v>
      </c>
      <c r="E3082" s="38">
        <v>94.807849398465194</v>
      </c>
    </row>
    <row r="3083" spans="1:5">
      <c r="A3083" s="40">
        <v>45608</v>
      </c>
      <c r="B3083" s="41">
        <v>1796.7649354166699</v>
      </c>
      <c r="C3083" s="41">
        <v>170340.816177787</v>
      </c>
      <c r="D3083" s="38">
        <v>1.1222573694890301</v>
      </c>
      <c r="E3083" s="38">
        <v>94.804174335851897</v>
      </c>
    </row>
    <row r="3084" spans="1:5">
      <c r="A3084" s="40">
        <v>45609</v>
      </c>
      <c r="B3084" s="41">
        <v>1796.7649354166699</v>
      </c>
      <c r="C3084" s="41">
        <v>170334.21321011099</v>
      </c>
      <c r="D3084" s="38">
        <v>1.1222994110673501</v>
      </c>
      <c r="E3084" s="38">
        <v>94.800499415696194</v>
      </c>
    </row>
    <row r="3085" spans="1:5">
      <c r="A3085" s="40">
        <v>45610</v>
      </c>
      <c r="B3085" s="41">
        <v>1796.7649354166699</v>
      </c>
      <c r="C3085" s="41">
        <v>170327.61049838699</v>
      </c>
      <c r="D3085" s="38">
        <v>1.12234145422062</v>
      </c>
      <c r="E3085" s="38">
        <v>94.796824637992401</v>
      </c>
    </row>
    <row r="3086" spans="1:5">
      <c r="A3086" s="40">
        <v>45611</v>
      </c>
      <c r="B3086" s="41">
        <v>1796.7649354166699</v>
      </c>
      <c r="C3086" s="41">
        <v>170321.008042606</v>
      </c>
      <c r="D3086" s="38">
        <v>1.1223834989489001</v>
      </c>
      <c r="E3086" s="38">
        <v>94.793150002734905</v>
      </c>
    </row>
    <row r="3087" spans="1:5">
      <c r="A3087" s="40">
        <v>45612</v>
      </c>
      <c r="B3087" s="41">
        <v>1796.7649354166699</v>
      </c>
      <c r="C3087" s="41">
        <v>170314.40584275799</v>
      </c>
      <c r="D3087" s="38">
        <v>1.12242554525224</v>
      </c>
      <c r="E3087" s="38">
        <v>94.789475509918404</v>
      </c>
    </row>
    <row r="3088" spans="1:5">
      <c r="A3088" s="40">
        <v>45613</v>
      </c>
      <c r="B3088" s="41">
        <v>1796.7649354166699</v>
      </c>
      <c r="C3088" s="41">
        <v>170307.80389883299</v>
      </c>
      <c r="D3088" s="38">
        <v>1.1224675931307</v>
      </c>
      <c r="E3088" s="38">
        <v>94.7858011595373</v>
      </c>
    </row>
    <row r="3089" spans="1:5">
      <c r="A3089" s="40">
        <v>45614</v>
      </c>
      <c r="B3089" s="41">
        <v>1796.7649354166699</v>
      </c>
      <c r="C3089" s="41">
        <v>170301.20221082101</v>
      </c>
      <c r="D3089" s="38">
        <v>1.1225096425843399</v>
      </c>
      <c r="E3089" s="38">
        <v>94.782126951585994</v>
      </c>
    </row>
    <row r="3090" spans="1:5">
      <c r="A3090" s="40">
        <v>45615</v>
      </c>
      <c r="B3090" s="41">
        <v>1796.7649354166699</v>
      </c>
      <c r="C3090" s="41">
        <v>170294.600778711</v>
      </c>
      <c r="D3090" s="38">
        <v>1.12255169361323</v>
      </c>
      <c r="E3090" s="38">
        <v>94.778452886059</v>
      </c>
    </row>
    <row r="3091" spans="1:5">
      <c r="A3091" s="40">
        <v>45616</v>
      </c>
      <c r="B3091" s="41">
        <v>1796.7649354166699</v>
      </c>
      <c r="C3091" s="41">
        <v>170287.99960249499</v>
      </c>
      <c r="D3091" s="38">
        <v>1.12259374621741</v>
      </c>
      <c r="E3091" s="38">
        <v>94.774778962950805</v>
      </c>
    </row>
    <row r="3092" spans="1:5">
      <c r="A3092" s="40">
        <v>45617</v>
      </c>
      <c r="B3092" s="41">
        <v>1796.7649354166699</v>
      </c>
      <c r="C3092" s="41">
        <v>170281.39868216199</v>
      </c>
      <c r="D3092" s="38">
        <v>1.1226358003969501</v>
      </c>
      <c r="E3092" s="38">
        <v>94.771105182255994</v>
      </c>
    </row>
    <row r="3093" spans="1:5">
      <c r="A3093" s="40">
        <v>45618</v>
      </c>
      <c r="B3093" s="41">
        <v>1796.7649354166699</v>
      </c>
      <c r="C3093" s="41">
        <v>170274.798017703</v>
      </c>
      <c r="D3093" s="38">
        <v>1.12267785615191</v>
      </c>
      <c r="E3093" s="38">
        <v>94.767431543968897</v>
      </c>
    </row>
    <row r="3094" spans="1:5">
      <c r="A3094" s="40">
        <v>45619</v>
      </c>
      <c r="B3094" s="41">
        <v>1796.7649354166699</v>
      </c>
      <c r="C3094" s="41">
        <v>170268.19760910599</v>
      </c>
      <c r="D3094" s="38">
        <v>1.12271991348235</v>
      </c>
      <c r="E3094" s="38">
        <v>94.763758048084</v>
      </c>
    </row>
    <row r="3095" spans="1:5">
      <c r="A3095" s="40">
        <v>45620</v>
      </c>
      <c r="B3095" s="41">
        <v>1796.7649354166699</v>
      </c>
      <c r="C3095" s="41">
        <v>170261.597456363</v>
      </c>
      <c r="D3095" s="38">
        <v>1.12276197238832</v>
      </c>
      <c r="E3095" s="38">
        <v>94.760084694595804</v>
      </c>
    </row>
    <row r="3096" spans="1:5">
      <c r="A3096" s="40">
        <v>45621</v>
      </c>
      <c r="B3096" s="41">
        <v>1796.7649354166699</v>
      </c>
      <c r="C3096" s="41">
        <v>170254.99755946401</v>
      </c>
      <c r="D3096" s="38">
        <v>1.1228040328698901</v>
      </c>
      <c r="E3096" s="38">
        <v>94.756411483498894</v>
      </c>
    </row>
    <row r="3097" spans="1:5">
      <c r="A3097" s="40">
        <v>45622</v>
      </c>
      <c r="B3097" s="41">
        <v>1796.7649354166699</v>
      </c>
      <c r="C3097" s="41">
        <v>170248.397918398</v>
      </c>
      <c r="D3097" s="38">
        <v>1.12284609492711</v>
      </c>
      <c r="E3097" s="38">
        <v>94.7527384147877</v>
      </c>
    </row>
    <row r="3098" spans="1:5">
      <c r="A3098" s="40">
        <v>45623</v>
      </c>
      <c r="B3098" s="41">
        <v>1796.7649354166699</v>
      </c>
      <c r="C3098" s="41">
        <v>170241.79853315599</v>
      </c>
      <c r="D3098" s="38">
        <v>1.1228881585600501</v>
      </c>
      <c r="E3098" s="38">
        <v>94.749065488456594</v>
      </c>
    </row>
    <row r="3099" spans="1:5">
      <c r="A3099" s="40">
        <v>45624</v>
      </c>
      <c r="B3099" s="41">
        <v>1796.7649354166699</v>
      </c>
      <c r="C3099" s="41">
        <v>170235.19940372801</v>
      </c>
      <c r="D3099" s="38">
        <v>1.12293022376875</v>
      </c>
      <c r="E3099" s="38">
        <v>94.745392704500205</v>
      </c>
    </row>
    <row r="3100" spans="1:5">
      <c r="A3100" s="40">
        <v>45625</v>
      </c>
      <c r="B3100" s="41">
        <v>1796.7649354166699</v>
      </c>
      <c r="C3100" s="41">
        <v>170228.60053010401</v>
      </c>
      <c r="D3100" s="38">
        <v>1.12297229055329</v>
      </c>
      <c r="E3100" s="38">
        <v>94.741720062912904</v>
      </c>
    </row>
    <row r="3101" spans="1:5">
      <c r="A3101" s="40">
        <v>45626</v>
      </c>
      <c r="B3101" s="41">
        <v>1796.7649354166699</v>
      </c>
      <c r="C3101" s="41">
        <v>170222.001912273</v>
      </c>
      <c r="D3101" s="38">
        <v>1.12301435891371</v>
      </c>
      <c r="E3101" s="38">
        <v>94.738047563689193</v>
      </c>
    </row>
    <row r="3102" spans="1:5">
      <c r="A3102" s="40">
        <v>45627</v>
      </c>
      <c r="B3102" s="41">
        <v>1796.7649354166699</v>
      </c>
      <c r="C3102" s="41">
        <v>170215.403550227</v>
      </c>
      <c r="D3102" s="38">
        <v>1.1230564288500899</v>
      </c>
      <c r="E3102" s="38">
        <v>94.7343752068236</v>
      </c>
    </row>
    <row r="3103" spans="1:5">
      <c r="A3103" s="40">
        <v>45628</v>
      </c>
      <c r="B3103" s="41">
        <v>1796.7649354166699</v>
      </c>
      <c r="C3103" s="41">
        <v>170208.80544395401</v>
      </c>
      <c r="D3103" s="38">
        <v>1.1230985003624701</v>
      </c>
      <c r="E3103" s="38">
        <v>94.730702992310597</v>
      </c>
    </row>
    <row r="3104" spans="1:5">
      <c r="A3104" s="40">
        <v>45629</v>
      </c>
      <c r="B3104" s="41">
        <v>1796.7649354166699</v>
      </c>
      <c r="C3104" s="41">
        <v>170202.20759344599</v>
      </c>
      <c r="D3104" s="38">
        <v>1.1231405734509201</v>
      </c>
      <c r="E3104" s="38">
        <v>94.7270309201446</v>
      </c>
    </row>
    <row r="3105" spans="1:5">
      <c r="A3105" s="40">
        <v>45630</v>
      </c>
      <c r="B3105" s="41">
        <v>1796.7649354166699</v>
      </c>
      <c r="C3105" s="41">
        <v>170195.609998692</v>
      </c>
      <c r="D3105" s="38">
        <v>1.1231826481155001</v>
      </c>
      <c r="E3105" s="38">
        <v>94.723358990320193</v>
      </c>
    </row>
    <row r="3106" spans="1:5">
      <c r="A3106" s="40">
        <v>45631</v>
      </c>
      <c r="B3106" s="41">
        <v>1796.7649354166699</v>
      </c>
      <c r="C3106" s="41">
        <v>170189.01265968301</v>
      </c>
      <c r="D3106" s="38">
        <v>1.1232247243562601</v>
      </c>
      <c r="E3106" s="38">
        <v>94.719687202831807</v>
      </c>
    </row>
    <row r="3107" spans="1:5">
      <c r="A3107" s="40">
        <v>45632</v>
      </c>
      <c r="B3107" s="41">
        <v>1796.7649354166699</v>
      </c>
      <c r="C3107" s="41">
        <v>170182.41557640801</v>
      </c>
      <c r="D3107" s="38">
        <v>1.1232668021732699</v>
      </c>
      <c r="E3107" s="38">
        <v>94.716015557673899</v>
      </c>
    </row>
    <row r="3108" spans="1:5">
      <c r="A3108" s="40">
        <v>45633</v>
      </c>
      <c r="B3108" s="41">
        <v>1796.7649354166699</v>
      </c>
      <c r="C3108" s="41">
        <v>170175.81874885701</v>
      </c>
      <c r="D3108" s="38">
        <v>1.1233088815665699</v>
      </c>
      <c r="E3108" s="38">
        <v>94.712344054840997</v>
      </c>
    </row>
    <row r="3109" spans="1:5">
      <c r="A3109" s="40">
        <v>45634</v>
      </c>
      <c r="B3109" s="41">
        <v>1796.7649354166699</v>
      </c>
      <c r="C3109" s="41">
        <v>170169.22217702199</v>
      </c>
      <c r="D3109" s="38">
        <v>1.1233509625362399</v>
      </c>
      <c r="E3109" s="38">
        <v>94.708672694327504</v>
      </c>
    </row>
    <row r="3110" spans="1:5">
      <c r="A3110" s="40">
        <v>45635</v>
      </c>
      <c r="B3110" s="41">
        <v>1796.7649354166699</v>
      </c>
      <c r="C3110" s="41">
        <v>170162.62586089101</v>
      </c>
      <c r="D3110" s="38">
        <v>1.1233930450823399</v>
      </c>
      <c r="E3110" s="38">
        <v>94.705001476128103</v>
      </c>
    </row>
    <row r="3111" spans="1:5">
      <c r="A3111" s="40">
        <v>45636</v>
      </c>
      <c r="B3111" s="41">
        <v>1796.7649354166699</v>
      </c>
      <c r="C3111" s="41">
        <v>170156.02980045401</v>
      </c>
      <c r="D3111" s="38">
        <v>1.1234351292049101</v>
      </c>
      <c r="E3111" s="38">
        <v>94.701330400236998</v>
      </c>
    </row>
    <row r="3112" spans="1:5">
      <c r="A3112" s="40">
        <v>45637</v>
      </c>
      <c r="B3112" s="41">
        <v>1796.7649354166699</v>
      </c>
      <c r="C3112" s="41">
        <v>170149.433995703</v>
      </c>
      <c r="D3112" s="38">
        <v>1.12347721490402</v>
      </c>
      <c r="E3112" s="38">
        <v>94.697659466648901</v>
      </c>
    </row>
    <row r="3113" spans="1:5">
      <c r="A3113" s="40">
        <v>45638</v>
      </c>
      <c r="B3113" s="41">
        <v>1796.7649354166699</v>
      </c>
      <c r="C3113" s="41">
        <v>170142.838446626</v>
      </c>
      <c r="D3113" s="38">
        <v>1.1235193021797301</v>
      </c>
      <c r="E3113" s="38">
        <v>94.693988675358099</v>
      </c>
    </row>
    <row r="3114" spans="1:5">
      <c r="A3114" s="40">
        <v>45639</v>
      </c>
      <c r="B3114" s="41">
        <v>1796.7649354166699</v>
      </c>
      <c r="C3114" s="41">
        <v>170136.24315321501</v>
      </c>
      <c r="D3114" s="38">
        <v>1.1235613910321001</v>
      </c>
      <c r="E3114" s="38">
        <v>94.690318026359293</v>
      </c>
    </row>
    <row r="3115" spans="1:5">
      <c r="A3115" s="40">
        <v>45640</v>
      </c>
      <c r="B3115" s="41">
        <v>1796.7649354166699</v>
      </c>
      <c r="C3115" s="41">
        <v>170129.64811545899</v>
      </c>
      <c r="D3115" s="38">
        <v>1.1236034814611799</v>
      </c>
      <c r="E3115" s="38">
        <v>94.686647519646797</v>
      </c>
    </row>
    <row r="3116" spans="1:5">
      <c r="A3116" s="40">
        <v>45641</v>
      </c>
      <c r="B3116" s="41">
        <v>1796.7649354166699</v>
      </c>
      <c r="C3116" s="41">
        <v>170123.05333334801</v>
      </c>
      <c r="D3116" s="38">
        <v>1.1236455734670401</v>
      </c>
      <c r="E3116" s="38">
        <v>94.682977155215198</v>
      </c>
    </row>
    <row r="3117" spans="1:5">
      <c r="A3117" s="40">
        <v>45642</v>
      </c>
      <c r="B3117" s="41">
        <v>1796.7649354166699</v>
      </c>
      <c r="C3117" s="41">
        <v>170116.45880687199</v>
      </c>
      <c r="D3117" s="38">
        <v>1.12368766704974</v>
      </c>
      <c r="E3117" s="38">
        <v>94.679306933058896</v>
      </c>
    </row>
    <row r="3118" spans="1:5">
      <c r="A3118" s="40">
        <v>45643</v>
      </c>
      <c r="B3118" s="41">
        <v>1796.7649354166699</v>
      </c>
      <c r="C3118" s="41">
        <v>170109.86453602201</v>
      </c>
      <c r="D3118" s="38">
        <v>1.1237297622093201</v>
      </c>
      <c r="E3118" s="38">
        <v>94.675636853172406</v>
      </c>
    </row>
    <row r="3119" spans="1:5">
      <c r="A3119" s="40">
        <v>45644</v>
      </c>
      <c r="B3119" s="41">
        <v>1796.7649354166699</v>
      </c>
      <c r="C3119" s="41">
        <v>170103.27052078801</v>
      </c>
      <c r="D3119" s="38">
        <v>1.1237718589458701</v>
      </c>
      <c r="E3119" s="38">
        <v>94.6719669155503</v>
      </c>
    </row>
    <row r="3120" spans="1:5">
      <c r="A3120" s="40">
        <v>45645</v>
      </c>
      <c r="B3120" s="41">
        <v>1796.7649354166699</v>
      </c>
      <c r="C3120" s="41">
        <v>170096.676761159</v>
      </c>
      <c r="D3120" s="38">
        <v>1.1238139572594199</v>
      </c>
      <c r="E3120" s="38">
        <v>94.668297120187006</v>
      </c>
    </row>
    <row r="3121" spans="1:5">
      <c r="A3121" s="40">
        <v>45646</v>
      </c>
      <c r="B3121" s="41">
        <v>1796.7649354166699</v>
      </c>
      <c r="C3121" s="41">
        <v>170090.08325712499</v>
      </c>
      <c r="D3121" s="38">
        <v>1.12385605715004</v>
      </c>
      <c r="E3121" s="38">
        <v>94.664627467076897</v>
      </c>
    </row>
    <row r="3122" spans="1:5">
      <c r="A3122" s="40">
        <v>45647</v>
      </c>
      <c r="B3122" s="41">
        <v>1796.7649354166699</v>
      </c>
      <c r="C3122" s="41">
        <v>170083.490008678</v>
      </c>
      <c r="D3122" s="38">
        <v>1.1238981586178001</v>
      </c>
      <c r="E3122" s="38">
        <v>94.660957956214602</v>
      </c>
    </row>
    <row r="3123" spans="1:5">
      <c r="A3123" s="40">
        <v>45648</v>
      </c>
      <c r="B3123" s="41">
        <v>1796.7649354166699</v>
      </c>
      <c r="C3123" s="41">
        <v>170076.897015806</v>
      </c>
      <c r="D3123" s="38">
        <v>1.1239402616627401</v>
      </c>
      <c r="E3123" s="38">
        <v>94.657288587594607</v>
      </c>
    </row>
    <row r="3124" spans="1:5">
      <c r="A3124" s="40">
        <v>45649</v>
      </c>
      <c r="B3124" s="41">
        <v>1796.7649354166699</v>
      </c>
      <c r="C3124" s="41">
        <v>170070.30427850099</v>
      </c>
      <c r="D3124" s="38">
        <v>1.12398236628493</v>
      </c>
      <c r="E3124" s="38">
        <v>94.653619361211298</v>
      </c>
    </row>
    <row r="3125" spans="1:5">
      <c r="A3125" s="40">
        <v>45650</v>
      </c>
      <c r="B3125" s="41">
        <v>1796.7649354166699</v>
      </c>
      <c r="C3125" s="41">
        <v>170063.71179675101</v>
      </c>
      <c r="D3125" s="38">
        <v>1.1240244724844299</v>
      </c>
      <c r="E3125" s="38">
        <v>94.649950277059204</v>
      </c>
    </row>
    <row r="3126" spans="1:5">
      <c r="A3126" s="40">
        <v>45651</v>
      </c>
      <c r="B3126" s="41">
        <v>1796.7649354166699</v>
      </c>
      <c r="C3126" s="41">
        <v>170057.11957054801</v>
      </c>
      <c r="D3126" s="38">
        <v>1.1240665802612999</v>
      </c>
      <c r="E3126" s="38">
        <v>94.646281335132798</v>
      </c>
    </row>
    <row r="3127" spans="1:5">
      <c r="A3127" s="40">
        <v>45652</v>
      </c>
      <c r="B3127" s="41">
        <v>1796.7649354166699</v>
      </c>
      <c r="C3127" s="41">
        <v>170050.527599881</v>
      </c>
      <c r="D3127" s="38">
        <v>1.1241086896155901</v>
      </c>
      <c r="E3127" s="38">
        <v>94.642612535426693</v>
      </c>
    </row>
    <row r="3128" spans="1:5">
      <c r="A3128" s="40">
        <v>45653</v>
      </c>
      <c r="B3128" s="41">
        <v>1796.7649354166699</v>
      </c>
      <c r="C3128" s="41">
        <v>170043.93588474</v>
      </c>
      <c r="D3128" s="38">
        <v>1.1241508005473599</v>
      </c>
      <c r="E3128" s="38">
        <v>94.638943877935205</v>
      </c>
    </row>
    <row r="3129" spans="1:5">
      <c r="A3129" s="40">
        <v>45654</v>
      </c>
      <c r="B3129" s="41">
        <v>1796.7649354166699</v>
      </c>
      <c r="C3129" s="41">
        <v>170037.344425116</v>
      </c>
      <c r="D3129" s="38">
        <v>1.1241929130566799</v>
      </c>
      <c r="E3129" s="38">
        <v>94.635275362652905</v>
      </c>
    </row>
    <row r="3130" spans="1:5">
      <c r="A3130" s="40">
        <v>45655</v>
      </c>
      <c r="B3130" s="41">
        <v>1796.7649354166699</v>
      </c>
      <c r="C3130" s="41">
        <v>170030.75322099801</v>
      </c>
      <c r="D3130" s="38">
        <v>1.1242350271435999</v>
      </c>
      <c r="E3130" s="38">
        <v>94.631606989574294</v>
      </c>
    </row>
    <row r="3131" spans="1:5">
      <c r="A3131" s="40">
        <v>45656</v>
      </c>
      <c r="B3131" s="41">
        <v>1796.7649354166699</v>
      </c>
      <c r="C3131" s="41">
        <v>170024.162272377</v>
      </c>
      <c r="D3131" s="38">
        <v>1.1242771428081899</v>
      </c>
      <c r="E3131" s="38">
        <v>94.627938758693801</v>
      </c>
    </row>
    <row r="3132" spans="1:5">
      <c r="A3132" s="40">
        <v>45657</v>
      </c>
      <c r="B3132" s="41">
        <v>1796.7649354166699</v>
      </c>
      <c r="C3132" s="41">
        <v>170017.57157924201</v>
      </c>
      <c r="D3132" s="38">
        <v>1.1243192600504901</v>
      </c>
      <c r="E3132" s="38">
        <v>94.624270670005899</v>
      </c>
    </row>
    <row r="3133" spans="1:5">
      <c r="A3133" s="40">
        <v>45658</v>
      </c>
      <c r="B3133" s="41">
        <v>1796.7649354166699</v>
      </c>
      <c r="C3133" s="41">
        <v>170010.98114158501</v>
      </c>
      <c r="D3133" s="38">
        <v>1.12436137887058</v>
      </c>
      <c r="E3133" s="38">
        <v>94.620602723505201</v>
      </c>
    </row>
    <row r="3134" spans="1:5">
      <c r="A3134" s="40">
        <v>45659</v>
      </c>
      <c r="B3134" s="41">
        <v>1796.7649354166699</v>
      </c>
      <c r="C3134" s="41">
        <v>170004.39095939399</v>
      </c>
      <c r="D3134" s="38">
        <v>1.1244034992684999</v>
      </c>
      <c r="E3134" s="38">
        <v>94.616934919186093</v>
      </c>
    </row>
    <row r="3135" spans="1:5">
      <c r="A3135" s="40">
        <v>45660</v>
      </c>
      <c r="B3135" s="41">
        <v>1796.7649354166699</v>
      </c>
      <c r="C3135" s="41">
        <v>169997.80103266099</v>
      </c>
      <c r="D3135" s="38">
        <v>1.1244456212443199</v>
      </c>
      <c r="E3135" s="38">
        <v>94.613267257043105</v>
      </c>
    </row>
    <row r="3136" spans="1:5">
      <c r="A3136" s="40">
        <v>45661</v>
      </c>
      <c r="B3136" s="41">
        <v>1796.7649354166699</v>
      </c>
      <c r="C3136" s="41">
        <v>169991.211361375</v>
      </c>
      <c r="D3136" s="38">
        <v>1.1244877447981001</v>
      </c>
      <c r="E3136" s="38">
        <v>94.609599737070695</v>
      </c>
    </row>
    <row r="3137" spans="1:5">
      <c r="A3137" s="40">
        <v>45662</v>
      </c>
      <c r="B3137" s="41">
        <v>1796.7649354166699</v>
      </c>
      <c r="C3137" s="41">
        <v>169984.621945525</v>
      </c>
      <c r="D3137" s="38">
        <v>1.1245298699299</v>
      </c>
      <c r="E3137" s="38">
        <v>94.605932359263306</v>
      </c>
    </row>
    <row r="3138" spans="1:5">
      <c r="A3138" s="40">
        <v>45663</v>
      </c>
      <c r="B3138" s="41">
        <v>1796.7649354166699</v>
      </c>
      <c r="C3138" s="41">
        <v>169978.03278510401</v>
      </c>
      <c r="D3138" s="38">
        <v>1.12457199663977</v>
      </c>
      <c r="E3138" s="38">
        <v>94.602265123615595</v>
      </c>
    </row>
    <row r="3139" spans="1:5">
      <c r="A3139" s="40">
        <v>45664</v>
      </c>
      <c r="B3139" s="41">
        <v>1796.7649354166699</v>
      </c>
      <c r="C3139" s="41">
        <v>169971.44388009899</v>
      </c>
      <c r="D3139" s="38">
        <v>1.1246141249277799</v>
      </c>
      <c r="E3139" s="38">
        <v>94.598598030121906</v>
      </c>
    </row>
    <row r="3140" spans="1:5">
      <c r="A3140" s="40">
        <v>45665</v>
      </c>
      <c r="B3140" s="41">
        <v>1796.7649354166699</v>
      </c>
      <c r="C3140" s="41">
        <v>169964.855230502</v>
      </c>
      <c r="D3140" s="38">
        <v>1.12465625479398</v>
      </c>
      <c r="E3140" s="38">
        <v>94.594931078776696</v>
      </c>
    </row>
    <row r="3141" spans="1:5">
      <c r="A3141" s="40">
        <v>45666</v>
      </c>
      <c r="B3141" s="41">
        <v>1796.7649354166699</v>
      </c>
      <c r="C3141" s="41">
        <v>169958.266836303</v>
      </c>
      <c r="D3141" s="38">
        <v>1.1246983862384301</v>
      </c>
      <c r="E3141" s="38">
        <v>94.591264269574594</v>
      </c>
    </row>
    <row r="3142" spans="1:5">
      <c r="A3142" s="40">
        <v>45667</v>
      </c>
      <c r="B3142" s="41">
        <v>1796.7649354166699</v>
      </c>
      <c r="C3142" s="41">
        <v>169951.678697492</v>
      </c>
      <c r="D3142" s="38">
        <v>1.1247405192611999</v>
      </c>
      <c r="E3142" s="38">
        <v>94.587597602510002</v>
      </c>
    </row>
    <row r="3143" spans="1:5">
      <c r="A3143" s="40">
        <v>45668</v>
      </c>
      <c r="B3143" s="41">
        <v>1796.7649354166699</v>
      </c>
      <c r="C3143" s="41">
        <v>169945.090814058</v>
      </c>
      <c r="D3143" s="38">
        <v>1.12478265386233</v>
      </c>
      <c r="E3143" s="38">
        <v>94.583931077577404</v>
      </c>
    </row>
    <row r="3144" spans="1:5">
      <c r="A3144" s="40">
        <v>45669</v>
      </c>
      <c r="B3144" s="41">
        <v>1796.7649354166699</v>
      </c>
      <c r="C3144" s="41">
        <v>169938.50318599201</v>
      </c>
      <c r="D3144" s="38">
        <v>1.1248247900418999</v>
      </c>
      <c r="E3144" s="38">
        <v>94.580264694771301</v>
      </c>
    </row>
    <row r="3145" spans="1:5">
      <c r="A3145" s="40">
        <v>45670</v>
      </c>
      <c r="B3145" s="41">
        <v>1796.7649354166699</v>
      </c>
      <c r="C3145" s="41">
        <v>169931.91581328399</v>
      </c>
      <c r="D3145" s="38">
        <v>1.1248669277999599</v>
      </c>
      <c r="E3145" s="38">
        <v>94.576598454086295</v>
      </c>
    </row>
    <row r="3146" spans="1:5">
      <c r="A3146" s="40">
        <v>45671</v>
      </c>
      <c r="B3146" s="41">
        <v>1796.7649354166699</v>
      </c>
      <c r="C3146" s="41">
        <v>169925.32869592501</v>
      </c>
      <c r="D3146" s="38">
        <v>1.12490906713656</v>
      </c>
      <c r="E3146" s="38">
        <v>94.572932355516699</v>
      </c>
    </row>
    <row r="3147" spans="1:5">
      <c r="A3147" s="40">
        <v>45672</v>
      </c>
      <c r="B3147" s="41">
        <v>1796.7649354166699</v>
      </c>
      <c r="C3147" s="41">
        <v>169918.74183390301</v>
      </c>
      <c r="D3147" s="38">
        <v>1.1249512080517801</v>
      </c>
      <c r="E3147" s="38">
        <v>94.569266399057099</v>
      </c>
    </row>
    <row r="3148" spans="1:5">
      <c r="A3148" s="40">
        <v>45673</v>
      </c>
      <c r="B3148" s="41">
        <v>1796.7649354166699</v>
      </c>
      <c r="C3148" s="41">
        <v>169912.15522720999</v>
      </c>
      <c r="D3148" s="38">
        <v>1.12499335054566</v>
      </c>
      <c r="E3148" s="38">
        <v>94.565600584701997</v>
      </c>
    </row>
    <row r="3149" spans="1:5">
      <c r="A3149" s="40">
        <v>45674</v>
      </c>
      <c r="B3149" s="41">
        <v>1796.7649354166699</v>
      </c>
      <c r="C3149" s="41">
        <v>169905.568875836</v>
      </c>
      <c r="D3149" s="38">
        <v>1.1250354946182599</v>
      </c>
      <c r="E3149" s="38">
        <v>94.561934912445906</v>
      </c>
    </row>
    <row r="3150" spans="1:5">
      <c r="A3150" s="40">
        <v>45675</v>
      </c>
      <c r="B3150" s="41">
        <v>1796.7649354166699</v>
      </c>
      <c r="C3150" s="41">
        <v>169898.98277977001</v>
      </c>
      <c r="D3150" s="38">
        <v>1.1250776402696501</v>
      </c>
      <c r="E3150" s="38">
        <v>94.5582693822832</v>
      </c>
    </row>
    <row r="3151" spans="1:5">
      <c r="A3151" s="40">
        <v>45676</v>
      </c>
      <c r="B3151" s="41">
        <v>1796.7649354166699</v>
      </c>
      <c r="C3151" s="41">
        <v>169892.39693900201</v>
      </c>
      <c r="D3151" s="38">
        <v>1.1251197874998899</v>
      </c>
      <c r="E3151" s="38">
        <v>94.554603994208406</v>
      </c>
    </row>
    <row r="3152" spans="1:5">
      <c r="A3152" s="40">
        <v>45677</v>
      </c>
      <c r="B3152" s="41">
        <v>1796.7649354166699</v>
      </c>
      <c r="C3152" s="41">
        <v>169885.81135352401</v>
      </c>
      <c r="D3152" s="38">
        <v>1.1251619363090299</v>
      </c>
      <c r="E3152" s="38">
        <v>94.550938748216097</v>
      </c>
    </row>
    <row r="3153" spans="1:5">
      <c r="A3153" s="40">
        <v>45678</v>
      </c>
      <c r="B3153" s="41">
        <v>1796.7649354166699</v>
      </c>
      <c r="C3153" s="41">
        <v>169879.22602332401</v>
      </c>
      <c r="D3153" s="38">
        <v>1.12520408669713</v>
      </c>
      <c r="E3153" s="38">
        <v>94.547273644300702</v>
      </c>
    </row>
    <row r="3154" spans="1:5">
      <c r="A3154" s="40">
        <v>45679</v>
      </c>
      <c r="B3154" s="41">
        <v>1796.7649354166699</v>
      </c>
      <c r="C3154" s="41">
        <v>169872.640948393</v>
      </c>
      <c r="D3154" s="38">
        <v>1.1252462386642601</v>
      </c>
      <c r="E3154" s="38">
        <v>94.543608682456806</v>
      </c>
    </row>
    <row r="3155" spans="1:5">
      <c r="A3155" s="40">
        <v>45680</v>
      </c>
      <c r="B3155" s="41">
        <v>1796.7649354166699</v>
      </c>
      <c r="C3155" s="41">
        <v>169866.05612872099</v>
      </c>
      <c r="D3155" s="38">
        <v>1.12528839221046</v>
      </c>
      <c r="E3155" s="38">
        <v>94.539943862678797</v>
      </c>
    </row>
    <row r="3156" spans="1:5">
      <c r="A3156" s="40">
        <v>45681</v>
      </c>
      <c r="B3156" s="41">
        <v>1796.7649354166699</v>
      </c>
      <c r="C3156" s="41">
        <v>169859.47156429899</v>
      </c>
      <c r="D3156" s="38">
        <v>1.1253305473358</v>
      </c>
      <c r="E3156" s="38">
        <v>94.536279184961202</v>
      </c>
    </row>
    <row r="3157" spans="1:5">
      <c r="A3157" s="40">
        <v>45682</v>
      </c>
      <c r="B3157" s="41">
        <v>1796.7649354166699</v>
      </c>
      <c r="C3157" s="41">
        <v>169852.887255115</v>
      </c>
      <c r="D3157" s="38">
        <v>1.1253727040403501</v>
      </c>
      <c r="E3157" s="38">
        <v>94.532614649298495</v>
      </c>
    </row>
    <row r="3158" spans="1:5">
      <c r="A3158" s="40">
        <v>45683</v>
      </c>
      <c r="B3158" s="41">
        <v>1796.7649354166699</v>
      </c>
      <c r="C3158" s="41">
        <v>169846.303201161</v>
      </c>
      <c r="D3158" s="38">
        <v>1.12541486232415</v>
      </c>
      <c r="E3158" s="38">
        <v>94.528950255685103</v>
      </c>
    </row>
    <row r="3159" spans="1:5">
      <c r="A3159" s="40">
        <v>45684</v>
      </c>
      <c r="B3159" s="41">
        <v>1796.7649354166699</v>
      </c>
      <c r="C3159" s="41">
        <v>169839.719402427</v>
      </c>
      <c r="D3159" s="38">
        <v>1.12545702218727</v>
      </c>
      <c r="E3159" s="38">
        <v>94.525286004115699</v>
      </c>
    </row>
    <row r="3160" spans="1:5">
      <c r="A3160" s="40">
        <v>45685</v>
      </c>
      <c r="B3160" s="41">
        <v>1796.7649354166699</v>
      </c>
      <c r="C3160" s="41">
        <v>169833.13585890201</v>
      </c>
      <c r="D3160" s="38">
        <v>1.1254991836297701</v>
      </c>
      <c r="E3160" s="38">
        <v>94.521621894584698</v>
      </c>
    </row>
    <row r="3161" spans="1:5">
      <c r="A3161" s="40">
        <v>45686</v>
      </c>
      <c r="B3161" s="41">
        <v>1796.7649354166699</v>
      </c>
      <c r="C3161" s="41">
        <v>169826.55257057701</v>
      </c>
      <c r="D3161" s="38">
        <v>1.1255413466516999</v>
      </c>
      <c r="E3161" s="38">
        <v>94.517957927086599</v>
      </c>
    </row>
    <row r="3162" spans="1:5">
      <c r="A3162" s="40">
        <v>45687</v>
      </c>
      <c r="B3162" s="41">
        <v>1796.7649354166699</v>
      </c>
      <c r="C3162" s="41">
        <v>169819.969537442</v>
      </c>
      <c r="D3162" s="38">
        <v>1.1255835112531301</v>
      </c>
      <c r="E3162" s="38">
        <v>94.514294101615803</v>
      </c>
    </row>
    <row r="3163" spans="1:5">
      <c r="A3163" s="40">
        <v>45688</v>
      </c>
      <c r="B3163" s="41">
        <v>1796.7649354166699</v>
      </c>
      <c r="C3163" s="41">
        <v>169813.38675948599</v>
      </c>
      <c r="D3163" s="38">
        <v>1.12562567743411</v>
      </c>
      <c r="E3163" s="38">
        <v>94.510630418166897</v>
      </c>
    </row>
    <row r="3164" spans="1:5">
      <c r="A3164" s="40">
        <v>45689</v>
      </c>
      <c r="B3164" s="41">
        <v>1796.7649354166699</v>
      </c>
      <c r="C3164" s="41">
        <v>169806.80423670099</v>
      </c>
      <c r="D3164" s="38">
        <v>1.12566784519471</v>
      </c>
      <c r="E3164" s="38">
        <v>94.506966876734296</v>
      </c>
    </row>
    <row r="3165" spans="1:5">
      <c r="A3165" s="40">
        <v>45690</v>
      </c>
      <c r="B3165" s="41">
        <v>1796.7649354166699</v>
      </c>
      <c r="C3165" s="41">
        <v>169800.22196907501</v>
      </c>
      <c r="D3165" s="38">
        <v>1.1257100145349701</v>
      </c>
      <c r="E3165" s="38">
        <v>94.503303477312699</v>
      </c>
    </row>
    <row r="3166" spans="1:5">
      <c r="A3166" s="40">
        <v>45691</v>
      </c>
      <c r="B3166" s="41">
        <v>1796.7649354166699</v>
      </c>
      <c r="C3166" s="41">
        <v>169793.6399566</v>
      </c>
      <c r="D3166" s="38">
        <v>1.1257521854549699</v>
      </c>
      <c r="E3166" s="38">
        <v>94.499640219896307</v>
      </c>
    </row>
    <row r="3167" spans="1:5">
      <c r="A3167" s="40">
        <v>45692</v>
      </c>
      <c r="B3167" s="41">
        <v>1796.7649354166699</v>
      </c>
      <c r="C3167" s="41">
        <v>169787.058199266</v>
      </c>
      <c r="D3167" s="38">
        <v>1.12579435795476</v>
      </c>
      <c r="E3167" s="38">
        <v>94.495977104479806</v>
      </c>
    </row>
    <row r="3168" spans="1:5">
      <c r="A3168" s="40">
        <v>45693</v>
      </c>
      <c r="B3168" s="41">
        <v>1796.7649354166699</v>
      </c>
      <c r="C3168" s="41">
        <v>169780.47669706101</v>
      </c>
      <c r="D3168" s="38">
        <v>1.1258365320344099</v>
      </c>
      <c r="E3168" s="38">
        <v>94.492314131057697</v>
      </c>
    </row>
    <row r="3169" spans="1:5">
      <c r="A3169" s="40">
        <v>45694</v>
      </c>
      <c r="B3169" s="41">
        <v>1796.7649354166699</v>
      </c>
      <c r="C3169" s="41">
        <v>169773.89544997801</v>
      </c>
      <c r="D3169" s="38">
        <v>1.12587870769396</v>
      </c>
      <c r="E3169" s="38">
        <v>94.488651299624394</v>
      </c>
    </row>
    <row r="3170" spans="1:5">
      <c r="A3170" s="40">
        <v>45695</v>
      </c>
      <c r="B3170" s="41">
        <v>1796.7649354166699</v>
      </c>
      <c r="C3170" s="41">
        <v>169767.31445800501</v>
      </c>
      <c r="D3170" s="38">
        <v>1.1259208849334701</v>
      </c>
      <c r="E3170" s="38">
        <v>94.484988610174497</v>
      </c>
    </row>
    <row r="3171" spans="1:5">
      <c r="A3171" s="40">
        <v>45696</v>
      </c>
      <c r="B3171" s="41">
        <v>1796.7649354166699</v>
      </c>
      <c r="C3171" s="41">
        <v>169760.73372113201</v>
      </c>
      <c r="D3171" s="38">
        <v>1.12596306375302</v>
      </c>
      <c r="E3171" s="38">
        <v>94.481326062702294</v>
      </c>
    </row>
    <row r="3172" spans="1:5">
      <c r="A3172" s="40">
        <v>45697</v>
      </c>
      <c r="B3172" s="41">
        <v>1796.7649354166699</v>
      </c>
      <c r="C3172" s="41">
        <v>169754.153239351</v>
      </c>
      <c r="D3172" s="38">
        <v>1.12600524415265</v>
      </c>
      <c r="E3172" s="38">
        <v>94.477663657202598</v>
      </c>
    </row>
    <row r="3173" spans="1:5">
      <c r="A3173" s="40">
        <v>45698</v>
      </c>
      <c r="B3173" s="41">
        <v>1796.7649354166699</v>
      </c>
      <c r="C3173" s="41">
        <v>169747.573012651</v>
      </c>
      <c r="D3173" s="38">
        <v>1.12604742613243</v>
      </c>
      <c r="E3173" s="38">
        <v>94.474001393669596</v>
      </c>
    </row>
    <row r="3174" spans="1:5">
      <c r="A3174" s="40">
        <v>45699</v>
      </c>
      <c r="B3174" s="41">
        <v>1796.7649354166699</v>
      </c>
      <c r="C3174" s="41">
        <v>169740.99304102201</v>
      </c>
      <c r="D3174" s="38">
        <v>1.12608960969242</v>
      </c>
      <c r="E3174" s="38">
        <v>94.470339272098002</v>
      </c>
    </row>
    <row r="3175" spans="1:5">
      <c r="A3175" s="40">
        <v>45700</v>
      </c>
      <c r="B3175" s="41">
        <v>1796.7649354166699</v>
      </c>
      <c r="C3175" s="41">
        <v>169734.41332445401</v>
      </c>
      <c r="D3175" s="38">
        <v>1.1261317948326699</v>
      </c>
      <c r="E3175" s="38">
        <v>94.466677292482103</v>
      </c>
    </row>
    <row r="3176" spans="1:5">
      <c r="A3176" s="40">
        <v>45701</v>
      </c>
      <c r="B3176" s="41">
        <v>1796.7649354166699</v>
      </c>
      <c r="C3176" s="41">
        <v>169727.833862937</v>
      </c>
      <c r="D3176" s="38">
        <v>1.1261739815532401</v>
      </c>
      <c r="E3176" s="38">
        <v>94.463015454816599</v>
      </c>
    </row>
    <row r="3177" spans="1:5">
      <c r="A3177" s="40">
        <v>45702</v>
      </c>
      <c r="B3177" s="41">
        <v>1796.7649354166699</v>
      </c>
      <c r="C3177" s="41">
        <v>169721.254656462</v>
      </c>
      <c r="D3177" s="38">
        <v>1.1262161698541999</v>
      </c>
      <c r="E3177" s="38">
        <v>94.459353759095904</v>
      </c>
    </row>
    <row r="3178" spans="1:5">
      <c r="A3178" s="40">
        <v>45703</v>
      </c>
      <c r="B3178" s="41">
        <v>1796.7649354166699</v>
      </c>
      <c r="C3178" s="41">
        <v>169714.67570501901</v>
      </c>
      <c r="D3178" s="38">
        <v>1.12625835973559</v>
      </c>
      <c r="E3178" s="38">
        <v>94.455692205314605</v>
      </c>
    </row>
    <row r="3179" spans="1:5">
      <c r="A3179" s="40">
        <v>45704</v>
      </c>
      <c r="B3179" s="41">
        <v>1796.7649354166699</v>
      </c>
      <c r="C3179" s="41">
        <v>169708.09700859699</v>
      </c>
      <c r="D3179" s="38">
        <v>1.12630055119749</v>
      </c>
      <c r="E3179" s="38">
        <v>94.452030793467003</v>
      </c>
    </row>
    <row r="3180" spans="1:5">
      <c r="A3180" s="40">
        <v>45705</v>
      </c>
      <c r="B3180" s="41">
        <v>1796.7649354166699</v>
      </c>
      <c r="C3180" s="41">
        <v>169701.51856718701</v>
      </c>
      <c r="D3180" s="38">
        <v>1.1263427442399501</v>
      </c>
      <c r="E3180" s="38">
        <v>94.448369523547797</v>
      </c>
    </row>
    <row r="3181" spans="1:5">
      <c r="A3181" s="40">
        <v>45706</v>
      </c>
      <c r="B3181" s="41">
        <v>1796.7649354166699</v>
      </c>
      <c r="C3181" s="41">
        <v>169694.94038077901</v>
      </c>
      <c r="D3181" s="38">
        <v>1.12638493886303</v>
      </c>
      <c r="E3181" s="38">
        <v>94.444708395551302</v>
      </c>
    </row>
    <row r="3182" spans="1:5">
      <c r="A3182" s="40">
        <v>45707</v>
      </c>
      <c r="B3182" s="41">
        <v>1796.7649354166699</v>
      </c>
      <c r="C3182" s="41">
        <v>169688.36244936299</v>
      </c>
      <c r="D3182" s="38">
        <v>1.12642713506679</v>
      </c>
      <c r="E3182" s="38">
        <v>94.441047409472205</v>
      </c>
    </row>
    <row r="3183" spans="1:5">
      <c r="A3183" s="40">
        <v>45708</v>
      </c>
      <c r="B3183" s="41">
        <v>1796.7649354166699</v>
      </c>
      <c r="C3183" s="41">
        <v>169681.78477292901</v>
      </c>
      <c r="D3183" s="38">
        <v>1.12646933285129</v>
      </c>
      <c r="E3183" s="38">
        <v>94.437386565304806</v>
      </c>
    </row>
    <row r="3184" spans="1:5">
      <c r="A3184" s="40">
        <v>45709</v>
      </c>
      <c r="B3184" s="41">
        <v>1796.7649354166699</v>
      </c>
      <c r="C3184" s="41">
        <v>169675.20735146699</v>
      </c>
      <c r="D3184" s="38">
        <v>1.12651153221658</v>
      </c>
      <c r="E3184" s="38">
        <v>94.433725863043804</v>
      </c>
    </row>
    <row r="3185" spans="1:5">
      <c r="A3185" s="40">
        <v>45710</v>
      </c>
      <c r="B3185" s="41">
        <v>1796.7649354166699</v>
      </c>
      <c r="C3185" s="41">
        <v>169668.630184968</v>
      </c>
      <c r="D3185" s="38">
        <v>1.12655373316273</v>
      </c>
      <c r="E3185" s="38">
        <v>94.430065302683602</v>
      </c>
    </row>
    <row r="3186" spans="1:5">
      <c r="A3186" s="40">
        <v>45711</v>
      </c>
      <c r="B3186" s="41">
        <v>1796.7649354166699</v>
      </c>
      <c r="C3186" s="41">
        <v>169662.05327342101</v>
      </c>
      <c r="D3186" s="38">
        <v>1.1265959356897901</v>
      </c>
      <c r="E3186" s="38">
        <v>94.426404884218698</v>
      </c>
    </row>
    <row r="3187" spans="1:5">
      <c r="A3187" s="40">
        <v>45712</v>
      </c>
      <c r="B3187" s="41">
        <v>1796.7649354166699</v>
      </c>
      <c r="C3187" s="41">
        <v>169655.476616817</v>
      </c>
      <c r="D3187" s="38">
        <v>1.12663813979784</v>
      </c>
      <c r="E3187" s="38">
        <v>94.422744607643594</v>
      </c>
    </row>
    <row r="3188" spans="1:5">
      <c r="A3188" s="40">
        <v>45713</v>
      </c>
      <c r="B3188" s="41">
        <v>1796.7649354166699</v>
      </c>
      <c r="C3188" s="41">
        <v>169648.90021514599</v>
      </c>
      <c r="D3188" s="38">
        <v>1.1266803454869101</v>
      </c>
      <c r="E3188" s="38">
        <v>94.419084472952704</v>
      </c>
    </row>
    <row r="3189" spans="1:5">
      <c r="A3189" s="40">
        <v>45714</v>
      </c>
      <c r="B3189" s="41">
        <v>1796.7649354166699</v>
      </c>
      <c r="C3189" s="41">
        <v>169642.32406839699</v>
      </c>
      <c r="D3189" s="38">
        <v>1.1267225527570801</v>
      </c>
      <c r="E3189" s="38">
        <v>94.4154244801407</v>
      </c>
    </row>
    <row r="3190" spans="1:5">
      <c r="A3190" s="40">
        <v>45715</v>
      </c>
      <c r="B3190" s="41">
        <v>1796.7649354166699</v>
      </c>
      <c r="C3190" s="41">
        <v>169635.74817656199</v>
      </c>
      <c r="D3190" s="38">
        <v>1.1267647616084</v>
      </c>
      <c r="E3190" s="38">
        <v>94.411764629201997</v>
      </c>
    </row>
    <row r="3191" spans="1:5">
      <c r="A3191" s="40">
        <v>45716</v>
      </c>
      <c r="B3191" s="41">
        <v>1796.7649354166699</v>
      </c>
      <c r="C3191" s="41">
        <v>169629.17253962901</v>
      </c>
      <c r="D3191" s="38">
        <v>1.1268069720409299</v>
      </c>
      <c r="E3191" s="38">
        <v>94.408104920131095</v>
      </c>
    </row>
    <row r="3192" spans="1:5">
      <c r="A3192" s="40">
        <v>45717</v>
      </c>
      <c r="B3192" s="41">
        <v>1796.7649354166699</v>
      </c>
      <c r="C3192" s="41">
        <v>169622.59715759</v>
      </c>
      <c r="D3192" s="38">
        <v>1.1268491840547401</v>
      </c>
      <c r="E3192" s="38">
        <v>94.404445352922494</v>
      </c>
    </row>
    <row r="3193" spans="1:5">
      <c r="A3193" s="40">
        <v>45718</v>
      </c>
      <c r="B3193" s="41">
        <v>1796.7649354166699</v>
      </c>
      <c r="C3193" s="41">
        <v>169616.02203043399</v>
      </c>
      <c r="D3193" s="38">
        <v>1.12689139764987</v>
      </c>
      <c r="E3193" s="38">
        <v>94.400785927570695</v>
      </c>
    </row>
    <row r="3194" spans="1:5">
      <c r="A3194" s="40">
        <v>45719</v>
      </c>
      <c r="B3194" s="41">
        <v>1796.7649354166699</v>
      </c>
      <c r="C3194" s="41">
        <v>169609.447158152</v>
      </c>
      <c r="D3194" s="38">
        <v>1.1269336128264</v>
      </c>
      <c r="E3194" s="38">
        <v>94.397126644070198</v>
      </c>
    </row>
    <row r="3195" spans="1:5">
      <c r="A3195" s="40">
        <v>45720</v>
      </c>
      <c r="B3195" s="41">
        <v>1796.7649354166699</v>
      </c>
      <c r="C3195" s="41">
        <v>169602.87254073299</v>
      </c>
      <c r="D3195" s="38">
        <v>1.1269758295843699</v>
      </c>
      <c r="E3195" s="38">
        <v>94.393467502415504</v>
      </c>
    </row>
    <row r="3196" spans="1:5">
      <c r="A3196" s="40">
        <v>45721</v>
      </c>
      <c r="B3196" s="41">
        <v>1796.7649354166699</v>
      </c>
      <c r="C3196" s="41">
        <v>169596.29817816801</v>
      </c>
      <c r="D3196" s="38">
        <v>1.1270180479238501</v>
      </c>
      <c r="E3196" s="38">
        <v>94.389808502601198</v>
      </c>
    </row>
    <row r="3197" spans="1:5">
      <c r="A3197" s="40">
        <v>45722</v>
      </c>
      <c r="B3197" s="41">
        <v>1796.7649354166699</v>
      </c>
      <c r="C3197" s="41">
        <v>169589.72407044601</v>
      </c>
      <c r="D3197" s="38">
        <v>1.1270602678449</v>
      </c>
      <c r="E3197" s="38">
        <v>94.386149644621597</v>
      </c>
    </row>
    <row r="3198" spans="1:5">
      <c r="A3198" s="40">
        <v>45723</v>
      </c>
      <c r="B3198" s="41">
        <v>1796.7649354166699</v>
      </c>
      <c r="C3198" s="41">
        <v>169583.15021755901</v>
      </c>
      <c r="D3198" s="38">
        <v>1.1271024893475801</v>
      </c>
      <c r="E3198" s="38">
        <v>94.382490928471398</v>
      </c>
    </row>
    <row r="3199" spans="1:5">
      <c r="A3199" s="40">
        <v>45724</v>
      </c>
      <c r="B3199" s="41">
        <v>1796.7649354166699</v>
      </c>
      <c r="C3199" s="41">
        <v>169576.57661949599</v>
      </c>
      <c r="D3199" s="38">
        <v>1.12714471243194</v>
      </c>
      <c r="E3199" s="38">
        <v>94.378832354144905</v>
      </c>
    </row>
    <row r="3200" spans="1:5">
      <c r="A3200" s="40">
        <v>45725</v>
      </c>
      <c r="B3200" s="41">
        <v>1796.7649354166699</v>
      </c>
      <c r="C3200" s="41">
        <v>169570.00327624599</v>
      </c>
      <c r="D3200" s="38">
        <v>1.1271869370980401</v>
      </c>
      <c r="E3200" s="38">
        <v>94.375173921636801</v>
      </c>
    </row>
    <row r="3201" spans="1:5">
      <c r="A3201" s="40">
        <v>45726</v>
      </c>
      <c r="B3201" s="41">
        <v>1796.7649354166699</v>
      </c>
      <c r="C3201" s="41">
        <v>169563.43018780201</v>
      </c>
      <c r="D3201" s="38">
        <v>1.1272291633459499</v>
      </c>
      <c r="E3201" s="38">
        <v>94.371515630941502</v>
      </c>
    </row>
    <row r="3202" spans="1:5">
      <c r="A3202" s="40">
        <v>45727</v>
      </c>
      <c r="B3202" s="41">
        <v>1796.7649354166699</v>
      </c>
      <c r="C3202" s="41">
        <v>169556.857354151</v>
      </c>
      <c r="D3202" s="38">
        <v>1.1272713911757299</v>
      </c>
      <c r="E3202" s="38">
        <v>94.367857482053495</v>
      </c>
    </row>
    <row r="3203" spans="1:5">
      <c r="A3203" s="40">
        <v>45728</v>
      </c>
      <c r="B3203" s="41">
        <v>1796.7649354166699</v>
      </c>
      <c r="C3203" s="41">
        <v>169550.28477528499</v>
      </c>
      <c r="D3203" s="38">
        <v>1.1273136205874199</v>
      </c>
      <c r="E3203" s="38">
        <v>94.364199474967407</v>
      </c>
    </row>
    <row r="3204" spans="1:5">
      <c r="A3204" s="40">
        <v>45729</v>
      </c>
      <c r="B3204" s="41">
        <v>1796.7649354166699</v>
      </c>
      <c r="C3204" s="41">
        <v>169543.71245119401</v>
      </c>
      <c r="D3204" s="38">
        <v>1.1273558515811</v>
      </c>
      <c r="E3204" s="38">
        <v>94.360541609677597</v>
      </c>
    </row>
    <row r="3205" spans="1:5">
      <c r="A3205" s="40">
        <v>45730</v>
      </c>
      <c r="B3205" s="41">
        <v>1796.7649354166699</v>
      </c>
      <c r="C3205" s="41">
        <v>169537.140381868</v>
      </c>
      <c r="D3205" s="38">
        <v>1.1273980841568201</v>
      </c>
      <c r="E3205" s="38">
        <v>94.356883886178593</v>
      </c>
    </row>
    <row r="3206" spans="1:5">
      <c r="A3206" s="40">
        <v>45731</v>
      </c>
      <c r="B3206" s="41">
        <v>1796.7649354166699</v>
      </c>
      <c r="C3206" s="41">
        <v>169530.568567296</v>
      </c>
      <c r="D3206" s="38">
        <v>1.12744031831465</v>
      </c>
      <c r="E3206" s="38">
        <v>94.353226304464897</v>
      </c>
    </row>
    <row r="3207" spans="1:5">
      <c r="A3207" s="40">
        <v>45732</v>
      </c>
      <c r="B3207" s="41">
        <v>1796.7649354166699</v>
      </c>
      <c r="C3207" s="41">
        <v>169523.99700747</v>
      </c>
      <c r="D3207" s="38">
        <v>1.12748255405463</v>
      </c>
      <c r="E3207" s="38">
        <v>94.349568864531193</v>
      </c>
    </row>
    <row r="3208" spans="1:5">
      <c r="A3208" s="40">
        <v>45733</v>
      </c>
      <c r="B3208" s="41">
        <v>1796.7649354166699</v>
      </c>
      <c r="C3208" s="41">
        <v>169517.42570237801</v>
      </c>
      <c r="D3208" s="38">
        <v>1.12752479137683</v>
      </c>
      <c r="E3208" s="38">
        <v>94.345911566371697</v>
      </c>
    </row>
    <row r="3209" spans="1:5">
      <c r="A3209" s="40">
        <v>45734</v>
      </c>
      <c r="B3209" s="41">
        <v>1796.7649354166699</v>
      </c>
      <c r="C3209" s="41">
        <v>169510.854652012</v>
      </c>
      <c r="D3209" s="38">
        <v>1.1275670302813099</v>
      </c>
      <c r="E3209" s="38">
        <v>94.342254409981095</v>
      </c>
    </row>
    <row r="3210" spans="1:5">
      <c r="A3210" s="40">
        <v>45735</v>
      </c>
      <c r="B3210" s="41">
        <v>1796.7649354166699</v>
      </c>
      <c r="C3210" s="41">
        <v>169504.28385636199</v>
      </c>
      <c r="D3210" s="38">
        <v>1.12760927076812</v>
      </c>
      <c r="E3210" s="38">
        <v>94.338597395353801</v>
      </c>
    </row>
    <row r="3211" spans="1:5">
      <c r="A3211" s="40">
        <v>45736</v>
      </c>
      <c r="B3211" s="41">
        <v>1796.7649354166699</v>
      </c>
      <c r="C3211" s="41">
        <v>169497.713315417</v>
      </c>
      <c r="D3211" s="38">
        <v>1.1276515128373401</v>
      </c>
      <c r="E3211" s="38">
        <v>94.334940522484402</v>
      </c>
    </row>
    <row r="3212" spans="1:5">
      <c r="A3212" s="40">
        <v>45737</v>
      </c>
      <c r="B3212" s="41">
        <v>1796.7649354166699</v>
      </c>
      <c r="C3212" s="41">
        <v>169491.143029167</v>
      </c>
      <c r="D3212" s="38">
        <v>1.1276937564890099</v>
      </c>
      <c r="E3212" s="38">
        <v>94.331283791367397</v>
      </c>
    </row>
    <row r="3213" spans="1:5">
      <c r="A3213" s="40">
        <v>45738</v>
      </c>
      <c r="B3213" s="41">
        <v>1796.7649354166699</v>
      </c>
      <c r="C3213" s="41">
        <v>169484.572997604</v>
      </c>
      <c r="D3213" s="38">
        <v>1.1277360017231901</v>
      </c>
      <c r="E3213" s="38">
        <v>94.327627201997203</v>
      </c>
    </row>
    <row r="3214" spans="1:5">
      <c r="A3214" s="40">
        <v>45739</v>
      </c>
      <c r="B3214" s="41">
        <v>1796.7649354166699</v>
      </c>
      <c r="C3214" s="41">
        <v>169478.003220716</v>
      </c>
      <c r="D3214" s="38">
        <v>1.1277782485399499</v>
      </c>
      <c r="E3214" s="38">
        <v>94.323970754368403</v>
      </c>
    </row>
    <row r="3215" spans="1:5">
      <c r="A3215" s="40">
        <v>45740</v>
      </c>
      <c r="B3215" s="41">
        <v>1796.7649354166699</v>
      </c>
      <c r="C3215" s="41">
        <v>169471.43369849501</v>
      </c>
      <c r="D3215" s="38">
        <v>1.1278204969393499</v>
      </c>
      <c r="E3215" s="38">
        <v>94.3203144484755</v>
      </c>
    </row>
    <row r="3216" spans="1:5">
      <c r="A3216" s="40">
        <v>45741</v>
      </c>
      <c r="B3216" s="41">
        <v>1796.7649354166699</v>
      </c>
      <c r="C3216" s="41">
        <v>169464.86443093</v>
      </c>
      <c r="D3216" s="38">
        <v>1.12786274692144</v>
      </c>
      <c r="E3216" s="38">
        <v>94.316658284312993</v>
      </c>
    </row>
    <row r="3217" spans="1:5">
      <c r="A3217" s="40">
        <v>45742</v>
      </c>
      <c r="B3217" s="41">
        <v>1796.7649354166699</v>
      </c>
      <c r="C3217" s="41">
        <v>169458.29541801001</v>
      </c>
      <c r="D3217" s="38">
        <v>1.1279049984862799</v>
      </c>
      <c r="E3217" s="38">
        <v>94.313002261875397</v>
      </c>
    </row>
    <row r="3218" spans="1:5">
      <c r="A3218" s="40">
        <v>45743</v>
      </c>
      <c r="B3218" s="41">
        <v>1796.7649354166699</v>
      </c>
      <c r="C3218" s="41">
        <v>169451.72665972801</v>
      </c>
      <c r="D3218" s="38">
        <v>1.1279472516339299</v>
      </c>
      <c r="E3218" s="38">
        <v>94.309346381157098</v>
      </c>
    </row>
    <row r="3219" spans="1:5">
      <c r="A3219" s="40">
        <v>45744</v>
      </c>
      <c r="B3219" s="41">
        <v>1796.7649354166699</v>
      </c>
      <c r="C3219" s="41">
        <v>169445.15815607199</v>
      </c>
      <c r="D3219" s="38">
        <v>1.1279895063644501</v>
      </c>
      <c r="E3219" s="38">
        <v>94.305690642152797</v>
      </c>
    </row>
    <row r="3220" spans="1:5">
      <c r="A3220" s="40">
        <v>45745</v>
      </c>
      <c r="B3220" s="41">
        <v>1796.7649354166699</v>
      </c>
      <c r="C3220" s="41">
        <v>169438.58990703299</v>
      </c>
      <c r="D3220" s="38">
        <v>1.1280317626779099</v>
      </c>
      <c r="E3220" s="38">
        <v>94.302035044856893</v>
      </c>
    </row>
    <row r="3221" spans="1:5">
      <c r="A3221" s="40">
        <v>45746</v>
      </c>
      <c r="B3221" s="41">
        <v>1796.7649354166699</v>
      </c>
      <c r="C3221" s="41">
        <v>169432.0219126</v>
      </c>
      <c r="D3221" s="38">
        <v>1.12807402057435</v>
      </c>
      <c r="E3221" s="38">
        <v>94.298379589263902</v>
      </c>
    </row>
    <row r="3222" spans="1:5">
      <c r="A3222" s="40">
        <v>45747</v>
      </c>
      <c r="B3222" s="41">
        <v>1796.7649354166699</v>
      </c>
      <c r="C3222" s="41">
        <v>169425.45417276499</v>
      </c>
      <c r="D3222" s="38">
        <v>1.12811628005385</v>
      </c>
      <c r="E3222" s="38">
        <v>94.294724275368296</v>
      </c>
    </row>
    <row r="3223" spans="1:5">
      <c r="A3223" s="40">
        <v>45748</v>
      </c>
      <c r="B3223" s="41">
        <v>1796.7649354166699</v>
      </c>
      <c r="C3223" s="41">
        <v>169418.886687516</v>
      </c>
      <c r="D3223" s="38">
        <v>1.1281585411164501</v>
      </c>
      <c r="E3223" s="38">
        <v>94.291069103164702</v>
      </c>
    </row>
    <row r="3224" spans="1:5">
      <c r="A3224" s="40">
        <v>45749</v>
      </c>
      <c r="B3224" s="41">
        <v>1796.7649354166699</v>
      </c>
      <c r="C3224" s="41">
        <v>169412.319456845</v>
      </c>
      <c r="D3224" s="38">
        <v>1.12820080376222</v>
      </c>
      <c r="E3224" s="38">
        <v>94.287414072647493</v>
      </c>
    </row>
    <row r="3225" spans="1:5">
      <c r="A3225" s="40">
        <v>45750</v>
      </c>
      <c r="B3225" s="41">
        <v>1796.7649354166699</v>
      </c>
      <c r="C3225" s="41">
        <v>169405.75248074101</v>
      </c>
      <c r="D3225" s="38">
        <v>1.1282430679912201</v>
      </c>
      <c r="E3225" s="38">
        <v>94.283759183811199</v>
      </c>
    </row>
    <row r="3226" spans="1:5">
      <c r="A3226" s="40">
        <v>45751</v>
      </c>
      <c r="B3226" s="41">
        <v>1796.7649354166699</v>
      </c>
      <c r="C3226" s="41">
        <v>169399.18575919501</v>
      </c>
      <c r="D3226" s="38">
        <v>1.1282853338034999</v>
      </c>
      <c r="E3226" s="38">
        <v>94.280104436650504</v>
      </c>
    </row>
    <row r="3227" spans="1:5">
      <c r="A3227" s="40">
        <v>45752</v>
      </c>
      <c r="B3227" s="41">
        <v>1796.7649354166699</v>
      </c>
      <c r="C3227" s="41">
        <v>169392.619292196</v>
      </c>
      <c r="D3227" s="38">
        <v>1.1283276011991299</v>
      </c>
      <c r="E3227" s="38">
        <v>94.276449831159596</v>
      </c>
    </row>
    <row r="3228" spans="1:5">
      <c r="A3228" s="40">
        <v>45753</v>
      </c>
      <c r="B3228" s="41">
        <v>1796.7649354166699</v>
      </c>
      <c r="C3228" s="41">
        <v>169386.05307973499</v>
      </c>
      <c r="D3228" s="38">
        <v>1.1283698701781699</v>
      </c>
      <c r="E3228" s="38">
        <v>94.272795367333302</v>
      </c>
    </row>
    <row r="3229" spans="1:5">
      <c r="A3229" s="40">
        <v>45754</v>
      </c>
      <c r="B3229" s="41">
        <v>1796.7649354166699</v>
      </c>
      <c r="C3229" s="41">
        <v>169379.487121802</v>
      </c>
      <c r="D3229" s="38">
        <v>1.12841214074067</v>
      </c>
      <c r="E3229" s="38">
        <v>94.269141045165895</v>
      </c>
    </row>
    <row r="3230" spans="1:5">
      <c r="A3230" s="40">
        <v>45755</v>
      </c>
      <c r="B3230" s="41">
        <v>1796.7649354166699</v>
      </c>
      <c r="C3230" s="41">
        <v>169372.92141838701</v>
      </c>
      <c r="D3230" s="38">
        <v>1.12845441288669</v>
      </c>
      <c r="E3230" s="38">
        <v>94.265486864652004</v>
      </c>
    </row>
    <row r="3231" spans="1:5">
      <c r="A3231" s="40">
        <v>45756</v>
      </c>
      <c r="B3231" s="41">
        <v>1796.7649354166699</v>
      </c>
      <c r="C3231" s="41">
        <v>169366.35596948001</v>
      </c>
      <c r="D3231" s="38">
        <v>1.1284966866163</v>
      </c>
      <c r="E3231" s="38">
        <v>94.261832825786101</v>
      </c>
    </row>
    <row r="3232" spans="1:5">
      <c r="A3232" s="40">
        <v>45757</v>
      </c>
      <c r="B3232" s="41">
        <v>1796.7649354166699</v>
      </c>
      <c r="C3232" s="41">
        <v>169359.790775072</v>
      </c>
      <c r="D3232" s="38">
        <v>1.1285389619295401</v>
      </c>
      <c r="E3232" s="38">
        <v>94.2581789285627</v>
      </c>
    </row>
    <row r="3233" spans="1:5">
      <c r="A3233" s="40">
        <v>45758</v>
      </c>
      <c r="B3233" s="41">
        <v>1796.7649354166699</v>
      </c>
      <c r="C3233" s="41">
        <v>169353.225835152</v>
      </c>
      <c r="D3233" s="38">
        <v>1.12858123882649</v>
      </c>
      <c r="E3233" s="38">
        <v>94.2545251729764</v>
      </c>
    </row>
    <row r="3234" spans="1:5">
      <c r="A3234" s="40">
        <v>45759</v>
      </c>
      <c r="B3234" s="41">
        <v>1796.7649354166699</v>
      </c>
      <c r="C3234" s="41">
        <v>169346.66114971001</v>
      </c>
      <c r="D3234" s="38">
        <v>1.1286235173072099</v>
      </c>
      <c r="E3234" s="38">
        <v>94.250871559021604</v>
      </c>
    </row>
    <row r="3235" spans="1:5">
      <c r="A3235" s="40">
        <v>45760</v>
      </c>
      <c r="B3235" s="41">
        <v>1796.7649354166699</v>
      </c>
      <c r="C3235" s="41">
        <v>169340.09671873701</v>
      </c>
      <c r="D3235" s="38">
        <v>1.12866579737174</v>
      </c>
      <c r="E3235" s="38">
        <v>94.247218086692797</v>
      </c>
    </row>
    <row r="3236" spans="1:5">
      <c r="A3236" s="40">
        <v>45761</v>
      </c>
      <c r="B3236" s="41">
        <v>1796.7649354166699</v>
      </c>
      <c r="C3236" s="41">
        <v>169333.53254222299</v>
      </c>
      <c r="D3236" s="38">
        <v>1.12870807902015</v>
      </c>
      <c r="E3236" s="38">
        <v>94.243564755984494</v>
      </c>
    </row>
    <row r="3237" spans="1:5">
      <c r="A3237" s="40">
        <v>45762</v>
      </c>
      <c r="B3237" s="41">
        <v>1796.7649354166699</v>
      </c>
      <c r="C3237" s="41">
        <v>169326.968620158</v>
      </c>
      <c r="D3237" s="38">
        <v>1.1287503622524999</v>
      </c>
      <c r="E3237" s="38">
        <v>94.239911566891294</v>
      </c>
    </row>
    <row r="3238" spans="1:5">
      <c r="A3238" s="40">
        <v>45763</v>
      </c>
      <c r="B3238" s="41">
        <v>1796.7649354166699</v>
      </c>
      <c r="C3238" s="41">
        <v>169320.404952532</v>
      </c>
      <c r="D3238" s="38">
        <v>1.1287926470688501</v>
      </c>
      <c r="E3238" s="38">
        <v>94.236258519407698</v>
      </c>
    </row>
    <row r="3239" spans="1:5">
      <c r="A3239" s="40">
        <v>45764</v>
      </c>
      <c r="B3239" s="41">
        <v>1796.7649354166699</v>
      </c>
      <c r="C3239" s="41">
        <v>169313.841539335</v>
      </c>
      <c r="D3239" s="38">
        <v>1.12883493346925</v>
      </c>
      <c r="E3239" s="38">
        <v>94.232605613528193</v>
      </c>
    </row>
    <row r="3240" spans="1:5">
      <c r="A3240" s="40">
        <v>45765</v>
      </c>
      <c r="B3240" s="41">
        <v>1796.7649354166699</v>
      </c>
      <c r="C3240" s="41">
        <v>169307.27838055801</v>
      </c>
      <c r="D3240" s="38">
        <v>1.1288772214537801</v>
      </c>
      <c r="E3240" s="38">
        <v>94.228952849247193</v>
      </c>
    </row>
    <row r="3241" spans="1:5">
      <c r="A3241" s="40">
        <v>45766</v>
      </c>
      <c r="B3241" s="41">
        <v>1796.7649354166699</v>
      </c>
      <c r="C3241" s="41">
        <v>169300.71547619</v>
      </c>
      <c r="D3241" s="38">
        <v>1.1289195110224799</v>
      </c>
      <c r="E3241" s="38">
        <v>94.225300226559398</v>
      </c>
    </row>
    <row r="3242" spans="1:5">
      <c r="A3242" s="40">
        <v>45767</v>
      </c>
      <c r="B3242" s="41">
        <v>1796.7649354166699</v>
      </c>
      <c r="C3242" s="41">
        <v>169294.15282622201</v>
      </c>
      <c r="D3242" s="38">
        <v>1.12896180217541</v>
      </c>
      <c r="E3242" s="38">
        <v>94.221647745459094</v>
      </c>
    </row>
    <row r="3243" spans="1:5">
      <c r="A3243" s="40">
        <v>45768</v>
      </c>
      <c r="B3243" s="41">
        <v>1796.7649354166699</v>
      </c>
      <c r="C3243" s="41">
        <v>169287.590430643</v>
      </c>
      <c r="D3243" s="38">
        <v>1.1290040949126401</v>
      </c>
      <c r="E3243" s="38">
        <v>94.217995405940997</v>
      </c>
    </row>
    <row r="3244" spans="1:5">
      <c r="A3244" s="40">
        <v>45769</v>
      </c>
      <c r="B3244" s="41">
        <v>1796.7649354166699</v>
      </c>
      <c r="C3244" s="41">
        <v>169281.02828944501</v>
      </c>
      <c r="D3244" s="38">
        <v>1.12904638923423</v>
      </c>
      <c r="E3244" s="38">
        <v>94.214343207999505</v>
      </c>
    </row>
    <row r="3245" spans="1:5">
      <c r="A3245" s="40">
        <v>45770</v>
      </c>
      <c r="B3245" s="41">
        <v>1796.7649354166699</v>
      </c>
      <c r="C3245" s="41">
        <v>169274.46640261699</v>
      </c>
      <c r="D3245" s="38">
        <v>1.12908868514023</v>
      </c>
      <c r="E3245" s="38">
        <v>94.210691151629206</v>
      </c>
    </row>
    <row r="3246" spans="1:5">
      <c r="A3246" s="40">
        <v>45771</v>
      </c>
      <c r="B3246" s="41">
        <v>1796.7649354166699</v>
      </c>
      <c r="C3246" s="41">
        <v>169267.90477014799</v>
      </c>
      <c r="D3246" s="38">
        <v>1.1291309826307001</v>
      </c>
      <c r="E3246" s="38">
        <v>94.207039236824599</v>
      </c>
    </row>
    <row r="3247" spans="1:5">
      <c r="A3247" s="40">
        <v>45772</v>
      </c>
      <c r="B3247" s="41">
        <v>1796.7649354166699</v>
      </c>
      <c r="C3247" s="41">
        <v>169261.34339203101</v>
      </c>
      <c r="D3247" s="38">
        <v>1.1291732817057001</v>
      </c>
      <c r="E3247" s="38">
        <v>94.2033874635801</v>
      </c>
    </row>
    <row r="3248" spans="1:5">
      <c r="A3248" s="40">
        <v>45773</v>
      </c>
      <c r="B3248" s="41">
        <v>1796.7649354166699</v>
      </c>
      <c r="C3248" s="41">
        <v>169254.78226825301</v>
      </c>
      <c r="D3248" s="38">
        <v>1.1292155823653001</v>
      </c>
      <c r="E3248" s="38">
        <v>94.199735831890294</v>
      </c>
    </row>
    <row r="3249" spans="1:5">
      <c r="A3249" s="40">
        <v>45774</v>
      </c>
      <c r="B3249" s="41">
        <v>1796.7649354166699</v>
      </c>
      <c r="C3249" s="41">
        <v>169248.22139880701</v>
      </c>
      <c r="D3249" s="38">
        <v>1.12925788460954</v>
      </c>
      <c r="E3249" s="38">
        <v>94.196084341749696</v>
      </c>
    </row>
    <row r="3250" spans="1:5">
      <c r="A3250" s="40">
        <v>45775</v>
      </c>
      <c r="B3250" s="41">
        <v>1796.7649354166699</v>
      </c>
      <c r="C3250" s="41">
        <v>169241.660783681</v>
      </c>
      <c r="D3250" s="38">
        <v>1.1293001884385001</v>
      </c>
      <c r="E3250" s="38">
        <v>94.192432993152707</v>
      </c>
    </row>
    <row r="3251" spans="1:5">
      <c r="A3251" s="40">
        <v>45776</v>
      </c>
      <c r="B3251" s="41">
        <v>1796.7649354166699</v>
      </c>
      <c r="C3251" s="41">
        <v>169235.100422866</v>
      </c>
      <c r="D3251" s="38">
        <v>1.1293424938522301</v>
      </c>
      <c r="E3251" s="38">
        <v>94.188781786094097</v>
      </c>
    </row>
    <row r="3252" spans="1:5">
      <c r="A3252" s="40">
        <v>45777</v>
      </c>
      <c r="B3252" s="41">
        <v>1796.7649354166699</v>
      </c>
      <c r="C3252" s="41">
        <v>169228.54031635201</v>
      </c>
      <c r="D3252" s="38">
        <v>1.1293848008507901</v>
      </c>
      <c r="E3252" s="38">
        <v>94.185130720568196</v>
      </c>
    </row>
    <row r="3253" spans="1:5">
      <c r="A3253" s="40">
        <v>45778</v>
      </c>
      <c r="B3253" s="41">
        <v>1796.7649354166699</v>
      </c>
      <c r="C3253" s="41">
        <v>169221.98046412901</v>
      </c>
      <c r="D3253" s="38">
        <v>1.1294271094342301</v>
      </c>
      <c r="E3253" s="38">
        <v>94.181479796569505</v>
      </c>
    </row>
    <row r="3254" spans="1:5">
      <c r="A3254" s="40">
        <v>45779</v>
      </c>
      <c r="B3254" s="41">
        <v>1796.7649354166699</v>
      </c>
      <c r="C3254" s="41">
        <v>169215.42086618801</v>
      </c>
      <c r="D3254" s="38">
        <v>1.12946941960263</v>
      </c>
      <c r="E3254" s="38">
        <v>94.177829014092595</v>
      </c>
    </row>
    <row r="3255" spans="1:5">
      <c r="A3255" s="40">
        <v>45780</v>
      </c>
      <c r="B3255" s="41">
        <v>1796.7649354166699</v>
      </c>
      <c r="C3255" s="41">
        <v>169208.86152251801</v>
      </c>
      <c r="D3255" s="38">
        <v>1.1295117313560299</v>
      </c>
      <c r="E3255" s="38">
        <v>94.174178373131895</v>
      </c>
    </row>
    <row r="3256" spans="1:5">
      <c r="A3256" s="40">
        <v>45781</v>
      </c>
      <c r="B3256" s="41">
        <v>1796.7649354166699</v>
      </c>
      <c r="C3256" s="41">
        <v>169202.30243310999</v>
      </c>
      <c r="D3256" s="38">
        <v>1.1295540446945</v>
      </c>
      <c r="E3256" s="38">
        <v>94.170527873682104</v>
      </c>
    </row>
    <row r="3257" spans="1:5">
      <c r="A3257" s="40">
        <v>45782</v>
      </c>
      <c r="B3257" s="41">
        <v>1796.7649354166699</v>
      </c>
      <c r="C3257" s="41">
        <v>169195.743597953</v>
      </c>
      <c r="D3257" s="38">
        <v>1.12959635961809</v>
      </c>
      <c r="E3257" s="38">
        <v>94.166877515737596</v>
      </c>
    </row>
    <row r="3258" spans="1:5">
      <c r="A3258" s="40">
        <v>45783</v>
      </c>
      <c r="B3258" s="41">
        <v>1796.7649354166699</v>
      </c>
      <c r="C3258" s="41">
        <v>169189.18501703901</v>
      </c>
      <c r="D3258" s="38">
        <v>1.12963867612687</v>
      </c>
      <c r="E3258" s="38">
        <v>94.163227299292799</v>
      </c>
    </row>
    <row r="3259" spans="1:5">
      <c r="A3259" s="40">
        <v>45784</v>
      </c>
      <c r="B3259" s="41">
        <v>1796.7649354166699</v>
      </c>
      <c r="C3259" s="41">
        <v>169182.626690356</v>
      </c>
      <c r="D3259" s="38">
        <v>1.1296809942209001</v>
      </c>
      <c r="E3259" s="38">
        <v>94.159577224342499</v>
      </c>
    </row>
    <row r="3260" spans="1:5">
      <c r="A3260" s="40">
        <v>45785</v>
      </c>
      <c r="B3260" s="41">
        <v>1796.7649354166699</v>
      </c>
      <c r="C3260" s="41">
        <v>169176.068617896</v>
      </c>
      <c r="D3260" s="38">
        <v>1.1297233139002201</v>
      </c>
      <c r="E3260" s="38">
        <v>94.155927290880996</v>
      </c>
    </row>
    <row r="3261" spans="1:5">
      <c r="A3261" s="40">
        <v>45786</v>
      </c>
      <c r="B3261" s="41">
        <v>1796.7649354166699</v>
      </c>
      <c r="C3261" s="41">
        <v>169169.51079964801</v>
      </c>
      <c r="D3261" s="38">
        <v>1.1297656351649199</v>
      </c>
      <c r="E3261" s="38">
        <v>94.152277498902805</v>
      </c>
    </row>
    <row r="3262" spans="1:5">
      <c r="A3262" s="40">
        <v>45787</v>
      </c>
      <c r="B3262" s="41">
        <v>1796.7649354166699</v>
      </c>
      <c r="C3262" s="41">
        <v>169162.953235603</v>
      </c>
      <c r="D3262" s="38">
        <v>1.12980795801503</v>
      </c>
      <c r="E3262" s="38">
        <v>94.148627848402597</v>
      </c>
    </row>
    <row r="3263" spans="1:5">
      <c r="A3263" s="40">
        <v>45788</v>
      </c>
      <c r="B3263" s="41">
        <v>1796.7649354166699</v>
      </c>
      <c r="C3263" s="41">
        <v>169156.39592575</v>
      </c>
      <c r="D3263" s="38">
        <v>1.12985028245063</v>
      </c>
      <c r="E3263" s="38">
        <v>94.144978339374703</v>
      </c>
    </row>
    <row r="3264" spans="1:5">
      <c r="A3264" s="40">
        <v>45789</v>
      </c>
      <c r="B3264" s="41">
        <v>1796.7649354166699</v>
      </c>
      <c r="C3264" s="41">
        <v>169149.83887008001</v>
      </c>
      <c r="D3264" s="38">
        <v>1.12989260847177</v>
      </c>
      <c r="E3264" s="38">
        <v>94.141328971813707</v>
      </c>
    </row>
    <row r="3265" spans="1:5">
      <c r="A3265" s="40">
        <v>45790</v>
      </c>
      <c r="B3265" s="41">
        <v>1796.7649354166699</v>
      </c>
      <c r="C3265" s="41">
        <v>169143.28206858301</v>
      </c>
      <c r="D3265" s="38">
        <v>1.12993493607851</v>
      </c>
      <c r="E3265" s="38">
        <v>94.137679745714294</v>
      </c>
    </row>
    <row r="3266" spans="1:5">
      <c r="A3266" s="40">
        <v>45791</v>
      </c>
      <c r="B3266" s="41">
        <v>1796.7649354166699</v>
      </c>
      <c r="C3266" s="41">
        <v>169136.725521249</v>
      </c>
      <c r="D3266" s="38">
        <v>1.1299772652709199</v>
      </c>
      <c r="E3266" s="38">
        <v>94.134030661070696</v>
      </c>
    </row>
    <row r="3267" spans="1:5">
      <c r="A3267" s="40">
        <v>45792</v>
      </c>
      <c r="B3267" s="41">
        <v>1796.7649354166699</v>
      </c>
      <c r="C3267" s="41">
        <v>169130.16922806899</v>
      </c>
      <c r="D3267" s="38">
        <v>1.13001959604904</v>
      </c>
      <c r="E3267" s="38">
        <v>94.130381717877597</v>
      </c>
    </row>
    <row r="3268" spans="1:5">
      <c r="A3268" s="40">
        <v>45793</v>
      </c>
      <c r="B3268" s="41">
        <v>1796.7649354166699</v>
      </c>
      <c r="C3268" s="41">
        <v>169123.61318903099</v>
      </c>
      <c r="D3268" s="38">
        <v>1.1300619284129401</v>
      </c>
      <c r="E3268" s="38">
        <v>94.126732916129498</v>
      </c>
    </row>
    <row r="3269" spans="1:5">
      <c r="A3269" s="40">
        <v>45794</v>
      </c>
      <c r="B3269" s="41">
        <v>1796.7649354166699</v>
      </c>
      <c r="C3269" s="41">
        <v>169117.05740412799</v>
      </c>
      <c r="D3269" s="38">
        <v>1.13010426236268</v>
      </c>
      <c r="E3269" s="38">
        <v>94.123084255820899</v>
      </c>
    </row>
    <row r="3270" spans="1:5">
      <c r="A3270" s="40">
        <v>45795</v>
      </c>
      <c r="B3270" s="41">
        <v>1796.7649354166699</v>
      </c>
      <c r="C3270" s="41">
        <v>169110.50187334701</v>
      </c>
      <c r="D3270" s="38">
        <v>1.1301465978983201</v>
      </c>
      <c r="E3270" s="38">
        <v>94.119435736946301</v>
      </c>
    </row>
    <row r="3271" spans="1:5">
      <c r="A3271" s="40">
        <v>45796</v>
      </c>
      <c r="B3271" s="41">
        <v>1796.7649354166699</v>
      </c>
      <c r="C3271" s="41">
        <v>169103.94659668099</v>
      </c>
      <c r="D3271" s="38">
        <v>1.1301889350199199</v>
      </c>
      <c r="E3271" s="38">
        <v>94.115787359500203</v>
      </c>
    </row>
    <row r="3272" spans="1:5">
      <c r="A3272" s="40">
        <v>45797</v>
      </c>
      <c r="B3272" s="41">
        <v>1796.7649354166699</v>
      </c>
      <c r="C3272" s="41">
        <v>169097.39157411901</v>
      </c>
      <c r="D3272" s="38">
        <v>1.13023127372753</v>
      </c>
      <c r="E3272" s="38">
        <v>94.112139123477306</v>
      </c>
    </row>
    <row r="3273" spans="1:5">
      <c r="A3273" s="40">
        <v>45798</v>
      </c>
      <c r="B3273" s="41">
        <v>1796.7649354166699</v>
      </c>
      <c r="C3273" s="41">
        <v>169090.83680565099</v>
      </c>
      <c r="D3273" s="38">
        <v>1.13027361402122</v>
      </c>
      <c r="E3273" s="38">
        <v>94.108491028871796</v>
      </c>
    </row>
    <row r="3274" spans="1:5">
      <c r="A3274" s="40">
        <v>45799</v>
      </c>
      <c r="B3274" s="41">
        <v>1796.7649354166699</v>
      </c>
      <c r="C3274" s="41">
        <v>169084.28229126701</v>
      </c>
      <c r="D3274" s="38">
        <v>1.1303159559010501</v>
      </c>
      <c r="E3274" s="38">
        <v>94.104843075678502</v>
      </c>
    </row>
    <row r="3275" spans="1:5">
      <c r="A3275" s="40">
        <v>45800</v>
      </c>
      <c r="B3275" s="41">
        <v>1796.7649354166699</v>
      </c>
      <c r="C3275" s="41">
        <v>169077.72803095801</v>
      </c>
      <c r="D3275" s="38">
        <v>1.13035829936707</v>
      </c>
      <c r="E3275" s="38">
        <v>94.101195263891796</v>
      </c>
    </row>
    <row r="3276" spans="1:5">
      <c r="A3276" s="40">
        <v>45801</v>
      </c>
      <c r="B3276" s="41">
        <v>1796.7649354166699</v>
      </c>
      <c r="C3276" s="41">
        <v>169071.17402471299</v>
      </c>
      <c r="D3276" s="38">
        <v>1.13040064441934</v>
      </c>
      <c r="E3276" s="38">
        <v>94.097547593506206</v>
      </c>
    </row>
    <row r="3277" spans="1:5">
      <c r="A3277" s="40">
        <v>45802</v>
      </c>
      <c r="B3277" s="41">
        <v>1796.7649354166699</v>
      </c>
      <c r="C3277" s="41">
        <v>169064.620272523</v>
      </c>
      <c r="D3277" s="38">
        <v>1.1304429910579401</v>
      </c>
      <c r="E3277" s="38">
        <v>94.093900064516205</v>
      </c>
    </row>
    <row r="3278" spans="1:5">
      <c r="A3278" s="40">
        <v>45803</v>
      </c>
      <c r="B3278" s="41">
        <v>1796.7649354166699</v>
      </c>
      <c r="C3278" s="41">
        <v>169058.06677437801</v>
      </c>
      <c r="D3278" s="38">
        <v>1.1304853392829</v>
      </c>
      <c r="E3278" s="38">
        <v>94.090252676916407</v>
      </c>
    </row>
    <row r="3279" spans="1:5">
      <c r="A3279" s="40">
        <v>45804</v>
      </c>
      <c r="B3279" s="41">
        <v>1796.7649354166699</v>
      </c>
      <c r="C3279" s="41">
        <v>169051.513530267</v>
      </c>
      <c r="D3279" s="38">
        <v>1.1305276890942999</v>
      </c>
      <c r="E3279" s="38">
        <v>94.086605430701297</v>
      </c>
    </row>
    <row r="3280" spans="1:5">
      <c r="A3280" s="40">
        <v>45805</v>
      </c>
      <c r="B3280" s="41">
        <v>1796.7649354166699</v>
      </c>
      <c r="C3280" s="41">
        <v>169044.96054018199</v>
      </c>
      <c r="D3280" s="38">
        <v>1.1305700404921899</v>
      </c>
      <c r="E3280" s="38">
        <v>94.082958325865405</v>
      </c>
    </row>
    <row r="3281" spans="1:5">
      <c r="A3281" s="40">
        <v>45806</v>
      </c>
      <c r="B3281" s="41">
        <v>1796.7649354166699</v>
      </c>
      <c r="C3281" s="41">
        <v>169038.407804113</v>
      </c>
      <c r="D3281" s="38">
        <v>1.1306123934766299</v>
      </c>
      <c r="E3281" s="38">
        <v>94.079311362403203</v>
      </c>
    </row>
    <row r="3282" spans="1:5">
      <c r="A3282" s="40">
        <v>45807</v>
      </c>
      <c r="B3282" s="41">
        <v>1796.7649354166699</v>
      </c>
      <c r="C3282" s="41">
        <v>169031.855322049</v>
      </c>
      <c r="D3282" s="38">
        <v>1.1306547480476801</v>
      </c>
      <c r="E3282" s="38">
        <v>94.075664540309305</v>
      </c>
    </row>
    <row r="3283" spans="1:5">
      <c r="A3283" s="40">
        <v>45808</v>
      </c>
      <c r="B3283" s="41">
        <v>1796.7649354166699</v>
      </c>
      <c r="C3283" s="41">
        <v>169025.30309398001</v>
      </c>
      <c r="D3283" s="38">
        <v>1.1306971042054099</v>
      </c>
      <c r="E3283" s="38">
        <v>94.072017859578096</v>
      </c>
    </row>
    <row r="3284" spans="1:5">
      <c r="A3284" s="40">
        <v>45809</v>
      </c>
      <c r="B3284" s="41">
        <v>1796.7649354166699</v>
      </c>
      <c r="C3284" s="41">
        <v>169018.75111989799</v>
      </c>
      <c r="D3284" s="38">
        <v>1.1307394619498601</v>
      </c>
      <c r="E3284" s="38">
        <v>94.068371320204193</v>
      </c>
    </row>
    <row r="3285" spans="1:5">
      <c r="A3285" s="40">
        <v>45810</v>
      </c>
      <c r="B3285" s="41">
        <v>1796.7649354166699</v>
      </c>
      <c r="C3285" s="41">
        <v>169012.19939979099</v>
      </c>
      <c r="D3285" s="38">
        <v>1.13078182128111</v>
      </c>
      <c r="E3285" s="38">
        <v>94.064724922182094</v>
      </c>
    </row>
    <row r="3286" spans="1:5">
      <c r="A3286" s="40">
        <v>45811</v>
      </c>
      <c r="B3286" s="41">
        <v>1796.7649354166699</v>
      </c>
      <c r="C3286" s="41">
        <v>169005.64793365099</v>
      </c>
      <c r="D3286" s="38">
        <v>1.1308241821992</v>
      </c>
      <c r="E3286" s="38">
        <v>94.0610786655064</v>
      </c>
    </row>
    <row r="3287" spans="1:5">
      <c r="A3287" s="40">
        <v>45812</v>
      </c>
      <c r="B3287" s="41">
        <v>1796.7649354166699</v>
      </c>
      <c r="C3287" s="41">
        <v>168999.09672146599</v>
      </c>
      <c r="D3287" s="38">
        <v>1.1308665447041999</v>
      </c>
      <c r="E3287" s="38">
        <v>94.057432550171399</v>
      </c>
    </row>
    <row r="3288" spans="1:5">
      <c r="A3288" s="40">
        <v>45813</v>
      </c>
      <c r="B3288" s="41">
        <v>1796.7649354166699</v>
      </c>
      <c r="C3288" s="41">
        <v>168992.545763228</v>
      </c>
      <c r="D3288" s="38">
        <v>1.1309089087961699</v>
      </c>
      <c r="E3288" s="38">
        <v>94.053786576171902</v>
      </c>
    </row>
    <row r="3289" spans="1:5">
      <c r="A3289" s="40">
        <v>45814</v>
      </c>
      <c r="B3289" s="41">
        <v>1796.7649354166699</v>
      </c>
      <c r="C3289" s="41">
        <v>168985.99505892699</v>
      </c>
      <c r="D3289" s="38">
        <v>1.13095127447517</v>
      </c>
      <c r="E3289" s="38">
        <v>94.050140743502197</v>
      </c>
    </row>
    <row r="3290" spans="1:5">
      <c r="A3290" s="40">
        <v>45815</v>
      </c>
      <c r="B3290" s="41">
        <v>1796.7649354166699</v>
      </c>
      <c r="C3290" s="41">
        <v>168979.44460855299</v>
      </c>
      <c r="D3290" s="38">
        <v>1.1309936417412501</v>
      </c>
      <c r="E3290" s="38">
        <v>94.046495052156999</v>
      </c>
    </row>
    <row r="3291" spans="1:5">
      <c r="A3291" s="40">
        <v>45816</v>
      </c>
      <c r="B3291" s="41">
        <v>1796.7649354166699</v>
      </c>
      <c r="C3291" s="41">
        <v>168972.89441209499</v>
      </c>
      <c r="D3291" s="38">
        <v>1.1310360105944799</v>
      </c>
      <c r="E3291" s="38">
        <v>94.042849502130593</v>
      </c>
    </row>
    <row r="3292" spans="1:5">
      <c r="A3292" s="40">
        <v>45817</v>
      </c>
      <c r="B3292" s="41">
        <v>1796.7649354166699</v>
      </c>
      <c r="C3292" s="41">
        <v>168966.344469545</v>
      </c>
      <c r="D3292" s="38">
        <v>1.1310783810349201</v>
      </c>
      <c r="E3292" s="38">
        <v>94.039204093417794</v>
      </c>
    </row>
    <row r="3293" spans="1:5">
      <c r="A3293" s="40">
        <v>45818</v>
      </c>
      <c r="B3293" s="41">
        <v>1796.7649354166699</v>
      </c>
      <c r="C3293" s="41">
        <v>168959.79478089101</v>
      </c>
      <c r="D3293" s="38">
        <v>1.1311207530626199</v>
      </c>
      <c r="E3293" s="38">
        <v>94.035558826012903</v>
      </c>
    </row>
    <row r="3294" spans="1:5">
      <c r="A3294" s="40">
        <v>45819</v>
      </c>
      <c r="B3294" s="41">
        <v>1796.7649354166699</v>
      </c>
      <c r="C3294" s="41">
        <v>168953.24534612501</v>
      </c>
      <c r="D3294" s="38">
        <v>1.1311631266776501</v>
      </c>
      <c r="E3294" s="38">
        <v>94.031913699910504</v>
      </c>
    </row>
    <row r="3295" spans="1:5">
      <c r="A3295" s="40">
        <v>45820</v>
      </c>
      <c r="B3295" s="41">
        <v>1796.7649354166699</v>
      </c>
      <c r="C3295" s="41">
        <v>168946.69616523699</v>
      </c>
      <c r="D3295" s="38">
        <v>1.13120550188006</v>
      </c>
      <c r="E3295" s="38">
        <v>94.028268715105099</v>
      </c>
    </row>
    <row r="3296" spans="1:5">
      <c r="A3296" s="40">
        <v>45821</v>
      </c>
      <c r="B3296" s="41">
        <v>1796.7649354166699</v>
      </c>
      <c r="C3296" s="41">
        <v>168940.14723821601</v>
      </c>
      <c r="D3296" s="38">
        <v>1.1312478786699101</v>
      </c>
      <c r="E3296" s="38">
        <v>94.024623871591302</v>
      </c>
    </row>
    <row r="3297" spans="1:5">
      <c r="A3297" s="40">
        <v>45822</v>
      </c>
      <c r="B3297" s="41">
        <v>1796.7649354166699</v>
      </c>
      <c r="C3297" s="41">
        <v>168933.59856505299</v>
      </c>
      <c r="D3297" s="38">
        <v>1.13129025704727</v>
      </c>
      <c r="E3297" s="38">
        <v>94.0209791693635</v>
      </c>
    </row>
    <row r="3298" spans="1:5">
      <c r="A3298" s="40">
        <v>45823</v>
      </c>
      <c r="B3298" s="41">
        <v>1796.7649354166699</v>
      </c>
      <c r="C3298" s="41">
        <v>168927.050145738</v>
      </c>
      <c r="D3298" s="38">
        <v>1.1313326370121899</v>
      </c>
      <c r="E3298" s="38">
        <v>94.017334608416306</v>
      </c>
    </row>
    <row r="3299" spans="1:5">
      <c r="A3299" s="40">
        <v>45824</v>
      </c>
      <c r="B3299" s="41">
        <v>1796.7649354166699</v>
      </c>
      <c r="C3299" s="41">
        <v>168920.50198026199</v>
      </c>
      <c r="D3299" s="38">
        <v>1.13137501856473</v>
      </c>
      <c r="E3299" s="38">
        <v>94.013690188744206</v>
      </c>
    </row>
    <row r="3300" spans="1:5">
      <c r="A3300" s="40">
        <v>45825</v>
      </c>
      <c r="B3300" s="41">
        <v>1796.7649354166699</v>
      </c>
      <c r="C3300" s="41">
        <v>168913.95406861301</v>
      </c>
      <c r="D3300" s="38">
        <v>1.1314174017049601</v>
      </c>
      <c r="E3300" s="38">
        <v>94.010045910341802</v>
      </c>
    </row>
    <row r="3301" spans="1:5">
      <c r="A3301" s="40">
        <v>45826</v>
      </c>
      <c r="B3301" s="41">
        <v>1796.7649354166699</v>
      </c>
      <c r="C3301" s="41">
        <v>168907.40641078301</v>
      </c>
      <c r="D3301" s="38">
        <v>1.1314597864329199</v>
      </c>
      <c r="E3301" s="38">
        <v>94.006401773203606</v>
      </c>
    </row>
    <row r="3302" spans="1:5">
      <c r="A3302" s="40">
        <v>45827</v>
      </c>
      <c r="B3302" s="41">
        <v>1796.7649354166699</v>
      </c>
      <c r="C3302" s="41">
        <v>168900.85900676201</v>
      </c>
      <c r="D3302" s="38">
        <v>1.13150217274869</v>
      </c>
      <c r="E3302" s="38">
        <v>94.002757777324007</v>
      </c>
    </row>
    <row r="3303" spans="1:5">
      <c r="A3303" s="40">
        <v>45828</v>
      </c>
      <c r="B3303" s="41">
        <v>1796.7649354166699</v>
      </c>
      <c r="C3303" s="41">
        <v>168894.31185654001</v>
      </c>
      <c r="D3303" s="38">
        <v>1.13154456065232</v>
      </c>
      <c r="E3303" s="38">
        <v>93.999113922697603</v>
      </c>
    </row>
    <row r="3304" spans="1:5">
      <c r="A3304" s="40">
        <v>45829</v>
      </c>
      <c r="B3304" s="41">
        <v>1796.7649354166699</v>
      </c>
      <c r="C3304" s="41">
        <v>168887.764960106</v>
      </c>
      <c r="D3304" s="38">
        <v>1.13158695014386</v>
      </c>
      <c r="E3304" s="38">
        <v>93.995470209318995</v>
      </c>
    </row>
    <row r="3305" spans="1:5">
      <c r="A3305" s="40">
        <v>45830</v>
      </c>
      <c r="B3305" s="41">
        <v>1796.7649354166699</v>
      </c>
      <c r="C3305" s="41">
        <v>168881.218317452</v>
      </c>
      <c r="D3305" s="38">
        <v>1.13162934122338</v>
      </c>
      <c r="E3305" s="38">
        <v>93.991826637182598</v>
      </c>
    </row>
    <row r="3306" spans="1:5">
      <c r="A3306" s="40">
        <v>45831</v>
      </c>
      <c r="B3306" s="41">
        <v>1796.7649354166699</v>
      </c>
      <c r="C3306" s="41">
        <v>168874.671928567</v>
      </c>
      <c r="D3306" s="38">
        <v>1.1316717338909501</v>
      </c>
      <c r="E3306" s="38">
        <v>93.988183206282997</v>
      </c>
    </row>
    <row r="3307" spans="1:5">
      <c r="A3307" s="40">
        <v>45832</v>
      </c>
      <c r="B3307" s="41">
        <v>1796.7649354166699</v>
      </c>
      <c r="C3307" s="41">
        <v>168868.125793441</v>
      </c>
      <c r="D3307" s="38">
        <v>1.1317141281466101</v>
      </c>
      <c r="E3307" s="38">
        <v>93.984539916614693</v>
      </c>
    </row>
    <row r="3308" spans="1:5">
      <c r="A3308" s="40">
        <v>45833</v>
      </c>
      <c r="B3308" s="41">
        <v>1796.7649354166699</v>
      </c>
      <c r="C3308" s="41">
        <v>168861.579912065</v>
      </c>
      <c r="D3308" s="38">
        <v>1.1317565239904299</v>
      </c>
      <c r="E3308" s="38">
        <v>93.9808967681723</v>
      </c>
    </row>
    <row r="3309" spans="1:5">
      <c r="A3309" s="40">
        <v>45834</v>
      </c>
      <c r="B3309" s="41">
        <v>1796.7649354166699</v>
      </c>
      <c r="C3309" s="41">
        <v>168855.03428442901</v>
      </c>
      <c r="D3309" s="38">
        <v>1.13179892142246</v>
      </c>
      <c r="E3309" s="38">
        <v>93.977253760950205</v>
      </c>
    </row>
    <row r="3310" spans="1:5">
      <c r="A3310" s="40">
        <v>45835</v>
      </c>
      <c r="B3310" s="41">
        <v>1796.7649354166699</v>
      </c>
      <c r="C3310" s="41">
        <v>168848.48891052301</v>
      </c>
      <c r="D3310" s="38">
        <v>1.13184132044277</v>
      </c>
      <c r="E3310" s="38">
        <v>93.973610894942993</v>
      </c>
    </row>
    <row r="3311" spans="1:5">
      <c r="A3311" s="40">
        <v>45836</v>
      </c>
      <c r="B3311" s="41">
        <v>1796.7649354166699</v>
      </c>
      <c r="C3311" s="41">
        <v>168841.94379033701</v>
      </c>
      <c r="D3311" s="38">
        <v>1.1318837210514201</v>
      </c>
      <c r="E3311" s="38">
        <v>93.969968170145194</v>
      </c>
    </row>
    <row r="3312" spans="1:5">
      <c r="A3312" s="40">
        <v>45837</v>
      </c>
      <c r="B3312" s="41">
        <v>1796.7649354166699</v>
      </c>
      <c r="C3312" s="41">
        <v>168835.39892386101</v>
      </c>
      <c r="D3312" s="38">
        <v>1.1319261232484601</v>
      </c>
      <c r="E3312" s="38">
        <v>93.966325586551307</v>
      </c>
    </row>
    <row r="3313" spans="1:5">
      <c r="A3313" s="40">
        <v>45838</v>
      </c>
      <c r="B3313" s="41">
        <v>1796.7649354166699</v>
      </c>
      <c r="C3313" s="41">
        <v>168828.854311086</v>
      </c>
      <c r="D3313" s="38">
        <v>1.1319685270339599</v>
      </c>
      <c r="E3313" s="38">
        <v>93.962683144155903</v>
      </c>
    </row>
    <row r="3314" spans="1:5">
      <c r="A3314" s="40">
        <v>45839</v>
      </c>
      <c r="B3314" s="41">
        <v>1796.7649354166699</v>
      </c>
      <c r="C3314" s="41">
        <v>168822.309952001</v>
      </c>
      <c r="D3314" s="38">
        <v>1.1320109324079699</v>
      </c>
      <c r="E3314" s="38">
        <v>93.959040842953598</v>
      </c>
    </row>
    <row r="3315" spans="1:5">
      <c r="A3315" s="40">
        <v>45840</v>
      </c>
      <c r="B3315" s="41">
        <v>1796.7649354166699</v>
      </c>
      <c r="C3315" s="41">
        <v>168815.765846597</v>
      </c>
      <c r="D3315" s="38">
        <v>1.1320533393705601</v>
      </c>
      <c r="E3315" s="38">
        <v>93.955398682938693</v>
      </c>
    </row>
    <row r="3316" spans="1:5">
      <c r="A3316" s="40">
        <v>45841</v>
      </c>
      <c r="B3316" s="41">
        <v>1796.7649354166699</v>
      </c>
      <c r="C3316" s="41">
        <v>168809.22199486499</v>
      </c>
      <c r="D3316" s="38">
        <v>1.1320957479217799</v>
      </c>
      <c r="E3316" s="38">
        <v>93.951756664105801</v>
      </c>
    </row>
    <row r="3317" spans="1:5">
      <c r="A3317" s="40">
        <v>45842</v>
      </c>
      <c r="B3317" s="41">
        <v>1796.7649354166699</v>
      </c>
      <c r="C3317" s="41">
        <v>168802.678396793</v>
      </c>
      <c r="D3317" s="38">
        <v>1.13213815806169</v>
      </c>
      <c r="E3317" s="38">
        <v>93.948114786449594</v>
      </c>
    </row>
    <row r="3318" spans="1:5">
      <c r="A3318" s="40">
        <v>45843</v>
      </c>
      <c r="B3318" s="41">
        <v>1796.7649354166699</v>
      </c>
      <c r="C3318" s="41">
        <v>168796.135052372</v>
      </c>
      <c r="D3318" s="38">
        <v>1.13218056979036</v>
      </c>
      <c r="E3318" s="38">
        <v>93.944473049964401</v>
      </c>
    </row>
    <row r="3319" spans="1:5">
      <c r="A3319" s="40">
        <v>45844</v>
      </c>
      <c r="B3319" s="41">
        <v>1796.7649354166699</v>
      </c>
      <c r="C3319" s="41">
        <v>168789.59196159299</v>
      </c>
      <c r="D3319" s="38">
        <v>1.1322229831078401</v>
      </c>
      <c r="E3319" s="38">
        <v>93.940831454644893</v>
      </c>
    </row>
    <row r="3320" spans="1:5">
      <c r="A3320" s="40">
        <v>45845</v>
      </c>
      <c r="B3320" s="41">
        <v>1796.7649354166699</v>
      </c>
      <c r="C3320" s="41">
        <v>168783.049124446</v>
      </c>
      <c r="D3320" s="38">
        <v>1.1322653980141799</v>
      </c>
      <c r="E3320" s="38">
        <v>93.937190000485501</v>
      </c>
    </row>
    <row r="3321" spans="1:5">
      <c r="A3321" s="40">
        <v>45846</v>
      </c>
      <c r="B3321" s="41">
        <v>1796.7649354166699</v>
      </c>
      <c r="C3321" s="41">
        <v>168776.50654092</v>
      </c>
      <c r="D3321" s="38">
        <v>1.1323078145094601</v>
      </c>
      <c r="E3321" s="38">
        <v>93.933548687480794</v>
      </c>
    </row>
    <row r="3322" spans="1:5">
      <c r="A3322" s="40">
        <v>45847</v>
      </c>
      <c r="B3322" s="41">
        <v>1796.7649354166699</v>
      </c>
      <c r="C3322" s="41">
        <v>168769.96421100601</v>
      </c>
      <c r="D3322" s="38">
        <v>1.13235023259374</v>
      </c>
      <c r="E3322" s="38">
        <v>93.929907515625302</v>
      </c>
    </row>
    <row r="3323" spans="1:5">
      <c r="A3323" s="40">
        <v>45848</v>
      </c>
      <c r="B3323" s="41">
        <v>1796.7649354166699</v>
      </c>
      <c r="C3323" s="41">
        <v>168763.422134694</v>
      </c>
      <c r="D3323" s="38">
        <v>1.13239265226706</v>
      </c>
      <c r="E3323" s="38">
        <v>93.926266484913597</v>
      </c>
    </row>
    <row r="3324" spans="1:5">
      <c r="A3324" s="40">
        <v>45849</v>
      </c>
      <c r="B3324" s="41">
        <v>1796.7649354166699</v>
      </c>
      <c r="C3324" s="41">
        <v>168756.88031197499</v>
      </c>
      <c r="D3324" s="38">
        <v>1.1324350735294899</v>
      </c>
      <c r="E3324" s="38">
        <v>93.922625595340193</v>
      </c>
    </row>
    <row r="3325" spans="1:5">
      <c r="A3325" s="40">
        <v>45850</v>
      </c>
      <c r="B3325" s="41">
        <v>1796.7649354166699</v>
      </c>
      <c r="C3325" s="41">
        <v>168750.33874283801</v>
      </c>
      <c r="D3325" s="38">
        <v>1.13247749638109</v>
      </c>
      <c r="E3325" s="38">
        <v>93.918984846899505</v>
      </c>
    </row>
    <row r="3326" spans="1:5">
      <c r="A3326" s="40">
        <v>45851</v>
      </c>
      <c r="B3326" s="41">
        <v>1796.7649354166699</v>
      </c>
      <c r="C3326" s="41">
        <v>168743.797427274</v>
      </c>
      <c r="D3326" s="38">
        <v>1.1325199208219101</v>
      </c>
      <c r="E3326" s="38">
        <v>93.915344239586105</v>
      </c>
    </row>
    <row r="3327" spans="1:5">
      <c r="A3327" s="40">
        <v>45852</v>
      </c>
      <c r="B3327" s="41">
        <v>1796.7649354166699</v>
      </c>
      <c r="C3327" s="41">
        <v>168737.256365273</v>
      </c>
      <c r="D3327" s="38">
        <v>1.1325623468520301</v>
      </c>
      <c r="E3327" s="38">
        <v>93.911703773394606</v>
      </c>
    </row>
    <row r="3328" spans="1:5">
      <c r="A3328" s="40">
        <v>45853</v>
      </c>
      <c r="B3328" s="41">
        <v>1796.7649354166699</v>
      </c>
      <c r="C3328" s="41">
        <v>168730.715556824</v>
      </c>
      <c r="D3328" s="38">
        <v>1.1326047744715</v>
      </c>
      <c r="E3328" s="38">
        <v>93.908063448319595</v>
      </c>
    </row>
    <row r="3329" spans="1:5">
      <c r="A3329" s="40">
        <v>45854</v>
      </c>
      <c r="B3329" s="41">
        <v>1796.7649354166699</v>
      </c>
      <c r="C3329" s="41">
        <v>168724.17500191901</v>
      </c>
      <c r="D3329" s="38">
        <v>1.1326472036803701</v>
      </c>
      <c r="E3329" s="38">
        <v>93.904423264355401</v>
      </c>
    </row>
    <row r="3330" spans="1:5">
      <c r="A3330" s="40">
        <v>45855</v>
      </c>
      <c r="B3330" s="41">
        <v>1796.7649354166699</v>
      </c>
      <c r="C3330" s="41">
        <v>168717.634700547</v>
      </c>
      <c r="D3330" s="38">
        <v>1.1326896344787101</v>
      </c>
      <c r="E3330" s="38">
        <v>93.900783221496596</v>
      </c>
    </row>
    <row r="3331" spans="1:5">
      <c r="A3331" s="40">
        <v>45856</v>
      </c>
      <c r="B3331" s="41">
        <v>1796.7649354166699</v>
      </c>
      <c r="C3331" s="41">
        <v>168711.094652698</v>
      </c>
      <c r="D3331" s="38">
        <v>1.1327320668665699</v>
      </c>
      <c r="E3331" s="38">
        <v>93.897143319737907</v>
      </c>
    </row>
    <row r="3332" spans="1:5">
      <c r="A3332" s="40">
        <v>45857</v>
      </c>
      <c r="B3332" s="41">
        <v>1796.7649354166699</v>
      </c>
      <c r="C3332" s="41">
        <v>168704.554858363</v>
      </c>
      <c r="D3332" s="38">
        <v>1.13277450084402</v>
      </c>
      <c r="E3332" s="38">
        <v>93.893503559073594</v>
      </c>
    </row>
    <row r="3333" spans="1:5">
      <c r="A3333" s="40">
        <v>45858</v>
      </c>
      <c r="B3333" s="41">
        <v>1796.7649354166699</v>
      </c>
      <c r="C3333" s="41">
        <v>168698.01531753299</v>
      </c>
      <c r="D3333" s="38">
        <v>1.13281693641112</v>
      </c>
      <c r="E3333" s="38">
        <v>93.889863939498397</v>
      </c>
    </row>
    <row r="3334" spans="1:5">
      <c r="A3334" s="40">
        <v>45859</v>
      </c>
      <c r="B3334" s="41">
        <v>1796.7649354166699</v>
      </c>
      <c r="C3334" s="41">
        <v>168691.47603019601</v>
      </c>
      <c r="D3334" s="38">
        <v>1.13285937356792</v>
      </c>
      <c r="E3334" s="38">
        <v>93.886224461006805</v>
      </c>
    </row>
    <row r="3335" spans="1:5">
      <c r="A3335" s="40">
        <v>45860</v>
      </c>
      <c r="B3335" s="41">
        <v>1796.7649354166699</v>
      </c>
      <c r="C3335" s="41">
        <v>168684.93699634299</v>
      </c>
      <c r="D3335" s="38">
        <v>1.1329018123144901</v>
      </c>
      <c r="E3335" s="38">
        <v>93.882585123593302</v>
      </c>
    </row>
    <row r="3336" spans="1:5">
      <c r="A3336" s="40">
        <v>45861</v>
      </c>
      <c r="B3336" s="41">
        <v>1796.7649354166699</v>
      </c>
      <c r="C3336" s="41">
        <v>168678.398215964</v>
      </c>
      <c r="D3336" s="38">
        <v>1.1329442526508799</v>
      </c>
      <c r="E3336" s="38">
        <v>93.878945927252403</v>
      </c>
    </row>
    <row r="3337" spans="1:5">
      <c r="A3337" s="40">
        <v>45862</v>
      </c>
      <c r="B3337" s="41">
        <v>1796.7649354166699</v>
      </c>
      <c r="C3337" s="41">
        <v>168671.85968905</v>
      </c>
      <c r="D3337" s="38">
        <v>1.1329866945771501</v>
      </c>
      <c r="E3337" s="38">
        <v>93.875306871978594</v>
      </c>
    </row>
    <row r="3338" spans="1:5">
      <c r="A3338" s="40">
        <v>45863</v>
      </c>
      <c r="B3338" s="41">
        <v>1796.7649354166699</v>
      </c>
      <c r="C3338" s="41">
        <v>168665.321415591</v>
      </c>
      <c r="D3338" s="38">
        <v>1.1330291380933699</v>
      </c>
      <c r="E3338" s="38">
        <v>93.871667957766604</v>
      </c>
    </row>
    <row r="3339" spans="1:5">
      <c r="A3339" s="40">
        <v>45864</v>
      </c>
      <c r="B3339" s="41">
        <v>1796.7649354166699</v>
      </c>
      <c r="C3339" s="41">
        <v>168658.78339557699</v>
      </c>
      <c r="D3339" s="38">
        <v>1.1330715831995899</v>
      </c>
      <c r="E3339" s="38">
        <v>93.868029184610705</v>
      </c>
    </row>
    <row r="3340" spans="1:5">
      <c r="A3340" s="40">
        <v>45865</v>
      </c>
      <c r="B3340" s="41">
        <v>1796.7649354166699</v>
      </c>
      <c r="C3340" s="41">
        <v>168652.245628998</v>
      </c>
      <c r="D3340" s="38">
        <v>1.13311402989587</v>
      </c>
      <c r="E3340" s="38">
        <v>93.864390552505697</v>
      </c>
    </row>
    <row r="3341" spans="1:5">
      <c r="A3341" s="40">
        <v>45866</v>
      </c>
      <c r="B3341" s="41">
        <v>1796.7649354166699</v>
      </c>
      <c r="C3341" s="41">
        <v>168645.708115844</v>
      </c>
      <c r="D3341" s="38">
        <v>1.1331564781822701</v>
      </c>
      <c r="E3341" s="38">
        <v>93.860752061445893</v>
      </c>
    </row>
    <row r="3342" spans="1:5">
      <c r="A3342" s="40">
        <v>45867</v>
      </c>
      <c r="B3342" s="41">
        <v>1796.7649354166699</v>
      </c>
      <c r="C3342" s="41">
        <v>168639.17085610499</v>
      </c>
      <c r="D3342" s="38">
        <v>1.1331989280588599</v>
      </c>
      <c r="E3342" s="38">
        <v>93.857113711425995</v>
      </c>
    </row>
    <row r="3343" spans="1:5">
      <c r="A3343" s="40">
        <v>45868</v>
      </c>
      <c r="B3343" s="41">
        <v>1796.7649354166699</v>
      </c>
      <c r="C3343" s="41">
        <v>168632.63384977201</v>
      </c>
      <c r="D3343" s="38">
        <v>1.1332413795256899</v>
      </c>
      <c r="E3343" s="38">
        <v>93.853475502440403</v>
      </c>
    </row>
    <row r="3344" spans="1:5">
      <c r="A3344" s="40">
        <v>45869</v>
      </c>
      <c r="B3344" s="41">
        <v>1796.7649354166699</v>
      </c>
      <c r="C3344" s="41">
        <v>168626.097096835</v>
      </c>
      <c r="D3344" s="38">
        <v>1.1332838325828201</v>
      </c>
      <c r="E3344" s="38">
        <v>93.849837434483703</v>
      </c>
    </row>
    <row r="3345" spans="1:5">
      <c r="A3345" s="40">
        <v>45870</v>
      </c>
      <c r="B3345" s="41">
        <v>1796.7649354166699</v>
      </c>
      <c r="C3345" s="41">
        <v>168619.560597284</v>
      </c>
      <c r="D3345" s="38">
        <v>1.1333262872303</v>
      </c>
      <c r="E3345" s="38">
        <v>93.846199507550494</v>
      </c>
    </row>
    <row r="3346" spans="1:5">
      <c r="A3346" s="40">
        <v>45871</v>
      </c>
      <c r="B3346" s="41">
        <v>1796.7649354166699</v>
      </c>
      <c r="C3346" s="41">
        <v>168613.024351108</v>
      </c>
      <c r="D3346" s="38">
        <v>1.13336874346821</v>
      </c>
      <c r="E3346" s="38">
        <v>93.842561721635093</v>
      </c>
    </row>
    <row r="3347" spans="1:5">
      <c r="A3347" s="40">
        <v>45872</v>
      </c>
      <c r="B3347" s="41">
        <v>1796.7649354166699</v>
      </c>
      <c r="C3347" s="41">
        <v>168606.48835829899</v>
      </c>
      <c r="D3347" s="38">
        <v>1.1334112012966</v>
      </c>
      <c r="E3347" s="38">
        <v>93.838924076732297</v>
      </c>
    </row>
    <row r="3348" spans="1:5">
      <c r="A3348" s="40">
        <v>45873</v>
      </c>
      <c r="B3348" s="41">
        <v>1796.7649354166699</v>
      </c>
      <c r="C3348" s="41">
        <v>168599.95261884699</v>
      </c>
      <c r="D3348" s="38">
        <v>1.1334536607155301</v>
      </c>
      <c r="E3348" s="38">
        <v>93.835286572836495</v>
      </c>
    </row>
    <row r="3349" spans="1:5">
      <c r="A3349" s="40">
        <v>45874</v>
      </c>
      <c r="B3349" s="41">
        <v>1796.7649354166699</v>
      </c>
      <c r="C3349" s="41">
        <v>168593.41713274099</v>
      </c>
      <c r="D3349" s="38">
        <v>1.1334961217250501</v>
      </c>
      <c r="E3349" s="38">
        <v>93.831649209942299</v>
      </c>
    </row>
    <row r="3350" spans="1:5">
      <c r="A3350" s="40">
        <v>45875</v>
      </c>
      <c r="B3350" s="41">
        <v>1796.7649354166699</v>
      </c>
      <c r="C3350" s="41">
        <v>168586.88189997201</v>
      </c>
      <c r="D3350" s="38">
        <v>1.1335385843252299</v>
      </c>
      <c r="E3350" s="38">
        <v>93.828011988044096</v>
      </c>
    </row>
    <row r="3351" spans="1:5">
      <c r="A3351" s="40">
        <v>45876</v>
      </c>
      <c r="B3351" s="41">
        <v>1796.7649354166699</v>
      </c>
      <c r="C3351" s="41">
        <v>168580.34692052999</v>
      </c>
      <c r="D3351" s="38">
        <v>1.13358104851613</v>
      </c>
      <c r="E3351" s="38">
        <v>93.824374907136601</v>
      </c>
    </row>
    <row r="3352" spans="1:5">
      <c r="A3352" s="40">
        <v>45877</v>
      </c>
      <c r="B3352" s="41">
        <v>1796.7649354166699</v>
      </c>
      <c r="C3352" s="41">
        <v>168573.812194406</v>
      </c>
      <c r="D3352" s="38">
        <v>1.1336235142978099</v>
      </c>
      <c r="E3352" s="38">
        <v>93.820737967214299</v>
      </c>
    </row>
    <row r="3353" spans="1:5">
      <c r="A3353" s="40">
        <v>45878</v>
      </c>
      <c r="B3353" s="41">
        <v>1796.7649354166699</v>
      </c>
      <c r="C3353" s="41">
        <v>168567.27772158801</v>
      </c>
      <c r="D3353" s="38">
        <v>1.1336659816703301</v>
      </c>
      <c r="E3353" s="38">
        <v>93.817101168271606</v>
      </c>
    </row>
    <row r="3354" spans="1:5">
      <c r="A3354" s="40">
        <v>45879</v>
      </c>
      <c r="B3354" s="41">
        <v>1796.7649354166699</v>
      </c>
      <c r="C3354" s="41">
        <v>168560.743502069</v>
      </c>
      <c r="D3354" s="38">
        <v>1.13370845063374</v>
      </c>
      <c r="E3354" s="38">
        <v>93.813464510303206</v>
      </c>
    </row>
    <row r="3355" spans="1:5">
      <c r="A3355" s="40">
        <v>45880</v>
      </c>
      <c r="B3355" s="41">
        <v>1796.7649354166699</v>
      </c>
      <c r="C3355" s="41">
        <v>168554.209535837</v>
      </c>
      <c r="D3355" s="38">
        <v>1.1337509211881101</v>
      </c>
      <c r="E3355" s="38">
        <v>93.8098279933035</v>
      </c>
    </row>
    <row r="3356" spans="1:5">
      <c r="A3356" s="40">
        <v>45881</v>
      </c>
      <c r="B3356" s="41">
        <v>1796.7649354166699</v>
      </c>
      <c r="C3356" s="41">
        <v>168547.675822883</v>
      </c>
      <c r="D3356" s="38">
        <v>1.1337933933334901</v>
      </c>
      <c r="E3356" s="38">
        <v>93.806191617267203</v>
      </c>
    </row>
    <row r="3357" spans="1:5">
      <c r="A3357" s="40">
        <v>45882</v>
      </c>
      <c r="B3357" s="41">
        <v>1796.7649354166699</v>
      </c>
      <c r="C3357" s="41">
        <v>168541.142363197</v>
      </c>
      <c r="D3357" s="38">
        <v>1.13383586706995</v>
      </c>
      <c r="E3357" s="38">
        <v>93.8025553821887</v>
      </c>
    </row>
    <row r="3358" spans="1:5">
      <c r="A3358" s="40">
        <v>45883</v>
      </c>
      <c r="B3358" s="41">
        <v>1796.7649354166699</v>
      </c>
      <c r="C3358" s="41">
        <v>168534.609156769</v>
      </c>
      <c r="D3358" s="38">
        <v>1.13387834239754</v>
      </c>
      <c r="E3358" s="38">
        <v>93.798919288062507</v>
      </c>
    </row>
    <row r="3359" spans="1:5">
      <c r="A3359" s="40">
        <v>45884</v>
      </c>
      <c r="B3359" s="41">
        <v>1796.7649354166699</v>
      </c>
      <c r="C3359" s="41">
        <v>168528.07620359</v>
      </c>
      <c r="D3359" s="38">
        <v>1.1339208193163299</v>
      </c>
      <c r="E3359" s="38">
        <v>93.795283334883294</v>
      </c>
    </row>
    <row r="3360" spans="1:5">
      <c r="A3360" s="40">
        <v>45885</v>
      </c>
      <c r="B3360" s="41">
        <v>1796.7649354166699</v>
      </c>
      <c r="C3360" s="41">
        <v>168521.54350364901</v>
      </c>
      <c r="D3360" s="38">
        <v>1.1339632978263701</v>
      </c>
      <c r="E3360" s="38">
        <v>93.791647522645505</v>
      </c>
    </row>
    <row r="3361" spans="1:5">
      <c r="A3361" s="40">
        <v>45886</v>
      </c>
      <c r="B3361" s="41">
        <v>1796.7649354166699</v>
      </c>
      <c r="C3361" s="41">
        <v>168515.01105693699</v>
      </c>
      <c r="D3361" s="38">
        <v>1.1340057779277299</v>
      </c>
      <c r="E3361" s="38">
        <v>93.788011851343697</v>
      </c>
    </row>
    <row r="3362" spans="1:5">
      <c r="A3362" s="40">
        <v>45887</v>
      </c>
      <c r="B3362" s="41">
        <v>1796.7649354166699</v>
      </c>
      <c r="C3362" s="41">
        <v>168508.478863444</v>
      </c>
      <c r="D3362" s="38">
        <v>1.13404825962046</v>
      </c>
      <c r="E3362" s="38">
        <v>93.784376320972498</v>
      </c>
    </row>
    <row r="3363" spans="1:5">
      <c r="A3363" s="40">
        <v>45888</v>
      </c>
      <c r="B3363" s="41">
        <v>1796.7649354166699</v>
      </c>
      <c r="C3363" s="41">
        <v>168501.94692316101</v>
      </c>
      <c r="D3363" s="38">
        <v>1.1340907429046201</v>
      </c>
      <c r="E3363" s="38">
        <v>93.780740931526196</v>
      </c>
    </row>
    <row r="3364" spans="1:5">
      <c r="A3364" s="40">
        <v>45889</v>
      </c>
      <c r="B3364" s="41">
        <v>1796.7649354166699</v>
      </c>
      <c r="C3364" s="41">
        <v>168495.41523607701</v>
      </c>
      <c r="D3364" s="38">
        <v>1.13413322778028</v>
      </c>
      <c r="E3364" s="38">
        <v>93.777105682999604</v>
      </c>
    </row>
    <row r="3365" spans="1:5">
      <c r="A3365" s="40">
        <v>45890</v>
      </c>
      <c r="B3365" s="41">
        <v>1796.7649354166699</v>
      </c>
      <c r="C3365" s="41">
        <v>168488.88380218201</v>
      </c>
      <c r="D3365" s="38">
        <v>1.13417571424749</v>
      </c>
      <c r="E3365" s="38">
        <v>93.773470575387194</v>
      </c>
    </row>
    <row r="3366" spans="1:5">
      <c r="A3366" s="40">
        <v>45891</v>
      </c>
      <c r="B3366" s="41">
        <v>1796.7649354166699</v>
      </c>
      <c r="C3366" s="41">
        <v>168482.352621467</v>
      </c>
      <c r="D3366" s="38">
        <v>1.1342182023063101</v>
      </c>
      <c r="E3366" s="38">
        <v>93.769835608683394</v>
      </c>
    </row>
    <row r="3367" spans="1:5">
      <c r="A3367" s="40">
        <v>45892</v>
      </c>
      <c r="B3367" s="41">
        <v>1796.7649354166699</v>
      </c>
      <c r="C3367" s="41">
        <v>168475.821693923</v>
      </c>
      <c r="D3367" s="38">
        <v>1.1342606919567999</v>
      </c>
      <c r="E3367" s="38">
        <v>93.766200782882706</v>
      </c>
    </row>
    <row r="3368" spans="1:5">
      <c r="A3368" s="40">
        <v>45893</v>
      </c>
      <c r="B3368" s="41">
        <v>1796.7649354166699</v>
      </c>
      <c r="C3368" s="41">
        <v>168469.29101953801</v>
      </c>
      <c r="D3368" s="38">
        <v>1.13430318319902</v>
      </c>
      <c r="E3368" s="38">
        <v>93.762566097979899</v>
      </c>
    </row>
    <row r="3369" spans="1:5">
      <c r="A3369" s="40">
        <v>45894</v>
      </c>
      <c r="B3369" s="41">
        <v>1796.7649354166699</v>
      </c>
      <c r="C3369" s="41">
        <v>168462.76059830299</v>
      </c>
      <c r="D3369" s="38">
        <v>1.1343456760330299</v>
      </c>
      <c r="E3369" s="38">
        <v>93.758931553969305</v>
      </c>
    </row>
    <row r="3370" spans="1:5">
      <c r="A3370" s="40">
        <v>45895</v>
      </c>
      <c r="B3370" s="41">
        <v>1796.7649354166699</v>
      </c>
      <c r="C3370" s="41">
        <v>168456.23043020899</v>
      </c>
      <c r="D3370" s="38">
        <v>1.1343881704589001</v>
      </c>
      <c r="E3370" s="38">
        <v>93.755297150845607</v>
      </c>
    </row>
    <row r="3371" spans="1:5">
      <c r="A3371" s="40">
        <v>45896</v>
      </c>
      <c r="B3371" s="41">
        <v>1796.7649354166699</v>
      </c>
      <c r="C3371" s="41">
        <v>168449.70051524599</v>
      </c>
      <c r="D3371" s="38">
        <v>1.1344306664766699</v>
      </c>
      <c r="E3371" s="38">
        <v>93.751662888603207</v>
      </c>
    </row>
    <row r="3372" spans="1:5">
      <c r="A3372" s="40">
        <v>45897</v>
      </c>
      <c r="B3372" s="41">
        <v>1796.7649354166699</v>
      </c>
      <c r="C3372" s="41">
        <v>168443.17085340401</v>
      </c>
      <c r="D3372" s="38">
        <v>1.1344731640864101</v>
      </c>
      <c r="E3372" s="38">
        <v>93.748028767236704</v>
      </c>
    </row>
    <row r="3373" spans="1:5">
      <c r="A3373" s="40">
        <v>45898</v>
      </c>
      <c r="B3373" s="41">
        <v>1796.7649354166699</v>
      </c>
      <c r="C3373" s="41">
        <v>168436.64144467301</v>
      </c>
      <c r="D3373" s="38">
        <v>1.1345156632881801</v>
      </c>
      <c r="E3373" s="38">
        <v>93.744394786740699</v>
      </c>
    </row>
    <row r="3374" spans="1:5">
      <c r="A3374" s="40">
        <v>45899</v>
      </c>
      <c r="B3374" s="41">
        <v>1796.7649354166699</v>
      </c>
      <c r="C3374" s="41">
        <v>168430.112289043</v>
      </c>
      <c r="D3374" s="38">
        <v>1.1345581640820399</v>
      </c>
      <c r="E3374" s="38">
        <v>93.740760947109607</v>
      </c>
    </row>
    <row r="3375" spans="1:5">
      <c r="A3375" s="40">
        <v>45900</v>
      </c>
      <c r="B3375" s="41">
        <v>1796.7649354166699</v>
      </c>
      <c r="C3375" s="41">
        <v>168423.583386504</v>
      </c>
      <c r="D3375" s="38">
        <v>1.1346006664680499</v>
      </c>
      <c r="E3375" s="38">
        <v>93.737127248338098</v>
      </c>
    </row>
    <row r="3376" spans="1:5">
      <c r="A3376" s="40">
        <v>45901</v>
      </c>
      <c r="B3376" s="41">
        <v>1796.7649354166699</v>
      </c>
      <c r="C3376" s="41">
        <v>168417.054737047</v>
      </c>
      <c r="D3376" s="38">
        <v>1.1346431704462701</v>
      </c>
      <c r="E3376" s="38">
        <v>93.733493690420602</v>
      </c>
    </row>
    <row r="3377" spans="1:5">
      <c r="A3377" s="40">
        <v>45902</v>
      </c>
      <c r="B3377" s="41">
        <v>1796.7649354166699</v>
      </c>
      <c r="C3377" s="41">
        <v>168410.52634066201</v>
      </c>
      <c r="D3377" s="38">
        <v>1.1346856760167601</v>
      </c>
      <c r="E3377" s="38">
        <v>93.729860273351704</v>
      </c>
    </row>
    <row r="3378" spans="1:5">
      <c r="A3378" s="40">
        <v>45903</v>
      </c>
      <c r="B3378" s="41">
        <v>1796.7649354166699</v>
      </c>
      <c r="C3378" s="41">
        <v>168403.99819733901</v>
      </c>
      <c r="D3378" s="38">
        <v>1.1347281831795699</v>
      </c>
      <c r="E3378" s="38">
        <v>93.726226997126005</v>
      </c>
    </row>
    <row r="3379" spans="1:5">
      <c r="A3379" s="40">
        <v>45904</v>
      </c>
      <c r="B3379" s="41">
        <v>1796.7649354166699</v>
      </c>
      <c r="C3379" s="41">
        <v>168397.470307068</v>
      </c>
      <c r="D3379" s="38">
        <v>1.13477069193477</v>
      </c>
      <c r="E3379" s="38">
        <v>93.722593861737906</v>
      </c>
    </row>
    <row r="3380" spans="1:5">
      <c r="A3380" s="40">
        <v>45905</v>
      </c>
      <c r="B3380" s="41">
        <v>1796.7649354166699</v>
      </c>
      <c r="C3380" s="41">
        <v>168390.94266984001</v>
      </c>
      <c r="D3380" s="38">
        <v>1.13481320228242</v>
      </c>
      <c r="E3380" s="38">
        <v>93.718960867182105</v>
      </c>
    </row>
    <row r="3381" spans="1:5">
      <c r="A3381" s="40">
        <v>45906</v>
      </c>
      <c r="B3381" s="41">
        <v>1796.7649354166699</v>
      </c>
      <c r="C3381" s="41">
        <v>168384.41528564401</v>
      </c>
      <c r="D3381" s="38">
        <v>1.1348557142225699</v>
      </c>
      <c r="E3381" s="38">
        <v>93.715328013453004</v>
      </c>
    </row>
    <row r="3382" spans="1:5">
      <c r="A3382" s="40">
        <v>45907</v>
      </c>
      <c r="B3382" s="41">
        <v>1796.7649354166699</v>
      </c>
      <c r="C3382" s="41">
        <v>168377.888154471</v>
      </c>
      <c r="D3382" s="38">
        <v>1.1348982277552899</v>
      </c>
      <c r="E3382" s="38">
        <v>93.711695300545301</v>
      </c>
    </row>
    <row r="3383" spans="1:5">
      <c r="A3383" s="40">
        <v>45908</v>
      </c>
      <c r="B3383" s="41">
        <v>1796.7649354166699</v>
      </c>
      <c r="C3383" s="41">
        <v>168371.36127631</v>
      </c>
      <c r="D3383" s="38">
        <v>1.13494074288064</v>
      </c>
      <c r="E3383" s="38">
        <v>93.708062728453299</v>
      </c>
    </row>
    <row r="3384" spans="1:5">
      <c r="A3384" s="40">
        <v>45909</v>
      </c>
      <c r="B3384" s="41">
        <v>1796.7649354166699</v>
      </c>
      <c r="C3384" s="41">
        <v>168364.83465115301</v>
      </c>
      <c r="D3384" s="38">
        <v>1.13498325959867</v>
      </c>
      <c r="E3384" s="38">
        <v>93.704430297171797</v>
      </c>
    </row>
    <row r="3385" spans="1:5">
      <c r="A3385" s="40">
        <v>45910</v>
      </c>
      <c r="B3385" s="41">
        <v>1796.7649354166699</v>
      </c>
      <c r="C3385" s="41">
        <v>168358.30827899001</v>
      </c>
      <c r="D3385" s="38">
        <v>1.1350257779094399</v>
      </c>
      <c r="E3385" s="38">
        <v>93.700798006695194</v>
      </c>
    </row>
    <row r="3386" spans="1:5">
      <c r="A3386" s="40">
        <v>45911</v>
      </c>
      <c r="B3386" s="41">
        <v>1796.7649354166699</v>
      </c>
      <c r="C3386" s="41">
        <v>168351.78215981001</v>
      </c>
      <c r="D3386" s="38">
        <v>1.13506829781302</v>
      </c>
      <c r="E3386" s="38">
        <v>93.697165857018007</v>
      </c>
    </row>
    <row r="3387" spans="1:5">
      <c r="A3387" s="40">
        <v>45912</v>
      </c>
      <c r="B3387" s="41">
        <v>1796.7649354166699</v>
      </c>
      <c r="C3387" s="41">
        <v>168345.25629360299</v>
      </c>
      <c r="D3387" s="38">
        <v>1.1351108193094701</v>
      </c>
      <c r="E3387" s="38">
        <v>93.693533848134905</v>
      </c>
    </row>
    <row r="3388" spans="1:5">
      <c r="A3388" s="40">
        <v>45913</v>
      </c>
      <c r="B3388" s="41">
        <v>1796.7649354166699</v>
      </c>
      <c r="C3388" s="41">
        <v>168338.73068036101</v>
      </c>
      <c r="D3388" s="38">
        <v>1.13515334239884</v>
      </c>
      <c r="E3388" s="38">
        <v>93.689901980040403</v>
      </c>
    </row>
    <row r="3389" spans="1:5">
      <c r="A3389" s="40">
        <v>45914</v>
      </c>
      <c r="B3389" s="41">
        <v>1796.7649354166699</v>
      </c>
      <c r="C3389" s="41">
        <v>168332.205320073</v>
      </c>
      <c r="D3389" s="38">
        <v>1.1351958670811899</v>
      </c>
      <c r="E3389" s="38">
        <v>93.686270252728903</v>
      </c>
    </row>
    <row r="3390" spans="1:5">
      <c r="A3390" s="40">
        <v>45915</v>
      </c>
      <c r="B3390" s="41">
        <v>1796.7649354166699</v>
      </c>
      <c r="C3390" s="41">
        <v>168325.680212729</v>
      </c>
      <c r="D3390" s="38">
        <v>1.1352383933565899</v>
      </c>
      <c r="E3390" s="38">
        <v>93.682638666195004</v>
      </c>
    </row>
    <row r="3391" spans="1:5">
      <c r="A3391" s="40">
        <v>45916</v>
      </c>
      <c r="B3391" s="41">
        <v>1796.7649354166699</v>
      </c>
      <c r="C3391" s="41">
        <v>168319.155358319</v>
      </c>
      <c r="D3391" s="38">
        <v>1.1352809212250901</v>
      </c>
      <c r="E3391" s="38">
        <v>93.679007220433405</v>
      </c>
    </row>
    <row r="3392" spans="1:5">
      <c r="A3392" s="40">
        <v>45917</v>
      </c>
      <c r="B3392" s="41">
        <v>1796.7649354166699</v>
      </c>
      <c r="C3392" s="41">
        <v>168312.63075683499</v>
      </c>
      <c r="D3392" s="38">
        <v>1.13532345068675</v>
      </c>
      <c r="E3392" s="38">
        <v>93.675375915438394</v>
      </c>
    </row>
    <row r="3393" spans="1:5">
      <c r="A3393" s="40">
        <v>45918</v>
      </c>
      <c r="B3393" s="41">
        <v>1796.7649354166699</v>
      </c>
      <c r="C3393" s="41">
        <v>168306.10640826501</v>
      </c>
      <c r="D3393" s="38">
        <v>1.1353659817416399</v>
      </c>
      <c r="E3393" s="38">
        <v>93.671744751204798</v>
      </c>
    </row>
    <row r="3394" spans="1:5">
      <c r="A3394" s="40">
        <v>45919</v>
      </c>
      <c r="B3394" s="41">
        <v>1796.7649354166699</v>
      </c>
      <c r="C3394" s="41">
        <v>168299.58231259999</v>
      </c>
      <c r="D3394" s="38">
        <v>1.1354085143898001</v>
      </c>
      <c r="E3394" s="38">
        <v>93.668113727726904</v>
      </c>
    </row>
    <row r="3395" spans="1:5">
      <c r="A3395" s="40">
        <v>45920</v>
      </c>
      <c r="B3395" s="41">
        <v>1796.7649354166699</v>
      </c>
      <c r="C3395" s="41">
        <v>168293.05846983101</v>
      </c>
      <c r="D3395" s="38">
        <v>1.1354510486313101</v>
      </c>
      <c r="E3395" s="38">
        <v>93.664482844999398</v>
      </c>
    </row>
    <row r="3396" spans="1:5">
      <c r="A3396" s="40">
        <v>45921</v>
      </c>
      <c r="B3396" s="41">
        <v>1796.7649354166699</v>
      </c>
      <c r="C3396" s="41">
        <v>168286.53487994699</v>
      </c>
      <c r="D3396" s="38">
        <v>1.13549358446622</v>
      </c>
      <c r="E3396" s="38">
        <v>93.660852103016893</v>
      </c>
    </row>
    <row r="3397" spans="1:5">
      <c r="A3397" s="40">
        <v>45922</v>
      </c>
      <c r="B3397" s="41">
        <v>1796.7649354166699</v>
      </c>
      <c r="C3397" s="41">
        <v>168280.011542939</v>
      </c>
      <c r="D3397" s="38">
        <v>1.1355361218946001</v>
      </c>
      <c r="E3397" s="38">
        <v>93.657221501773705</v>
      </c>
    </row>
    <row r="3398" spans="1:5">
      <c r="A3398" s="40">
        <v>45923</v>
      </c>
      <c r="B3398" s="41">
        <v>1796.7649354166699</v>
      </c>
      <c r="C3398" s="41">
        <v>168273.48845879699</v>
      </c>
      <c r="D3398" s="38">
        <v>1.13557866091649</v>
      </c>
      <c r="E3398" s="38">
        <v>93.653591041264505</v>
      </c>
    </row>
    <row r="3399" spans="1:5">
      <c r="A3399" s="40">
        <v>45924</v>
      </c>
      <c r="B3399" s="41">
        <v>1796.7649354166699</v>
      </c>
      <c r="C3399" s="41">
        <v>168266.96562751001</v>
      </c>
      <c r="D3399" s="38">
        <v>1.13562120153196</v>
      </c>
      <c r="E3399" s="38">
        <v>93.649960721483893</v>
      </c>
    </row>
    <row r="3400" spans="1:5">
      <c r="A3400" s="40">
        <v>45925</v>
      </c>
      <c r="B3400" s="41">
        <v>1796.7649354166699</v>
      </c>
      <c r="C3400" s="41">
        <v>168260.44304907101</v>
      </c>
      <c r="D3400" s="38">
        <v>1.1356637437410799</v>
      </c>
      <c r="E3400" s="38">
        <v>93.646330542426398</v>
      </c>
    </row>
    <row r="3401" spans="1:5">
      <c r="A3401" s="40">
        <v>45926</v>
      </c>
      <c r="B3401" s="41">
        <v>1796.7649354166699</v>
      </c>
      <c r="C3401" s="41">
        <v>168253.92072346699</v>
      </c>
      <c r="D3401" s="38">
        <v>1.1357062875438899</v>
      </c>
      <c r="E3401" s="38">
        <v>93.642700504086505</v>
      </c>
    </row>
    <row r="3402" spans="1:5">
      <c r="A3402" s="40">
        <v>45927</v>
      </c>
      <c r="B3402" s="41">
        <v>1796.7649354166699</v>
      </c>
      <c r="C3402" s="41">
        <v>168247.398650691</v>
      </c>
      <c r="D3402" s="38">
        <v>1.1357488329404599</v>
      </c>
      <c r="E3402" s="38">
        <v>93.639070606458702</v>
      </c>
    </row>
    <row r="3403" spans="1:5">
      <c r="A3403" s="40">
        <v>45928</v>
      </c>
      <c r="B3403" s="41">
        <v>1796.7649354166699</v>
      </c>
      <c r="C3403" s="41">
        <v>168240.87683073099</v>
      </c>
      <c r="D3403" s="38">
        <v>1.1357913799308601</v>
      </c>
      <c r="E3403" s="38">
        <v>93.635440849537702</v>
      </c>
    </row>
    <row r="3404" spans="1:5">
      <c r="A3404" s="40">
        <v>45929</v>
      </c>
      <c r="B3404" s="41">
        <v>1796.7649354166699</v>
      </c>
      <c r="C3404" s="41">
        <v>168234.35526357801</v>
      </c>
      <c r="D3404" s="38">
        <v>1.13583392851513</v>
      </c>
      <c r="E3404" s="38">
        <v>93.631811233317904</v>
      </c>
    </row>
    <row r="3405" spans="1:5">
      <c r="A3405" s="40">
        <v>45930</v>
      </c>
      <c r="B3405" s="41">
        <v>1796.7649354166699</v>
      </c>
      <c r="C3405" s="41">
        <v>168227.83394922299</v>
      </c>
      <c r="D3405" s="38">
        <v>1.13587647869334</v>
      </c>
      <c r="E3405" s="38">
        <v>93.628181757793996</v>
      </c>
    </row>
    <row r="3406" spans="1:5">
      <c r="A3406" s="40">
        <v>45931</v>
      </c>
      <c r="B3406" s="41">
        <v>1796.7649354166699</v>
      </c>
      <c r="C3406" s="41">
        <v>168221.31288765499</v>
      </c>
      <c r="D3406" s="38">
        <v>1.13591903046555</v>
      </c>
      <c r="E3406" s="38">
        <v>93.624552422960306</v>
      </c>
    </row>
    <row r="3407" spans="1:5">
      <c r="A3407" s="40">
        <v>45932</v>
      </c>
      <c r="B3407" s="41">
        <v>1796.7649354166699</v>
      </c>
      <c r="C3407" s="41">
        <v>168214.792078864</v>
      </c>
      <c r="D3407" s="38">
        <v>1.13596158383182</v>
      </c>
      <c r="E3407" s="38">
        <v>93.620923228811606</v>
      </c>
    </row>
    <row r="3408" spans="1:5">
      <c r="A3408" s="40">
        <v>45933</v>
      </c>
      <c r="B3408" s="41">
        <v>1796.7649354166699</v>
      </c>
      <c r="C3408" s="41">
        <v>168208.271522842</v>
      </c>
      <c r="D3408" s="38">
        <v>1.1360041387922</v>
      </c>
      <c r="E3408" s="38">
        <v>93.617294175342394</v>
      </c>
    </row>
    <row r="3409" spans="1:5">
      <c r="A3409" s="40">
        <v>45934</v>
      </c>
      <c r="B3409" s="41">
        <v>1796.7649354166699</v>
      </c>
      <c r="C3409" s="41">
        <v>168201.751219578</v>
      </c>
      <c r="D3409" s="38">
        <v>1.1360466953467701</v>
      </c>
      <c r="E3409" s="38">
        <v>93.613665262547102</v>
      </c>
    </row>
    <row r="3410" spans="1:5">
      <c r="A3410" s="40">
        <v>45935</v>
      </c>
      <c r="B3410" s="41">
        <v>1796.7649354166699</v>
      </c>
      <c r="C3410" s="41">
        <v>168195.231169062</v>
      </c>
      <c r="D3410" s="38">
        <v>1.13608925349557</v>
      </c>
      <c r="E3410" s="38">
        <v>93.610036490420399</v>
      </c>
    </row>
    <row r="3411" spans="1:5">
      <c r="A3411" s="40">
        <v>45936</v>
      </c>
      <c r="B3411" s="41">
        <v>1796.7649354166699</v>
      </c>
      <c r="C3411" s="41">
        <v>168188.711371285</v>
      </c>
      <c r="D3411" s="38">
        <v>1.13613181323867</v>
      </c>
      <c r="E3411" s="38">
        <v>93.6064078589567</v>
      </c>
    </row>
    <row r="3412" spans="1:5">
      <c r="A3412" s="40">
        <v>45937</v>
      </c>
      <c r="B3412" s="41">
        <v>1796.7649354166699</v>
      </c>
      <c r="C3412" s="41">
        <v>168182.191826236</v>
      </c>
      <c r="D3412" s="38">
        <v>1.1361743745761199</v>
      </c>
      <c r="E3412" s="38">
        <v>93.602779368150706</v>
      </c>
    </row>
    <row r="3413" spans="1:5">
      <c r="A3413" s="40">
        <v>45938</v>
      </c>
      <c r="B3413" s="41">
        <v>1796.7649354166699</v>
      </c>
      <c r="C3413" s="41">
        <v>168175.67253390601</v>
      </c>
      <c r="D3413" s="38">
        <v>1.13621693750799</v>
      </c>
      <c r="E3413" s="38">
        <v>93.599151017996903</v>
      </c>
    </row>
    <row r="3414" spans="1:5">
      <c r="A3414" s="40">
        <v>45939</v>
      </c>
      <c r="B3414" s="41">
        <v>1796.7649354166699</v>
      </c>
      <c r="C3414" s="41">
        <v>168169.15349428501</v>
      </c>
      <c r="D3414" s="38">
        <v>1.13625950203434</v>
      </c>
      <c r="E3414" s="38">
        <v>93.595522808489804</v>
      </c>
    </row>
    <row r="3415" spans="1:5">
      <c r="A3415" s="40">
        <v>45940</v>
      </c>
      <c r="B3415" s="41">
        <v>1796.7649354166699</v>
      </c>
      <c r="C3415" s="41">
        <v>168162.63470736399</v>
      </c>
      <c r="D3415" s="38">
        <v>1.13630206815523</v>
      </c>
      <c r="E3415" s="38">
        <v>93.591894739623996</v>
      </c>
    </row>
    <row r="3416" spans="1:5">
      <c r="A3416" s="40">
        <v>45941</v>
      </c>
      <c r="B3416" s="41">
        <v>1796.7649354166699</v>
      </c>
      <c r="C3416" s="41">
        <v>168156.116173132</v>
      </c>
      <c r="D3416" s="38">
        <v>1.1363446358707101</v>
      </c>
      <c r="E3416" s="38">
        <v>93.588266811394007</v>
      </c>
    </row>
    <row r="3417" spans="1:5">
      <c r="A3417" s="40">
        <v>45942</v>
      </c>
      <c r="B3417" s="41">
        <v>1796.7649354166699</v>
      </c>
      <c r="C3417" s="41">
        <v>168149.59789157999</v>
      </c>
      <c r="D3417" s="38">
        <v>1.1363872051808399</v>
      </c>
      <c r="E3417" s="38">
        <v>93.584639023794395</v>
      </c>
    </row>
    <row r="3418" spans="1:5">
      <c r="A3418" s="40">
        <v>45943</v>
      </c>
      <c r="B3418" s="41">
        <v>1796.7649354166699</v>
      </c>
      <c r="C3418" s="41">
        <v>168143.07986269801</v>
      </c>
      <c r="D3418" s="38">
        <v>1.1364297760856901</v>
      </c>
      <c r="E3418" s="38">
        <v>93.581011376819603</v>
      </c>
    </row>
    <row r="3419" spans="1:5">
      <c r="A3419" s="40">
        <v>45944</v>
      </c>
      <c r="B3419" s="41">
        <v>1796.7649354166699</v>
      </c>
      <c r="C3419" s="41">
        <v>168136.56208647601</v>
      </c>
      <c r="D3419" s="38">
        <v>1.1364723485853201</v>
      </c>
      <c r="E3419" s="38">
        <v>93.577383870464402</v>
      </c>
    </row>
    <row r="3420" spans="1:5">
      <c r="A3420" s="40">
        <v>45945</v>
      </c>
      <c r="B3420" s="41">
        <v>1796.7649354166699</v>
      </c>
      <c r="C3420" s="41">
        <v>168130.04456290399</v>
      </c>
      <c r="D3420" s="38">
        <v>1.1365149226797799</v>
      </c>
      <c r="E3420" s="38">
        <v>93.573756504723207</v>
      </c>
    </row>
    <row r="3421" spans="1:5">
      <c r="A3421" s="40">
        <v>45946</v>
      </c>
      <c r="B3421" s="41">
        <v>1796.7649354166699</v>
      </c>
      <c r="C3421" s="41">
        <v>168123.52729197301</v>
      </c>
      <c r="D3421" s="38">
        <v>1.13655749836913</v>
      </c>
      <c r="E3421" s="38">
        <v>93.570129279590603</v>
      </c>
    </row>
    <row r="3422" spans="1:5">
      <c r="A3422" s="40">
        <v>45947</v>
      </c>
      <c r="B3422" s="41">
        <v>1796.7649354166699</v>
      </c>
      <c r="C3422" s="41">
        <v>168117.010273672</v>
      </c>
      <c r="D3422" s="38">
        <v>1.13660007565344</v>
      </c>
      <c r="E3422" s="38">
        <v>93.566502195061105</v>
      </c>
    </row>
    <row r="3423" spans="1:5">
      <c r="A3423" s="40">
        <v>45948</v>
      </c>
      <c r="B3423" s="41">
        <v>1796.7649354166699</v>
      </c>
      <c r="C3423" s="41">
        <v>168110.493507993</v>
      </c>
      <c r="D3423" s="38">
        <v>1.1366426545327699</v>
      </c>
      <c r="E3423" s="38">
        <v>93.562875251129299</v>
      </c>
    </row>
    <row r="3424" spans="1:5">
      <c r="A3424" s="40">
        <v>45949</v>
      </c>
      <c r="B3424" s="41">
        <v>1796.7649354166699</v>
      </c>
      <c r="C3424" s="41">
        <v>168103.976994925</v>
      </c>
      <c r="D3424" s="38">
        <v>1.1366852350071599</v>
      </c>
      <c r="E3424" s="38">
        <v>93.559248447789599</v>
      </c>
    </row>
    <row r="3425" spans="1:5">
      <c r="A3425" s="40">
        <v>45950</v>
      </c>
      <c r="B3425" s="41">
        <v>1796.7649354166699</v>
      </c>
      <c r="C3425" s="41">
        <v>168097.460734458</v>
      </c>
      <c r="D3425" s="38">
        <v>1.1367278170766999</v>
      </c>
      <c r="E3425" s="38">
        <v>93.555621785036806</v>
      </c>
    </row>
    <row r="3426" spans="1:5">
      <c r="A3426" s="40">
        <v>45951</v>
      </c>
      <c r="B3426" s="41">
        <v>1796.7649354166699</v>
      </c>
      <c r="C3426" s="41">
        <v>168090.94472658201</v>
      </c>
      <c r="D3426" s="38">
        <v>1.1367704007414201</v>
      </c>
      <c r="E3426" s="38">
        <v>93.551995262865205</v>
      </c>
    </row>
    <row r="3427" spans="1:5">
      <c r="A3427" s="40">
        <v>45952</v>
      </c>
      <c r="B3427" s="41">
        <v>1796.7649354166699</v>
      </c>
      <c r="C3427" s="41">
        <v>168084.42897128899</v>
      </c>
      <c r="D3427" s="38">
        <v>1.1368129860014</v>
      </c>
      <c r="E3427" s="38">
        <v>93.548368881269596</v>
      </c>
    </row>
    <row r="3428" spans="1:5">
      <c r="A3428" s="40">
        <v>45953</v>
      </c>
      <c r="B3428" s="41">
        <v>1796.7649354166699</v>
      </c>
      <c r="C3428" s="41">
        <v>168077.91346856701</v>
      </c>
      <c r="D3428" s="38">
        <v>1.13685557285669</v>
      </c>
      <c r="E3428" s="38">
        <v>93.544742640244394</v>
      </c>
    </row>
    <row r="3429" spans="1:5">
      <c r="A3429" s="40">
        <v>45954</v>
      </c>
      <c r="B3429" s="41">
        <v>1796.7649354166699</v>
      </c>
      <c r="C3429" s="41">
        <v>168071.39821840799</v>
      </c>
      <c r="D3429" s="38">
        <v>1.1368981613073501</v>
      </c>
      <c r="E3429" s="38">
        <v>93.541116539784099</v>
      </c>
    </row>
    <row r="3430" spans="1:5">
      <c r="A3430" s="40">
        <v>45955</v>
      </c>
      <c r="B3430" s="41">
        <v>1796.7649354166699</v>
      </c>
      <c r="C3430" s="41">
        <v>168064.88322080101</v>
      </c>
      <c r="D3430" s="38">
        <v>1.13694075135344</v>
      </c>
      <c r="E3430" s="38">
        <v>93.537490579883396</v>
      </c>
    </row>
    <row r="3431" spans="1:5">
      <c r="A3431" s="40">
        <v>45956</v>
      </c>
      <c r="B3431" s="41">
        <v>1796.7649354166699</v>
      </c>
      <c r="C3431" s="41">
        <v>168058.36847573699</v>
      </c>
      <c r="D3431" s="38">
        <v>1.13698334299503</v>
      </c>
      <c r="E3431" s="38">
        <v>93.533864760536702</v>
      </c>
    </row>
    <row r="3432" spans="1:5">
      <c r="A3432" s="40">
        <v>45957</v>
      </c>
      <c r="B3432" s="41">
        <v>1796.7649354166699</v>
      </c>
      <c r="C3432" s="41">
        <v>168051.85398320601</v>
      </c>
      <c r="D3432" s="38">
        <v>1.13702593623217</v>
      </c>
      <c r="E3432" s="38">
        <v>93.530239081738699</v>
      </c>
    </row>
    <row r="3433" spans="1:5">
      <c r="A3433" s="40">
        <v>45958</v>
      </c>
      <c r="B3433" s="41">
        <v>1796.7649354166699</v>
      </c>
      <c r="C3433" s="41">
        <v>168045.33974319699</v>
      </c>
      <c r="D3433" s="38">
        <v>1.13706853106492</v>
      </c>
      <c r="E3433" s="38">
        <v>93.526613543483805</v>
      </c>
    </row>
    <row r="3434" spans="1:5">
      <c r="A3434" s="40">
        <v>45959</v>
      </c>
      <c r="B3434" s="41">
        <v>1796.7649354166699</v>
      </c>
      <c r="C3434" s="41">
        <v>168038.82575570201</v>
      </c>
      <c r="D3434" s="38">
        <v>1.1371111274933401</v>
      </c>
      <c r="E3434" s="38">
        <v>93.522988145766703</v>
      </c>
    </row>
    <row r="3435" spans="1:5">
      <c r="A3435" s="40">
        <v>45960</v>
      </c>
      <c r="B3435" s="41">
        <v>1796.7649354166699</v>
      </c>
      <c r="C3435" s="41">
        <v>168032.31202071099</v>
      </c>
      <c r="D3435" s="38">
        <v>1.1371537255174999</v>
      </c>
      <c r="E3435" s="38">
        <v>93.519362888581796</v>
      </c>
    </row>
    <row r="3436" spans="1:5">
      <c r="A3436" s="40">
        <v>45961</v>
      </c>
      <c r="B3436" s="41">
        <v>1796.7649354166699</v>
      </c>
      <c r="C3436" s="41">
        <v>168025.79853821301</v>
      </c>
      <c r="D3436" s="38">
        <v>1.13719632513744</v>
      </c>
      <c r="E3436" s="38">
        <v>93.515737771923796</v>
      </c>
    </row>
    <row r="3437" spans="1:5">
      <c r="A3437" s="40">
        <v>45962</v>
      </c>
      <c r="B3437" s="41">
        <v>1796.7649354166699</v>
      </c>
      <c r="C3437" s="41">
        <v>168019.285308199</v>
      </c>
      <c r="D3437" s="38">
        <v>1.1372389263532301</v>
      </c>
      <c r="E3437" s="38">
        <v>93.512112795787203</v>
      </c>
    </row>
    <row r="3438" spans="1:5">
      <c r="A3438" s="40">
        <v>45963</v>
      </c>
      <c r="B3438" s="41">
        <v>1796.7649354166699</v>
      </c>
      <c r="C3438" s="41">
        <v>168012.77233065901</v>
      </c>
      <c r="D3438" s="38">
        <v>1.1372815291649401</v>
      </c>
      <c r="E3438" s="38">
        <v>93.508487960166505</v>
      </c>
    </row>
    <row r="3439" spans="1:5">
      <c r="A3439" s="40">
        <v>45964</v>
      </c>
      <c r="B3439" s="41">
        <v>1796.7649354166699</v>
      </c>
      <c r="C3439" s="41">
        <v>168006.25960558301</v>
      </c>
      <c r="D3439" s="38">
        <v>1.1373241335726101</v>
      </c>
      <c r="E3439" s="38">
        <v>93.5048632650564</v>
      </c>
    </row>
    <row r="3440" spans="1:5">
      <c r="A3440" s="40">
        <v>45965</v>
      </c>
      <c r="B3440" s="41">
        <v>1796.7649354166699</v>
      </c>
      <c r="C3440" s="41">
        <v>167999.74713296199</v>
      </c>
      <c r="D3440" s="38">
        <v>1.1373667395763201</v>
      </c>
      <c r="E3440" s="38">
        <v>93.501238710451204</v>
      </c>
    </row>
    <row r="3441" spans="1:5">
      <c r="A3441" s="40">
        <v>45966</v>
      </c>
      <c r="B3441" s="41">
        <v>1796.7649354166699</v>
      </c>
      <c r="C3441" s="41">
        <v>167993.23491278599</v>
      </c>
      <c r="D3441" s="38">
        <v>1.13740934717612</v>
      </c>
      <c r="E3441" s="38">
        <v>93.497614296345702</v>
      </c>
    </row>
    <row r="3442" spans="1:5">
      <c r="A3442" s="40">
        <v>45967</v>
      </c>
      <c r="B3442" s="41">
        <v>1796.7649354166699</v>
      </c>
      <c r="C3442" s="41">
        <v>167986.72294504501</v>
      </c>
      <c r="D3442" s="38">
        <v>1.13745195637206</v>
      </c>
      <c r="E3442" s="38">
        <v>93.493990022734394</v>
      </c>
    </row>
    <row r="3443" spans="1:5">
      <c r="A3443" s="40">
        <v>45968</v>
      </c>
      <c r="B3443" s="41">
        <v>1796.7649354166699</v>
      </c>
      <c r="C3443" s="41">
        <v>167980.211229729</v>
      </c>
      <c r="D3443" s="38">
        <v>1.13749456716422</v>
      </c>
      <c r="E3443" s="38">
        <v>93.490365889611695</v>
      </c>
    </row>
    <row r="3444" spans="1:5">
      <c r="A3444" s="40">
        <v>45969</v>
      </c>
      <c r="B3444" s="41">
        <v>1796.7649354166699</v>
      </c>
      <c r="C3444" s="41">
        <v>167973.69976682801</v>
      </c>
      <c r="D3444" s="38">
        <v>1.1375371795526401</v>
      </c>
      <c r="E3444" s="38">
        <v>93.486741896972305</v>
      </c>
    </row>
    <row r="3445" spans="1:5">
      <c r="A3445" s="40">
        <v>45970</v>
      </c>
      <c r="B3445" s="41">
        <v>1796.7649354166699</v>
      </c>
      <c r="C3445" s="41">
        <v>167967.18855633301</v>
      </c>
      <c r="D3445" s="38">
        <v>1.1375797935373899</v>
      </c>
      <c r="E3445" s="38">
        <v>93.483118044810695</v>
      </c>
    </row>
    <row r="3446" spans="1:5">
      <c r="A3446" s="40">
        <v>45971</v>
      </c>
      <c r="B3446" s="41">
        <v>1796.7649354166699</v>
      </c>
      <c r="C3446" s="41">
        <v>167960.677598234</v>
      </c>
      <c r="D3446" s="38">
        <v>1.1376224091185301</v>
      </c>
      <c r="E3446" s="38">
        <v>93.479494333121494</v>
      </c>
    </row>
    <row r="3447" spans="1:5">
      <c r="A3447" s="40">
        <v>45972</v>
      </c>
      <c r="B3447" s="41">
        <v>1796.7649354166699</v>
      </c>
      <c r="C3447" s="41">
        <v>167954.166892521</v>
      </c>
      <c r="D3447" s="38">
        <v>1.1376650262961201</v>
      </c>
      <c r="E3447" s="38">
        <v>93.475870761899202</v>
      </c>
    </row>
    <row r="3448" spans="1:5">
      <c r="A3448" s="40">
        <v>45973</v>
      </c>
      <c r="B3448" s="41">
        <v>1796.7649354166699</v>
      </c>
      <c r="C3448" s="41">
        <v>167947.65643918401</v>
      </c>
      <c r="D3448" s="38">
        <v>1.1377076450702199</v>
      </c>
      <c r="E3448" s="38">
        <v>93.472247331138405</v>
      </c>
    </row>
    <row r="3449" spans="1:5">
      <c r="A3449" s="40">
        <v>45974</v>
      </c>
      <c r="B3449" s="41">
        <v>1796.7649354166699</v>
      </c>
      <c r="C3449" s="41">
        <v>167941.146238213</v>
      </c>
      <c r="D3449" s="38">
        <v>1.13775026544089</v>
      </c>
      <c r="E3449" s="38">
        <v>93.468624040833703</v>
      </c>
    </row>
    <row r="3450" spans="1:5">
      <c r="A3450" s="40">
        <v>45975</v>
      </c>
      <c r="B3450" s="41">
        <v>1796.7649354166699</v>
      </c>
      <c r="C3450" s="41">
        <v>167934.63628959999</v>
      </c>
      <c r="D3450" s="38">
        <v>1.13779288740819</v>
      </c>
      <c r="E3450" s="38">
        <v>93.465000890979596</v>
      </c>
    </row>
    <row r="3451" spans="1:5">
      <c r="A3451" s="40">
        <v>45976</v>
      </c>
      <c r="B3451" s="41">
        <v>1796.7649354166699</v>
      </c>
      <c r="C3451" s="41">
        <v>167928.126593333</v>
      </c>
      <c r="D3451" s="38">
        <v>1.1378355109721701</v>
      </c>
      <c r="E3451" s="38">
        <v>93.461377881570499</v>
      </c>
    </row>
    <row r="3452" spans="1:5">
      <c r="A3452" s="40">
        <v>45977</v>
      </c>
      <c r="B3452" s="41">
        <v>1796.7649354166699</v>
      </c>
      <c r="C3452" s="41">
        <v>167921.617149403</v>
      </c>
      <c r="D3452" s="38">
        <v>1.1378781361329</v>
      </c>
      <c r="E3452" s="38">
        <v>93.457755012601197</v>
      </c>
    </row>
    <row r="3453" spans="1:5">
      <c r="A3453" s="40">
        <v>45978</v>
      </c>
      <c r="B3453" s="41">
        <v>1796.7649354166699</v>
      </c>
      <c r="C3453" s="41">
        <v>167915.107957801</v>
      </c>
      <c r="D3453" s="38">
        <v>1.13792076289044</v>
      </c>
      <c r="E3453" s="38">
        <v>93.454132284066205</v>
      </c>
    </row>
    <row r="3454" spans="1:5">
      <c r="A3454" s="40">
        <v>45979</v>
      </c>
      <c r="B3454" s="41">
        <v>1796.7649354166699</v>
      </c>
      <c r="C3454" s="41">
        <v>167908.59901851599</v>
      </c>
      <c r="D3454" s="38">
        <v>1.1379633912448499</v>
      </c>
      <c r="E3454" s="38">
        <v>93.450509695959894</v>
      </c>
    </row>
    <row r="3455" spans="1:5">
      <c r="A3455" s="40">
        <v>45980</v>
      </c>
      <c r="B3455" s="41">
        <v>1796.7649354166699</v>
      </c>
      <c r="C3455" s="41">
        <v>167902.09033153899</v>
      </c>
      <c r="D3455" s="38">
        <v>1.13800602119618</v>
      </c>
      <c r="E3455" s="38">
        <v>93.446887248277093</v>
      </c>
    </row>
    <row r="3456" spans="1:5">
      <c r="A3456" s="40">
        <v>45981</v>
      </c>
      <c r="B3456" s="41">
        <v>1796.7649354166699</v>
      </c>
      <c r="C3456" s="41">
        <v>167895.58189686001</v>
      </c>
      <c r="D3456" s="38">
        <v>1.1380486527445</v>
      </c>
      <c r="E3456" s="38">
        <v>93.443264941012202</v>
      </c>
    </row>
    <row r="3457" spans="1:5">
      <c r="A3457" s="40">
        <v>45982</v>
      </c>
      <c r="B3457" s="41">
        <v>1796.7649354166699</v>
      </c>
      <c r="C3457" s="41">
        <v>167889.07371447</v>
      </c>
      <c r="D3457" s="38">
        <v>1.13809128588987</v>
      </c>
      <c r="E3457" s="38">
        <v>93.439642774159793</v>
      </c>
    </row>
    <row r="3458" spans="1:5">
      <c r="A3458" s="40">
        <v>45983</v>
      </c>
      <c r="B3458" s="41">
        <v>1796.7649354166699</v>
      </c>
      <c r="C3458" s="41">
        <v>167882.56578435699</v>
      </c>
      <c r="D3458" s="38">
        <v>1.13813392063234</v>
      </c>
      <c r="E3458" s="38">
        <v>93.436020747714394</v>
      </c>
    </row>
    <row r="3459" spans="1:5">
      <c r="A3459" s="40">
        <v>45984</v>
      </c>
      <c r="B3459" s="41">
        <v>1796.7649354166699</v>
      </c>
      <c r="C3459" s="41">
        <v>167876.05810651401</v>
      </c>
      <c r="D3459" s="38">
        <v>1.1381765569719799</v>
      </c>
      <c r="E3459" s="38">
        <v>93.432398861670507</v>
      </c>
    </row>
    <row r="3460" spans="1:5">
      <c r="A3460" s="40">
        <v>45985</v>
      </c>
      <c r="B3460" s="41">
        <v>1796.7649354166699</v>
      </c>
      <c r="C3460" s="41">
        <v>167869.55068092901</v>
      </c>
      <c r="D3460" s="38">
        <v>1.13821919490885</v>
      </c>
      <c r="E3460" s="38">
        <v>93.4287771160229</v>
      </c>
    </row>
    <row r="3461" spans="1:5">
      <c r="A3461" s="40">
        <v>45986</v>
      </c>
      <c r="B3461" s="41">
        <v>1796.7649354166699</v>
      </c>
      <c r="C3461" s="41">
        <v>167863.043507594</v>
      </c>
      <c r="D3461" s="38">
        <v>1.138261834443</v>
      </c>
      <c r="E3461" s="38">
        <v>93.425155510766004</v>
      </c>
    </row>
    <row r="3462" spans="1:5">
      <c r="A3462" s="40">
        <v>45987</v>
      </c>
      <c r="B3462" s="41">
        <v>1796.7649354166699</v>
      </c>
      <c r="C3462" s="41">
        <v>167856.53658649701</v>
      </c>
      <c r="D3462" s="38">
        <v>1.1383044755745</v>
      </c>
      <c r="E3462" s="38">
        <v>93.421534045894404</v>
      </c>
    </row>
    <row r="3463" spans="1:5">
      <c r="A3463" s="40">
        <v>45988</v>
      </c>
      <c r="B3463" s="41">
        <v>1796.7649354166699</v>
      </c>
      <c r="C3463" s="41">
        <v>167850.02991763101</v>
      </c>
      <c r="D3463" s="38">
        <v>1.1383471183034</v>
      </c>
      <c r="E3463" s="38">
        <v>93.417912721402601</v>
      </c>
    </row>
    <row r="3464" spans="1:5">
      <c r="A3464" s="40">
        <v>45989</v>
      </c>
      <c r="B3464" s="41">
        <v>1796.7649354166699</v>
      </c>
      <c r="C3464" s="41">
        <v>167843.52350098401</v>
      </c>
      <c r="D3464" s="38">
        <v>1.1383897626297701</v>
      </c>
      <c r="E3464" s="38">
        <v>93.414291537285195</v>
      </c>
    </row>
    <row r="3465" spans="1:5">
      <c r="A3465" s="40">
        <v>45990</v>
      </c>
      <c r="B3465" s="41">
        <v>1796.7649354166699</v>
      </c>
      <c r="C3465" s="41">
        <v>167837.017336547</v>
      </c>
      <c r="D3465" s="38">
        <v>1.1384324085536699</v>
      </c>
      <c r="E3465" s="38">
        <v>93.410670493536699</v>
      </c>
    </row>
    <row r="3466" spans="1:5">
      <c r="A3466" s="40">
        <v>45991</v>
      </c>
      <c r="B3466" s="41">
        <v>1796.7649354166699</v>
      </c>
      <c r="C3466" s="41">
        <v>167830.51142431001</v>
      </c>
      <c r="D3466" s="38">
        <v>1.13847505607515</v>
      </c>
      <c r="E3466" s="38">
        <v>93.4070495901518</v>
      </c>
    </row>
    <row r="3467" spans="1:5">
      <c r="A3467" s="40">
        <v>45992</v>
      </c>
      <c r="B3467" s="41">
        <v>1796.7649354166699</v>
      </c>
      <c r="C3467" s="41">
        <v>167824.005764264</v>
      </c>
      <c r="D3467" s="38">
        <v>1.1385177051942801</v>
      </c>
      <c r="E3467" s="38">
        <v>93.403428827124898</v>
      </c>
    </row>
    <row r="3468" spans="1:5">
      <c r="A3468" s="40">
        <v>45993</v>
      </c>
      <c r="B3468" s="41">
        <v>1796.7649354166699</v>
      </c>
      <c r="C3468" s="41">
        <v>167817.50035639899</v>
      </c>
      <c r="D3468" s="38">
        <v>1.1385603559111099</v>
      </c>
      <c r="E3468" s="38">
        <v>93.399808204450693</v>
      </c>
    </row>
    <row r="3469" spans="1:5">
      <c r="A3469" s="40">
        <v>45994</v>
      </c>
      <c r="B3469" s="41">
        <v>1796.7649354166699</v>
      </c>
      <c r="C3469" s="41">
        <v>167810.995200704</v>
      </c>
      <c r="D3469" s="38">
        <v>1.1386030082256999</v>
      </c>
      <c r="E3469" s="38">
        <v>93.396187722123599</v>
      </c>
    </row>
    <row r="3470" spans="1:5">
      <c r="A3470" s="40">
        <v>45995</v>
      </c>
      <c r="B3470" s="41">
        <v>1796.7649354166699</v>
      </c>
      <c r="C3470" s="41">
        <v>167804.490297171</v>
      </c>
      <c r="D3470" s="38">
        <v>1.13864566213812</v>
      </c>
      <c r="E3470" s="38">
        <v>93.392567380138303</v>
      </c>
    </row>
    <row r="3471" spans="1:5">
      <c r="A3471" s="40">
        <v>45996</v>
      </c>
      <c r="B3471" s="41">
        <v>1796.7649354166699</v>
      </c>
      <c r="C3471" s="41">
        <v>167797.98564578901</v>
      </c>
      <c r="D3471" s="38">
        <v>1.1386883176484299</v>
      </c>
      <c r="E3471" s="38">
        <v>93.388947178489303</v>
      </c>
    </row>
    <row r="3472" spans="1:5">
      <c r="A3472" s="40">
        <v>45997</v>
      </c>
      <c r="B3472" s="41">
        <v>1796.7649354166699</v>
      </c>
      <c r="C3472" s="41">
        <v>167791.48124654801</v>
      </c>
      <c r="D3472" s="38">
        <v>1.1387309747566801</v>
      </c>
      <c r="E3472" s="38">
        <v>93.385327117171101</v>
      </c>
    </row>
    <row r="3473" spans="1:5">
      <c r="A3473" s="40">
        <v>45998</v>
      </c>
      <c r="B3473" s="41">
        <v>1796.7649354166699</v>
      </c>
      <c r="C3473" s="41">
        <v>167784.97709944</v>
      </c>
      <c r="D3473" s="38">
        <v>1.1387736334629299</v>
      </c>
      <c r="E3473" s="38">
        <v>93.381707196178397</v>
      </c>
    </row>
    <row r="3474" spans="1:5">
      <c r="A3474" s="40">
        <v>45999</v>
      </c>
      <c r="B3474" s="41">
        <v>1796.7649354166699</v>
      </c>
      <c r="C3474" s="41">
        <v>167778.47320445301</v>
      </c>
      <c r="D3474" s="38">
        <v>1.1388162937672499</v>
      </c>
      <c r="E3474" s="38">
        <v>93.378087415505703</v>
      </c>
    </row>
    <row r="3475" spans="1:5">
      <c r="A3475" s="40">
        <v>46000</v>
      </c>
      <c r="B3475" s="41">
        <v>1796.7649354166699</v>
      </c>
      <c r="C3475" s="41">
        <v>167771.969561579</v>
      </c>
      <c r="D3475" s="38">
        <v>1.1388589556697</v>
      </c>
      <c r="E3475" s="38">
        <v>93.374467775147494</v>
      </c>
    </row>
    <row r="3476" spans="1:5">
      <c r="A3476" s="40">
        <v>46001</v>
      </c>
      <c r="B3476" s="41">
        <v>1796.7649354166699</v>
      </c>
      <c r="C3476" s="41">
        <v>167765.46617080699</v>
      </c>
      <c r="D3476" s="38">
        <v>1.1389016191703201</v>
      </c>
      <c r="E3476" s="38">
        <v>93.370848275098496</v>
      </c>
    </row>
    <row r="3477" spans="1:5">
      <c r="A3477" s="40">
        <v>46002</v>
      </c>
      <c r="B3477" s="41">
        <v>1796.7649354166699</v>
      </c>
      <c r="C3477" s="41">
        <v>167758.96303212701</v>
      </c>
      <c r="D3477" s="38">
        <v>1.1389442842691899</v>
      </c>
      <c r="E3477" s="38">
        <v>93.367228915353095</v>
      </c>
    </row>
    <row r="3478" spans="1:5">
      <c r="A3478" s="40">
        <v>46003</v>
      </c>
      <c r="B3478" s="41">
        <v>1796.7649354166699</v>
      </c>
      <c r="C3478" s="41">
        <v>167752.46014553099</v>
      </c>
      <c r="D3478" s="38">
        <v>1.1389869509663699</v>
      </c>
      <c r="E3478" s="38">
        <v>93.363609695905893</v>
      </c>
    </row>
    <row r="3479" spans="1:5">
      <c r="A3479" s="40">
        <v>46004</v>
      </c>
      <c r="B3479" s="41">
        <v>1796.7649354166699</v>
      </c>
      <c r="C3479" s="41">
        <v>167745.95751100799</v>
      </c>
      <c r="D3479" s="38">
        <v>1.13902961926191</v>
      </c>
      <c r="E3479" s="38">
        <v>93.359990616751503</v>
      </c>
    </row>
    <row r="3480" spans="1:5">
      <c r="A3480" s="40">
        <v>46005</v>
      </c>
      <c r="B3480" s="41">
        <v>1796.7649354166699</v>
      </c>
      <c r="C3480" s="41">
        <v>167739.455128548</v>
      </c>
      <c r="D3480" s="38">
        <v>1.13907228915587</v>
      </c>
      <c r="E3480" s="38">
        <v>93.356371677884496</v>
      </c>
    </row>
    <row r="3481" spans="1:5">
      <c r="A3481" s="40">
        <v>46006</v>
      </c>
      <c r="B3481" s="41">
        <v>1796.7649354166699</v>
      </c>
      <c r="C3481" s="41">
        <v>167732.95299814199</v>
      </c>
      <c r="D3481" s="38">
        <v>1.13911496064831</v>
      </c>
      <c r="E3481" s="38">
        <v>93.352752879299402</v>
      </c>
    </row>
    <row r="3482" spans="1:5">
      <c r="A3482" s="40">
        <v>46007</v>
      </c>
      <c r="B3482" s="41">
        <v>1796.7649354166699</v>
      </c>
      <c r="C3482" s="41">
        <v>167726.45111977999</v>
      </c>
      <c r="D3482" s="38">
        <v>1.1391576337392999</v>
      </c>
      <c r="E3482" s="38">
        <v>93.349134220990805</v>
      </c>
    </row>
    <row r="3483" spans="1:5">
      <c r="A3483" s="40">
        <v>46008</v>
      </c>
      <c r="B3483" s="41">
        <v>1796.7649354166699</v>
      </c>
      <c r="C3483" s="41">
        <v>167719.949493452</v>
      </c>
      <c r="D3483" s="38">
        <v>1.13920030842889</v>
      </c>
      <c r="E3483" s="38">
        <v>93.345515702953193</v>
      </c>
    </row>
    <row r="3484" spans="1:5">
      <c r="A3484" s="40">
        <v>46009</v>
      </c>
      <c r="B3484" s="41">
        <v>1796.7649354166699</v>
      </c>
      <c r="C3484" s="41">
        <v>167713.448119148</v>
      </c>
      <c r="D3484" s="38">
        <v>1.1392429847171399</v>
      </c>
      <c r="E3484" s="38">
        <v>93.341897325181293</v>
      </c>
    </row>
    <row r="3485" spans="1:5">
      <c r="A3485" s="40">
        <v>46010</v>
      </c>
      <c r="B3485" s="41">
        <v>1796.7649354166699</v>
      </c>
      <c r="C3485" s="41">
        <v>167706.94699685901</v>
      </c>
      <c r="D3485" s="38">
        <v>1.1392856626041199</v>
      </c>
      <c r="E3485" s="38">
        <v>93.338279087669505</v>
      </c>
    </row>
    <row r="3486" spans="1:5">
      <c r="A3486" s="40">
        <v>46011</v>
      </c>
      <c r="B3486" s="41">
        <v>1796.7649354166699</v>
      </c>
      <c r="C3486" s="41">
        <v>167700.446126575</v>
      </c>
      <c r="D3486" s="38">
        <v>1.1393283420898801</v>
      </c>
      <c r="E3486" s="38">
        <v>93.334660990412402</v>
      </c>
    </row>
    <row r="3487" spans="1:5">
      <c r="A3487" s="40">
        <v>46012</v>
      </c>
      <c r="B3487" s="41">
        <v>1796.7649354166699</v>
      </c>
      <c r="C3487" s="41">
        <v>167693.94550828499</v>
      </c>
      <c r="D3487" s="38">
        <v>1.13937102317448</v>
      </c>
      <c r="E3487" s="38">
        <v>93.331043033404598</v>
      </c>
    </row>
    <row r="3488" spans="1:5">
      <c r="A3488" s="40">
        <v>46013</v>
      </c>
      <c r="B3488" s="41">
        <v>1796.7649354166699</v>
      </c>
      <c r="C3488" s="41">
        <v>167687.44514198101</v>
      </c>
      <c r="D3488" s="38">
        <v>1.1394137058579901</v>
      </c>
      <c r="E3488" s="38">
        <v>93.327425216640705</v>
      </c>
    </row>
    <row r="3489" spans="1:5">
      <c r="A3489" s="40">
        <v>46014</v>
      </c>
      <c r="B3489" s="41">
        <v>1796.7649354166699</v>
      </c>
      <c r="C3489" s="41">
        <v>167680.94502765301</v>
      </c>
      <c r="D3489" s="38">
        <v>1.13945639014045</v>
      </c>
      <c r="E3489" s="38">
        <v>93.323807540115197</v>
      </c>
    </row>
    <row r="3490" spans="1:5">
      <c r="A3490" s="40">
        <v>46015</v>
      </c>
      <c r="B3490" s="41">
        <v>1796.7649354166699</v>
      </c>
      <c r="C3490" s="41">
        <v>167674.44516529</v>
      </c>
      <c r="D3490" s="38">
        <v>1.1394990760219399</v>
      </c>
      <c r="E3490" s="38">
        <v>93.320190003822702</v>
      </c>
    </row>
    <row r="3491" spans="1:5">
      <c r="A3491" s="40">
        <v>46016</v>
      </c>
      <c r="B3491" s="41">
        <v>1796.7649354166699</v>
      </c>
      <c r="C3491" s="41">
        <v>167667.94555488299</v>
      </c>
      <c r="D3491" s="38">
        <v>1.13954176350251</v>
      </c>
      <c r="E3491" s="38">
        <v>93.316572607757706</v>
      </c>
    </row>
    <row r="3492" spans="1:5">
      <c r="A3492" s="40">
        <v>46017</v>
      </c>
      <c r="B3492" s="41">
        <v>1796.7649354166699</v>
      </c>
      <c r="C3492" s="41">
        <v>167661.44619642201</v>
      </c>
      <c r="D3492" s="38">
        <v>1.1395844525822301</v>
      </c>
      <c r="E3492" s="38">
        <v>93.312955351914894</v>
      </c>
    </row>
    <row r="3493" spans="1:5">
      <c r="A3493" s="40">
        <v>46018</v>
      </c>
      <c r="B3493" s="41">
        <v>1796.7649354166699</v>
      </c>
      <c r="C3493" s="41">
        <v>167654.947089897</v>
      </c>
      <c r="D3493" s="38">
        <v>1.13962714326114</v>
      </c>
      <c r="E3493" s="38">
        <v>93.309338236288696</v>
      </c>
    </row>
    <row r="3494" spans="1:5">
      <c r="A3494" s="40">
        <v>46019</v>
      </c>
      <c r="B3494" s="41">
        <v>1796.7649354166699</v>
      </c>
      <c r="C3494" s="41">
        <v>167648.448235299</v>
      </c>
      <c r="D3494" s="38">
        <v>1.13966983553932</v>
      </c>
      <c r="E3494" s="38">
        <v>93.305721260873796</v>
      </c>
    </row>
    <row r="3495" spans="1:5">
      <c r="A3495" s="40">
        <v>46020</v>
      </c>
      <c r="B3495" s="41">
        <v>1796.7649354166699</v>
      </c>
      <c r="C3495" s="41">
        <v>167641.94963261901</v>
      </c>
      <c r="D3495" s="38">
        <v>1.13971252941682</v>
      </c>
      <c r="E3495" s="38">
        <v>93.302104425664695</v>
      </c>
    </row>
    <row r="3496" spans="1:5">
      <c r="A3496" s="40">
        <v>46021</v>
      </c>
      <c r="B3496" s="41">
        <v>1796.7649354166699</v>
      </c>
      <c r="C3496" s="41">
        <v>167635.45128184499</v>
      </c>
      <c r="D3496" s="38">
        <v>1.1397552248937</v>
      </c>
      <c r="E3496" s="38">
        <v>93.298487730655907</v>
      </c>
    </row>
    <row r="3497" spans="1:5">
      <c r="A3497" s="40">
        <v>46022</v>
      </c>
      <c r="B3497" s="41">
        <v>1796.7649354166699</v>
      </c>
      <c r="C3497" s="41">
        <v>167628.95318296799</v>
      </c>
      <c r="D3497" s="38">
        <v>1.13979792197003</v>
      </c>
      <c r="E3497" s="38">
        <v>93.294871175842104</v>
      </c>
    </row>
    <row r="3498" spans="1:5">
      <c r="A3498" s="40">
        <v>46023</v>
      </c>
      <c r="B3498" s="41">
        <v>1796.7649354166699</v>
      </c>
      <c r="C3498" s="41">
        <v>167622.455335979</v>
      </c>
      <c r="D3498" s="38">
        <v>1.13984062064585</v>
      </c>
      <c r="E3498" s="38">
        <v>93.2912547612178</v>
      </c>
    </row>
    <row r="3499" spans="1:5">
      <c r="A3499" s="40">
        <v>46024</v>
      </c>
      <c r="B3499" s="41">
        <v>1796.7649354166699</v>
      </c>
      <c r="C3499" s="41">
        <v>167615.95774086801</v>
      </c>
      <c r="D3499" s="38">
        <v>1.13988332092124</v>
      </c>
      <c r="E3499" s="38">
        <v>93.287638486777595</v>
      </c>
    </row>
    <row r="3500" spans="1:5">
      <c r="A3500" s="40">
        <v>46025</v>
      </c>
      <c r="B3500" s="41">
        <v>1796.7649354166699</v>
      </c>
      <c r="C3500" s="41">
        <v>167609.46039762499</v>
      </c>
      <c r="D3500" s="38">
        <v>1.13992602279625</v>
      </c>
      <c r="E3500" s="38">
        <v>93.284022352516004</v>
      </c>
    </row>
    <row r="3501" spans="1:5">
      <c r="A3501" s="40">
        <v>46026</v>
      </c>
      <c r="B3501" s="41">
        <v>1796.7649354166699</v>
      </c>
      <c r="C3501" s="41">
        <v>167602.963306241</v>
      </c>
      <c r="D3501" s="38">
        <v>1.1399687262709299</v>
      </c>
      <c r="E3501" s="38">
        <v>93.280406358427598</v>
      </c>
    </row>
    <row r="3502" spans="1:5">
      <c r="A3502" s="40">
        <v>46027</v>
      </c>
      <c r="B3502" s="41">
        <v>1796.7649354166699</v>
      </c>
      <c r="C3502" s="41">
        <v>167596.46646670401</v>
      </c>
      <c r="D3502" s="38">
        <v>1.14001143134537</v>
      </c>
      <c r="E3502" s="38">
        <v>93.276790504507005</v>
      </c>
    </row>
    <row r="3503" spans="1:5">
      <c r="A3503" s="40">
        <v>46028</v>
      </c>
      <c r="B3503" s="41">
        <v>1796.7649354166699</v>
      </c>
      <c r="C3503" s="41">
        <v>167589.969879007</v>
      </c>
      <c r="D3503" s="38">
        <v>1.1400541380196001</v>
      </c>
      <c r="E3503" s="38">
        <v>93.273174790748698</v>
      </c>
    </row>
    <row r="3504" spans="1:5">
      <c r="A3504" s="40">
        <v>46029</v>
      </c>
      <c r="B3504" s="41">
        <v>1796.7649354166699</v>
      </c>
      <c r="C3504" s="41">
        <v>167583.473543139</v>
      </c>
      <c r="D3504" s="38">
        <v>1.14009684629369</v>
      </c>
      <c r="E3504" s="38">
        <v>93.269559217147304</v>
      </c>
    </row>
    <row r="3505" spans="1:5">
      <c r="A3505" s="40">
        <v>46030</v>
      </c>
      <c r="B3505" s="41">
        <v>1796.7649354166699</v>
      </c>
      <c r="C3505" s="41">
        <v>167576.97745908899</v>
      </c>
      <c r="D3505" s="38">
        <v>1.1401395561676999</v>
      </c>
      <c r="E3505" s="38">
        <v>93.265943783697395</v>
      </c>
    </row>
    <row r="3506" spans="1:5">
      <c r="A3506" s="40">
        <v>46031</v>
      </c>
      <c r="B3506" s="41">
        <v>1796.7649354166699</v>
      </c>
      <c r="C3506" s="41">
        <v>167570.48162685</v>
      </c>
      <c r="D3506" s="38">
        <v>1.1401822676416999</v>
      </c>
      <c r="E3506" s="38">
        <v>93.2623284903935</v>
      </c>
    </row>
    <row r="3507" spans="1:5">
      <c r="A3507" s="40">
        <v>46032</v>
      </c>
      <c r="B3507" s="41">
        <v>1796.7649354166699</v>
      </c>
      <c r="C3507" s="41">
        <v>167563.98604640999</v>
      </c>
      <c r="D3507" s="38">
        <v>1.1402249807157401</v>
      </c>
      <c r="E3507" s="38">
        <v>93.258713337230205</v>
      </c>
    </row>
    <row r="3508" spans="1:5">
      <c r="A3508" s="40">
        <v>46033</v>
      </c>
      <c r="B3508" s="41">
        <v>1796.7649354166699</v>
      </c>
      <c r="C3508" s="41">
        <v>167557.49071776</v>
      </c>
      <c r="D3508" s="38">
        <v>1.1402676953898701</v>
      </c>
      <c r="E3508" s="38">
        <v>93.255098324202095</v>
      </c>
    </row>
    <row r="3509" spans="1:5">
      <c r="A3509" s="40">
        <v>46034</v>
      </c>
      <c r="B3509" s="41">
        <v>1796.7649354166699</v>
      </c>
      <c r="C3509" s="41">
        <v>167550.99564089</v>
      </c>
      <c r="D3509" s="38">
        <v>1.14031041166417</v>
      </c>
      <c r="E3509" s="38">
        <v>93.251483451303699</v>
      </c>
    </row>
    <row r="3510" spans="1:5">
      <c r="A3510" s="40">
        <v>46035</v>
      </c>
      <c r="B3510" s="41">
        <v>1796.7649354166699</v>
      </c>
      <c r="C3510" s="41">
        <v>167544.50081579099</v>
      </c>
      <c r="D3510" s="38">
        <v>1.1403531295386899</v>
      </c>
      <c r="E3510" s="38">
        <v>93.247868718529702</v>
      </c>
    </row>
    <row r="3511" spans="1:5">
      <c r="A3511" s="40">
        <v>46036</v>
      </c>
      <c r="B3511" s="41">
        <v>1796.7649354166699</v>
      </c>
      <c r="C3511" s="41">
        <v>167538.00624245199</v>
      </c>
      <c r="D3511" s="38">
        <v>1.14039584901349</v>
      </c>
      <c r="E3511" s="38">
        <v>93.244254125874505</v>
      </c>
    </row>
    <row r="3512" spans="1:5">
      <c r="A3512" s="40">
        <v>46037</v>
      </c>
      <c r="B3512" s="41">
        <v>1796.7649354166699</v>
      </c>
      <c r="C3512" s="41">
        <v>167531.511920864</v>
      </c>
      <c r="D3512" s="38">
        <v>1.1404385700886299</v>
      </c>
      <c r="E3512" s="38">
        <v>93.240639673332694</v>
      </c>
    </row>
    <row r="3513" spans="1:5">
      <c r="A3513" s="40">
        <v>46038</v>
      </c>
      <c r="B3513" s="41">
        <v>1796.7649354166699</v>
      </c>
      <c r="C3513" s="41">
        <v>167525.017851018</v>
      </c>
      <c r="D3513" s="38">
        <v>1.1404812927641701</v>
      </c>
      <c r="E3513" s="38">
        <v>93.237025360898997</v>
      </c>
    </row>
    <row r="3514" spans="1:5">
      <c r="A3514" s="40">
        <v>46039</v>
      </c>
      <c r="B3514" s="41">
        <v>1796.7649354166699</v>
      </c>
      <c r="C3514" s="41">
        <v>167518.52403290299</v>
      </c>
      <c r="D3514" s="38">
        <v>1.14052401704017</v>
      </c>
      <c r="E3514" s="38">
        <v>93.233411188567899</v>
      </c>
    </row>
    <row r="3515" spans="1:5">
      <c r="A3515" s="40">
        <v>46040</v>
      </c>
      <c r="B3515" s="41">
        <v>1796.7649354166699</v>
      </c>
      <c r="C3515" s="41">
        <v>167512.03046650899</v>
      </c>
      <c r="D3515" s="38">
        <v>1.1405667429166899</v>
      </c>
      <c r="E3515" s="38">
        <v>93.229797156333902</v>
      </c>
    </row>
    <row r="3516" spans="1:5">
      <c r="A3516" s="40">
        <v>46041</v>
      </c>
      <c r="B3516" s="41">
        <v>1796.7649354166699</v>
      </c>
      <c r="C3516" s="41">
        <v>167505.537151828</v>
      </c>
      <c r="D3516" s="38">
        <v>1.1406094703937899</v>
      </c>
      <c r="E3516" s="38">
        <v>93.226183264191604</v>
      </c>
    </row>
    <row r="3517" spans="1:5">
      <c r="A3517" s="40">
        <v>46042</v>
      </c>
      <c r="B3517" s="41">
        <v>1796.7649354166699</v>
      </c>
      <c r="C3517" s="41">
        <v>167499.04408884799</v>
      </c>
      <c r="D3517" s="38">
        <v>1.14065219947154</v>
      </c>
      <c r="E3517" s="38">
        <v>93.222569512135607</v>
      </c>
    </row>
    <row r="3518" spans="1:5">
      <c r="A3518" s="40">
        <v>46043</v>
      </c>
      <c r="B3518" s="41">
        <v>1796.7649354166699</v>
      </c>
      <c r="C3518" s="41">
        <v>167492.551277561</v>
      </c>
      <c r="D3518" s="38">
        <v>1.14069493014998</v>
      </c>
      <c r="E3518" s="38">
        <v>93.218955900160495</v>
      </c>
    </row>
    <row r="3519" spans="1:5">
      <c r="A3519" s="40">
        <v>46044</v>
      </c>
      <c r="B3519" s="41">
        <v>1796.7649354166699</v>
      </c>
      <c r="C3519" s="41">
        <v>167486.05871795601</v>
      </c>
      <c r="D3519" s="38">
        <v>1.1407376624291801</v>
      </c>
      <c r="E3519" s="38">
        <v>93.215342428260797</v>
      </c>
    </row>
    <row r="3520" spans="1:5">
      <c r="A3520" s="40">
        <v>46045</v>
      </c>
      <c r="B3520" s="41">
        <v>1796.7649354166699</v>
      </c>
      <c r="C3520" s="41">
        <v>167479.566410025</v>
      </c>
      <c r="D3520" s="38">
        <v>1.14078039630921</v>
      </c>
      <c r="E3520" s="38">
        <v>93.2117290964311</v>
      </c>
    </row>
    <row r="3521" spans="1:5">
      <c r="A3521" s="40">
        <v>46046</v>
      </c>
      <c r="B3521" s="41">
        <v>1796.7649354166699</v>
      </c>
      <c r="C3521" s="41">
        <v>167473.074353756</v>
      </c>
      <c r="D3521" s="38">
        <v>1.1408231317901101</v>
      </c>
      <c r="E3521" s="38">
        <v>93.208115904666002</v>
      </c>
    </row>
    <row r="3522" spans="1:5">
      <c r="A3522" s="40">
        <v>46047</v>
      </c>
      <c r="B3522" s="41">
        <v>1796.7649354166699</v>
      </c>
      <c r="C3522" s="41">
        <v>167466.58254914099</v>
      </c>
      <c r="D3522" s="38">
        <v>1.14086586887196</v>
      </c>
      <c r="E3522" s="38">
        <v>93.204502852960005</v>
      </c>
    </row>
    <row r="3523" spans="1:5">
      <c r="A3523" s="40">
        <v>46048</v>
      </c>
      <c r="B3523" s="41">
        <v>1796.7649354166699</v>
      </c>
      <c r="C3523" s="41">
        <v>167460.09099617001</v>
      </c>
      <c r="D3523" s="38">
        <v>1.1409086075548001</v>
      </c>
      <c r="E3523" s="38">
        <v>93.200889941307693</v>
      </c>
    </row>
    <row r="3524" spans="1:5">
      <c r="A3524" s="40">
        <v>46049</v>
      </c>
      <c r="B3524" s="41">
        <v>1796.7649354166699</v>
      </c>
      <c r="C3524" s="41">
        <v>167453.599694832</v>
      </c>
      <c r="D3524" s="38">
        <v>1.1409513478387101</v>
      </c>
      <c r="E3524" s="38">
        <v>93.197277169703696</v>
      </c>
    </row>
    <row r="3525" spans="1:5">
      <c r="A3525" s="40">
        <v>46050</v>
      </c>
      <c r="B3525" s="41">
        <v>1796.7649354166699</v>
      </c>
      <c r="C3525" s="41">
        <v>167447.10864511799</v>
      </c>
      <c r="D3525" s="38">
        <v>1.1409940897237301</v>
      </c>
      <c r="E3525" s="38">
        <v>93.193664538142599</v>
      </c>
    </row>
    <row r="3526" spans="1:5">
      <c r="A3526" s="40">
        <v>46051</v>
      </c>
      <c r="B3526" s="41">
        <v>1796.7649354166699</v>
      </c>
      <c r="C3526" s="41">
        <v>167440.61784701899</v>
      </c>
      <c r="D3526" s="38">
        <v>1.1410368332099401</v>
      </c>
      <c r="E3526" s="38">
        <v>93.190052046618902</v>
      </c>
    </row>
    <row r="3527" spans="1:5">
      <c r="A3527" s="40">
        <v>46052</v>
      </c>
      <c r="B3527" s="41">
        <v>1796.7649354166699</v>
      </c>
      <c r="C3527" s="41">
        <v>167434.12730052401</v>
      </c>
      <c r="D3527" s="38">
        <v>1.1410795782973899</v>
      </c>
      <c r="E3527" s="38">
        <v>93.186439695127206</v>
      </c>
    </row>
    <row r="3528" spans="1:5">
      <c r="A3528" s="40">
        <v>46053</v>
      </c>
      <c r="B3528" s="41">
        <v>1796.7649354166699</v>
      </c>
      <c r="C3528" s="41">
        <v>167427.63700562401</v>
      </c>
      <c r="D3528" s="38">
        <v>1.14112232498613</v>
      </c>
      <c r="E3528" s="38">
        <v>93.182827483662095</v>
      </c>
    </row>
    <row r="3529" spans="1:5">
      <c r="A3529" s="40">
        <v>46054</v>
      </c>
      <c r="B3529" s="41">
        <v>1796.7649354166699</v>
      </c>
      <c r="C3529" s="41">
        <v>167421.14696231001</v>
      </c>
      <c r="D3529" s="38">
        <v>1.1411650732762399</v>
      </c>
      <c r="E3529" s="38">
        <v>93.179215412218099</v>
      </c>
    </row>
    <row r="3530" spans="1:5">
      <c r="A3530" s="40">
        <v>46055</v>
      </c>
      <c r="B3530" s="41">
        <v>1796.7649354166699</v>
      </c>
      <c r="C3530" s="41">
        <v>167414.65717056999</v>
      </c>
      <c r="D3530" s="38">
        <v>1.14120782316776</v>
      </c>
      <c r="E3530" s="38">
        <v>93.175603480789803</v>
      </c>
    </row>
    <row r="3531" spans="1:5">
      <c r="A3531" s="40">
        <v>46056</v>
      </c>
      <c r="B3531" s="41">
        <v>1796.7649354166699</v>
      </c>
      <c r="C3531" s="41">
        <v>167408.167630396</v>
      </c>
      <c r="D3531" s="38">
        <v>1.14125057466077</v>
      </c>
      <c r="E3531" s="38">
        <v>93.171991689371794</v>
      </c>
    </row>
    <row r="3532" spans="1:5">
      <c r="A3532" s="40">
        <v>46057</v>
      </c>
      <c r="B3532" s="41">
        <v>1796.7649354166699</v>
      </c>
      <c r="C3532" s="41">
        <v>167401.678341778</v>
      </c>
      <c r="D3532" s="38">
        <v>1.1412933277553201</v>
      </c>
      <c r="E3532" s="38">
        <v>93.168380037958599</v>
      </c>
    </row>
    <row r="3533" spans="1:5">
      <c r="A3533" s="40">
        <v>46058</v>
      </c>
      <c r="B3533" s="41">
        <v>1796.7649354166699</v>
      </c>
      <c r="C3533" s="41">
        <v>167395.189304706</v>
      </c>
      <c r="D3533" s="38">
        <v>1.14133608245147</v>
      </c>
      <c r="E3533" s="38">
        <v>93.164768526544904</v>
      </c>
    </row>
    <row r="3534" spans="1:5">
      <c r="A3534" s="40">
        <v>46059</v>
      </c>
      <c r="B3534" s="41">
        <v>1796.7649354166699</v>
      </c>
      <c r="C3534" s="41">
        <v>167388.70051917</v>
      </c>
      <c r="D3534" s="38">
        <v>1.14137883874927</v>
      </c>
      <c r="E3534" s="38">
        <v>93.161157155125196</v>
      </c>
    </row>
    <row r="3535" spans="1:5">
      <c r="A3535" s="40">
        <v>46060</v>
      </c>
      <c r="B3535" s="41">
        <v>1796.7649354166699</v>
      </c>
      <c r="C3535" s="41">
        <v>167382.211985161</v>
      </c>
      <c r="D3535" s="38">
        <v>1.1414215966487999</v>
      </c>
      <c r="E3535" s="38">
        <v>93.157545923694101</v>
      </c>
    </row>
    <row r="3536" spans="1:5">
      <c r="A3536" s="40">
        <v>46061</v>
      </c>
      <c r="B3536" s="41">
        <v>1796.7649354166699</v>
      </c>
      <c r="C3536" s="41">
        <v>167375.723702669</v>
      </c>
      <c r="D3536" s="38">
        <v>1.1414643561501101</v>
      </c>
      <c r="E3536" s="38">
        <v>93.153934832246094</v>
      </c>
    </row>
    <row r="3537" spans="1:5">
      <c r="A3537" s="40">
        <v>46062</v>
      </c>
      <c r="B3537" s="41">
        <v>1796.7649354166699</v>
      </c>
      <c r="C3537" s="41">
        <v>167369.235671684</v>
      </c>
      <c r="D3537" s="38">
        <v>1.14150711725325</v>
      </c>
      <c r="E3537" s="38">
        <v>93.1503238807759</v>
      </c>
    </row>
    <row r="3538" spans="1:5">
      <c r="A3538" s="40">
        <v>46063</v>
      </c>
      <c r="B3538" s="41">
        <v>1796.7649354166699</v>
      </c>
      <c r="C3538" s="41">
        <v>167362.747892196</v>
      </c>
      <c r="D3538" s="38">
        <v>1.1415498799582999</v>
      </c>
      <c r="E3538" s="38">
        <v>93.146713069277894</v>
      </c>
    </row>
    <row r="3539" spans="1:5">
      <c r="A3539" s="40">
        <v>46064</v>
      </c>
      <c r="B3539" s="41">
        <v>1796.7649354166699</v>
      </c>
      <c r="C3539" s="41">
        <v>167356.260364196</v>
      </c>
      <c r="D3539" s="38">
        <v>1.1415926442653099</v>
      </c>
      <c r="E3539" s="38">
        <v>93.143102397746901</v>
      </c>
    </row>
    <row r="3540" spans="1:5">
      <c r="A3540" s="40">
        <v>46065</v>
      </c>
      <c r="B3540" s="41">
        <v>1796.7649354166699</v>
      </c>
      <c r="C3540" s="41">
        <v>167349.77308767301</v>
      </c>
      <c r="D3540" s="38">
        <v>1.14163541017434</v>
      </c>
      <c r="E3540" s="38">
        <v>93.139491866177195</v>
      </c>
    </row>
    <row r="3541" spans="1:5">
      <c r="A3541" s="40">
        <v>46066</v>
      </c>
      <c r="B3541" s="41">
        <v>1796.7649354166699</v>
      </c>
      <c r="C3541" s="41">
        <v>167343.28606261901</v>
      </c>
      <c r="D3541" s="38">
        <v>1.1416781776854501</v>
      </c>
      <c r="E3541" s="38">
        <v>93.135881474563604</v>
      </c>
    </row>
    <row r="3542" spans="1:5">
      <c r="A3542" s="40">
        <v>46067</v>
      </c>
      <c r="B3542" s="41">
        <v>1796.7649354166699</v>
      </c>
      <c r="C3542" s="41">
        <v>167336.79928902301</v>
      </c>
      <c r="D3542" s="38">
        <v>1.1417209467987</v>
      </c>
      <c r="E3542" s="38">
        <v>93.132271222900698</v>
      </c>
    </row>
    <row r="3543" spans="1:5">
      <c r="A3543" s="40">
        <v>46068</v>
      </c>
      <c r="B3543" s="41">
        <v>1796.7649354166699</v>
      </c>
      <c r="C3543" s="41">
        <v>167330.31276687499</v>
      </c>
      <c r="D3543" s="38">
        <v>1.14176371751414</v>
      </c>
      <c r="E3543" s="38">
        <v>93.128661111182794</v>
      </c>
    </row>
    <row r="3544" spans="1:5">
      <c r="A3544" s="40">
        <v>46069</v>
      </c>
      <c r="B3544" s="41">
        <v>1796.7649354166699</v>
      </c>
      <c r="C3544" s="41">
        <v>167323.826496166</v>
      </c>
      <c r="D3544" s="38">
        <v>1.1418064898318501</v>
      </c>
      <c r="E3544" s="38">
        <v>93.125051139404704</v>
      </c>
    </row>
    <row r="3545" spans="1:5">
      <c r="A3545" s="40">
        <v>46070</v>
      </c>
      <c r="B3545" s="41">
        <v>1796.7649354166699</v>
      </c>
      <c r="C3545" s="41">
        <v>167317.34047688701</v>
      </c>
      <c r="D3545" s="38">
        <v>1.14184926375188</v>
      </c>
      <c r="E3545" s="38">
        <v>93.121441307561</v>
      </c>
    </row>
    <row r="3546" spans="1:5">
      <c r="A3546" s="40">
        <v>46071</v>
      </c>
      <c r="B3546" s="41">
        <v>1796.7649354166699</v>
      </c>
      <c r="C3546" s="41">
        <v>167310.854709026</v>
      </c>
      <c r="D3546" s="38">
        <v>1.1418920392742899</v>
      </c>
      <c r="E3546" s="38">
        <v>93.117831615646097</v>
      </c>
    </row>
    <row r="3547" spans="1:5">
      <c r="A3547" s="40">
        <v>46072</v>
      </c>
      <c r="B3547" s="41">
        <v>1796.7649354166699</v>
      </c>
      <c r="C3547" s="41">
        <v>167304.36919257601</v>
      </c>
      <c r="D3547" s="38">
        <v>1.1419348163991401</v>
      </c>
      <c r="E3547" s="38">
        <v>93.114222063654793</v>
      </c>
    </row>
    <row r="3548" spans="1:5">
      <c r="A3548" s="40">
        <v>46073</v>
      </c>
      <c r="B3548" s="41">
        <v>1796.7649354166699</v>
      </c>
      <c r="C3548" s="41">
        <v>167297.88392752499</v>
      </c>
      <c r="D3548" s="38">
        <v>1.1419775951264901</v>
      </c>
      <c r="E3548" s="38">
        <v>93.110612651581405</v>
      </c>
    </row>
    <row r="3549" spans="1:5">
      <c r="A3549" s="40">
        <v>46074</v>
      </c>
      <c r="B3549" s="41">
        <v>1796.7649354166699</v>
      </c>
      <c r="C3549" s="41">
        <v>167291.39891386399</v>
      </c>
      <c r="D3549" s="38">
        <v>1.1420203754564</v>
      </c>
      <c r="E3549" s="38">
        <v>93.107003379420703</v>
      </c>
    </row>
    <row r="3550" spans="1:5">
      <c r="A3550" s="40">
        <v>46075</v>
      </c>
      <c r="B3550" s="41">
        <v>1796.7649354166699</v>
      </c>
      <c r="C3550" s="41">
        <v>167284.914151584</v>
      </c>
      <c r="D3550" s="38">
        <v>1.1420631573889299</v>
      </c>
      <c r="E3550" s="38">
        <v>93.103394247167202</v>
      </c>
    </row>
    <row r="3551" spans="1:5">
      <c r="A3551" s="40">
        <v>46076</v>
      </c>
      <c r="B3551" s="41">
        <v>1796.7649354166699</v>
      </c>
      <c r="C3551" s="41">
        <v>167278.429640674</v>
      </c>
      <c r="D3551" s="38">
        <v>1.1421059409241501</v>
      </c>
      <c r="E3551" s="38">
        <v>93.099785254815501</v>
      </c>
    </row>
    <row r="3552" spans="1:5">
      <c r="A3552" s="40">
        <v>46077</v>
      </c>
      <c r="B3552" s="41">
        <v>1796.7649354166699</v>
      </c>
      <c r="C3552" s="41">
        <v>167271.945381125</v>
      </c>
      <c r="D3552" s="38">
        <v>1.1421487260620999</v>
      </c>
      <c r="E3552" s="38">
        <v>93.0961764023602</v>
      </c>
    </row>
    <row r="3553" spans="1:5">
      <c r="A3553" s="40">
        <v>46078</v>
      </c>
      <c r="B3553" s="41">
        <v>1796.7649354166699</v>
      </c>
      <c r="C3553" s="41">
        <v>167265.461372928</v>
      </c>
      <c r="D3553" s="38">
        <v>1.1421915128028499</v>
      </c>
      <c r="E3553" s="38">
        <v>93.0925676897957</v>
      </c>
    </row>
    <row r="3554" spans="1:5">
      <c r="A3554" s="40">
        <v>46079</v>
      </c>
      <c r="B3554" s="41">
        <v>1796.7649354166699</v>
      </c>
      <c r="C3554" s="41">
        <v>167258.977616071</v>
      </c>
      <c r="D3554" s="38">
        <v>1.14223430114646</v>
      </c>
      <c r="E3554" s="38">
        <v>93.088959117116801</v>
      </c>
    </row>
    <row r="3555" spans="1:5">
      <c r="A3555" s="40">
        <v>46080</v>
      </c>
      <c r="B3555" s="41">
        <v>1796.7649354166699</v>
      </c>
      <c r="C3555" s="41">
        <v>167252.49411054599</v>
      </c>
      <c r="D3555" s="38">
        <v>1.142277091093</v>
      </c>
      <c r="E3555" s="38">
        <v>93.085350684318001</v>
      </c>
    </row>
    <row r="3556" spans="1:5">
      <c r="A3556" s="40">
        <v>46081</v>
      </c>
      <c r="B3556" s="41">
        <v>1796.7649354166699</v>
      </c>
      <c r="C3556" s="41">
        <v>167246.01085634399</v>
      </c>
      <c r="D3556" s="38">
        <v>1.1423198826425101</v>
      </c>
      <c r="E3556" s="38">
        <v>93.081742391393902</v>
      </c>
    </row>
    <row r="3557" spans="1:5">
      <c r="A3557" s="40">
        <v>46082</v>
      </c>
      <c r="B3557" s="41">
        <v>1796.7649354166699</v>
      </c>
      <c r="C3557" s="41">
        <v>167239.52785345301</v>
      </c>
      <c r="D3557" s="38">
        <v>1.14236267579507</v>
      </c>
      <c r="E3557" s="38">
        <v>93.078134238339004</v>
      </c>
    </row>
    <row r="3558" spans="1:5">
      <c r="A3558" s="40">
        <v>46083</v>
      </c>
      <c r="B3558" s="41">
        <v>1796.7649354166699</v>
      </c>
      <c r="C3558" s="41">
        <v>167233.04510186499</v>
      </c>
      <c r="D3558" s="38">
        <v>1.1424054705507201</v>
      </c>
      <c r="E3558" s="38">
        <v>93.074526225147906</v>
      </c>
    </row>
    <row r="3559" spans="1:5">
      <c r="A3559" s="40">
        <v>46084</v>
      </c>
      <c r="B3559" s="41">
        <v>1796.7649354166699</v>
      </c>
      <c r="C3559" s="41">
        <v>167226.56260156899</v>
      </c>
      <c r="D3559" s="38">
        <v>1.1424482669095399</v>
      </c>
      <c r="E3559" s="38">
        <v>93.070918351815195</v>
      </c>
    </row>
    <row r="3560" spans="1:5">
      <c r="A3560" s="40">
        <v>46085</v>
      </c>
      <c r="B3560" s="41">
        <v>1796.7649354166699</v>
      </c>
      <c r="C3560" s="41">
        <v>167220.08035255599</v>
      </c>
      <c r="D3560" s="38">
        <v>1.14249106487158</v>
      </c>
      <c r="E3560" s="38">
        <v>93.067310618335497</v>
      </c>
    </row>
    <row r="3561" spans="1:5">
      <c r="A3561" s="40">
        <v>46086</v>
      </c>
      <c r="B3561" s="41">
        <v>1796.7649354166699</v>
      </c>
      <c r="C3561" s="41">
        <v>167213.59835481699</v>
      </c>
      <c r="D3561" s="38">
        <v>1.1425338644369001</v>
      </c>
      <c r="E3561" s="38">
        <v>93.063703024703401</v>
      </c>
    </row>
    <row r="3562" spans="1:5">
      <c r="A3562" s="40">
        <v>46087</v>
      </c>
      <c r="B3562" s="41">
        <v>1796.7649354166699</v>
      </c>
      <c r="C3562" s="41">
        <v>167207.11660834099</v>
      </c>
      <c r="D3562" s="38">
        <v>1.14257666560556</v>
      </c>
      <c r="E3562" s="38">
        <v>93.060095570913404</v>
      </c>
    </row>
    <row r="3563" spans="1:5">
      <c r="A3563" s="40">
        <v>46088</v>
      </c>
      <c r="B3563" s="41">
        <v>1796.7649354166699</v>
      </c>
      <c r="C3563" s="41">
        <v>167200.635113119</v>
      </c>
      <c r="D3563" s="38">
        <v>1.1426194683776201</v>
      </c>
      <c r="E3563" s="38">
        <v>93.056488256960094</v>
      </c>
    </row>
    <row r="3564" spans="1:5">
      <c r="A3564" s="40">
        <v>46089</v>
      </c>
      <c r="B3564" s="41">
        <v>1796.7649354166699</v>
      </c>
      <c r="C3564" s="41">
        <v>167194.15386913999</v>
      </c>
      <c r="D3564" s="38">
        <v>1.1426622727531399</v>
      </c>
      <c r="E3564" s="38">
        <v>93.052881082838098</v>
      </c>
    </row>
    <row r="3565" spans="1:5">
      <c r="A3565" s="40">
        <v>46090</v>
      </c>
      <c r="B3565" s="41">
        <v>1796.7649354166699</v>
      </c>
      <c r="C3565" s="41">
        <v>167187.67287639601</v>
      </c>
      <c r="D3565" s="38">
        <v>1.14270507873219</v>
      </c>
      <c r="E3565" s="38">
        <v>93.049274048542003</v>
      </c>
    </row>
    <row r="3566" spans="1:5">
      <c r="A3566" s="40">
        <v>46091</v>
      </c>
      <c r="B3566" s="41">
        <v>1796.7649354166699</v>
      </c>
      <c r="C3566" s="41">
        <v>167181.192134877</v>
      </c>
      <c r="D3566" s="38">
        <v>1.1427478863148099</v>
      </c>
      <c r="E3566" s="38">
        <v>93.045667154066393</v>
      </c>
    </row>
    <row r="3567" spans="1:5">
      <c r="A3567" s="40">
        <v>46092</v>
      </c>
      <c r="B3567" s="41">
        <v>1796.7649354166699</v>
      </c>
      <c r="C3567" s="41">
        <v>167174.711644572</v>
      </c>
      <c r="D3567" s="38">
        <v>1.14279069550108</v>
      </c>
      <c r="E3567" s="38">
        <v>93.042060399405798</v>
      </c>
    </row>
    <row r="3568" spans="1:5">
      <c r="A3568" s="40">
        <v>46093</v>
      </c>
      <c r="B3568" s="41">
        <v>1796.7649354166699</v>
      </c>
      <c r="C3568" s="41">
        <v>167168.231405472</v>
      </c>
      <c r="D3568" s="38">
        <v>1.14283350629104</v>
      </c>
      <c r="E3568" s="38">
        <v>93.038453784554804</v>
      </c>
    </row>
    <row r="3569" spans="1:5">
      <c r="A3569" s="40">
        <v>46094</v>
      </c>
      <c r="B3569" s="41">
        <v>1796.7649354166699</v>
      </c>
      <c r="C3569" s="41">
        <v>167161.75141756801</v>
      </c>
      <c r="D3569" s="38">
        <v>1.1428763186847699</v>
      </c>
      <c r="E3569" s="38">
        <v>93.034847309507995</v>
      </c>
    </row>
    <row r="3570" spans="1:5">
      <c r="A3570" s="40">
        <v>46095</v>
      </c>
      <c r="B3570" s="41">
        <v>1796.7649354166699</v>
      </c>
      <c r="C3570" s="41">
        <v>167155.27168084899</v>
      </c>
      <c r="D3570" s="38">
        <v>1.14291913268232</v>
      </c>
      <c r="E3570" s="38">
        <v>93.031240974260001</v>
      </c>
    </row>
    <row r="3571" spans="1:5">
      <c r="A3571" s="40">
        <v>46096</v>
      </c>
      <c r="B3571" s="41">
        <v>1796.7649354166699</v>
      </c>
      <c r="C3571" s="41">
        <v>167148.792195305</v>
      </c>
      <c r="D3571" s="38">
        <v>1.1429619482837601</v>
      </c>
      <c r="E3571" s="38">
        <v>93.027634778805293</v>
      </c>
    </row>
    <row r="3572" spans="1:5">
      <c r="A3572" s="40">
        <v>46097</v>
      </c>
      <c r="B3572" s="41">
        <v>1796.7649354166699</v>
      </c>
      <c r="C3572" s="41">
        <v>167142.31296092799</v>
      </c>
      <c r="D3572" s="38">
        <v>1.14300476548913</v>
      </c>
      <c r="E3572" s="38">
        <v>93.024028723138699</v>
      </c>
    </row>
    <row r="3573" spans="1:5">
      <c r="A3573" s="40">
        <v>46098</v>
      </c>
      <c r="B3573" s="41">
        <v>1796.7649354166699</v>
      </c>
      <c r="C3573" s="41">
        <v>167135.83397770801</v>
      </c>
      <c r="D3573" s="38">
        <v>1.1430475842985099</v>
      </c>
      <c r="E3573" s="38">
        <v>93.020422807254505</v>
      </c>
    </row>
    <row r="3574" spans="1:5">
      <c r="A3574" s="40">
        <v>46099</v>
      </c>
      <c r="B3574" s="41">
        <v>1796.7649354166699</v>
      </c>
      <c r="C3574" s="41">
        <v>167129.35524563299</v>
      </c>
      <c r="D3574" s="38">
        <v>1.1430904047119399</v>
      </c>
      <c r="E3574" s="38">
        <v>93.016817031147397</v>
      </c>
    </row>
    <row r="3575" spans="1:5">
      <c r="A3575" s="40">
        <v>46100</v>
      </c>
      <c r="B3575" s="41">
        <v>1796.7649354166699</v>
      </c>
      <c r="C3575" s="41">
        <v>167122.876764696</v>
      </c>
      <c r="D3575" s="38">
        <v>1.1431332267295</v>
      </c>
      <c r="E3575" s="38">
        <v>93.013211394812004</v>
      </c>
    </row>
    <row r="3576" spans="1:5">
      <c r="A3576" s="40">
        <v>46101</v>
      </c>
      <c r="B3576" s="41">
        <v>1796.7649354166699</v>
      </c>
      <c r="C3576" s="41">
        <v>167116.39853488599</v>
      </c>
      <c r="D3576" s="38">
        <v>1.14317605035124</v>
      </c>
      <c r="E3576" s="38">
        <v>93.009605898242896</v>
      </c>
    </row>
    <row r="3577" spans="1:5">
      <c r="A3577" s="40">
        <v>46102</v>
      </c>
      <c r="B3577" s="41">
        <v>1796.7649354166699</v>
      </c>
      <c r="C3577" s="41">
        <v>167109.92055619301</v>
      </c>
      <c r="D3577" s="38">
        <v>1.1432188755772299</v>
      </c>
      <c r="E3577" s="38">
        <v>93.006000541434602</v>
      </c>
    </row>
    <row r="3578" spans="1:5">
      <c r="A3578" s="40">
        <v>46103</v>
      </c>
      <c r="B3578" s="41">
        <v>1796.7649354166699</v>
      </c>
      <c r="C3578" s="41">
        <v>167103.44282860801</v>
      </c>
      <c r="D3578" s="38">
        <v>1.14326170240752</v>
      </c>
      <c r="E3578" s="38">
        <v>93.002395324381794</v>
      </c>
    </row>
    <row r="3579" spans="1:5">
      <c r="A3579" s="40">
        <v>46104</v>
      </c>
      <c r="B3579" s="41">
        <v>1796.7649354166699</v>
      </c>
      <c r="C3579" s="41">
        <v>167096.96535212101</v>
      </c>
      <c r="D3579" s="38">
        <v>1.1433045308421601</v>
      </c>
      <c r="E3579" s="38">
        <v>92.998790247078901</v>
      </c>
    </row>
    <row r="3580" spans="1:5">
      <c r="A3580" s="40">
        <v>46105</v>
      </c>
      <c r="B3580" s="41">
        <v>1796.7649354166699</v>
      </c>
      <c r="C3580" s="41">
        <v>167090.48812672199</v>
      </c>
      <c r="D3580" s="38">
        <v>1.1433473608812399</v>
      </c>
      <c r="E3580" s="38">
        <v>92.995185309520707</v>
      </c>
    </row>
    <row r="3581" spans="1:5">
      <c r="A3581" s="40">
        <v>46106</v>
      </c>
      <c r="B3581" s="41">
        <v>1796.7649354166699</v>
      </c>
      <c r="C3581" s="41">
        <v>167084.01115240101</v>
      </c>
      <c r="D3581" s="38">
        <v>1.14339019252479</v>
      </c>
      <c r="E3581" s="38">
        <v>92.991580511701699</v>
      </c>
    </row>
    <row r="3582" spans="1:5">
      <c r="A3582" s="40">
        <v>46107</v>
      </c>
      <c r="B3582" s="41">
        <v>1796.7649354166699</v>
      </c>
      <c r="C3582" s="41">
        <v>167077.53442914999</v>
      </c>
      <c r="D3582" s="38">
        <v>1.14343302577289</v>
      </c>
      <c r="E3582" s="38">
        <v>92.987975853616405</v>
      </c>
    </row>
    <row r="3583" spans="1:5">
      <c r="A3583" s="40">
        <v>46108</v>
      </c>
      <c r="B3583" s="41">
        <v>1796.7649354166699</v>
      </c>
      <c r="C3583" s="41">
        <v>167071.057956957</v>
      </c>
      <c r="D3583" s="38">
        <v>1.1434758606255899</v>
      </c>
      <c r="E3583" s="38">
        <v>92.984371335259397</v>
      </c>
    </row>
    <row r="3584" spans="1:5">
      <c r="A3584" s="40">
        <v>46109</v>
      </c>
      <c r="B3584" s="41">
        <v>1796.7649354166699</v>
      </c>
      <c r="C3584" s="41">
        <v>167064.581735813</v>
      </c>
      <c r="D3584" s="38">
        <v>1.1435186970829501</v>
      </c>
      <c r="E3584" s="38">
        <v>92.980766956625402</v>
      </c>
    </row>
    <row r="3585" spans="1:5">
      <c r="A3585" s="40">
        <v>46110</v>
      </c>
      <c r="B3585" s="41">
        <v>1796.7649354166699</v>
      </c>
      <c r="C3585" s="41">
        <v>167058.10576570901</v>
      </c>
      <c r="D3585" s="38">
        <v>1.1435615351450299</v>
      </c>
      <c r="E3585" s="38">
        <v>92.977162717708893</v>
      </c>
    </row>
    <row r="3586" spans="1:5">
      <c r="A3586" s="40">
        <v>46111</v>
      </c>
      <c r="B3586" s="41">
        <v>1796.7649354166699</v>
      </c>
      <c r="C3586" s="41">
        <v>167051.63004663499</v>
      </c>
      <c r="D3586" s="38">
        <v>1.1436043748119</v>
      </c>
      <c r="E3586" s="38">
        <v>92.973558618504498</v>
      </c>
    </row>
    <row r="3587" spans="1:5">
      <c r="A3587" s="40">
        <v>46112</v>
      </c>
      <c r="B3587" s="41">
        <v>1796.7649354166699</v>
      </c>
      <c r="C3587" s="41">
        <v>167045.15457858099</v>
      </c>
      <c r="D3587" s="38">
        <v>1.14364721608361</v>
      </c>
      <c r="E3587" s="38">
        <v>92.969954659006802</v>
      </c>
    </row>
    <row r="3588" spans="1:5">
      <c r="A3588" s="40">
        <v>46113</v>
      </c>
      <c r="B3588" s="41">
        <v>1796.7649354166699</v>
      </c>
      <c r="C3588" s="41">
        <v>167038.67936153701</v>
      </c>
      <c r="D3588" s="38">
        <v>1.1436900589602299</v>
      </c>
      <c r="E3588" s="38">
        <v>92.966350839210406</v>
      </c>
    </row>
    <row r="3589" spans="1:5">
      <c r="A3589" s="40">
        <v>46114</v>
      </c>
      <c r="B3589" s="41">
        <v>1796.7649354166699</v>
      </c>
      <c r="C3589" s="41">
        <v>167032.20439549399</v>
      </c>
      <c r="D3589" s="38">
        <v>1.14373290344181</v>
      </c>
      <c r="E3589" s="38">
        <v>92.962747159109796</v>
      </c>
    </row>
    <row r="3590" spans="1:5">
      <c r="A3590" s="40">
        <v>46115</v>
      </c>
      <c r="B3590" s="41">
        <v>1796.7649354166699</v>
      </c>
      <c r="C3590" s="41">
        <v>167025.72968044199</v>
      </c>
      <c r="D3590" s="38">
        <v>1.14377574952841</v>
      </c>
      <c r="E3590" s="38">
        <v>92.959143618699699</v>
      </c>
    </row>
    <row r="3591" spans="1:5">
      <c r="A3591" s="40">
        <v>46116</v>
      </c>
      <c r="B3591" s="41">
        <v>1796.7649354166699</v>
      </c>
      <c r="C3591" s="41">
        <v>167019.25521636999</v>
      </c>
      <c r="D3591" s="38">
        <v>1.1438185972201</v>
      </c>
      <c r="E3591" s="38">
        <v>92.955540217974601</v>
      </c>
    </row>
    <row r="3592" spans="1:5">
      <c r="A3592" s="40">
        <v>46117</v>
      </c>
      <c r="B3592" s="41">
        <v>1796.7649354166699</v>
      </c>
      <c r="C3592" s="41">
        <v>167012.781003271</v>
      </c>
      <c r="D3592" s="38">
        <v>1.1438614465169299</v>
      </c>
      <c r="E3592" s="38">
        <v>92.951936956929003</v>
      </c>
    </row>
    <row r="3593" spans="1:5">
      <c r="A3593" s="40">
        <v>46118</v>
      </c>
      <c r="B3593" s="41">
        <v>1796.7649354166699</v>
      </c>
      <c r="C3593" s="41">
        <v>167006.307041133</v>
      </c>
      <c r="D3593" s="38">
        <v>1.1439042974189599</v>
      </c>
      <c r="E3593" s="38">
        <v>92.948333835557705</v>
      </c>
    </row>
    <row r="3594" spans="1:5">
      <c r="A3594" s="40">
        <v>46119</v>
      </c>
      <c r="B3594" s="41">
        <v>1796.7649354166699</v>
      </c>
      <c r="C3594" s="41">
        <v>166999.833329947</v>
      </c>
      <c r="D3594" s="38">
        <v>1.1439471499262599</v>
      </c>
      <c r="E3594" s="38">
        <v>92.944730853855205</v>
      </c>
    </row>
    <row r="3595" spans="1:5">
      <c r="A3595" s="40">
        <v>46120</v>
      </c>
      <c r="B3595" s="41">
        <v>1796.7649354166699</v>
      </c>
      <c r="C3595" s="41">
        <v>166993.35986970301</v>
      </c>
      <c r="D3595" s="38">
        <v>1.14399000403888</v>
      </c>
      <c r="E3595" s="38">
        <v>92.941128011816005</v>
      </c>
    </row>
    <row r="3596" spans="1:5">
      <c r="A3596" s="40">
        <v>46121</v>
      </c>
      <c r="B3596" s="41">
        <v>1796.7649354166699</v>
      </c>
      <c r="C3596" s="41">
        <v>166986.886660391</v>
      </c>
      <c r="D3596" s="38">
        <v>1.1440328597568901</v>
      </c>
      <c r="E3596" s="38">
        <v>92.937525309434804</v>
      </c>
    </row>
    <row r="3597" spans="1:5">
      <c r="A3597" s="40">
        <v>46122</v>
      </c>
      <c r="B3597" s="41">
        <v>1796.7649354166699</v>
      </c>
      <c r="C3597" s="41">
        <v>166980.41370200299</v>
      </c>
      <c r="D3597" s="38">
        <v>1.1440757170803399</v>
      </c>
      <c r="E3597" s="38">
        <v>92.933922746706102</v>
      </c>
    </row>
    <row r="3598" spans="1:5">
      <c r="A3598" s="40">
        <v>46123</v>
      </c>
      <c r="B3598" s="41">
        <v>1796.7649354166699</v>
      </c>
      <c r="C3598" s="41">
        <v>166973.94099452699</v>
      </c>
      <c r="D3598" s="38">
        <v>1.1441185760093</v>
      </c>
      <c r="E3598" s="38">
        <v>92.9303203236245</v>
      </c>
    </row>
    <row r="3599" spans="1:5">
      <c r="A3599" s="40">
        <v>46124</v>
      </c>
      <c r="B3599" s="41">
        <v>1796.7649354166699</v>
      </c>
      <c r="C3599" s="41">
        <v>166967.46853795499</v>
      </c>
      <c r="D3599" s="38">
        <v>1.14416143654382</v>
      </c>
      <c r="E3599" s="38">
        <v>92.926718040184696</v>
      </c>
    </row>
    <row r="3600" spans="1:5">
      <c r="A3600" s="40">
        <v>46125</v>
      </c>
      <c r="B3600" s="41">
        <v>1796.7649354166699</v>
      </c>
      <c r="C3600" s="41">
        <v>166960.99633227699</v>
      </c>
      <c r="D3600" s="38">
        <v>1.14420429868397</v>
      </c>
      <c r="E3600" s="38">
        <v>92.923115896381105</v>
      </c>
    </row>
    <row r="3601" spans="1:5">
      <c r="A3601" s="40">
        <v>46126</v>
      </c>
      <c r="B3601" s="41">
        <v>1796.7649354166699</v>
      </c>
      <c r="C3601" s="41">
        <v>166954.52437748201</v>
      </c>
      <c r="D3601" s="38">
        <v>1.1442471624298001</v>
      </c>
      <c r="E3601" s="38">
        <v>92.919513892208499</v>
      </c>
    </row>
    <row r="3602" spans="1:5">
      <c r="A3602" s="40">
        <v>46127</v>
      </c>
      <c r="B3602" s="41">
        <v>1796.7649354166699</v>
      </c>
      <c r="C3602" s="41">
        <v>166948.052673561</v>
      </c>
      <c r="D3602" s="38">
        <v>1.1442900277813799</v>
      </c>
      <c r="E3602" s="38">
        <v>92.915912027661307</v>
      </c>
    </row>
    <row r="3603" spans="1:5">
      <c r="A3603" s="40">
        <v>46128</v>
      </c>
      <c r="B3603" s="41">
        <v>1796.7649354166699</v>
      </c>
      <c r="C3603" s="41">
        <v>166941.581220505</v>
      </c>
      <c r="D3603" s="38">
        <v>1.1443328947387601</v>
      </c>
      <c r="E3603" s="38">
        <v>92.912310302734198</v>
      </c>
    </row>
    <row r="3604" spans="1:5">
      <c r="A3604" s="40">
        <v>46129</v>
      </c>
      <c r="B3604" s="41">
        <v>1796.7649354166699</v>
      </c>
      <c r="C3604" s="41">
        <v>166935.110018304</v>
      </c>
      <c r="D3604" s="38">
        <v>1.14437576330201</v>
      </c>
      <c r="E3604" s="38">
        <v>92.908708717421703</v>
      </c>
    </row>
    <row r="3605" spans="1:5">
      <c r="A3605" s="40">
        <v>46130</v>
      </c>
      <c r="B3605" s="41">
        <v>1796.7649354166699</v>
      </c>
      <c r="C3605" s="41">
        <v>166928.639066948</v>
      </c>
      <c r="D3605" s="38">
        <v>1.1444186334711799</v>
      </c>
      <c r="E3605" s="38">
        <v>92.905107271718407</v>
      </c>
    </row>
    <row r="3606" spans="1:5">
      <c r="A3606" s="40">
        <v>46131</v>
      </c>
      <c r="B3606" s="41">
        <v>1796.7649354166699</v>
      </c>
      <c r="C3606" s="41">
        <v>166922.16836642701</v>
      </c>
      <c r="D3606" s="38">
        <v>1.14446150524634</v>
      </c>
      <c r="E3606" s="38">
        <v>92.901505965618995</v>
      </c>
    </row>
    <row r="3607" spans="1:5">
      <c r="A3607" s="40">
        <v>46132</v>
      </c>
      <c r="B3607" s="41">
        <v>1796.7649354166699</v>
      </c>
      <c r="C3607" s="41">
        <v>166915.69791673101</v>
      </c>
      <c r="D3607" s="38">
        <v>1.1445043786275499</v>
      </c>
      <c r="E3607" s="38">
        <v>92.897904799117995</v>
      </c>
    </row>
    <row r="3608" spans="1:5">
      <c r="A3608" s="40">
        <v>46133</v>
      </c>
      <c r="B3608" s="41">
        <v>1796.7649354166699</v>
      </c>
      <c r="C3608" s="41">
        <v>166909.227717851</v>
      </c>
      <c r="D3608" s="38">
        <v>1.14454725361486</v>
      </c>
      <c r="E3608" s="38">
        <v>92.894303772209994</v>
      </c>
    </row>
    <row r="3609" spans="1:5">
      <c r="A3609" s="40">
        <v>46134</v>
      </c>
      <c r="B3609" s="41">
        <v>1796.7649354166699</v>
      </c>
      <c r="C3609" s="41">
        <v>166902.757769777</v>
      </c>
      <c r="D3609" s="38">
        <v>1.1445901302083401</v>
      </c>
      <c r="E3609" s="38">
        <v>92.890702884889606</v>
      </c>
    </row>
    <row r="3610" spans="1:5">
      <c r="A3610" s="40">
        <v>46135</v>
      </c>
      <c r="B3610" s="41">
        <v>1796.7649354166699</v>
      </c>
      <c r="C3610" s="41">
        <v>166896.2880725</v>
      </c>
      <c r="D3610" s="38">
        <v>1.1446330084080401</v>
      </c>
      <c r="E3610" s="38">
        <v>92.887102137151402</v>
      </c>
    </row>
    <row r="3611" spans="1:5">
      <c r="A3611" s="40">
        <v>46136</v>
      </c>
      <c r="B3611" s="41">
        <v>1796.7649354166699</v>
      </c>
      <c r="C3611" s="41">
        <v>166889.81862600899</v>
      </c>
      <c r="D3611" s="38">
        <v>1.14467588821404</v>
      </c>
      <c r="E3611" s="38">
        <v>92.883501528989896</v>
      </c>
    </row>
    <row r="3612" spans="1:5">
      <c r="A3612" s="40">
        <v>46137</v>
      </c>
      <c r="B3612" s="41">
        <v>1796.7649354166699</v>
      </c>
      <c r="C3612" s="41">
        <v>166883.34943029599</v>
      </c>
      <c r="D3612" s="38">
        <v>1.1447187696263801</v>
      </c>
      <c r="E3612" s="38">
        <v>92.879901060399803</v>
      </c>
    </row>
    <row r="3613" spans="1:5">
      <c r="A3613" s="40">
        <v>46138</v>
      </c>
      <c r="B3613" s="41">
        <v>1796.7649354166699</v>
      </c>
      <c r="C3613" s="41">
        <v>166876.88048534899</v>
      </c>
      <c r="D3613" s="38">
        <v>1.1447616526451201</v>
      </c>
      <c r="E3613" s="38">
        <v>92.876300731375693</v>
      </c>
    </row>
    <row r="3614" spans="1:5">
      <c r="A3614" s="40">
        <v>46139</v>
      </c>
      <c r="B3614" s="41">
        <v>1796.7649354166699</v>
      </c>
      <c r="C3614" s="41">
        <v>166870.41179116</v>
      </c>
      <c r="D3614" s="38">
        <v>1.1448045372703399</v>
      </c>
      <c r="E3614" s="38">
        <v>92.872700541912096</v>
      </c>
    </row>
    <row r="3615" spans="1:5">
      <c r="A3615" s="40">
        <v>46140</v>
      </c>
      <c r="B3615" s="41">
        <v>1796.7649354166699</v>
      </c>
      <c r="C3615" s="41">
        <v>166863.943347719</v>
      </c>
      <c r="D3615" s="38">
        <v>1.14484742350208</v>
      </c>
      <c r="E3615" s="38">
        <v>92.869100492003597</v>
      </c>
    </row>
    <row r="3616" spans="1:5">
      <c r="A3616" s="40">
        <v>46141</v>
      </c>
      <c r="B3616" s="41">
        <v>1796.7649354166699</v>
      </c>
      <c r="C3616" s="41">
        <v>166857.47515501501</v>
      </c>
      <c r="D3616" s="38">
        <v>1.1448903113404001</v>
      </c>
      <c r="E3616" s="38">
        <v>92.865500581644795</v>
      </c>
    </row>
    <row r="3617" spans="1:5">
      <c r="A3617" s="40">
        <v>46142</v>
      </c>
      <c r="B3617" s="41">
        <v>1796.7649354166699</v>
      </c>
      <c r="C3617" s="41">
        <v>166851.00721304101</v>
      </c>
      <c r="D3617" s="38">
        <v>1.1449332007853801</v>
      </c>
      <c r="E3617" s="38">
        <v>92.861900810830406</v>
      </c>
    </row>
    <row r="3618" spans="1:5">
      <c r="A3618" s="40">
        <v>46143</v>
      </c>
      <c r="B3618" s="41">
        <v>1796.7649354166699</v>
      </c>
      <c r="C3618" s="41">
        <v>166844.539521784</v>
      </c>
      <c r="D3618" s="38">
        <v>1.1449760918370699</v>
      </c>
      <c r="E3618" s="38">
        <v>92.8583011795548</v>
      </c>
    </row>
    <row r="3619" spans="1:5">
      <c r="A3619" s="40">
        <v>46144</v>
      </c>
      <c r="B3619" s="41">
        <v>1796.7649354166699</v>
      </c>
      <c r="C3619" s="41">
        <v>166838.07208123701</v>
      </c>
      <c r="D3619" s="38">
        <v>1.1450189844955201</v>
      </c>
      <c r="E3619" s="38">
        <v>92.854701687812806</v>
      </c>
    </row>
    <row r="3620" spans="1:5">
      <c r="A3620" s="40">
        <v>46145</v>
      </c>
      <c r="B3620" s="41">
        <v>1796.7649354166699</v>
      </c>
      <c r="C3620" s="41">
        <v>166831.60489138801</v>
      </c>
      <c r="D3620" s="38">
        <v>1.1450618787608</v>
      </c>
      <c r="E3620" s="38">
        <v>92.851102335598796</v>
      </c>
    </row>
    <row r="3621" spans="1:5">
      <c r="A3621" s="40">
        <v>46146</v>
      </c>
      <c r="B3621" s="41">
        <v>1796.7649354166699</v>
      </c>
      <c r="C3621" s="41">
        <v>166825.13795223</v>
      </c>
      <c r="D3621" s="38">
        <v>1.1451047746329699</v>
      </c>
      <c r="E3621" s="38">
        <v>92.847503122907497</v>
      </c>
    </row>
    <row r="3622" spans="1:5">
      <c r="A3622" s="40">
        <v>46147</v>
      </c>
      <c r="B3622" s="41">
        <v>1796.7649354166699</v>
      </c>
      <c r="C3622" s="41">
        <v>166818.67126375099</v>
      </c>
      <c r="D3622" s="38">
        <v>1.1451476721120899</v>
      </c>
      <c r="E3622" s="38">
        <v>92.843904049733496</v>
      </c>
    </row>
    <row r="3623" spans="1:5">
      <c r="A3623" s="40">
        <v>46148</v>
      </c>
      <c r="B3623" s="41">
        <v>1796.7649354166699</v>
      </c>
      <c r="C3623" s="41">
        <v>166812.20482594101</v>
      </c>
      <c r="D3623" s="38">
        <v>1.14519057119822</v>
      </c>
      <c r="E3623" s="38">
        <v>92.840305116071306</v>
      </c>
    </row>
    <row r="3624" spans="1:5">
      <c r="A3624" s="40">
        <v>46149</v>
      </c>
      <c r="B3624" s="41">
        <v>1796.7649354166699</v>
      </c>
      <c r="C3624" s="41">
        <v>166805.738638793</v>
      </c>
      <c r="D3624" s="38">
        <v>1.1452334718914201</v>
      </c>
      <c r="E3624" s="38">
        <v>92.836706321915599</v>
      </c>
    </row>
    <row r="3625" spans="1:5">
      <c r="A3625" s="40">
        <v>46150</v>
      </c>
      <c r="B3625" s="41">
        <v>1796.7649354166699</v>
      </c>
      <c r="C3625" s="41">
        <v>166799.27270229399</v>
      </c>
      <c r="D3625" s="38">
        <v>1.14527637419174</v>
      </c>
      <c r="E3625" s="38">
        <v>92.833107667260904</v>
      </c>
    </row>
    <row r="3626" spans="1:5">
      <c r="A3626" s="40">
        <v>46151</v>
      </c>
      <c r="B3626" s="41">
        <v>1796.7649354166699</v>
      </c>
      <c r="C3626" s="41">
        <v>166792.807016437</v>
      </c>
      <c r="D3626" s="38">
        <v>1.14531927809926</v>
      </c>
      <c r="E3626" s="38">
        <v>92.829509152101807</v>
      </c>
    </row>
    <row r="3627" spans="1:5">
      <c r="A3627" s="40">
        <v>46152</v>
      </c>
      <c r="B3627" s="41">
        <v>1796.7649354166699</v>
      </c>
      <c r="C3627" s="41">
        <v>166786.34158121099</v>
      </c>
      <c r="D3627" s="38">
        <v>1.14536218361402</v>
      </c>
      <c r="E3627" s="38">
        <v>92.825910776433005</v>
      </c>
    </row>
    <row r="3628" spans="1:5">
      <c r="A3628" s="40">
        <v>46153</v>
      </c>
      <c r="B3628" s="41">
        <v>1796.7649354166699</v>
      </c>
      <c r="C3628" s="41">
        <v>166779.87639660601</v>
      </c>
      <c r="D3628" s="38">
        <v>1.1454050907361</v>
      </c>
      <c r="E3628" s="38">
        <v>92.822312540249001</v>
      </c>
    </row>
    <row r="3629" spans="1:5">
      <c r="A3629" s="40">
        <v>46154</v>
      </c>
      <c r="B3629" s="41">
        <v>1796.7649354166699</v>
      </c>
      <c r="C3629" s="41">
        <v>166773.411462613</v>
      </c>
      <c r="D3629" s="38">
        <v>1.14544799946555</v>
      </c>
      <c r="E3629" s="38">
        <v>92.818714443544494</v>
      </c>
    </row>
    <row r="3630" spans="1:5">
      <c r="A3630" s="40">
        <v>46155</v>
      </c>
      <c r="B3630" s="41">
        <v>1796.7649354166699</v>
      </c>
      <c r="C3630" s="41">
        <v>166766.94677922199</v>
      </c>
      <c r="D3630" s="38">
        <v>1.14549090980242</v>
      </c>
      <c r="E3630" s="38">
        <v>92.815116486313897</v>
      </c>
    </row>
    <row r="3631" spans="1:5">
      <c r="A3631" s="40">
        <v>46156</v>
      </c>
      <c r="B3631" s="41">
        <v>1796.7649354166699</v>
      </c>
      <c r="C3631" s="41">
        <v>166760.482346423</v>
      </c>
      <c r="D3631" s="38">
        <v>1.1455338217467901</v>
      </c>
      <c r="E3631" s="38">
        <v>92.811518668551898</v>
      </c>
    </row>
    <row r="3632" spans="1:5">
      <c r="A3632" s="40">
        <v>46157</v>
      </c>
      <c r="B3632" s="41">
        <v>1796.7649354166699</v>
      </c>
      <c r="C3632" s="41">
        <v>166754.01816420699</v>
      </c>
      <c r="D3632" s="38">
        <v>1.1455767352987101</v>
      </c>
      <c r="E3632" s="38">
        <v>92.807920990253095</v>
      </c>
    </row>
    <row r="3633" spans="1:5">
      <c r="A3633" s="40">
        <v>46158</v>
      </c>
      <c r="B3633" s="41">
        <v>1796.7649354166699</v>
      </c>
      <c r="C3633" s="41">
        <v>166747.554232564</v>
      </c>
      <c r="D3633" s="38">
        <v>1.1456196504582401</v>
      </c>
      <c r="E3633" s="38">
        <v>92.804323451412102</v>
      </c>
    </row>
    <row r="3634" spans="1:5">
      <c r="A3634" s="40">
        <v>46159</v>
      </c>
      <c r="B3634" s="41">
        <v>1796.7649354166699</v>
      </c>
      <c r="C3634" s="41">
        <v>166741.090551484</v>
      </c>
      <c r="D3634" s="38">
        <v>1.1456625672254399</v>
      </c>
      <c r="E3634" s="38">
        <v>92.800726052023506</v>
      </c>
    </row>
    <row r="3635" spans="1:5">
      <c r="A3635" s="40">
        <v>46160</v>
      </c>
      <c r="B3635" s="41">
        <v>1796.7649354166699</v>
      </c>
      <c r="C3635" s="41">
        <v>166734.62712095701</v>
      </c>
      <c r="D3635" s="38">
        <v>1.1457054856003701</v>
      </c>
      <c r="E3635" s="38">
        <v>92.797128792081907</v>
      </c>
    </row>
    <row r="3636" spans="1:5">
      <c r="A3636" s="40">
        <v>46161</v>
      </c>
      <c r="B3636" s="41">
        <v>1796.7649354166699</v>
      </c>
      <c r="C3636" s="41">
        <v>166728.16394097399</v>
      </c>
      <c r="D3636" s="38">
        <v>1.1457484055831</v>
      </c>
      <c r="E3636" s="38">
        <v>92.793531671581803</v>
      </c>
    </row>
    <row r="3637" spans="1:5">
      <c r="A3637" s="40">
        <v>46162</v>
      </c>
      <c r="B3637" s="41">
        <v>1796.7649354166699</v>
      </c>
      <c r="C3637" s="41">
        <v>166721.701011525</v>
      </c>
      <c r="D3637" s="38">
        <v>1.1457913271736699</v>
      </c>
      <c r="E3637" s="38">
        <v>92.789934690517995</v>
      </c>
    </row>
    <row r="3638" spans="1:5">
      <c r="A3638" s="40">
        <v>46163</v>
      </c>
      <c r="B3638" s="41">
        <v>1796.7649354166699</v>
      </c>
      <c r="C3638" s="41">
        <v>166715.238332601</v>
      </c>
      <c r="D3638" s="38">
        <v>1.1458342503721599</v>
      </c>
      <c r="E3638" s="38">
        <v>92.786337848884799</v>
      </c>
    </row>
    <row r="3639" spans="1:5">
      <c r="A3639" s="40">
        <v>46164</v>
      </c>
      <c r="B3639" s="41">
        <v>1796.7649354166699</v>
      </c>
      <c r="C3639" s="41">
        <v>166708.77590419</v>
      </c>
      <c r="D3639" s="38">
        <v>1.1458771751786201</v>
      </c>
      <c r="E3639" s="38">
        <v>92.782741146676997</v>
      </c>
    </row>
    <row r="3640" spans="1:5">
      <c r="A3640" s="40">
        <v>46165</v>
      </c>
      <c r="B3640" s="41">
        <v>1796.7649354166699</v>
      </c>
      <c r="C3640" s="41">
        <v>166702.31372628501</v>
      </c>
      <c r="D3640" s="38">
        <v>1.14592010159312</v>
      </c>
      <c r="E3640" s="38">
        <v>92.779144583889206</v>
      </c>
    </row>
    <row r="3641" spans="1:5">
      <c r="A3641" s="40">
        <v>46166</v>
      </c>
      <c r="B3641" s="41">
        <v>1796.7649354166699</v>
      </c>
      <c r="C3641" s="41">
        <v>166695.851798875</v>
      </c>
      <c r="D3641" s="38">
        <v>1.1459630296157099</v>
      </c>
      <c r="E3641" s="38">
        <v>92.775548160515996</v>
      </c>
    </row>
    <row r="3642" spans="1:5">
      <c r="A3642" s="40">
        <v>46167</v>
      </c>
      <c r="B3642" s="41">
        <v>1796.7649354166699</v>
      </c>
      <c r="C3642" s="41">
        <v>166689.390121951</v>
      </c>
      <c r="D3642" s="38">
        <v>1.14600595924645</v>
      </c>
      <c r="E3642" s="38">
        <v>92.771951876551796</v>
      </c>
    </row>
    <row r="3643" spans="1:5">
      <c r="A3643" s="40">
        <v>46168</v>
      </c>
      <c r="B3643" s="41">
        <v>1796.7649354166699</v>
      </c>
      <c r="C3643" s="41">
        <v>166682.92869550199</v>
      </c>
      <c r="D3643" s="38">
        <v>1.1460488904854</v>
      </c>
      <c r="E3643" s="38">
        <v>92.768355731991406</v>
      </c>
    </row>
    <row r="3644" spans="1:5">
      <c r="A3644" s="40">
        <v>46169</v>
      </c>
      <c r="B3644" s="41">
        <v>1796.7649354166699</v>
      </c>
      <c r="C3644" s="41">
        <v>166676.46751951901</v>
      </c>
      <c r="D3644" s="38">
        <v>1.14609182333263</v>
      </c>
      <c r="E3644" s="38">
        <v>92.764759726829396</v>
      </c>
    </row>
    <row r="3645" spans="1:5">
      <c r="A3645" s="40">
        <v>46170</v>
      </c>
      <c r="B3645" s="41">
        <v>1796.7649354166699</v>
      </c>
      <c r="C3645" s="41">
        <v>166670.00659399299</v>
      </c>
      <c r="D3645" s="38">
        <v>1.14613475778819</v>
      </c>
      <c r="E3645" s="38">
        <v>92.761163861060197</v>
      </c>
    </row>
    <row r="3646" spans="1:5">
      <c r="A3646" s="40">
        <v>46171</v>
      </c>
      <c r="B3646" s="41">
        <v>1796.7649354166699</v>
      </c>
      <c r="C3646" s="41">
        <v>166663.54591891301</v>
      </c>
      <c r="D3646" s="38">
        <v>1.14617769385214</v>
      </c>
      <c r="E3646" s="38">
        <v>92.757568134678607</v>
      </c>
    </row>
    <row r="3647" spans="1:5">
      <c r="A3647" s="40">
        <v>46172</v>
      </c>
      <c r="B3647" s="41">
        <v>1796.7649354166699</v>
      </c>
      <c r="C3647" s="41">
        <v>166657.08549427</v>
      </c>
      <c r="D3647" s="38">
        <v>1.14622063152455</v>
      </c>
      <c r="E3647" s="38">
        <v>92.753972547679197</v>
      </c>
    </row>
    <row r="3648" spans="1:5">
      <c r="A3648" s="40">
        <v>46173</v>
      </c>
      <c r="B3648" s="41">
        <v>1796.7649354166699</v>
      </c>
      <c r="C3648" s="41">
        <v>166650.62532005401</v>
      </c>
      <c r="D3648" s="38">
        <v>1.14626357080548</v>
      </c>
      <c r="E3648" s="38">
        <v>92.750377100056397</v>
      </c>
    </row>
    <row r="3649" spans="1:5">
      <c r="A3649" s="40">
        <v>46174</v>
      </c>
      <c r="B3649" s="41">
        <v>1796.7649354166699</v>
      </c>
      <c r="C3649" s="41">
        <v>166644.16539625599</v>
      </c>
      <c r="D3649" s="38">
        <v>1.14630651169498</v>
      </c>
      <c r="E3649" s="38">
        <v>92.746781791805006</v>
      </c>
    </row>
    <row r="3650" spans="1:5">
      <c r="A3650" s="40">
        <v>46175</v>
      </c>
      <c r="B3650" s="41">
        <v>1796.7649354166699</v>
      </c>
      <c r="C3650" s="41">
        <v>166637.705722866</v>
      </c>
      <c r="D3650" s="38">
        <v>1.1463494541931101</v>
      </c>
      <c r="E3650" s="38">
        <v>92.743186622919495</v>
      </c>
    </row>
    <row r="3651" spans="1:5">
      <c r="A3651" s="40">
        <v>46176</v>
      </c>
      <c r="B3651" s="41">
        <v>1796.7649354166699</v>
      </c>
      <c r="C3651" s="41">
        <v>166631.24629987401</v>
      </c>
      <c r="D3651" s="38">
        <v>1.14639239829995</v>
      </c>
      <c r="E3651" s="38">
        <v>92.739591593394493</v>
      </c>
    </row>
    <row r="3652" spans="1:5">
      <c r="A3652" s="40">
        <v>46177</v>
      </c>
      <c r="B3652" s="41">
        <v>1796.7649354166699</v>
      </c>
      <c r="C3652" s="41">
        <v>166624.78712727001</v>
      </c>
      <c r="D3652" s="38">
        <v>1.1464353440155299</v>
      </c>
      <c r="E3652" s="38">
        <v>92.7359967032246</v>
      </c>
    </row>
    <row r="3653" spans="1:5">
      <c r="A3653" s="40">
        <v>46178</v>
      </c>
      <c r="B3653" s="41">
        <v>1796.7649354166699</v>
      </c>
      <c r="C3653" s="41">
        <v>166618.328205044</v>
      </c>
      <c r="D3653" s="38">
        <v>1.1464782913399301</v>
      </c>
      <c r="E3653" s="38">
        <v>92.732401952404402</v>
      </c>
    </row>
    <row r="3654" spans="1:5">
      <c r="A3654" s="40">
        <v>46179</v>
      </c>
      <c r="B3654" s="41">
        <v>1796.7649354166699</v>
      </c>
      <c r="C3654" s="41">
        <v>166611.869533188</v>
      </c>
      <c r="D3654" s="38">
        <v>1.1465212402732099</v>
      </c>
      <c r="E3654" s="38">
        <v>92.728807340928597</v>
      </c>
    </row>
    <row r="3655" spans="1:5">
      <c r="A3655" s="40">
        <v>46180</v>
      </c>
      <c r="B3655" s="41">
        <v>1796.7649354166699</v>
      </c>
      <c r="C3655" s="41">
        <v>166605.41111169101</v>
      </c>
      <c r="D3655" s="38">
        <v>1.14656419081543</v>
      </c>
      <c r="E3655" s="38">
        <v>92.725212868791601</v>
      </c>
    </row>
    <row r="3656" spans="1:5">
      <c r="A3656" s="40">
        <v>46181</v>
      </c>
      <c r="B3656" s="41">
        <v>1796.7649354166699</v>
      </c>
      <c r="C3656" s="41">
        <v>166598.952940544</v>
      </c>
      <c r="D3656" s="38">
        <v>1.14660714296664</v>
      </c>
      <c r="E3656" s="38">
        <v>92.721618535988199</v>
      </c>
    </row>
    <row r="3657" spans="1:5">
      <c r="A3657" s="40">
        <v>46182</v>
      </c>
      <c r="B3657" s="41">
        <v>1796.7649354166699</v>
      </c>
      <c r="C3657" s="41">
        <v>166592.495019736</v>
      </c>
      <c r="D3657" s="38">
        <v>1.14665009672691</v>
      </c>
      <c r="E3657" s="38">
        <v>92.718024342512905</v>
      </c>
    </row>
    <row r="3658" spans="1:5">
      <c r="A3658" s="40">
        <v>46183</v>
      </c>
      <c r="B3658" s="41">
        <v>1796.7649354166699</v>
      </c>
      <c r="C3658" s="41">
        <v>166586.03734925899</v>
      </c>
      <c r="D3658" s="38">
        <v>1.1466930520962999</v>
      </c>
      <c r="E3658" s="38">
        <v>92.714430288360205</v>
      </c>
    </row>
    <row r="3659" spans="1:5">
      <c r="A3659" s="40">
        <v>46184</v>
      </c>
      <c r="B3659" s="41">
        <v>1796.7649354166699</v>
      </c>
      <c r="C3659" s="41">
        <v>166579.57992910201</v>
      </c>
      <c r="D3659" s="38">
        <v>1.14673600907486</v>
      </c>
      <c r="E3659" s="38">
        <v>92.710836373524899</v>
      </c>
    </row>
    <row r="3660" spans="1:5">
      <c r="A3660" s="40">
        <v>46185</v>
      </c>
      <c r="B3660" s="41">
        <v>1796.7649354166699</v>
      </c>
      <c r="C3660" s="41">
        <v>166573.122759255</v>
      </c>
      <c r="D3660" s="38">
        <v>1.1467789676626601</v>
      </c>
      <c r="E3660" s="38">
        <v>92.7072425980015</v>
      </c>
    </row>
    <row r="3661" spans="1:5">
      <c r="A3661" s="40">
        <v>46186</v>
      </c>
      <c r="B3661" s="41">
        <v>1796.7649354166699</v>
      </c>
      <c r="C3661" s="41">
        <v>166566.66583971001</v>
      </c>
      <c r="D3661" s="38">
        <v>1.14682192785977</v>
      </c>
      <c r="E3661" s="38">
        <v>92.703648961784594</v>
      </c>
    </row>
    <row r="3662" spans="1:5">
      <c r="A3662" s="40">
        <v>46187</v>
      </c>
      <c r="B3662" s="41">
        <v>1796.7649354166699</v>
      </c>
      <c r="C3662" s="41">
        <v>166560.20917045599</v>
      </c>
      <c r="D3662" s="38">
        <v>1.1468648896662199</v>
      </c>
      <c r="E3662" s="38">
        <v>92.700055464868797</v>
      </c>
    </row>
    <row r="3663" spans="1:5">
      <c r="A3663" s="40">
        <v>46188</v>
      </c>
      <c r="B3663" s="41">
        <v>1796.7649354166699</v>
      </c>
      <c r="C3663" s="41">
        <v>166553.75275148399</v>
      </c>
      <c r="D3663" s="38">
        <v>1.1469078530821</v>
      </c>
      <c r="E3663" s="38">
        <v>92.696462107248607</v>
      </c>
    </row>
    <row r="3664" spans="1:5">
      <c r="A3664" s="40">
        <v>46189</v>
      </c>
      <c r="B3664" s="41">
        <v>1796.7649354166699</v>
      </c>
      <c r="C3664" s="41">
        <v>166547.29658278401</v>
      </c>
      <c r="D3664" s="38">
        <v>1.1469508181074599</v>
      </c>
      <c r="E3664" s="38">
        <v>92.692868888918795</v>
      </c>
    </row>
    <row r="3665" spans="1:5">
      <c r="A3665" s="40">
        <v>46190</v>
      </c>
      <c r="B3665" s="41">
        <v>1796.7649354166699</v>
      </c>
      <c r="C3665" s="41">
        <v>166540.840664346</v>
      </c>
      <c r="D3665" s="38">
        <v>1.1469937847423599</v>
      </c>
      <c r="E3665" s="38">
        <v>92.689275809874005</v>
      </c>
    </row>
    <row r="3666" spans="1:5">
      <c r="A3666" s="40">
        <v>46191</v>
      </c>
      <c r="B3666" s="41">
        <v>1796.7649354166699</v>
      </c>
      <c r="C3666" s="41">
        <v>166534.38499615999</v>
      </c>
      <c r="D3666" s="38">
        <v>1.1470367529868499</v>
      </c>
      <c r="E3666" s="38">
        <v>92.685682870108593</v>
      </c>
    </row>
    <row r="3667" spans="1:5">
      <c r="A3667" s="40">
        <v>46192</v>
      </c>
      <c r="B3667" s="41">
        <v>1796.7649354166699</v>
      </c>
      <c r="C3667" s="41">
        <v>166527.929578218</v>
      </c>
      <c r="D3667" s="38">
        <v>1.1470797228410099</v>
      </c>
      <c r="E3667" s="38">
        <v>92.682090069617303</v>
      </c>
    </row>
    <row r="3668" spans="1:5">
      <c r="A3668" s="40">
        <v>46193</v>
      </c>
      <c r="B3668" s="41">
        <v>1796.7649354166699</v>
      </c>
      <c r="C3668" s="41">
        <v>166521.474410508</v>
      </c>
      <c r="D3668" s="38">
        <v>1.14712269430489</v>
      </c>
      <c r="E3668" s="38">
        <v>92.678497408394705</v>
      </c>
    </row>
    <row r="3669" spans="1:5">
      <c r="A3669" s="40">
        <v>46194</v>
      </c>
      <c r="B3669" s="41">
        <v>1796.7649354166699</v>
      </c>
      <c r="C3669" s="41">
        <v>166515.019493022</v>
      </c>
      <c r="D3669" s="38">
        <v>1.14716566737854</v>
      </c>
      <c r="E3669" s="38">
        <v>92.674904886435399</v>
      </c>
    </row>
    <row r="3670" spans="1:5">
      <c r="A3670" s="40">
        <v>46195</v>
      </c>
      <c r="B3670" s="41">
        <v>1796.7649354166699</v>
      </c>
      <c r="C3670" s="41">
        <v>166508.564825749</v>
      </c>
      <c r="D3670" s="38">
        <v>1.14720864206204</v>
      </c>
      <c r="E3670" s="38">
        <v>92.6713125037341</v>
      </c>
    </row>
    <row r="3671" spans="1:5">
      <c r="A3671" s="40">
        <v>46196</v>
      </c>
      <c r="B3671" s="41">
        <v>1796.7649354166699</v>
      </c>
      <c r="C3671" s="41">
        <v>166502.11040868101</v>
      </c>
      <c r="D3671" s="38">
        <v>1.14725161835544</v>
      </c>
      <c r="E3671" s="38">
        <v>92.667720260285193</v>
      </c>
    </row>
    <row r="3672" spans="1:5">
      <c r="A3672" s="40">
        <v>46197</v>
      </c>
      <c r="B3672" s="41">
        <v>1796.7649354166699</v>
      </c>
      <c r="C3672" s="41">
        <v>166495.65624180701</v>
      </c>
      <c r="D3672" s="38">
        <v>1.1472945962587999</v>
      </c>
      <c r="E3672" s="38">
        <v>92.664128156083507</v>
      </c>
    </row>
    <row r="3673" spans="1:5">
      <c r="A3673" s="40">
        <v>46198</v>
      </c>
      <c r="B3673" s="41">
        <v>1796.7649354166699</v>
      </c>
      <c r="C3673" s="41">
        <v>166489.20232511801</v>
      </c>
      <c r="D3673" s="38">
        <v>1.14733757577219</v>
      </c>
      <c r="E3673" s="38">
        <v>92.660536191123498</v>
      </c>
    </row>
    <row r="3674" spans="1:5">
      <c r="A3674" s="40">
        <v>46199</v>
      </c>
      <c r="B3674" s="41">
        <v>1796.7649354166699</v>
      </c>
      <c r="C3674" s="41">
        <v>166482.748658603</v>
      </c>
      <c r="D3674" s="38">
        <v>1.1473805568956501</v>
      </c>
      <c r="E3674" s="38">
        <v>92.656944365399795</v>
      </c>
    </row>
    <row r="3675" spans="1:5">
      <c r="A3675" s="40">
        <v>46200</v>
      </c>
      <c r="B3675" s="41">
        <v>1796.7649354166699</v>
      </c>
      <c r="C3675" s="41">
        <v>166476.29524225401</v>
      </c>
      <c r="D3675" s="38">
        <v>1.14742353962926</v>
      </c>
      <c r="E3675" s="38">
        <v>92.653352678906998</v>
      </c>
    </row>
    <row r="3676" spans="1:5">
      <c r="A3676" s="40">
        <v>46201</v>
      </c>
      <c r="B3676" s="41">
        <v>1796.7649354166699</v>
      </c>
      <c r="C3676" s="41">
        <v>166469.84207606001</v>
      </c>
      <c r="D3676" s="38">
        <v>1.1474665239730699</v>
      </c>
      <c r="E3676" s="38">
        <v>92.649761131639806</v>
      </c>
    </row>
    <row r="3677" spans="1:5">
      <c r="A3677" s="40">
        <v>46202</v>
      </c>
      <c r="B3677" s="41">
        <v>1796.7649354166699</v>
      </c>
      <c r="C3677" s="41">
        <v>166463.389160013</v>
      </c>
      <c r="D3677" s="38">
        <v>1.14750950992714</v>
      </c>
      <c r="E3677" s="38">
        <v>92.646169723592706</v>
      </c>
    </row>
    <row r="3678" spans="1:5">
      <c r="A3678" s="40">
        <v>46203</v>
      </c>
      <c r="B3678" s="41">
        <v>1796.7649354166699</v>
      </c>
      <c r="C3678" s="41">
        <v>166456.93649410101</v>
      </c>
      <c r="D3678" s="38">
        <v>1.1475524974915401</v>
      </c>
      <c r="E3678" s="38">
        <v>92.642578454760297</v>
      </c>
    </row>
    <row r="3679" spans="1:5">
      <c r="A3679" s="40">
        <v>46204</v>
      </c>
      <c r="B3679" s="41">
        <v>1796.7649354166699</v>
      </c>
      <c r="C3679" s="41">
        <v>166450.48407831599</v>
      </c>
      <c r="D3679" s="38">
        <v>1.1475954866663201</v>
      </c>
      <c r="E3679" s="38">
        <v>92.638987325137293</v>
      </c>
    </row>
    <row r="3680" spans="1:5">
      <c r="A3680" s="40">
        <v>46205</v>
      </c>
      <c r="B3680" s="41">
        <v>1796.7649354166699</v>
      </c>
      <c r="C3680" s="41">
        <v>166444.03191264701</v>
      </c>
      <c r="D3680" s="38">
        <v>1.14763847745155</v>
      </c>
      <c r="E3680" s="38">
        <v>92.635396334718195</v>
      </c>
    </row>
    <row r="3681" spans="1:5">
      <c r="A3681" s="40">
        <v>46206</v>
      </c>
      <c r="B3681" s="41">
        <v>1796.7649354166699</v>
      </c>
      <c r="C3681" s="41">
        <v>166437.579997086</v>
      </c>
      <c r="D3681" s="38">
        <v>1.1476814698472799</v>
      </c>
      <c r="E3681" s="38">
        <v>92.6318054834977</v>
      </c>
    </row>
    <row r="3682" spans="1:5">
      <c r="A3682" s="40">
        <v>46207</v>
      </c>
      <c r="B3682" s="41">
        <v>1796.7649354166699</v>
      </c>
      <c r="C3682" s="41">
        <v>166431.12833162199</v>
      </c>
      <c r="D3682" s="38">
        <v>1.14772446385357</v>
      </c>
      <c r="E3682" s="38">
        <v>92.628214771470297</v>
      </c>
    </row>
    <row r="3683" spans="1:5">
      <c r="A3683" s="40">
        <v>46208</v>
      </c>
      <c r="B3683" s="41">
        <v>1796.7649354166699</v>
      </c>
      <c r="C3683" s="41">
        <v>166424.67691624601</v>
      </c>
      <c r="D3683" s="38">
        <v>1.1477674594704901</v>
      </c>
      <c r="E3683" s="38">
        <v>92.624624198630599</v>
      </c>
    </row>
    <row r="3684" spans="1:5">
      <c r="A3684" s="40">
        <v>46209</v>
      </c>
      <c r="B3684" s="41">
        <v>1796.7649354166699</v>
      </c>
      <c r="C3684" s="41">
        <v>166418.22575094699</v>
      </c>
      <c r="D3684" s="38">
        <v>1.14781045669809</v>
      </c>
      <c r="E3684" s="38">
        <v>92.621033764973305</v>
      </c>
    </row>
    <row r="3685" spans="1:5">
      <c r="A3685" s="40">
        <v>46210</v>
      </c>
      <c r="B3685" s="41">
        <v>1796.7649354166699</v>
      </c>
      <c r="C3685" s="41">
        <v>166411.77483571699</v>
      </c>
      <c r="D3685" s="38">
        <v>1.1478534555364399</v>
      </c>
      <c r="E3685" s="38">
        <v>92.617443470493001</v>
      </c>
    </row>
    <row r="3686" spans="1:5">
      <c r="A3686" s="40">
        <v>46211</v>
      </c>
      <c r="B3686" s="41">
        <v>1796.7649354166699</v>
      </c>
      <c r="C3686" s="41">
        <v>166405.324170546</v>
      </c>
      <c r="D3686" s="38">
        <v>1.1478964559856</v>
      </c>
      <c r="E3686" s="38">
        <v>92.613853315184201</v>
      </c>
    </row>
    <row r="3687" spans="1:5">
      <c r="A3687" s="40">
        <v>46212</v>
      </c>
      <c r="B3687" s="41">
        <v>1796.7649354166699</v>
      </c>
      <c r="C3687" s="41">
        <v>166398.873755423</v>
      </c>
      <c r="D3687" s="38">
        <v>1.1479394580456199</v>
      </c>
      <c r="E3687" s="38">
        <v>92.610263299041605</v>
      </c>
    </row>
    <row r="3688" spans="1:5">
      <c r="A3688" s="40">
        <v>46213</v>
      </c>
      <c r="B3688" s="41">
        <v>1796.7649354166699</v>
      </c>
      <c r="C3688" s="41">
        <v>166392.42359034001</v>
      </c>
      <c r="D3688" s="38">
        <v>1.1479824617165699</v>
      </c>
      <c r="E3688" s="38">
        <v>92.606673422059799</v>
      </c>
    </row>
    <row r="3689" spans="1:5">
      <c r="A3689" s="40">
        <v>46214</v>
      </c>
      <c r="B3689" s="41">
        <v>1796.7649354166699</v>
      </c>
      <c r="C3689" s="41">
        <v>166385.97367528599</v>
      </c>
      <c r="D3689" s="38">
        <v>1.1480254669985099</v>
      </c>
      <c r="E3689" s="38">
        <v>92.603083684233397</v>
      </c>
    </row>
    <row r="3690" spans="1:5">
      <c r="A3690" s="40">
        <v>46215</v>
      </c>
      <c r="B3690" s="41">
        <v>1796.7649354166699</v>
      </c>
      <c r="C3690" s="41">
        <v>166379.524010252</v>
      </c>
      <c r="D3690" s="38">
        <v>1.1480684738914899</v>
      </c>
      <c r="E3690" s="38">
        <v>92.599494085556998</v>
      </c>
    </row>
    <row r="3691" spans="1:5">
      <c r="A3691" s="40">
        <v>46216</v>
      </c>
      <c r="B3691" s="41">
        <v>1796.7649354166699</v>
      </c>
      <c r="C3691" s="41">
        <v>166373.07459522801</v>
      </c>
      <c r="D3691" s="38">
        <v>1.14811148239559</v>
      </c>
      <c r="E3691" s="38">
        <v>92.595904626025103</v>
      </c>
    </row>
    <row r="3692" spans="1:5">
      <c r="A3692" s="40">
        <v>46217</v>
      </c>
      <c r="B3692" s="41">
        <v>1796.7649354166699</v>
      </c>
      <c r="C3692" s="41">
        <v>166366.625430204</v>
      </c>
      <c r="D3692" s="38">
        <v>1.14815449251085</v>
      </c>
      <c r="E3692" s="38">
        <v>92.592315305632496</v>
      </c>
    </row>
    <row r="3693" spans="1:5">
      <c r="A3693" s="40">
        <v>46218</v>
      </c>
      <c r="B3693" s="41">
        <v>1796.7649354166699</v>
      </c>
      <c r="C3693" s="41">
        <v>166360.176515172</v>
      </c>
      <c r="D3693" s="38">
        <v>1.14819750423734</v>
      </c>
      <c r="E3693" s="38">
        <v>92.588726124373693</v>
      </c>
    </row>
    <row r="3694" spans="1:5">
      <c r="A3694" s="40">
        <v>46219</v>
      </c>
      <c r="B3694" s="41">
        <v>1796.7649354166699</v>
      </c>
      <c r="C3694" s="41">
        <v>166353.72785011999</v>
      </c>
      <c r="D3694" s="38">
        <v>1.14824051757511</v>
      </c>
      <c r="E3694" s="38">
        <v>92.585137082243193</v>
      </c>
    </row>
    <row r="3695" spans="1:5">
      <c r="A3695" s="40">
        <v>46220</v>
      </c>
      <c r="B3695" s="41">
        <v>1796.7649354166699</v>
      </c>
      <c r="C3695" s="41">
        <v>166347.27943503999</v>
      </c>
      <c r="D3695" s="38">
        <v>1.14828353252424</v>
      </c>
      <c r="E3695" s="38">
        <v>92.581548179235796</v>
      </c>
    </row>
    <row r="3696" spans="1:5">
      <c r="A3696" s="40">
        <v>46221</v>
      </c>
      <c r="B3696" s="41">
        <v>1796.7649354166699</v>
      </c>
      <c r="C3696" s="41">
        <v>166340.83126992101</v>
      </c>
      <c r="D3696" s="38">
        <v>1.14832654908478</v>
      </c>
      <c r="E3696" s="38">
        <v>92.577959415346101</v>
      </c>
    </row>
    <row r="3697" spans="1:5">
      <c r="A3697" s="40">
        <v>46222</v>
      </c>
      <c r="B3697" s="41">
        <v>1796.7649354166699</v>
      </c>
      <c r="C3697" s="41">
        <v>166334.38335475401</v>
      </c>
      <c r="D3697" s="38">
        <v>1.14836956725678</v>
      </c>
      <c r="E3697" s="38">
        <v>92.574370790568494</v>
      </c>
    </row>
    <row r="3698" spans="1:5">
      <c r="A3698" s="40">
        <v>46223</v>
      </c>
      <c r="B3698" s="41">
        <v>1796.7649354166699</v>
      </c>
      <c r="C3698" s="41">
        <v>166327.93568952999</v>
      </c>
      <c r="D3698" s="38">
        <v>1.1484125870403199</v>
      </c>
      <c r="E3698" s="38">
        <v>92.570782304897904</v>
      </c>
    </row>
    <row r="3699" spans="1:5">
      <c r="A3699" s="40">
        <v>46224</v>
      </c>
      <c r="B3699" s="41">
        <v>1796.7649354166699</v>
      </c>
      <c r="C3699" s="41">
        <v>166321.48827423801</v>
      </c>
      <c r="D3699" s="38">
        <v>1.14845560843545</v>
      </c>
      <c r="E3699" s="38">
        <v>92.567193958328602</v>
      </c>
    </row>
    <row r="3700" spans="1:5">
      <c r="A3700" s="40">
        <v>46225</v>
      </c>
      <c r="B3700" s="41">
        <v>1796.7649354166699</v>
      </c>
      <c r="C3700" s="41">
        <v>166315.04110887001</v>
      </c>
      <c r="D3700" s="38">
        <v>1.1484986314422301</v>
      </c>
      <c r="E3700" s="38">
        <v>92.563605750855501</v>
      </c>
    </row>
    <row r="3701" spans="1:5">
      <c r="A3701" s="40">
        <v>46226</v>
      </c>
      <c r="B3701" s="41">
        <v>1796.7649354166699</v>
      </c>
      <c r="C3701" s="41">
        <v>166308.594193414</v>
      </c>
      <c r="D3701" s="38">
        <v>1.14854165606072</v>
      </c>
      <c r="E3701" s="38">
        <v>92.560017682473003</v>
      </c>
    </row>
    <row r="3702" spans="1:5">
      <c r="A3702" s="40">
        <v>46227</v>
      </c>
      <c r="B3702" s="41">
        <v>1796.7649354166699</v>
      </c>
      <c r="C3702" s="41">
        <v>166302.14752786199</v>
      </c>
      <c r="D3702" s="38">
        <v>1.14858468229098</v>
      </c>
      <c r="E3702" s="38">
        <v>92.556429753175706</v>
      </c>
    </row>
    <row r="3703" spans="1:5">
      <c r="A3703" s="40">
        <v>46228</v>
      </c>
      <c r="B3703" s="41">
        <v>1796.7649354166699</v>
      </c>
      <c r="C3703" s="41">
        <v>166295.701112204</v>
      </c>
      <c r="D3703" s="38">
        <v>1.14862771013308</v>
      </c>
      <c r="E3703" s="38">
        <v>92.552841962958396</v>
      </c>
    </row>
    <row r="3704" spans="1:5">
      <c r="A3704" s="40">
        <v>46229</v>
      </c>
      <c r="B3704" s="41">
        <v>1796.7649354166699</v>
      </c>
      <c r="C3704" s="41">
        <v>166289.25494643001</v>
      </c>
      <c r="D3704" s="38">
        <v>1.1486707395870599</v>
      </c>
      <c r="E3704" s="38">
        <v>92.549254311815503</v>
      </c>
    </row>
    <row r="3705" spans="1:5">
      <c r="A3705" s="40">
        <v>46230</v>
      </c>
      <c r="B3705" s="41">
        <v>1796.7649354166699</v>
      </c>
      <c r="C3705" s="41">
        <v>166282.80903053001</v>
      </c>
      <c r="D3705" s="38">
        <v>1.148713770653</v>
      </c>
      <c r="E3705" s="38">
        <v>92.545666799741795</v>
      </c>
    </row>
    <row r="3706" spans="1:5">
      <c r="A3706" s="40">
        <v>46231</v>
      </c>
      <c r="B3706" s="41">
        <v>1796.7649354166699</v>
      </c>
      <c r="C3706" s="41">
        <v>166276.36336449601</v>
      </c>
      <c r="D3706" s="38">
        <v>1.1487568033309601</v>
      </c>
      <c r="E3706" s="38">
        <v>92.542079426731803</v>
      </c>
    </row>
    <row r="3707" spans="1:5">
      <c r="A3707" s="40">
        <v>46232</v>
      </c>
      <c r="B3707" s="41">
        <v>1796.7649354166699</v>
      </c>
      <c r="C3707" s="41">
        <v>166269.917948316</v>
      </c>
      <c r="D3707" s="38">
        <v>1.14879983762099</v>
      </c>
      <c r="E3707" s="38">
        <v>92.538492192780097</v>
      </c>
    </row>
    <row r="3708" spans="1:5">
      <c r="A3708" s="40">
        <v>46233</v>
      </c>
      <c r="B3708" s="41">
        <v>1796.7649354166699</v>
      </c>
      <c r="C3708" s="41">
        <v>166263.47278198201</v>
      </c>
      <c r="D3708" s="38">
        <v>1.14884287352315</v>
      </c>
      <c r="E3708" s="38">
        <v>92.534905097881307</v>
      </c>
    </row>
    <row r="3709" spans="1:5">
      <c r="A3709" s="40">
        <v>46234</v>
      </c>
      <c r="B3709" s="41">
        <v>1796.7649354166699</v>
      </c>
      <c r="C3709" s="41">
        <v>166257.02786548401</v>
      </c>
      <c r="D3709" s="38">
        <v>1.1488859110375</v>
      </c>
      <c r="E3709" s="38">
        <v>92.531318142030102</v>
      </c>
    </row>
    <row r="3710" spans="1:5">
      <c r="A3710" s="40">
        <v>46235</v>
      </c>
      <c r="B3710" s="41">
        <v>1796.7649354166699</v>
      </c>
      <c r="C3710" s="41">
        <v>166250.58319881099</v>
      </c>
      <c r="D3710" s="38">
        <v>1.14892895016412</v>
      </c>
      <c r="E3710" s="38">
        <v>92.527731325220998</v>
      </c>
    </row>
    <row r="3711" spans="1:5">
      <c r="A3711" s="40">
        <v>46236</v>
      </c>
      <c r="B3711" s="41">
        <v>1796.7649354166699</v>
      </c>
      <c r="C3711" s="41">
        <v>166244.138781955</v>
      </c>
      <c r="D3711" s="38">
        <v>1.14897199090304</v>
      </c>
      <c r="E3711" s="38">
        <v>92.524144647448693</v>
      </c>
    </row>
    <row r="3712" spans="1:5">
      <c r="A3712" s="40">
        <v>46237</v>
      </c>
      <c r="B3712" s="41">
        <v>1796.7649354166699</v>
      </c>
      <c r="C3712" s="41">
        <v>166237.69461490601</v>
      </c>
      <c r="D3712" s="38">
        <v>1.1490150332543401</v>
      </c>
      <c r="E3712" s="38">
        <v>92.520558108707704</v>
      </c>
    </row>
    <row r="3713" spans="1:5">
      <c r="A3713" s="40">
        <v>46238</v>
      </c>
      <c r="B3713" s="41">
        <v>1796.7649354166699</v>
      </c>
      <c r="C3713" s="41">
        <v>166231.250697654</v>
      </c>
      <c r="D3713" s="38">
        <v>1.1490580772180801</v>
      </c>
      <c r="E3713" s="38">
        <v>92.516971708992699</v>
      </c>
    </row>
    <row r="3714" spans="1:5">
      <c r="A3714" s="40">
        <v>46239</v>
      </c>
      <c r="B3714" s="41">
        <v>1796.7649354166699</v>
      </c>
      <c r="C3714" s="41">
        <v>166224.807030189</v>
      </c>
      <c r="D3714" s="38">
        <v>1.14910112279432</v>
      </c>
      <c r="E3714" s="38">
        <v>92.513385448298393</v>
      </c>
    </row>
    <row r="3715" spans="1:5">
      <c r="A3715" s="40">
        <v>46240</v>
      </c>
      <c r="B3715" s="41">
        <v>1796.7649354166699</v>
      </c>
      <c r="C3715" s="41">
        <v>166218.363612502</v>
      </c>
      <c r="D3715" s="38">
        <v>1.14914416998311</v>
      </c>
      <c r="E3715" s="38">
        <v>92.509799326619202</v>
      </c>
    </row>
    <row r="3716" spans="1:5">
      <c r="A3716" s="40">
        <v>46241</v>
      </c>
      <c r="B3716" s="41">
        <v>1796.7649354166699</v>
      </c>
      <c r="C3716" s="41">
        <v>166211.92044458201</v>
      </c>
      <c r="D3716" s="38">
        <v>1.14918721878452</v>
      </c>
      <c r="E3716" s="38">
        <v>92.506213343949796</v>
      </c>
    </row>
    <row r="3717" spans="1:5">
      <c r="A3717" s="40">
        <v>46242</v>
      </c>
      <c r="B3717" s="41">
        <v>1796.7649354166699</v>
      </c>
      <c r="C3717" s="41">
        <v>166205.47752642099</v>
      </c>
      <c r="D3717" s="38">
        <v>1.14923026919861</v>
      </c>
      <c r="E3717" s="38">
        <v>92.502627500284902</v>
      </c>
    </row>
    <row r="3718" spans="1:5">
      <c r="A3718" s="40">
        <v>46243</v>
      </c>
      <c r="B3718" s="41">
        <v>1796.7649354166699</v>
      </c>
      <c r="C3718" s="41">
        <v>166199.03485800899</v>
      </c>
      <c r="D3718" s="38">
        <v>1.14927332122543</v>
      </c>
      <c r="E3718" s="38">
        <v>92.499041795618993</v>
      </c>
    </row>
    <row r="3719" spans="1:5">
      <c r="A3719" s="40">
        <v>46244</v>
      </c>
      <c r="B3719" s="41">
        <v>1796.7649354166699</v>
      </c>
      <c r="C3719" s="41">
        <v>166192.59243933501</v>
      </c>
      <c r="D3719" s="38">
        <v>1.1493163748650601</v>
      </c>
      <c r="E3719" s="38">
        <v>92.495456229946797</v>
      </c>
    </row>
    <row r="3720" spans="1:5">
      <c r="A3720" s="40">
        <v>46245</v>
      </c>
      <c r="B3720" s="41">
        <v>1796.7649354166699</v>
      </c>
      <c r="C3720" s="41">
        <v>166186.15027039099</v>
      </c>
      <c r="D3720" s="38">
        <v>1.14935943011754</v>
      </c>
      <c r="E3720" s="38">
        <v>92.491870803262799</v>
      </c>
    </row>
    <row r="3721" spans="1:5">
      <c r="A3721" s="40">
        <v>46246</v>
      </c>
      <c r="B3721" s="41">
        <v>1796.7649354166699</v>
      </c>
      <c r="C3721" s="41">
        <v>166179.70835116599</v>
      </c>
      <c r="D3721" s="38">
        <v>1.14940248698294</v>
      </c>
      <c r="E3721" s="38">
        <v>92.488285515561699</v>
      </c>
    </row>
    <row r="3722" spans="1:5">
      <c r="A3722" s="40">
        <v>46247</v>
      </c>
      <c r="B3722" s="41">
        <v>1796.7649354166699</v>
      </c>
      <c r="C3722" s="41">
        <v>166173.26668165199</v>
      </c>
      <c r="D3722" s="38">
        <v>1.1494455454613299</v>
      </c>
      <c r="E3722" s="38">
        <v>92.484700366838098</v>
      </c>
    </row>
    <row r="3723" spans="1:5">
      <c r="A3723" s="40">
        <v>46248</v>
      </c>
      <c r="B3723" s="41">
        <v>1796.7649354166699</v>
      </c>
      <c r="C3723" s="41">
        <v>166166.82526183699</v>
      </c>
      <c r="D3723" s="38">
        <v>1.14948860555275</v>
      </c>
      <c r="E3723" s="38">
        <v>92.481115357086594</v>
      </c>
    </row>
    <row r="3724" spans="1:5">
      <c r="A3724" s="40">
        <v>46249</v>
      </c>
      <c r="B3724" s="41">
        <v>1796.7649354166699</v>
      </c>
      <c r="C3724" s="41">
        <v>166160.384091713</v>
      </c>
      <c r="D3724" s="38">
        <v>1.14953166725727</v>
      </c>
      <c r="E3724" s="38">
        <v>92.477530486301802</v>
      </c>
    </row>
    <row r="3725" spans="1:5">
      <c r="A3725" s="40">
        <v>46250</v>
      </c>
      <c r="B3725" s="41">
        <v>1796.7649354166699</v>
      </c>
      <c r="C3725" s="41">
        <v>166153.94317126999</v>
      </c>
      <c r="D3725" s="38">
        <v>1.14957473057496</v>
      </c>
      <c r="E3725" s="38">
        <v>92.473945754478393</v>
      </c>
    </row>
    <row r="3726" spans="1:5">
      <c r="A3726" s="40">
        <v>46251</v>
      </c>
      <c r="B3726" s="41">
        <v>1796.7649354166699</v>
      </c>
      <c r="C3726" s="41">
        <v>166147.502500498</v>
      </c>
      <c r="D3726" s="38">
        <v>1.14961779550587</v>
      </c>
      <c r="E3726" s="38">
        <v>92.470361161610796</v>
      </c>
    </row>
    <row r="3727" spans="1:5">
      <c r="A3727" s="40">
        <v>46252</v>
      </c>
      <c r="B3727" s="41">
        <v>1796.7649354166699</v>
      </c>
      <c r="C3727" s="41">
        <v>166141.06207938699</v>
      </c>
      <c r="D3727" s="38">
        <v>1.1496608620500499</v>
      </c>
      <c r="E3727" s="38">
        <v>92.466776707693896</v>
      </c>
    </row>
    <row r="3728" spans="1:5">
      <c r="A3728" s="40">
        <v>46253</v>
      </c>
      <c r="B3728" s="41">
        <v>1796.7649354166699</v>
      </c>
      <c r="C3728" s="41">
        <v>166134.621907928</v>
      </c>
      <c r="D3728" s="38">
        <v>1.14970393020759</v>
      </c>
      <c r="E3728" s="38">
        <v>92.463192392722107</v>
      </c>
    </row>
    <row r="3729" spans="1:5">
      <c r="A3729" s="40">
        <v>46254</v>
      </c>
      <c r="B3729" s="41">
        <v>1796.7649354166699</v>
      </c>
      <c r="C3729" s="41">
        <v>166128.18198611101</v>
      </c>
      <c r="D3729" s="38">
        <v>1.1497469999785199</v>
      </c>
      <c r="E3729" s="38">
        <v>92.4596082166901</v>
      </c>
    </row>
    <row r="3730" spans="1:5">
      <c r="A3730" s="40">
        <v>46255</v>
      </c>
      <c r="B3730" s="41">
        <v>1796.7649354166699</v>
      </c>
      <c r="C3730" s="41">
        <v>166121.74231392701</v>
      </c>
      <c r="D3730" s="38">
        <v>1.1497900713629201</v>
      </c>
      <c r="E3730" s="38">
        <v>92.456024179592404</v>
      </c>
    </row>
    <row r="3731" spans="1:5">
      <c r="A3731" s="40">
        <v>46256</v>
      </c>
      <c r="B3731" s="41">
        <v>1796.7649354166699</v>
      </c>
      <c r="C3731" s="41">
        <v>166115.30289136601</v>
      </c>
      <c r="D3731" s="38">
        <v>1.1498331443608401</v>
      </c>
      <c r="E3731" s="38">
        <v>92.452440281423804</v>
      </c>
    </row>
    <row r="3732" spans="1:5">
      <c r="A3732" s="40">
        <v>46257</v>
      </c>
      <c r="B3732" s="41">
        <v>1796.7649354166699</v>
      </c>
      <c r="C3732" s="41">
        <v>166108.86371841701</v>
      </c>
      <c r="D3732" s="38">
        <v>1.1498762189723399</v>
      </c>
      <c r="E3732" s="38">
        <v>92.448856522178801</v>
      </c>
    </row>
    <row r="3733" spans="1:5">
      <c r="A3733" s="40">
        <v>46258</v>
      </c>
      <c r="B3733" s="41">
        <v>1796.7649354166699</v>
      </c>
      <c r="C3733" s="41">
        <v>166102.424795072</v>
      </c>
      <c r="D3733" s="38">
        <v>1.1499192951974899</v>
      </c>
      <c r="E3733" s="38">
        <v>92.445272901852107</v>
      </c>
    </row>
    <row r="3734" spans="1:5">
      <c r="A3734" s="40">
        <v>46259</v>
      </c>
      <c r="B3734" s="41">
        <v>1796.7649354166699</v>
      </c>
      <c r="C3734" s="41">
        <v>166095.98612132101</v>
      </c>
      <c r="D3734" s="38">
        <v>1.14996237303635</v>
      </c>
      <c r="E3734" s="38">
        <v>92.441689420438195</v>
      </c>
    </row>
    <row r="3735" spans="1:5">
      <c r="A3735" s="40">
        <v>46260</v>
      </c>
      <c r="B3735" s="41">
        <v>1796.7649354166699</v>
      </c>
      <c r="C3735" s="41">
        <v>166089.54769715399</v>
      </c>
      <c r="D3735" s="38">
        <v>1.15000545248897</v>
      </c>
      <c r="E3735" s="38">
        <v>92.438106077931806</v>
      </c>
    </row>
    <row r="3736" spans="1:5">
      <c r="A3736" s="40">
        <v>46261</v>
      </c>
      <c r="B3736" s="41">
        <v>1796.7649354166699</v>
      </c>
      <c r="C3736" s="41">
        <v>166083.10952256099</v>
      </c>
      <c r="D3736" s="38">
        <v>1.15004853355542</v>
      </c>
      <c r="E3736" s="38">
        <v>92.434522874327399</v>
      </c>
    </row>
    <row r="3737" spans="1:5">
      <c r="A3737" s="40">
        <v>46262</v>
      </c>
      <c r="B3737" s="41">
        <v>1796.7649354166699</v>
      </c>
      <c r="C3737" s="41">
        <v>166076.67159753299</v>
      </c>
      <c r="D3737" s="38">
        <v>1.15009161623575</v>
      </c>
      <c r="E3737" s="38">
        <v>92.430939809619801</v>
      </c>
    </row>
    <row r="3738" spans="1:5">
      <c r="A3738" s="40">
        <v>46263</v>
      </c>
      <c r="B3738" s="41">
        <v>1796.7649354166699</v>
      </c>
      <c r="C3738" s="41">
        <v>166070.23392206</v>
      </c>
      <c r="D3738" s="38">
        <v>1.15013470053003</v>
      </c>
      <c r="E3738" s="38">
        <v>92.427356883803498</v>
      </c>
    </row>
    <row r="3739" spans="1:5">
      <c r="A3739" s="40">
        <v>46264</v>
      </c>
      <c r="B3739" s="41">
        <v>1796.7649354166699</v>
      </c>
      <c r="C3739" s="41">
        <v>166063.796496133</v>
      </c>
      <c r="D3739" s="38">
        <v>1.15017778643832</v>
      </c>
      <c r="E3739" s="38">
        <v>92.423774096873103</v>
      </c>
    </row>
    <row r="3740" spans="1:5">
      <c r="A3740" s="40">
        <v>46265</v>
      </c>
      <c r="B3740" s="41">
        <v>1796.7649354166699</v>
      </c>
      <c r="C3740" s="41">
        <v>166057.35931974099</v>
      </c>
      <c r="D3740" s="38">
        <v>1.1502208739606801</v>
      </c>
      <c r="E3740" s="38">
        <v>92.420191448823303</v>
      </c>
    </row>
    <row r="3741" spans="1:5">
      <c r="A3741" s="40">
        <v>46266</v>
      </c>
      <c r="B3741" s="41">
        <v>1796.7649354166699</v>
      </c>
      <c r="C3741" s="41">
        <v>166050.92239287501</v>
      </c>
      <c r="D3741" s="38">
        <v>1.1502639630971601</v>
      </c>
      <c r="E3741" s="38">
        <v>92.416608939648597</v>
      </c>
    </row>
    <row r="3742" spans="1:5">
      <c r="A3742" s="40">
        <v>46267</v>
      </c>
      <c r="B3742" s="41">
        <v>1796.7649354166699</v>
      </c>
      <c r="C3742" s="41">
        <v>166044.48571552601</v>
      </c>
      <c r="D3742" s="38">
        <v>1.1503070538478299</v>
      </c>
      <c r="E3742" s="38">
        <v>92.413026569343799</v>
      </c>
    </row>
    <row r="3743" spans="1:5">
      <c r="A3743" s="40">
        <v>46268</v>
      </c>
      <c r="B3743" s="41">
        <v>1796.7649354166699</v>
      </c>
      <c r="C3743" s="41">
        <v>166038.04928768301</v>
      </c>
      <c r="D3743" s="38">
        <v>1.1503501462127601</v>
      </c>
      <c r="E3743" s="38">
        <v>92.409444337903295</v>
      </c>
    </row>
    <row r="3744" spans="1:5">
      <c r="A3744" s="40">
        <v>46269</v>
      </c>
      <c r="B3744" s="41">
        <v>1796.7649354166699</v>
      </c>
      <c r="C3744" s="41">
        <v>166031.61310933699</v>
      </c>
      <c r="D3744" s="38">
        <v>1.1503932401919901</v>
      </c>
      <c r="E3744" s="38">
        <v>92.405862245321799</v>
      </c>
    </row>
    <row r="3745" spans="1:5">
      <c r="A3745" s="40">
        <v>46270</v>
      </c>
      <c r="B3745" s="41">
        <v>1796.7649354166699</v>
      </c>
      <c r="C3745" s="41">
        <v>166025.17718047899</v>
      </c>
      <c r="D3745" s="38">
        <v>1.15043633578559</v>
      </c>
      <c r="E3745" s="38">
        <v>92.402280291593996</v>
      </c>
    </row>
    <row r="3746" spans="1:5">
      <c r="A3746" s="40">
        <v>46271</v>
      </c>
      <c r="B3746" s="41">
        <v>1796.7649354166699</v>
      </c>
      <c r="C3746" s="41">
        <v>166018.741501098</v>
      </c>
      <c r="D3746" s="38">
        <v>1.1504794329936201</v>
      </c>
      <c r="E3746" s="38">
        <v>92.398698476714401</v>
      </c>
    </row>
    <row r="3747" spans="1:5">
      <c r="A3747" s="40">
        <v>46272</v>
      </c>
      <c r="B3747" s="41">
        <v>1796.7649354166699</v>
      </c>
      <c r="C3747" s="41">
        <v>166012.30607118501</v>
      </c>
      <c r="D3747" s="38">
        <v>1.1505225318161501</v>
      </c>
      <c r="E3747" s="38">
        <v>92.395116800677698</v>
      </c>
    </row>
    <row r="3748" spans="1:5">
      <c r="A3748" s="40">
        <v>46273</v>
      </c>
      <c r="B3748" s="41">
        <v>1796.7649354166699</v>
      </c>
      <c r="C3748" s="41">
        <v>166005.87089073099</v>
      </c>
      <c r="D3748" s="38">
        <v>1.1505656322532201</v>
      </c>
      <c r="E3748" s="38">
        <v>92.391535263478502</v>
      </c>
    </row>
    <row r="3749" spans="1:5">
      <c r="A3749" s="40">
        <v>46274</v>
      </c>
      <c r="B3749" s="41">
        <v>1796.7649354166699</v>
      </c>
      <c r="C3749" s="41">
        <v>165999.435959725</v>
      </c>
      <c r="D3749" s="38">
        <v>1.1506087343049101</v>
      </c>
      <c r="E3749" s="38">
        <v>92.387953865111399</v>
      </c>
    </row>
    <row r="3750" spans="1:5">
      <c r="A3750" s="40">
        <v>46275</v>
      </c>
      <c r="B3750" s="41">
        <v>1796.7649354166699</v>
      </c>
      <c r="C3750" s="41">
        <v>165993.00127815799</v>
      </c>
      <c r="D3750" s="38">
        <v>1.15065183797127</v>
      </c>
      <c r="E3750" s="38">
        <v>92.384372605571002</v>
      </c>
    </row>
    <row r="3751" spans="1:5">
      <c r="A3751" s="40">
        <v>46276</v>
      </c>
      <c r="B3751" s="41">
        <v>1796.7649354166699</v>
      </c>
      <c r="C3751" s="41">
        <v>165986.56684602101</v>
      </c>
      <c r="D3751" s="38">
        <v>1.1506949432523701</v>
      </c>
      <c r="E3751" s="38">
        <v>92.380791484851997</v>
      </c>
    </row>
    <row r="3752" spans="1:5">
      <c r="A3752" s="40">
        <v>46277</v>
      </c>
      <c r="B3752" s="41">
        <v>1796.7649354166699</v>
      </c>
      <c r="C3752" s="41">
        <v>165980.132663303</v>
      </c>
      <c r="D3752" s="38">
        <v>1.15073805014825</v>
      </c>
      <c r="E3752" s="38">
        <v>92.377210502948898</v>
      </c>
    </row>
    <row r="3753" spans="1:5">
      <c r="A3753" s="40">
        <v>46278</v>
      </c>
      <c r="B3753" s="41">
        <v>1796.7649354166699</v>
      </c>
      <c r="C3753" s="41">
        <v>165973.698729995</v>
      </c>
      <c r="D3753" s="38">
        <v>1.15078115865899</v>
      </c>
      <c r="E3753" s="38">
        <v>92.373629659856405</v>
      </c>
    </row>
    <row r="3754" spans="1:5">
      <c r="A3754" s="40">
        <v>46279</v>
      </c>
      <c r="B3754" s="41">
        <v>1796.7649354166699</v>
      </c>
      <c r="C3754" s="41">
        <v>165967.26504608701</v>
      </c>
      <c r="D3754" s="38">
        <v>1.1508242687846499</v>
      </c>
      <c r="E3754" s="38">
        <v>92.370048955569104</v>
      </c>
    </row>
    <row r="3755" spans="1:5">
      <c r="A3755" s="40">
        <v>46280</v>
      </c>
      <c r="B3755" s="41">
        <v>1796.7649354166699</v>
      </c>
      <c r="C3755" s="41">
        <v>165960.83161157099</v>
      </c>
      <c r="D3755" s="38">
        <v>1.15086738052528</v>
      </c>
      <c r="E3755" s="38">
        <v>92.366468390081593</v>
      </c>
    </row>
    <row r="3756" spans="1:5">
      <c r="A3756" s="40">
        <v>46281</v>
      </c>
      <c r="B3756" s="41">
        <v>1796.7649354166699</v>
      </c>
      <c r="C3756" s="41">
        <v>165954.39842643499</v>
      </c>
      <c r="D3756" s="38">
        <v>1.15091049388095</v>
      </c>
      <c r="E3756" s="38">
        <v>92.362887963388602</v>
      </c>
    </row>
    <row r="3757" spans="1:5">
      <c r="A3757" s="40">
        <v>46282</v>
      </c>
      <c r="B3757" s="41">
        <v>1796.7649354166699</v>
      </c>
      <c r="C3757" s="41">
        <v>165947.96549067</v>
      </c>
      <c r="D3757" s="38">
        <v>1.1509536088517101</v>
      </c>
      <c r="E3757" s="38">
        <v>92.359307675484601</v>
      </c>
    </row>
    <row r="3758" spans="1:5">
      <c r="A3758" s="40">
        <v>46283</v>
      </c>
      <c r="B3758" s="41">
        <v>1796.7649354166699</v>
      </c>
      <c r="C3758" s="41">
        <v>165941.53280426699</v>
      </c>
      <c r="D3758" s="38">
        <v>1.1509967254376301</v>
      </c>
      <c r="E3758" s="38">
        <v>92.355727526364305</v>
      </c>
    </row>
    <row r="3759" spans="1:5">
      <c r="A3759" s="40">
        <v>46284</v>
      </c>
      <c r="B3759" s="41">
        <v>1796.7649354166699</v>
      </c>
      <c r="C3759" s="41">
        <v>165935.10036721599</v>
      </c>
      <c r="D3759" s="38">
        <v>1.1510398436387701</v>
      </c>
      <c r="E3759" s="38">
        <v>92.352147516022299</v>
      </c>
    </row>
    <row r="3760" spans="1:5">
      <c r="A3760" s="40">
        <v>46285</v>
      </c>
      <c r="B3760" s="41">
        <v>1796.7649354166699</v>
      </c>
      <c r="C3760" s="41">
        <v>165928.66817950801</v>
      </c>
      <c r="D3760" s="38">
        <v>1.15108296345518</v>
      </c>
      <c r="E3760" s="38">
        <v>92.348567644453297</v>
      </c>
    </row>
    <row r="3761" spans="1:5">
      <c r="A3761" s="40">
        <v>46286</v>
      </c>
      <c r="B3761" s="41">
        <v>1796.7649354166699</v>
      </c>
      <c r="C3761" s="41">
        <v>165922.23624113199</v>
      </c>
      <c r="D3761" s="38">
        <v>1.15112608488694</v>
      </c>
      <c r="E3761" s="38">
        <v>92.3449879116517</v>
      </c>
    </row>
    <row r="3762" spans="1:5">
      <c r="A3762" s="40">
        <v>46287</v>
      </c>
      <c r="B3762" s="41">
        <v>1796.7649354166699</v>
      </c>
      <c r="C3762" s="41">
        <v>165915.804552079</v>
      </c>
      <c r="D3762" s="38">
        <v>1.1511692079340901</v>
      </c>
      <c r="E3762" s="38">
        <v>92.341408317612405</v>
      </c>
    </row>
    <row r="3763" spans="1:5">
      <c r="A3763" s="40">
        <v>46288</v>
      </c>
      <c r="B3763" s="41">
        <v>1796.7649354166699</v>
      </c>
      <c r="C3763" s="41">
        <v>165909.373112339</v>
      </c>
      <c r="D3763" s="38">
        <v>1.1512123325967001</v>
      </c>
      <c r="E3763" s="38">
        <v>92.3378288623298</v>
      </c>
    </row>
    <row r="3764" spans="1:5">
      <c r="A3764" s="40">
        <v>46289</v>
      </c>
      <c r="B3764" s="41">
        <v>1796.7649354166699</v>
      </c>
      <c r="C3764" s="41">
        <v>165902.941921903</v>
      </c>
      <c r="D3764" s="38">
        <v>1.1512554588748301</v>
      </c>
      <c r="E3764" s="38">
        <v>92.334249545798599</v>
      </c>
    </row>
    <row r="3765" spans="1:5">
      <c r="A3765" s="40">
        <v>46290</v>
      </c>
      <c r="B3765" s="41">
        <v>1796.7649354166699</v>
      </c>
      <c r="C3765" s="41">
        <v>165896.510980761</v>
      </c>
      <c r="D3765" s="38">
        <v>1.1512985867685399</v>
      </c>
      <c r="E3765" s="38">
        <v>92.3306703680135</v>
      </c>
    </row>
    <row r="3766" spans="1:5">
      <c r="A3766" s="40">
        <v>46291</v>
      </c>
      <c r="B3766" s="41">
        <v>1796.7649354166699</v>
      </c>
      <c r="C3766" s="41">
        <v>165890.08028890399</v>
      </c>
      <c r="D3766" s="38">
        <v>1.1513417162778901</v>
      </c>
      <c r="E3766" s="38">
        <v>92.327091328968905</v>
      </c>
    </row>
    <row r="3767" spans="1:5">
      <c r="A3767" s="40">
        <v>46292</v>
      </c>
      <c r="B3767" s="41">
        <v>1796.7649354166699</v>
      </c>
      <c r="C3767" s="41">
        <v>165883.649846321</v>
      </c>
      <c r="D3767" s="38">
        <v>1.15138484740294</v>
      </c>
      <c r="E3767" s="38">
        <v>92.323512428659697</v>
      </c>
    </row>
    <row r="3768" spans="1:5">
      <c r="A3768" s="40">
        <v>46293</v>
      </c>
      <c r="B3768" s="41">
        <v>1796.7649354166699</v>
      </c>
      <c r="C3768" s="41">
        <v>165877.21965300301</v>
      </c>
      <c r="D3768" s="38">
        <v>1.1514279801437599</v>
      </c>
      <c r="E3768" s="38">
        <v>92.319933667080306</v>
      </c>
    </row>
    <row r="3769" spans="1:5">
      <c r="A3769" s="40">
        <v>46294</v>
      </c>
      <c r="B3769" s="41">
        <v>1796.7649354166699</v>
      </c>
      <c r="C3769" s="41">
        <v>165870.78970893999</v>
      </c>
      <c r="D3769" s="38">
        <v>1.15147111450039</v>
      </c>
      <c r="E3769" s="38">
        <v>92.316355044225503</v>
      </c>
    </row>
    <row r="3770" spans="1:5">
      <c r="A3770" s="40">
        <v>46295</v>
      </c>
      <c r="B3770" s="41">
        <v>1796.7649354166699</v>
      </c>
      <c r="C3770" s="41">
        <v>165864.360014123</v>
      </c>
      <c r="D3770" s="38">
        <v>1.1515142504729099</v>
      </c>
      <c r="E3770" s="38">
        <v>92.312776560089802</v>
      </c>
    </row>
    <row r="3771" spans="1:5">
      <c r="A3771" s="40">
        <v>46296</v>
      </c>
      <c r="B3771" s="41">
        <v>1796.7649354166699</v>
      </c>
      <c r="C3771" s="41">
        <v>165857.93056854201</v>
      </c>
      <c r="D3771" s="38">
        <v>1.1515573880613701</v>
      </c>
      <c r="E3771" s="38">
        <v>92.309198214667902</v>
      </c>
    </row>
    <row r="3772" spans="1:5">
      <c r="A3772" s="40">
        <v>46297</v>
      </c>
      <c r="B3772" s="41">
        <v>1796.7649354166699</v>
      </c>
      <c r="C3772" s="41">
        <v>165851.50137218699</v>
      </c>
      <c r="D3772" s="38">
        <v>1.1516005272658401</v>
      </c>
      <c r="E3772" s="38">
        <v>92.305620007954403</v>
      </c>
    </row>
    <row r="3773" spans="1:5">
      <c r="A3773" s="40">
        <v>46298</v>
      </c>
      <c r="B3773" s="41">
        <v>1796.7649354166699</v>
      </c>
      <c r="C3773" s="41">
        <v>165845.07242504999</v>
      </c>
      <c r="D3773" s="38">
        <v>1.15164366808637</v>
      </c>
      <c r="E3773" s="38">
        <v>92.302041939943805</v>
      </c>
    </row>
    <row r="3774" spans="1:5">
      <c r="A3774" s="40">
        <v>46299</v>
      </c>
      <c r="B3774" s="41">
        <v>1796.7649354166699</v>
      </c>
      <c r="C3774" s="41">
        <v>165838.64372711899</v>
      </c>
      <c r="D3774" s="38">
        <v>1.15168681052303</v>
      </c>
      <c r="E3774" s="38">
        <v>92.298464010630894</v>
      </c>
    </row>
    <row r="3775" spans="1:5">
      <c r="A3775" s="40">
        <v>46300</v>
      </c>
      <c r="B3775" s="41">
        <v>1796.7649354166699</v>
      </c>
      <c r="C3775" s="41">
        <v>165832.215278385</v>
      </c>
      <c r="D3775" s="38">
        <v>1.1517299545758699</v>
      </c>
      <c r="E3775" s="38">
        <v>92.294886220010198</v>
      </c>
    </row>
    <row r="3776" spans="1:5">
      <c r="A3776" s="40">
        <v>46301</v>
      </c>
      <c r="B3776" s="41">
        <v>1796.7649354166699</v>
      </c>
      <c r="C3776" s="41">
        <v>165825.78707883999</v>
      </c>
      <c r="D3776" s="38">
        <v>1.15177310024496</v>
      </c>
      <c r="E3776" s="38">
        <v>92.291308568076502</v>
      </c>
    </row>
    <row r="3777" spans="1:5">
      <c r="A3777" s="40">
        <v>46302</v>
      </c>
      <c r="B3777" s="41">
        <v>1796.7649354166699</v>
      </c>
      <c r="C3777" s="41">
        <v>165819.35912847199</v>
      </c>
      <c r="D3777" s="38">
        <v>1.1518162475303499</v>
      </c>
      <c r="E3777" s="38">
        <v>92.287731054824206</v>
      </c>
    </row>
    <row r="3778" spans="1:5">
      <c r="A3778" s="40">
        <v>46303</v>
      </c>
      <c r="B3778" s="41">
        <v>1796.7649354166699</v>
      </c>
      <c r="C3778" s="41">
        <v>165812.931427273</v>
      </c>
      <c r="D3778" s="38">
        <v>1.15185939643211</v>
      </c>
      <c r="E3778" s="38">
        <v>92.284153680247996</v>
      </c>
    </row>
    <row r="3779" spans="1:5">
      <c r="A3779" s="40">
        <v>46304</v>
      </c>
      <c r="B3779" s="41">
        <v>1796.7649354166699</v>
      </c>
      <c r="C3779" s="41">
        <v>165806.50397523199</v>
      </c>
      <c r="D3779" s="38">
        <v>1.1519025469502999</v>
      </c>
      <c r="E3779" s="38">
        <v>92.2805764443426</v>
      </c>
    </row>
    <row r="3780" spans="1:5">
      <c r="A3780" s="40">
        <v>46305</v>
      </c>
      <c r="B3780" s="41">
        <v>1796.7649354166699</v>
      </c>
      <c r="C3780" s="41">
        <v>165800.07677234101</v>
      </c>
      <c r="D3780" s="38">
        <v>1.1519456990849799</v>
      </c>
      <c r="E3780" s="38">
        <v>92.276999347102603</v>
      </c>
    </row>
    <row r="3781" spans="1:5">
      <c r="A3781" s="40">
        <v>46306</v>
      </c>
      <c r="B3781" s="41">
        <v>1796.7649354166699</v>
      </c>
      <c r="C3781" s="41">
        <v>165793.64981858901</v>
      </c>
      <c r="D3781" s="38">
        <v>1.1519888528362101</v>
      </c>
      <c r="E3781" s="38">
        <v>92.273422388522505</v>
      </c>
    </row>
    <row r="3782" spans="1:5">
      <c r="A3782" s="40">
        <v>46307</v>
      </c>
      <c r="B3782" s="41">
        <v>1796.7649354166699</v>
      </c>
      <c r="C3782" s="41">
        <v>165787.223113966</v>
      </c>
      <c r="D3782" s="38">
        <v>1.1520320082040401</v>
      </c>
      <c r="E3782" s="38">
        <v>92.269845568597106</v>
      </c>
    </row>
    <row r="3783" spans="1:5">
      <c r="A3783" s="40">
        <v>46308</v>
      </c>
      <c r="B3783" s="41">
        <v>1796.7649354166699</v>
      </c>
      <c r="C3783" s="41">
        <v>165780.79665846401</v>
      </c>
      <c r="D3783" s="38">
        <v>1.1520751651885499</v>
      </c>
      <c r="E3783" s="38">
        <v>92.266268887321004</v>
      </c>
    </row>
    <row r="3784" spans="1:5">
      <c r="A3784" s="40">
        <v>46309</v>
      </c>
      <c r="B3784" s="41">
        <v>1796.7649354166699</v>
      </c>
      <c r="C3784" s="41">
        <v>165774.37045207201</v>
      </c>
      <c r="D3784" s="38">
        <v>1.1521183237897801</v>
      </c>
      <c r="E3784" s="38">
        <v>92.262692344688702</v>
      </c>
    </row>
    <row r="3785" spans="1:5">
      <c r="A3785" s="40">
        <v>46310</v>
      </c>
      <c r="B3785" s="41">
        <v>1796.7649354166699</v>
      </c>
      <c r="C3785" s="41">
        <v>165767.944494781</v>
      </c>
      <c r="D3785" s="38">
        <v>1.15216148400781</v>
      </c>
      <c r="E3785" s="38">
        <v>92.259115940694898</v>
      </c>
    </row>
    <row r="3786" spans="1:5">
      <c r="A3786" s="40">
        <v>46311</v>
      </c>
      <c r="B3786" s="41">
        <v>1796.7649354166699</v>
      </c>
      <c r="C3786" s="41">
        <v>165761.51878658199</v>
      </c>
      <c r="D3786" s="38">
        <v>1.15220464584269</v>
      </c>
      <c r="E3786" s="38">
        <v>92.255539675334205</v>
      </c>
    </row>
    <row r="3787" spans="1:5">
      <c r="A3787" s="40">
        <v>46312</v>
      </c>
      <c r="B3787" s="41">
        <v>1796.7649354166699</v>
      </c>
      <c r="C3787" s="41">
        <v>165755.09332746299</v>
      </c>
      <c r="D3787" s="38">
        <v>1.1522478092944799</v>
      </c>
      <c r="E3787" s="38">
        <v>92.251963548601296</v>
      </c>
    </row>
    <row r="3788" spans="1:5">
      <c r="A3788" s="40">
        <v>46313</v>
      </c>
      <c r="B3788" s="41">
        <v>1796.7649354166699</v>
      </c>
      <c r="C3788" s="41">
        <v>165748.66811741699</v>
      </c>
      <c r="D3788" s="38">
        <v>1.1522909743632499</v>
      </c>
      <c r="E3788" s="38">
        <v>92.248387560490798</v>
      </c>
    </row>
    <row r="3789" spans="1:5">
      <c r="A3789" s="40">
        <v>46314</v>
      </c>
      <c r="B3789" s="41">
        <v>1796.7649354166699</v>
      </c>
      <c r="C3789" s="41">
        <v>165742.24315643299</v>
      </c>
      <c r="D3789" s="38">
        <v>1.15233414104904</v>
      </c>
      <c r="E3789" s="38">
        <v>92.244811710997297</v>
      </c>
    </row>
    <row r="3790" spans="1:5">
      <c r="A3790" s="40">
        <v>46315</v>
      </c>
      <c r="B3790" s="41">
        <v>1796.7649354166699</v>
      </c>
      <c r="C3790" s="41">
        <v>165735.818444501</v>
      </c>
      <c r="D3790" s="38">
        <v>1.1523773093519301</v>
      </c>
      <c r="E3790" s="38">
        <v>92.241236000115407</v>
      </c>
    </row>
    <row r="3791" spans="1:5">
      <c r="A3791" s="40">
        <v>46316</v>
      </c>
      <c r="B3791" s="41">
        <v>1796.7649354166699</v>
      </c>
      <c r="C3791" s="41">
        <v>165729.393981612</v>
      </c>
      <c r="D3791" s="38">
        <v>1.1524204792719801</v>
      </c>
      <c r="E3791" s="38">
        <v>92.237660427839799</v>
      </c>
    </row>
    <row r="3792" spans="1:5">
      <c r="A3792" s="40">
        <v>46317</v>
      </c>
      <c r="B3792" s="41">
        <v>1796.7649354166699</v>
      </c>
      <c r="C3792" s="41">
        <v>165722.969767756</v>
      </c>
      <c r="D3792" s="38">
        <v>1.1524636508092401</v>
      </c>
      <c r="E3792" s="38">
        <v>92.234084994165002</v>
      </c>
    </row>
    <row r="3793" spans="1:5">
      <c r="A3793" s="40">
        <v>46318</v>
      </c>
      <c r="B3793" s="41">
        <v>1796.7649354166699</v>
      </c>
      <c r="C3793" s="41">
        <v>165716.545802924</v>
      </c>
      <c r="D3793" s="38">
        <v>1.1525068239637799</v>
      </c>
      <c r="E3793" s="38">
        <v>92.2305096990858</v>
      </c>
    </row>
    <row r="3794" spans="1:5">
      <c r="A3794" s="40">
        <v>46319</v>
      </c>
      <c r="B3794" s="41">
        <v>1796.7649354166699</v>
      </c>
      <c r="C3794" s="41">
        <v>165710.12208710599</v>
      </c>
      <c r="D3794" s="38">
        <v>1.15254999873565</v>
      </c>
      <c r="E3794" s="38">
        <v>92.226934542596695</v>
      </c>
    </row>
    <row r="3795" spans="1:5">
      <c r="A3795" s="40">
        <v>46320</v>
      </c>
      <c r="B3795" s="41">
        <v>1796.7649354166699</v>
      </c>
      <c r="C3795" s="41">
        <v>165703.69862029201</v>
      </c>
      <c r="D3795" s="38">
        <v>1.1525931751249201</v>
      </c>
      <c r="E3795" s="38">
        <v>92.223359524692398</v>
      </c>
    </row>
    <row r="3796" spans="1:5">
      <c r="A3796" s="40">
        <v>46321</v>
      </c>
      <c r="B3796" s="41">
        <v>1796.7649354166699</v>
      </c>
      <c r="C3796" s="41">
        <v>165697.27540247299</v>
      </c>
      <c r="D3796" s="38">
        <v>1.1526363531316499</v>
      </c>
      <c r="E3796" s="38">
        <v>92.219784645367497</v>
      </c>
    </row>
    <row r="3797" spans="1:5">
      <c r="A3797" s="40">
        <v>46322</v>
      </c>
      <c r="B3797" s="41">
        <v>1796.7649354166699</v>
      </c>
      <c r="C3797" s="41">
        <v>165690.85243363801</v>
      </c>
      <c r="D3797" s="38">
        <v>1.1526795327558901</v>
      </c>
      <c r="E3797" s="38">
        <v>92.216209904616605</v>
      </c>
    </row>
    <row r="3798" spans="1:5">
      <c r="A3798" s="40">
        <v>46323</v>
      </c>
      <c r="B3798" s="41">
        <v>1796.7649354166699</v>
      </c>
      <c r="C3798" s="41">
        <v>165684.42971377901</v>
      </c>
      <c r="D3798" s="38">
        <v>1.1527227139977201</v>
      </c>
      <c r="E3798" s="38">
        <v>92.212635302434407</v>
      </c>
    </row>
    <row r="3799" spans="1:5">
      <c r="A3799" s="40">
        <v>46324</v>
      </c>
      <c r="B3799" s="41">
        <v>1796.7649354166699</v>
      </c>
      <c r="C3799" s="41">
        <v>165678.007242886</v>
      </c>
      <c r="D3799" s="38">
        <v>1.1527658968571799</v>
      </c>
      <c r="E3799" s="38">
        <v>92.209060838815404</v>
      </c>
    </row>
    <row r="3800" spans="1:5">
      <c r="A3800" s="40">
        <v>46325</v>
      </c>
      <c r="B3800" s="41">
        <v>1796.7649354166699</v>
      </c>
      <c r="C3800" s="41">
        <v>165671.585020948</v>
      </c>
      <c r="D3800" s="38">
        <v>1.1528090813343399</v>
      </c>
      <c r="E3800" s="38">
        <v>92.205486513754394</v>
      </c>
    </row>
    <row r="3801" spans="1:5">
      <c r="A3801" s="40">
        <v>46326</v>
      </c>
      <c r="B3801" s="41">
        <v>1796.7649354166699</v>
      </c>
      <c r="C3801" s="41">
        <v>165665.163047957</v>
      </c>
      <c r="D3801" s="38">
        <v>1.1528522674292701</v>
      </c>
      <c r="E3801" s="38">
        <v>92.201912327245907</v>
      </c>
    </row>
    <row r="3802" spans="1:5">
      <c r="A3802" s="40">
        <v>46327</v>
      </c>
      <c r="B3802" s="41">
        <v>1796.7649354166699</v>
      </c>
      <c r="C3802" s="41">
        <v>165658.741323903</v>
      </c>
      <c r="D3802" s="38">
        <v>1.1528954551420101</v>
      </c>
      <c r="E3802" s="38">
        <v>92.198338279284499</v>
      </c>
    </row>
    <row r="3803" spans="1:5">
      <c r="A3803" s="40">
        <v>46328</v>
      </c>
      <c r="B3803" s="41">
        <v>1796.7649354166699</v>
      </c>
      <c r="C3803" s="41">
        <v>165652.31984877499</v>
      </c>
      <c r="D3803" s="38">
        <v>1.1529386444726399</v>
      </c>
      <c r="E3803" s="38">
        <v>92.194764369864998</v>
      </c>
    </row>
    <row r="3804" spans="1:5">
      <c r="A3804" s="40">
        <v>46329</v>
      </c>
      <c r="B3804" s="41">
        <v>1796.7649354166699</v>
      </c>
      <c r="C3804" s="41">
        <v>165645.898622565</v>
      </c>
      <c r="D3804" s="38">
        <v>1.15298183542121</v>
      </c>
      <c r="E3804" s="38">
        <v>92.191190598981905</v>
      </c>
    </row>
    <row r="3805" spans="1:5">
      <c r="A3805" s="40">
        <v>46330</v>
      </c>
      <c r="B3805" s="41">
        <v>1796.7649354166699</v>
      </c>
      <c r="C3805" s="41">
        <v>165639.47764526299</v>
      </c>
      <c r="D3805" s="38">
        <v>1.1530250279877801</v>
      </c>
      <c r="E3805" s="38">
        <v>92.187616966629804</v>
      </c>
    </row>
    <row r="3806" spans="1:5">
      <c r="A3806" s="40">
        <v>46331</v>
      </c>
      <c r="B3806" s="41">
        <v>1796.7649354166699</v>
      </c>
      <c r="C3806" s="41">
        <v>165633.056916859</v>
      </c>
      <c r="D3806" s="38">
        <v>1.15306822217241</v>
      </c>
      <c r="E3806" s="38">
        <v>92.184043472803495</v>
      </c>
    </row>
    <row r="3807" spans="1:5">
      <c r="A3807" s="40">
        <v>46332</v>
      </c>
      <c r="B3807" s="41">
        <v>1796.7649354166699</v>
      </c>
      <c r="C3807" s="41">
        <v>165626.636437343</v>
      </c>
      <c r="D3807" s="38">
        <v>1.15311141797517</v>
      </c>
      <c r="E3807" s="38">
        <v>92.180470117497407</v>
      </c>
    </row>
    <row r="3808" spans="1:5">
      <c r="A3808" s="40">
        <v>46333</v>
      </c>
      <c r="B3808" s="41">
        <v>1796.7649354166699</v>
      </c>
      <c r="C3808" s="41">
        <v>165620.21620670601</v>
      </c>
      <c r="D3808" s="38">
        <v>1.1531546153961101</v>
      </c>
      <c r="E3808" s="38">
        <v>92.176896900706396</v>
      </c>
    </row>
    <row r="3809" spans="1:5">
      <c r="A3809" s="40">
        <v>46334</v>
      </c>
      <c r="B3809" s="41">
        <v>1796.7649354166699</v>
      </c>
      <c r="C3809" s="41">
        <v>165613.796224939</v>
      </c>
      <c r="D3809" s="38">
        <v>1.1531978144352999</v>
      </c>
      <c r="E3809" s="38">
        <v>92.173323822424805</v>
      </c>
    </row>
    <row r="3810" spans="1:5">
      <c r="A3810" s="40">
        <v>46335</v>
      </c>
      <c r="B3810" s="41">
        <v>1796.7649354166699</v>
      </c>
      <c r="C3810" s="41">
        <v>165607.37649202999</v>
      </c>
      <c r="D3810" s="38">
        <v>1.1532410150928001</v>
      </c>
      <c r="E3810" s="38">
        <v>92.169750882647506</v>
      </c>
    </row>
    <row r="3811" spans="1:5">
      <c r="A3811" s="40">
        <v>46336</v>
      </c>
      <c r="B3811" s="41">
        <v>1796.7649354166699</v>
      </c>
      <c r="C3811" s="41">
        <v>165600.957007972</v>
      </c>
      <c r="D3811" s="38">
        <v>1.1532842173686599</v>
      </c>
      <c r="E3811" s="38">
        <v>92.166178081369097</v>
      </c>
    </row>
    <row r="3812" spans="1:5">
      <c r="A3812" s="40">
        <v>46337</v>
      </c>
      <c r="B3812" s="41">
        <v>1796.7649354166699</v>
      </c>
      <c r="C3812" s="41">
        <v>165594.537772754</v>
      </c>
      <c r="D3812" s="38">
        <v>1.1533274212629501</v>
      </c>
      <c r="E3812" s="38">
        <v>92.162605418584107</v>
      </c>
    </row>
    <row r="3813" spans="1:5">
      <c r="A3813" s="40">
        <v>46338</v>
      </c>
      <c r="B3813" s="41">
        <v>1796.7649354166699</v>
      </c>
      <c r="C3813" s="41">
        <v>165588.11878636599</v>
      </c>
      <c r="D3813" s="38">
        <v>1.15337062677573</v>
      </c>
      <c r="E3813" s="38">
        <v>92.159032894287193</v>
      </c>
    </row>
    <row r="3814" spans="1:5">
      <c r="A3814" s="40">
        <v>46339</v>
      </c>
      <c r="B3814" s="41">
        <v>1796.7649354166699</v>
      </c>
      <c r="C3814" s="41">
        <v>165581.7000488</v>
      </c>
      <c r="D3814" s="38">
        <v>1.1534138339070501</v>
      </c>
      <c r="E3814" s="38">
        <v>92.155460508473098</v>
      </c>
    </row>
    <row r="3815" spans="1:5">
      <c r="A3815" s="40">
        <v>46340</v>
      </c>
      <c r="B3815" s="41">
        <v>1796.7649354166699</v>
      </c>
      <c r="C3815" s="41">
        <v>165575.281560045</v>
      </c>
      <c r="D3815" s="38">
        <v>1.1534570426569799</v>
      </c>
      <c r="E3815" s="38">
        <v>92.151888261136307</v>
      </c>
    </row>
    <row r="3816" spans="1:5">
      <c r="A3816" s="40">
        <v>46341</v>
      </c>
      <c r="B3816" s="41">
        <v>1796.7649354166699</v>
      </c>
      <c r="C3816" s="41">
        <v>165568.86332009101</v>
      </c>
      <c r="D3816" s="38">
        <v>1.15350025302559</v>
      </c>
      <c r="E3816" s="38">
        <v>92.148316152271505</v>
      </c>
    </row>
    <row r="3817" spans="1:5">
      <c r="A3817" s="40">
        <v>46342</v>
      </c>
      <c r="B3817" s="41">
        <v>1796.7649354166699</v>
      </c>
      <c r="C3817" s="41">
        <v>165562.445328929</v>
      </c>
      <c r="D3817" s="38">
        <v>1.1535434650129199</v>
      </c>
      <c r="E3817" s="38">
        <v>92.144744181873406</v>
      </c>
    </row>
    <row r="3818" spans="1:5">
      <c r="A3818" s="40">
        <v>46343</v>
      </c>
      <c r="B3818" s="41">
        <v>1796.7649354166699</v>
      </c>
      <c r="C3818" s="41">
        <v>165556.02758654999</v>
      </c>
      <c r="D3818" s="38">
        <v>1.1535866786190501</v>
      </c>
      <c r="E3818" s="38">
        <v>92.141172349936596</v>
      </c>
    </row>
    <row r="3819" spans="1:5">
      <c r="A3819" s="40">
        <v>46344</v>
      </c>
      <c r="B3819" s="41">
        <v>1796.7649354166699</v>
      </c>
      <c r="C3819" s="41">
        <v>165549.61009294301</v>
      </c>
      <c r="D3819" s="38">
        <v>1.1536298938440199</v>
      </c>
      <c r="E3819" s="38">
        <v>92.137600656455604</v>
      </c>
    </row>
    <row r="3820" spans="1:5">
      <c r="A3820" s="40">
        <v>46345</v>
      </c>
      <c r="B3820" s="41">
        <v>1796.7649354166699</v>
      </c>
      <c r="C3820" s="41">
        <v>165543.19284809899</v>
      </c>
      <c r="D3820" s="38">
        <v>1.1536731106879099</v>
      </c>
      <c r="E3820" s="38">
        <v>92.134029101425099</v>
      </c>
    </row>
    <row r="3821" spans="1:5">
      <c r="A3821" s="40">
        <v>46346</v>
      </c>
      <c r="B3821" s="41">
        <v>1796.7649354166699</v>
      </c>
      <c r="C3821" s="41">
        <v>165536.77585200901</v>
      </c>
      <c r="D3821" s="38">
        <v>1.1537163291507799</v>
      </c>
      <c r="E3821" s="38">
        <v>92.130457684839897</v>
      </c>
    </row>
    <row r="3822" spans="1:5">
      <c r="A3822" s="40">
        <v>46347</v>
      </c>
      <c r="B3822" s="41">
        <v>1796.7649354166699</v>
      </c>
      <c r="C3822" s="41">
        <v>165530.35910466299</v>
      </c>
      <c r="D3822" s="38">
        <v>1.15375954923267</v>
      </c>
      <c r="E3822" s="38">
        <v>92.126886406694396</v>
      </c>
    </row>
    <row r="3823" spans="1:5">
      <c r="A3823" s="40">
        <v>46348</v>
      </c>
      <c r="B3823" s="41">
        <v>1796.7649354166699</v>
      </c>
      <c r="C3823" s="41">
        <v>165523.94260605099</v>
      </c>
      <c r="D3823" s="38">
        <v>1.15380277093366</v>
      </c>
      <c r="E3823" s="38">
        <v>92.123315266983298</v>
      </c>
    </row>
    <row r="3824" spans="1:5">
      <c r="A3824" s="40">
        <v>46349</v>
      </c>
      <c r="B3824" s="41">
        <v>1796.7649354166699</v>
      </c>
      <c r="C3824" s="41">
        <v>165517.526356163</v>
      </c>
      <c r="D3824" s="38">
        <v>1.15384599425381</v>
      </c>
      <c r="E3824" s="38">
        <v>92.119744265701399</v>
      </c>
    </row>
    <row r="3825" spans="1:5">
      <c r="A3825" s="40">
        <v>46350</v>
      </c>
      <c r="B3825" s="41">
        <v>1796.7649354166699</v>
      </c>
      <c r="C3825" s="41">
        <v>165511.11035499</v>
      </c>
      <c r="D3825" s="38">
        <v>1.15388921919317</v>
      </c>
      <c r="E3825" s="38">
        <v>92.116173402843103</v>
      </c>
    </row>
    <row r="3826" spans="1:5">
      <c r="A3826" s="40">
        <v>46351</v>
      </c>
      <c r="B3826" s="41">
        <v>1796.7649354166699</v>
      </c>
      <c r="C3826" s="41">
        <v>165504.69460252201</v>
      </c>
      <c r="D3826" s="38">
        <v>1.1539324457518001</v>
      </c>
      <c r="E3826" s="38">
        <v>92.112602678403107</v>
      </c>
    </row>
    <row r="3827" spans="1:5">
      <c r="A3827" s="40">
        <v>46352</v>
      </c>
      <c r="B3827" s="41">
        <v>1796.7649354166699</v>
      </c>
      <c r="C3827" s="41">
        <v>165498.27909875</v>
      </c>
      <c r="D3827" s="38">
        <v>1.15397567392978</v>
      </c>
      <c r="E3827" s="38">
        <v>92.109032092376196</v>
      </c>
    </row>
    <row r="3828" spans="1:5">
      <c r="A3828" s="40">
        <v>46353</v>
      </c>
      <c r="B3828" s="41">
        <v>1796.7649354166699</v>
      </c>
      <c r="C3828" s="41">
        <v>165491.863843664</v>
      </c>
      <c r="D3828" s="38">
        <v>1.15401890372715</v>
      </c>
      <c r="E3828" s="38">
        <v>92.105461644756801</v>
      </c>
    </row>
    <row r="3829" spans="1:5">
      <c r="A3829" s="40">
        <v>46354</v>
      </c>
      <c r="B3829" s="41">
        <v>1796.7649354166699</v>
      </c>
      <c r="C3829" s="41">
        <v>165485.44883725399</v>
      </c>
      <c r="D3829" s="38">
        <v>1.1540621351439799</v>
      </c>
      <c r="E3829" s="38">
        <v>92.101891335539705</v>
      </c>
    </row>
    <row r="3830" spans="1:5">
      <c r="A3830" s="40">
        <v>46355</v>
      </c>
      <c r="B3830" s="41">
        <v>1796.7649354166699</v>
      </c>
      <c r="C3830" s="41">
        <v>165479.03407950999</v>
      </c>
      <c r="D3830" s="38">
        <v>1.1541053681803299</v>
      </c>
      <c r="E3830" s="38">
        <v>92.098321164719394</v>
      </c>
    </row>
    <row r="3831" spans="1:5">
      <c r="A3831" s="40">
        <v>46356</v>
      </c>
      <c r="B3831" s="41">
        <v>1796.7649354166699</v>
      </c>
      <c r="C3831" s="41">
        <v>165472.61957042399</v>
      </c>
      <c r="D3831" s="38">
        <v>1.15414860283625</v>
      </c>
      <c r="E3831" s="38">
        <v>92.094751132290696</v>
      </c>
    </row>
    <row r="3832" spans="1:5">
      <c r="A3832" s="40">
        <v>46357</v>
      </c>
      <c r="B3832" s="41">
        <v>1796.7649354166699</v>
      </c>
      <c r="C3832" s="41">
        <v>165466.205309985</v>
      </c>
      <c r="D3832" s="38">
        <v>1.15419183911182</v>
      </c>
      <c r="E3832" s="38">
        <v>92.091181238248097</v>
      </c>
    </row>
    <row r="3833" spans="1:5">
      <c r="A3833" s="40">
        <v>46358</v>
      </c>
      <c r="B3833" s="41">
        <v>1796.7649354166699</v>
      </c>
      <c r="C3833" s="41">
        <v>165459.79129818399</v>
      </c>
      <c r="D3833" s="38">
        <v>1.1542350770070899</v>
      </c>
      <c r="E3833" s="38">
        <v>92.087611482586297</v>
      </c>
    </row>
    <row r="3834" spans="1:5">
      <c r="A3834" s="40">
        <v>46359</v>
      </c>
      <c r="B3834" s="41">
        <v>1796.7649354166699</v>
      </c>
      <c r="C3834" s="41">
        <v>165453.37753501101</v>
      </c>
      <c r="D3834" s="38">
        <v>1.15427831652212</v>
      </c>
      <c r="E3834" s="38">
        <v>92.084041865299795</v>
      </c>
    </row>
    <row r="3835" spans="1:5">
      <c r="A3835" s="40">
        <v>46360</v>
      </c>
      <c r="B3835" s="41">
        <v>1796.7649354166699</v>
      </c>
      <c r="C3835" s="41">
        <v>165446.96402045601</v>
      </c>
      <c r="D3835" s="38">
        <v>1.1543215576569701</v>
      </c>
      <c r="E3835" s="38">
        <v>92.080472386383505</v>
      </c>
    </row>
    <row r="3836" spans="1:5">
      <c r="A3836" s="40">
        <v>46361</v>
      </c>
      <c r="B3836" s="41">
        <v>1796.7649354166699</v>
      </c>
      <c r="C3836" s="41">
        <v>165440.550754511</v>
      </c>
      <c r="D3836" s="38">
        <v>1.15436480041171</v>
      </c>
      <c r="E3836" s="38">
        <v>92.076903045831799</v>
      </c>
    </row>
    <row r="3837" spans="1:5">
      <c r="A3837" s="40">
        <v>46362</v>
      </c>
      <c r="B3837" s="41">
        <v>1796.7649354166699</v>
      </c>
      <c r="C3837" s="41">
        <v>165434.13773716401</v>
      </c>
      <c r="D3837" s="38">
        <v>1.15440804478639</v>
      </c>
      <c r="E3837" s="38">
        <v>92.073333843639404</v>
      </c>
    </row>
    <row r="3838" spans="1:5">
      <c r="A3838" s="40">
        <v>46363</v>
      </c>
      <c r="B3838" s="41">
        <v>1796.7649354166699</v>
      </c>
      <c r="C3838" s="41">
        <v>165427.72496840701</v>
      </c>
      <c r="D3838" s="38">
        <v>1.15445129078107</v>
      </c>
      <c r="E3838" s="38">
        <v>92.069764779801105</v>
      </c>
    </row>
    <row r="3839" spans="1:5">
      <c r="A3839" s="40">
        <v>46364</v>
      </c>
      <c r="B3839" s="41">
        <v>1796.7649354166699</v>
      </c>
      <c r="C3839" s="41">
        <v>165421.31244822999</v>
      </c>
      <c r="D3839" s="38">
        <v>1.1544945383958201</v>
      </c>
      <c r="E3839" s="38">
        <v>92.066195854311303</v>
      </c>
    </row>
    <row r="3840" spans="1:5">
      <c r="A3840" s="40">
        <v>46365</v>
      </c>
      <c r="B3840" s="41">
        <v>1796.7649354166699</v>
      </c>
      <c r="C3840" s="41">
        <v>165414.90017662299</v>
      </c>
      <c r="D3840" s="38">
        <v>1.1545377876306999</v>
      </c>
      <c r="E3840" s="38">
        <v>92.062627067164698</v>
      </c>
    </row>
    <row r="3841" spans="1:5">
      <c r="A3841" s="40">
        <v>46366</v>
      </c>
      <c r="B3841" s="41">
        <v>1796.7649354166699</v>
      </c>
      <c r="C3841" s="41">
        <v>165408.488153577</v>
      </c>
      <c r="D3841" s="38">
        <v>1.15458103848576</v>
      </c>
      <c r="E3841" s="38">
        <v>92.059058418356003</v>
      </c>
    </row>
    <row r="3842" spans="1:5">
      <c r="A3842" s="40">
        <v>46367</v>
      </c>
      <c r="B3842" s="41">
        <v>1796.7649354166699</v>
      </c>
      <c r="C3842" s="41">
        <v>165402.076379081</v>
      </c>
      <c r="D3842" s="38">
        <v>1.15462429096106</v>
      </c>
      <c r="E3842" s="38">
        <v>92.055489907879902</v>
      </c>
    </row>
    <row r="3843" spans="1:5">
      <c r="A3843" s="40">
        <v>46368</v>
      </c>
      <c r="B3843" s="41">
        <v>1796.7649354166699</v>
      </c>
      <c r="C3843" s="41">
        <v>165395.66485312799</v>
      </c>
      <c r="D3843" s="38">
        <v>1.1546675450566799</v>
      </c>
      <c r="E3843" s="38">
        <v>92.051921535730898</v>
      </c>
    </row>
    <row r="3844" spans="1:5">
      <c r="A3844" s="40">
        <v>46369</v>
      </c>
      <c r="B3844" s="41">
        <v>1796.7649354166699</v>
      </c>
      <c r="C3844" s="41">
        <v>165389.25357570499</v>
      </c>
      <c r="D3844" s="38">
        <v>1.1547108007726601</v>
      </c>
      <c r="E3844" s="38">
        <v>92.048353301903603</v>
      </c>
    </row>
    <row r="3845" spans="1:5">
      <c r="A3845" s="40">
        <v>46370</v>
      </c>
      <c r="B3845" s="41">
        <v>1796.7649354166699</v>
      </c>
      <c r="C3845" s="41">
        <v>165382.84254680501</v>
      </c>
      <c r="D3845" s="38">
        <v>1.1547540581090801</v>
      </c>
      <c r="E3845" s="38">
        <v>92.044785206392802</v>
      </c>
    </row>
    <row r="3846" spans="1:5">
      <c r="A3846" s="40">
        <v>46371</v>
      </c>
      <c r="B3846" s="41">
        <v>1796.7649354166699</v>
      </c>
      <c r="C3846" s="41">
        <v>165376.43176641801</v>
      </c>
      <c r="D3846" s="38">
        <v>1.15479731706598</v>
      </c>
      <c r="E3846" s="38">
        <v>92.041217249193096</v>
      </c>
    </row>
    <row r="3847" spans="1:5">
      <c r="A3847" s="40">
        <v>46372</v>
      </c>
      <c r="B3847" s="41">
        <v>1796.7649354166699</v>
      </c>
      <c r="C3847" s="41">
        <v>165370.02123453299</v>
      </c>
      <c r="D3847" s="38">
        <v>1.1548405776434301</v>
      </c>
      <c r="E3847" s="38">
        <v>92.037649430298998</v>
      </c>
    </row>
    <row r="3848" spans="1:5">
      <c r="A3848" s="40">
        <v>46373</v>
      </c>
      <c r="B3848" s="41">
        <v>1796.7649354166699</v>
      </c>
      <c r="C3848" s="41">
        <v>165363.61095114201</v>
      </c>
      <c r="D3848" s="38">
        <v>1.1548838398415</v>
      </c>
      <c r="E3848" s="38">
        <v>92.034081749705294</v>
      </c>
    </row>
    <row r="3849" spans="1:5">
      <c r="A3849" s="40">
        <v>46374</v>
      </c>
      <c r="B3849" s="41">
        <v>1796.7649354166699</v>
      </c>
      <c r="C3849" s="41">
        <v>165357.200916234</v>
      </c>
      <c r="D3849" s="38">
        <v>1.15492710366023</v>
      </c>
      <c r="E3849" s="38">
        <v>92.030514207406597</v>
      </c>
    </row>
    <row r="3850" spans="1:5">
      <c r="A3850" s="40">
        <v>46375</v>
      </c>
      <c r="B3850" s="41">
        <v>1796.7649354166699</v>
      </c>
      <c r="C3850" s="41">
        <v>165350.7911298</v>
      </c>
      <c r="D3850" s="38">
        <v>1.1549703690997</v>
      </c>
      <c r="E3850" s="38">
        <v>92.026946803397493</v>
      </c>
    </row>
    <row r="3851" spans="1:5">
      <c r="A3851" s="40">
        <v>46376</v>
      </c>
      <c r="B3851" s="41">
        <v>1796.7649354166699</v>
      </c>
      <c r="C3851" s="41">
        <v>165344.38159183</v>
      </c>
      <c r="D3851" s="38">
        <v>1.1550136361599701</v>
      </c>
      <c r="E3851" s="38">
        <v>92.023379537672696</v>
      </c>
    </row>
    <row r="3852" spans="1:5">
      <c r="A3852" s="40">
        <v>46377</v>
      </c>
      <c r="B3852" s="41">
        <v>1796.7649354166699</v>
      </c>
      <c r="C3852" s="41">
        <v>165337.972302315</v>
      </c>
      <c r="D3852" s="38">
        <v>1.1550569048410799</v>
      </c>
      <c r="E3852" s="38">
        <v>92.019812410226706</v>
      </c>
    </row>
    <row r="3853" spans="1:5">
      <c r="A3853" s="40">
        <v>46378</v>
      </c>
      <c r="B3853" s="41">
        <v>1796.7649354166699</v>
      </c>
      <c r="C3853" s="41">
        <v>165331.563261245</v>
      </c>
      <c r="D3853" s="38">
        <v>1.15510017514312</v>
      </c>
      <c r="E3853" s="38">
        <v>92.016245421054293</v>
      </c>
    </row>
    <row r="3854" spans="1:5">
      <c r="A3854" s="40">
        <v>46379</v>
      </c>
      <c r="B3854" s="41">
        <v>1796.7649354166699</v>
      </c>
      <c r="C3854" s="41">
        <v>165325.15446861001</v>
      </c>
      <c r="D3854" s="38">
        <v>1.1551434470661199</v>
      </c>
      <c r="E3854" s="38">
        <v>92.012678570150101</v>
      </c>
    </row>
    <row r="3855" spans="1:5">
      <c r="A3855" s="40">
        <v>46380</v>
      </c>
      <c r="B3855" s="41">
        <v>1796.7649354166699</v>
      </c>
      <c r="C3855" s="41">
        <v>165318.74592440101</v>
      </c>
      <c r="D3855" s="38">
        <v>1.15518672061017</v>
      </c>
      <c r="E3855" s="38">
        <v>92.0091118575086</v>
      </c>
    </row>
    <row r="3856" spans="1:5">
      <c r="A3856" s="40">
        <v>46381</v>
      </c>
      <c r="B3856" s="41">
        <v>1796.7649354166699</v>
      </c>
      <c r="C3856" s="41">
        <v>165312.33762860901</v>
      </c>
      <c r="D3856" s="38">
        <v>1.15522999577531</v>
      </c>
      <c r="E3856" s="38">
        <v>92.005545283124704</v>
      </c>
    </row>
    <row r="3857" spans="1:5">
      <c r="A3857" s="40">
        <v>46382</v>
      </c>
      <c r="B3857" s="41">
        <v>1796.7649354166699</v>
      </c>
      <c r="C3857" s="41">
        <v>165305.929581223</v>
      </c>
      <c r="D3857" s="38">
        <v>1.1552732725616099</v>
      </c>
      <c r="E3857" s="38">
        <v>92.001978846992799</v>
      </c>
    </row>
    <row r="3858" spans="1:5">
      <c r="A3858" s="40">
        <v>46383</v>
      </c>
      <c r="B3858" s="41">
        <v>1796.7649354166699</v>
      </c>
      <c r="C3858" s="41">
        <v>165299.521782233</v>
      </c>
      <c r="D3858" s="38">
        <v>1.1553165509691199</v>
      </c>
      <c r="E3858" s="38">
        <v>91.998412549107698</v>
      </c>
    </row>
    <row r="3859" spans="1:5">
      <c r="A3859" s="40">
        <v>46384</v>
      </c>
      <c r="B3859" s="41">
        <v>1796.7649354166699</v>
      </c>
      <c r="C3859" s="41">
        <v>165293.11423163101</v>
      </c>
      <c r="D3859" s="38">
        <v>1.1553598309979201</v>
      </c>
      <c r="E3859" s="38">
        <v>91.994846389463902</v>
      </c>
    </row>
    <row r="3860" spans="1:5">
      <c r="A3860" s="40">
        <v>46385</v>
      </c>
      <c r="B3860" s="41">
        <v>1796.7649354166699</v>
      </c>
      <c r="C3860" s="41">
        <v>165286.706929407</v>
      </c>
      <c r="D3860" s="38">
        <v>1.1554031126480599</v>
      </c>
      <c r="E3860" s="38">
        <v>91.991280368056294</v>
      </c>
    </row>
    <row r="3861" spans="1:5">
      <c r="A3861" s="40">
        <v>46386</v>
      </c>
      <c r="B3861" s="41">
        <v>1796.7649354166699</v>
      </c>
      <c r="C3861" s="41">
        <v>165280.29987555099</v>
      </c>
      <c r="D3861" s="38">
        <v>1.15544639591959</v>
      </c>
      <c r="E3861" s="38">
        <v>91.987714484879206</v>
      </c>
    </row>
    <row r="3862" spans="1:5">
      <c r="A3862" s="40">
        <v>46387</v>
      </c>
      <c r="B3862" s="41">
        <v>1796.7649354166699</v>
      </c>
      <c r="C3862" s="41">
        <v>165273.89307005299</v>
      </c>
      <c r="D3862" s="38">
        <v>1.1554896808125901</v>
      </c>
      <c r="E3862" s="38">
        <v>91.984148739927406</v>
      </c>
    </row>
  </sheetData>
  <phoneticPr fontId="7"/>
  <pageMargins left="0.7" right="0.7" top="0.75" bottom="0.75" header="0.3" footer="0.3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zoomScale="85" zoomScaleNormal="85" workbookViewId="0">
      <selection activeCell="D61" sqref="D61"/>
    </sheetView>
  </sheetViews>
  <sheetFormatPr defaultColWidth="11.125" defaultRowHeight="14.1" customHeight="1"/>
  <cols>
    <col min="1" max="4" width="11.125" style="44" customWidth="1"/>
    <col min="5" max="5" width="7.25" style="44" customWidth="1"/>
    <col min="6" max="17" width="11.125" style="44" customWidth="1"/>
    <col min="18" max="18" width="11.125" style="56" customWidth="1"/>
    <col min="19" max="16384" width="11.125" style="44"/>
  </cols>
  <sheetData>
    <row r="1" spans="1:21" ht="14.1" customHeight="1">
      <c r="A1" s="123" t="s">
        <v>50</v>
      </c>
      <c r="B1" s="123"/>
      <c r="C1" s="123"/>
      <c r="D1" s="123"/>
      <c r="E1" s="42"/>
      <c r="F1" s="123" t="s">
        <v>51</v>
      </c>
      <c r="G1" s="123"/>
      <c r="H1" s="123"/>
      <c r="I1" s="123"/>
      <c r="J1" s="123"/>
      <c r="K1" s="123"/>
      <c r="L1" s="123"/>
      <c r="M1" s="123"/>
      <c r="N1" s="43"/>
      <c r="O1" s="43"/>
      <c r="P1" s="43"/>
      <c r="Q1" s="42"/>
      <c r="R1" s="42"/>
      <c r="S1" s="42"/>
      <c r="T1" s="42"/>
      <c r="U1" s="42"/>
    </row>
    <row r="2" spans="1:21" ht="14.1" customHeight="1">
      <c r="A2" s="123"/>
      <c r="B2" s="123"/>
      <c r="C2" s="123"/>
      <c r="D2" s="123"/>
      <c r="E2" s="42"/>
      <c r="F2" s="123"/>
      <c r="G2" s="123"/>
      <c r="H2" s="123"/>
      <c r="I2" s="123"/>
      <c r="J2" s="123"/>
      <c r="K2" s="123"/>
      <c r="L2" s="123"/>
      <c r="M2" s="123"/>
      <c r="N2" s="42"/>
      <c r="O2" s="42"/>
      <c r="P2" s="42"/>
      <c r="Q2" s="42"/>
      <c r="R2" s="42"/>
      <c r="S2" s="42"/>
      <c r="T2" s="42"/>
      <c r="U2" s="42"/>
    </row>
    <row r="3" spans="1:21" ht="51.95" customHeight="1"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</row>
    <row r="4" spans="1:21" ht="27.95" customHeight="1"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</row>
    <row r="5" spans="1:21" ht="14.1" customHeight="1">
      <c r="B5" s="45" t="s">
        <v>52</v>
      </c>
      <c r="C5" s="46">
        <v>42529</v>
      </c>
      <c r="F5" s="42"/>
      <c r="G5" s="45" t="s">
        <v>52</v>
      </c>
      <c r="H5" s="46">
        <v>42529</v>
      </c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</row>
    <row r="6" spans="1:21" ht="14.1" customHeight="1"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</row>
    <row r="7" spans="1:21" ht="14.1" customHeight="1"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</row>
    <row r="8" spans="1:21" ht="14.1" customHeight="1"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</row>
    <row r="9" spans="1:21" ht="14.1" customHeight="1">
      <c r="A9" s="45" t="s">
        <v>53</v>
      </c>
      <c r="B9" s="45" t="s">
        <v>54</v>
      </c>
      <c r="C9" s="45" t="s">
        <v>55</v>
      </c>
      <c r="F9" s="47" t="s">
        <v>32</v>
      </c>
      <c r="G9" s="45" t="s">
        <v>56</v>
      </c>
      <c r="H9" s="45" t="s">
        <v>57</v>
      </c>
      <c r="I9" s="45" t="s">
        <v>58</v>
      </c>
      <c r="J9" s="45" t="s">
        <v>59</v>
      </c>
      <c r="K9" s="45" t="s">
        <v>60</v>
      </c>
      <c r="L9" s="45" t="s">
        <v>61</v>
      </c>
      <c r="M9" s="45" t="s">
        <v>62</v>
      </c>
      <c r="N9" s="45" t="s">
        <v>43</v>
      </c>
      <c r="O9" s="45" t="s">
        <v>63</v>
      </c>
      <c r="P9" s="45" t="s">
        <v>64</v>
      </c>
      <c r="Q9" s="45" t="s">
        <v>65</v>
      </c>
      <c r="R9" s="45" t="s">
        <v>66</v>
      </c>
      <c r="S9" s="45" t="s">
        <v>67</v>
      </c>
      <c r="T9" s="45" t="s">
        <v>68</v>
      </c>
      <c r="U9" s="42"/>
    </row>
    <row r="10" spans="1:21" ht="14.1" customHeight="1">
      <c r="A10" s="45" t="s">
        <v>49</v>
      </c>
      <c r="B10" s="48">
        <v>105.82</v>
      </c>
      <c r="C10" s="48">
        <v>107.82</v>
      </c>
      <c r="F10" s="49"/>
      <c r="G10" s="45" t="s">
        <v>54</v>
      </c>
      <c r="H10" s="48">
        <v>0.3876</v>
      </c>
      <c r="I10" s="48">
        <v>0.40799999999999997</v>
      </c>
      <c r="J10" s="48">
        <v>0.44529999999999997</v>
      </c>
      <c r="K10" s="48">
        <v>0.5373</v>
      </c>
      <c r="L10" s="48">
        <v>0.65800000000000003</v>
      </c>
      <c r="M10" s="48">
        <v>0.94699999999999995</v>
      </c>
      <c r="N10" s="50"/>
      <c r="O10" s="48">
        <v>1.2783500000000001</v>
      </c>
      <c r="P10" s="48">
        <v>0.92449999999999999</v>
      </c>
      <c r="Q10" s="48">
        <v>1.0249999999999999</v>
      </c>
      <c r="R10" s="48">
        <v>1.1139999999999999</v>
      </c>
      <c r="S10" s="48">
        <v>1.2030000000000001</v>
      </c>
      <c r="T10" s="48">
        <v>1.365</v>
      </c>
      <c r="U10" s="42"/>
    </row>
    <row r="11" spans="1:21" ht="14.1" customHeight="1">
      <c r="A11" s="45" t="s">
        <v>69</v>
      </c>
      <c r="B11" s="48"/>
      <c r="C11" s="48"/>
      <c r="F11" s="51"/>
      <c r="G11" s="45" t="s">
        <v>55</v>
      </c>
      <c r="H11" s="52">
        <v>0.3876</v>
      </c>
      <c r="I11" s="52">
        <v>0.40799999999999997</v>
      </c>
      <c r="J11" s="52">
        <v>0.44529999999999997</v>
      </c>
      <c r="K11" s="52">
        <v>0.5373</v>
      </c>
      <c r="L11" s="52">
        <v>0.65800000000000003</v>
      </c>
      <c r="M11" s="52">
        <v>0.94699999999999995</v>
      </c>
      <c r="N11" s="50"/>
      <c r="O11" s="52">
        <v>1.2783500000000001</v>
      </c>
      <c r="P11" s="52">
        <v>0.92449999999999999</v>
      </c>
      <c r="Q11" s="52">
        <v>1.0249999999999999</v>
      </c>
      <c r="R11" s="52">
        <v>1.1139999999999999</v>
      </c>
      <c r="S11" s="52">
        <v>1.2030000000000001</v>
      </c>
      <c r="T11" s="52">
        <v>1.365</v>
      </c>
      <c r="U11" s="42"/>
    </row>
    <row r="12" spans="1:21" ht="14.1" customHeight="1">
      <c r="A12" s="45" t="s">
        <v>70</v>
      </c>
      <c r="B12" s="48">
        <v>1.4271138159138159</v>
      </c>
      <c r="C12" s="48">
        <v>1.4748393989983306</v>
      </c>
      <c r="F12" s="47" t="s">
        <v>33</v>
      </c>
      <c r="G12" s="45" t="s">
        <v>56</v>
      </c>
      <c r="H12" s="45" t="s">
        <v>57</v>
      </c>
      <c r="I12" s="45" t="s">
        <v>58</v>
      </c>
      <c r="J12" s="45" t="s">
        <v>59</v>
      </c>
      <c r="K12" s="45" t="s">
        <v>60</v>
      </c>
      <c r="L12" s="45" t="s">
        <v>61</v>
      </c>
      <c r="M12" s="45" t="s">
        <v>62</v>
      </c>
      <c r="N12" s="45" t="s">
        <v>43</v>
      </c>
      <c r="O12" s="45" t="s">
        <v>63</v>
      </c>
      <c r="P12" s="45" t="s">
        <v>64</v>
      </c>
      <c r="Q12" s="45" t="s">
        <v>65</v>
      </c>
      <c r="R12" s="45" t="s">
        <v>66</v>
      </c>
      <c r="S12" s="45" t="s">
        <v>67</v>
      </c>
      <c r="T12" s="45" t="s">
        <v>68</v>
      </c>
      <c r="U12" s="42"/>
    </row>
    <row r="13" spans="1:21" ht="14.1" customHeight="1">
      <c r="A13" s="45" t="s">
        <v>71</v>
      </c>
      <c r="B13" s="48"/>
      <c r="C13" s="48"/>
      <c r="F13" s="49"/>
      <c r="G13" s="45" t="s">
        <v>54</v>
      </c>
      <c r="H13" s="48">
        <v>-1.771E-2</v>
      </c>
      <c r="I13" s="48">
        <v>-3.014E-2</v>
      </c>
      <c r="J13" s="48">
        <v>-7.5569999999999998E-2</v>
      </c>
      <c r="K13" s="48">
        <v>-4.5999999999999999E-2</v>
      </c>
      <c r="L13" s="48">
        <v>-3.2710000000000003E-2</v>
      </c>
      <c r="M13" s="48">
        <v>-8.43E-3</v>
      </c>
      <c r="N13" s="50"/>
      <c r="O13" s="48">
        <v>8.6860000000000007E-2</v>
      </c>
      <c r="P13" s="48">
        <v>-0.13125000000000001</v>
      </c>
      <c r="Q13" s="48">
        <v>-0.15286</v>
      </c>
      <c r="R13" s="48">
        <v>-0.12767999999999999</v>
      </c>
      <c r="S13" s="48">
        <v>-0.10249999999999999</v>
      </c>
      <c r="T13" s="48">
        <v>-4.7500000000000001E-2</v>
      </c>
      <c r="U13" s="42"/>
    </row>
    <row r="14" spans="1:21" ht="14.1" customHeight="1">
      <c r="A14" s="45" t="s">
        <v>72</v>
      </c>
      <c r="B14" s="48"/>
      <c r="C14" s="48"/>
      <c r="F14" s="51"/>
      <c r="G14" s="45" t="s">
        <v>55</v>
      </c>
      <c r="H14" s="52">
        <v>-1.771E-2</v>
      </c>
      <c r="I14" s="52">
        <v>-3.014E-2</v>
      </c>
      <c r="J14" s="52">
        <v>-7.5569999999999998E-2</v>
      </c>
      <c r="K14" s="52">
        <v>-4.5999999999999999E-2</v>
      </c>
      <c r="L14" s="52">
        <v>-3.2710000000000003E-2</v>
      </c>
      <c r="M14" s="52">
        <v>-8.43E-3</v>
      </c>
      <c r="N14" s="50"/>
      <c r="O14" s="52">
        <v>8.6860000000000007E-2</v>
      </c>
      <c r="P14" s="52">
        <v>-0.13125000000000001</v>
      </c>
      <c r="Q14" s="52">
        <v>-0.15286</v>
      </c>
      <c r="R14" s="52">
        <v>-0.12767999999999999</v>
      </c>
      <c r="S14" s="52">
        <v>-0.10249999999999999</v>
      </c>
      <c r="T14" s="52">
        <v>-4.7500000000000001E-2</v>
      </c>
      <c r="U14" s="42"/>
    </row>
    <row r="15" spans="1:21" ht="14.1" customHeight="1">
      <c r="A15" s="45" t="s">
        <v>73</v>
      </c>
      <c r="B15" s="48"/>
      <c r="C15" s="48"/>
      <c r="F15" s="47" t="s">
        <v>74</v>
      </c>
      <c r="G15" s="45" t="s">
        <v>56</v>
      </c>
      <c r="H15" s="45" t="s">
        <v>57</v>
      </c>
      <c r="I15" s="45" t="s">
        <v>58</v>
      </c>
      <c r="J15" s="45" t="s">
        <v>59</v>
      </c>
      <c r="K15" s="45" t="s">
        <v>60</v>
      </c>
      <c r="L15" s="45" t="s">
        <v>61</v>
      </c>
      <c r="M15" s="45" t="s">
        <v>62</v>
      </c>
      <c r="N15" s="45" t="s">
        <v>43</v>
      </c>
      <c r="O15" s="45" t="s">
        <v>63</v>
      </c>
      <c r="P15" s="45" t="s">
        <v>64</v>
      </c>
      <c r="Q15" s="45" t="s">
        <v>65</v>
      </c>
      <c r="R15" s="45" t="s">
        <v>66</v>
      </c>
      <c r="S15" s="45" t="s">
        <v>67</v>
      </c>
      <c r="T15" s="45" t="s">
        <v>68</v>
      </c>
      <c r="U15" s="42"/>
    </row>
    <row r="16" spans="1:21" ht="14.1" customHeight="1">
      <c r="F16" s="49"/>
      <c r="G16" s="45" t="s">
        <v>54</v>
      </c>
      <c r="H16" s="48">
        <v>0.48187999999999998</v>
      </c>
      <c r="I16" s="48">
        <v>0.48655999999999999</v>
      </c>
      <c r="J16" s="48">
        <v>0.50600000000000001</v>
      </c>
      <c r="K16" s="48">
        <v>0.53930999999999996</v>
      </c>
      <c r="L16" s="48">
        <v>0.57706000000000002</v>
      </c>
      <c r="M16" s="48">
        <v>0.71599999999999997</v>
      </c>
      <c r="N16" s="50"/>
      <c r="O16" s="48">
        <v>0.96899999999999997</v>
      </c>
      <c r="P16" s="48">
        <v>0.72699999999999998</v>
      </c>
      <c r="Q16" s="48">
        <v>0.80100000000000005</v>
      </c>
      <c r="R16" s="48">
        <v>0.87650000000000006</v>
      </c>
      <c r="S16" s="48">
        <v>0.95199999999999996</v>
      </c>
      <c r="T16" s="48">
        <v>1.1105</v>
      </c>
      <c r="U16" s="42"/>
    </row>
    <row r="17" spans="6:21" ht="14.1" customHeight="1">
      <c r="F17" s="51"/>
      <c r="G17" s="45" t="s">
        <v>55</v>
      </c>
      <c r="H17" s="52">
        <v>0.48187999999999998</v>
      </c>
      <c r="I17" s="52">
        <v>0.48655999999999999</v>
      </c>
      <c r="J17" s="52">
        <v>0.50600000000000001</v>
      </c>
      <c r="K17" s="52">
        <v>0.53930999999999996</v>
      </c>
      <c r="L17" s="52">
        <v>0.57706000000000002</v>
      </c>
      <c r="M17" s="52">
        <v>0.71599999999999997</v>
      </c>
      <c r="N17" s="50"/>
      <c r="O17" s="52">
        <v>0.96899999999999997</v>
      </c>
      <c r="P17" s="52">
        <v>0.72699999999999998</v>
      </c>
      <c r="Q17" s="52">
        <v>0.80100000000000005</v>
      </c>
      <c r="R17" s="52">
        <v>0.87650000000000006</v>
      </c>
      <c r="S17" s="52">
        <v>0.95199999999999996</v>
      </c>
      <c r="T17" s="52">
        <v>1.1105</v>
      </c>
      <c r="U17" s="42"/>
    </row>
    <row r="18" spans="6:21" ht="14.1" customHeight="1">
      <c r="F18" s="42"/>
      <c r="G18" s="42"/>
      <c r="H18" s="53"/>
      <c r="I18" s="54"/>
      <c r="J18" s="54"/>
      <c r="K18" s="54"/>
      <c r="L18" s="54"/>
      <c r="M18" s="42"/>
      <c r="N18" s="42"/>
      <c r="O18" s="42"/>
      <c r="P18" s="42"/>
      <c r="Q18" s="42"/>
      <c r="R18" s="42"/>
      <c r="S18" s="42"/>
      <c r="T18" s="42"/>
      <c r="U18" s="42"/>
    </row>
    <row r="19" spans="6:21" ht="14.1" customHeight="1">
      <c r="F19" s="42"/>
      <c r="G19" s="42"/>
      <c r="H19" s="53"/>
      <c r="I19" s="54"/>
      <c r="J19" s="54"/>
      <c r="K19" s="54"/>
      <c r="L19" s="54"/>
      <c r="M19" s="42"/>
      <c r="N19" s="42"/>
      <c r="O19" s="42"/>
      <c r="P19" s="42"/>
      <c r="Q19" s="42"/>
      <c r="R19" s="42"/>
      <c r="S19" s="42"/>
      <c r="T19" s="42"/>
      <c r="U19" s="42"/>
    </row>
    <row r="20" spans="6:21" ht="14.1" customHeight="1">
      <c r="F20" s="42"/>
      <c r="G20" s="42"/>
      <c r="H20" s="53"/>
      <c r="I20" s="54"/>
      <c r="J20" s="54"/>
      <c r="K20" s="54"/>
      <c r="L20" s="54"/>
      <c r="M20" s="42"/>
      <c r="N20" s="42"/>
      <c r="O20" s="42"/>
      <c r="P20" s="42"/>
      <c r="Q20" s="42"/>
      <c r="R20" s="42"/>
      <c r="S20" s="42"/>
      <c r="T20" s="42"/>
      <c r="U20" s="42"/>
    </row>
    <row r="21" spans="6:21" ht="14.1" customHeight="1">
      <c r="R21" s="55"/>
    </row>
    <row r="22" spans="6:21" ht="14.1" customHeight="1">
      <c r="R22" s="55"/>
    </row>
    <row r="23" spans="6:21" ht="14.1" customHeight="1">
      <c r="R23" s="55"/>
    </row>
    <row r="24" spans="6:21" ht="14.1" customHeight="1">
      <c r="R24" s="55"/>
    </row>
    <row r="25" spans="6:21" ht="14.1" customHeight="1">
      <c r="R25" s="55"/>
    </row>
    <row r="26" spans="6:21" ht="14.1" customHeight="1">
      <c r="R26" s="55"/>
    </row>
    <row r="27" spans="6:21" ht="14.1" customHeight="1">
      <c r="I27" s="44">
        <v>3</v>
      </c>
    </row>
  </sheetData>
  <mergeCells count="2">
    <mergeCell ref="A1:D2"/>
    <mergeCell ref="F1:M2"/>
  </mergeCells>
  <phoneticPr fontId="7"/>
  <pageMargins left="0.7" right="0.7" top="0.75" bottom="0.75" header="0.3" footer="0.3"/>
  <pageSetup paperSize="9" scale="42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  <pageSetUpPr fitToPage="1"/>
  </sheetPr>
  <dimension ref="B1:Q106"/>
  <sheetViews>
    <sheetView view="pageBreakPreview" topLeftCell="A25" zoomScale="60" zoomScaleNormal="55" workbookViewId="0">
      <selection activeCell="J33" sqref="J33"/>
    </sheetView>
  </sheetViews>
  <sheetFormatPr defaultColWidth="9.125" defaultRowHeight="15.75"/>
  <cols>
    <col min="1" max="1" width="9.125" style="57"/>
    <col min="2" max="2" width="12" style="57" bestFit="1" customWidth="1"/>
    <col min="3" max="3" width="13.25" style="57" bestFit="1" customWidth="1"/>
    <col min="4" max="4" width="5.375" style="57" bestFit="1" customWidth="1"/>
    <col min="5" max="5" width="9.625" style="57" bestFit="1" customWidth="1"/>
    <col min="6" max="6" width="22.875" style="57" bestFit="1" customWidth="1"/>
    <col min="7" max="7" width="20.875" style="57" bestFit="1" customWidth="1"/>
    <col min="8" max="8" width="23.75" style="57" bestFit="1" customWidth="1"/>
    <col min="9" max="9" width="26.125" style="57" bestFit="1" customWidth="1"/>
    <col min="10" max="10" width="20.25" style="57" bestFit="1" customWidth="1"/>
    <col min="11" max="11" width="22.875" style="57" bestFit="1" customWidth="1"/>
    <col min="12" max="12" width="25.125" style="57" bestFit="1" customWidth="1"/>
    <col min="13" max="13" width="23.875" style="57" customWidth="1"/>
    <col min="14" max="14" width="21.625" style="57" bestFit="1" customWidth="1"/>
    <col min="15" max="15" width="17.875" style="57" bestFit="1" customWidth="1"/>
    <col min="16" max="16" width="16.625" style="57" bestFit="1" customWidth="1"/>
    <col min="17" max="17" width="18.875" style="57" bestFit="1" customWidth="1"/>
    <col min="18" max="16384" width="9.125" style="57"/>
  </cols>
  <sheetData>
    <row r="1" spans="2:17">
      <c r="B1" s="57" t="s">
        <v>75</v>
      </c>
      <c r="C1" s="57">
        <f>('FX SPOT &amp; Interast rate'!B10+'FX SPOT &amp; Interast rate'!C10)/2</f>
        <v>106.82</v>
      </c>
      <c r="F1" s="61"/>
      <c r="G1" s="61"/>
      <c r="H1" s="61"/>
      <c r="I1" s="61"/>
    </row>
    <row r="2" spans="2:17">
      <c r="B2" s="57" t="s">
        <v>76</v>
      </c>
      <c r="C2" s="61">
        <v>42529</v>
      </c>
      <c r="I2" s="61"/>
    </row>
    <row r="3" spans="2:17">
      <c r="B3" s="57" t="s">
        <v>77</v>
      </c>
      <c r="C3" s="62">
        <v>2</v>
      </c>
      <c r="I3" s="61"/>
    </row>
    <row r="4" spans="2:17">
      <c r="B4" s="57" t="s">
        <v>78</v>
      </c>
      <c r="C4" s="61">
        <f>C2+C3</f>
        <v>42531</v>
      </c>
    </row>
    <row r="5" spans="2:17">
      <c r="B5" s="63"/>
      <c r="C5" s="64"/>
      <c r="E5" s="65"/>
      <c r="F5" s="65"/>
      <c r="G5" s="65"/>
      <c r="H5" s="65"/>
      <c r="I5" s="65"/>
      <c r="Q5" s="65"/>
    </row>
    <row r="6" spans="2:17">
      <c r="B6" s="63"/>
      <c r="C6" s="64"/>
      <c r="E6" s="67"/>
      <c r="F6" s="67"/>
      <c r="G6" s="67"/>
      <c r="H6" s="67"/>
      <c r="I6" s="67"/>
      <c r="Q6" s="67"/>
    </row>
    <row r="7" spans="2:17">
      <c r="B7" s="63"/>
      <c r="C7" s="64"/>
      <c r="E7" s="111"/>
      <c r="F7" s="111"/>
      <c r="G7" s="111"/>
      <c r="H7" s="111"/>
      <c r="I7" s="111"/>
      <c r="Q7" s="111"/>
    </row>
    <row r="8" spans="2:17" ht="31.5">
      <c r="B8" s="58" t="s">
        <v>79</v>
      </c>
      <c r="C8" s="58" t="s">
        <v>80</v>
      </c>
      <c r="D8" s="58"/>
      <c r="E8" s="68" t="s">
        <v>81</v>
      </c>
      <c r="F8" s="69" t="s">
        <v>82</v>
      </c>
      <c r="G8" s="69" t="s">
        <v>83</v>
      </c>
      <c r="I8" s="67"/>
      <c r="Q8" s="67"/>
    </row>
    <row r="9" spans="2:17">
      <c r="B9" s="61">
        <f>C2</f>
        <v>42529</v>
      </c>
      <c r="C9" s="61">
        <f>B9+1+IF(WEEKDAY(B9)=7,1,IF(WEEKDAY(B9)=6,2,0))</f>
        <v>42530</v>
      </c>
      <c r="D9" s="57" t="s">
        <v>84</v>
      </c>
      <c r="E9" s="57">
        <f t="shared" ref="E9:E29" si="0">C9-$B$9</f>
        <v>1</v>
      </c>
      <c r="F9" s="70">
        <f>YEARFRAC($B$9,C9,2)</f>
        <v>2.7777777777777779E-3</v>
      </c>
      <c r="G9" s="71">
        <f t="shared" ref="G9:G30" si="1">YEARFRAC($B$9,C9,0)</f>
        <v>2.7777777777777779E-3</v>
      </c>
      <c r="I9" s="72"/>
      <c r="Q9" s="67"/>
    </row>
    <row r="10" spans="2:17">
      <c r="B10" s="61">
        <f>C9</f>
        <v>42530</v>
      </c>
      <c r="C10" s="61">
        <f>B10+1+IF(WEEKDAY(B10)=7,1,IF(WEEKDAY(B10)=6,2,0))</f>
        <v>42531</v>
      </c>
      <c r="D10" s="57" t="s">
        <v>85</v>
      </c>
      <c r="E10" s="57">
        <f t="shared" si="0"/>
        <v>2</v>
      </c>
      <c r="F10" s="70">
        <f t="shared" ref="F10:F30" si="2">YEARFRAC($B$9,C10,2)</f>
        <v>5.5555555555555558E-3</v>
      </c>
      <c r="G10" s="71">
        <f t="shared" si="1"/>
        <v>5.5555555555555558E-3</v>
      </c>
      <c r="I10" s="72"/>
      <c r="Q10" s="67"/>
    </row>
    <row r="11" spans="2:17">
      <c r="B11" s="61">
        <f>$C$4</f>
        <v>42531</v>
      </c>
      <c r="C11" s="61">
        <f>B11+7+IF(WEEKDAY(B11+7)=7,2,IF(WEEKDAY(B11+7)=1,1,0))</f>
        <v>42538</v>
      </c>
      <c r="D11" s="57" t="s">
        <v>86</v>
      </c>
      <c r="E11" s="57">
        <f t="shared" si="0"/>
        <v>9</v>
      </c>
      <c r="F11" s="70">
        <f t="shared" si="2"/>
        <v>2.5000000000000001E-2</v>
      </c>
      <c r="G11" s="71">
        <f t="shared" si="1"/>
        <v>2.5000000000000001E-2</v>
      </c>
      <c r="I11" s="72"/>
      <c r="Q11" s="67"/>
    </row>
    <row r="12" spans="2:17">
      <c r="B12" s="61">
        <f t="shared" ref="B12:B30" si="3">$C$4</f>
        <v>42531</v>
      </c>
      <c r="C12" s="61">
        <f>DATE(YEAR(B12),MONTH(B12)+1,DAY(B12))+IF(WEEKDAY(DATE(YEAR(B12),MONTH(B12)+1,DAY(B12)))=7,2,IF(WEEKDAY(DATE(YEAR(B12),MONTH(B12)+1,DAY(B12)))=1,1,0))</f>
        <v>42562</v>
      </c>
      <c r="D12" s="57" t="s">
        <v>87</v>
      </c>
      <c r="E12" s="57">
        <f t="shared" si="0"/>
        <v>33</v>
      </c>
      <c r="F12" s="70">
        <f t="shared" si="2"/>
        <v>9.166666666666666E-2</v>
      </c>
      <c r="G12" s="71">
        <f t="shared" si="1"/>
        <v>9.166666666666666E-2</v>
      </c>
      <c r="I12" s="72"/>
      <c r="Q12" s="67"/>
    </row>
    <row r="13" spans="2:17">
      <c r="B13" s="61">
        <f t="shared" si="3"/>
        <v>42531</v>
      </c>
      <c r="C13" s="61">
        <f>DATE(YEAR(B13),MONTH(B13)+2,DAY(B13))+IF(WEEKDAY(DATE(YEAR(B13),MONTH(B13)+2,DAY(B13)))=7,2,IF(WEEKDAY(DATE(YEAR(B13),MONTH(B13)+2,DAY(B13)))=1,1,0))</f>
        <v>42592</v>
      </c>
      <c r="D13" s="57" t="s">
        <v>88</v>
      </c>
      <c r="E13" s="57">
        <f t="shared" si="0"/>
        <v>63</v>
      </c>
      <c r="F13" s="70">
        <f t="shared" si="2"/>
        <v>0.17499999999999999</v>
      </c>
      <c r="G13" s="71">
        <f t="shared" si="1"/>
        <v>0.17222222222222222</v>
      </c>
      <c r="I13" s="72"/>
      <c r="Q13" s="67"/>
    </row>
    <row r="14" spans="2:17">
      <c r="B14" s="61">
        <f t="shared" si="3"/>
        <v>42531</v>
      </c>
      <c r="C14" s="61">
        <f>DATE(YEAR(B14),MONTH(B14)+3,DAY(B14))+IF(WEEKDAY(DATE(YEAR(B14),MONTH(B14)+3,DAY(B14)))=7,2,IF(WEEKDAY(DATE(YEAR(B14),MONTH(B14)+3,DAY(B14)))=1,1,0))</f>
        <v>42625</v>
      </c>
      <c r="D14" s="57" t="s">
        <v>89</v>
      </c>
      <c r="E14" s="57">
        <f t="shared" si="0"/>
        <v>96</v>
      </c>
      <c r="F14" s="70">
        <f t="shared" si="2"/>
        <v>0.26666666666666666</v>
      </c>
      <c r="G14" s="71">
        <f t="shared" si="1"/>
        <v>0.26111111111111113</v>
      </c>
      <c r="I14" s="72"/>
      <c r="Q14" s="67"/>
    </row>
    <row r="15" spans="2:17">
      <c r="B15" s="61">
        <f t="shared" si="3"/>
        <v>42531</v>
      </c>
      <c r="C15" s="61">
        <f>DATE(YEAR(B15),MONTH(B15)+6,DAY(B15))+IF(WEEKDAY(DATE(YEAR(B15),MONTH(B15)+6,DAY(B15)))=7,2,IF(WEEKDAY(DATE(YEAR(B15),MONTH(B15)+6,DAY(B15)))=1,1,0))</f>
        <v>42716</v>
      </c>
      <c r="D15" s="57" t="s">
        <v>90</v>
      </c>
      <c r="E15" s="57">
        <f t="shared" si="0"/>
        <v>187</v>
      </c>
      <c r="F15" s="70">
        <f t="shared" si="2"/>
        <v>0.51944444444444449</v>
      </c>
      <c r="G15" s="71">
        <f t="shared" si="1"/>
        <v>0.51111111111111107</v>
      </c>
      <c r="I15" s="72"/>
      <c r="Q15" s="67"/>
    </row>
    <row r="16" spans="2:17">
      <c r="B16" s="61">
        <f t="shared" si="3"/>
        <v>42531</v>
      </c>
      <c r="C16" s="61">
        <f>DATE(YEAR(B16)+1,MONTH(B16),DAY(B16))+IF(WEEKDAY(DATE(YEAR(B16)+1,MONTH(B16),DAY(B16)))=7,2,IF(WEEKDAY(DATE(YEAR(B16)+1,MONTH(B16),DAY(B16)))=1,1,0))</f>
        <v>42898</v>
      </c>
      <c r="D16" s="57" t="s">
        <v>91</v>
      </c>
      <c r="E16" s="57">
        <f t="shared" si="0"/>
        <v>369</v>
      </c>
      <c r="F16" s="70">
        <f t="shared" si="2"/>
        <v>1.0249999999999999</v>
      </c>
      <c r="G16" s="71">
        <f t="shared" si="1"/>
        <v>1.0111111111111111</v>
      </c>
      <c r="I16" s="72"/>
      <c r="M16" s="73"/>
      <c r="Q16" s="67"/>
    </row>
    <row r="17" spans="2:17">
      <c r="B17" s="61">
        <f t="shared" si="3"/>
        <v>42531</v>
      </c>
      <c r="C17" s="61">
        <f>DATE(YEAR(B17)+1,MONTH(B17)+6,DAY(B17))+IF(WEEKDAY(DATE(YEAR(B17)+1,MONTH(B17)+6,DAY(B17)))=7,2,IF(WEEKDAY(DATE(YEAR(B17)+1,MONTH(B17)+6,DAY(B17)))=1,1,0))</f>
        <v>43080</v>
      </c>
      <c r="D17" s="57" t="s">
        <v>92</v>
      </c>
      <c r="E17" s="57">
        <f t="shared" si="0"/>
        <v>551</v>
      </c>
      <c r="F17" s="70">
        <f t="shared" si="2"/>
        <v>1.5305555555555554</v>
      </c>
      <c r="G17" s="71">
        <f t="shared" si="1"/>
        <v>1.5083333333333333</v>
      </c>
      <c r="I17" s="72"/>
      <c r="M17" s="73"/>
      <c r="Q17" s="67"/>
    </row>
    <row r="18" spans="2:17">
      <c r="B18" s="61">
        <f t="shared" si="3"/>
        <v>42531</v>
      </c>
      <c r="C18" s="61">
        <f>DATE(YEAR(B18)+2,MONTH(B18),DAY(B18))+IF(WEEKDAY(DATE(YEAR(B18)+2,MONTH(B18),DAY(B18)))=7,2,IF(WEEKDAY(DATE(YEAR(B18)+2,MONTH(B18),DAY(B18)))=1,1,0))</f>
        <v>43262</v>
      </c>
      <c r="D18" s="57" t="s">
        <v>93</v>
      </c>
      <c r="E18" s="57">
        <f t="shared" si="0"/>
        <v>733</v>
      </c>
      <c r="F18" s="70">
        <f t="shared" si="2"/>
        <v>2.036111111111111</v>
      </c>
      <c r="G18" s="71">
        <f t="shared" si="1"/>
        <v>2.0083333333333333</v>
      </c>
      <c r="I18" s="72"/>
      <c r="M18" s="73"/>
      <c r="Q18" s="67"/>
    </row>
    <row r="19" spans="2:17">
      <c r="B19" s="61">
        <f t="shared" si="3"/>
        <v>42531</v>
      </c>
      <c r="C19" s="61">
        <f>DATE(YEAR(B19)+2,MONTH(B19)+6,DAY(B19))+IF(WEEKDAY(DATE(YEAR(B19)+2,MONTH(B19)+6,DAY(B19)))=7,2,IF(WEEKDAY(DATE(YEAR(B19)+2,MONTH(B19)+6,DAY(B19)))=1,1,0))</f>
        <v>43444</v>
      </c>
      <c r="D19" s="57" t="s">
        <v>94</v>
      </c>
      <c r="E19" s="57">
        <f t="shared" si="0"/>
        <v>915</v>
      </c>
      <c r="F19" s="70">
        <f t="shared" si="2"/>
        <v>2.5416666666666665</v>
      </c>
      <c r="G19" s="71">
        <f t="shared" si="1"/>
        <v>2.5055555555555555</v>
      </c>
      <c r="I19" s="72"/>
      <c r="Q19" s="67"/>
    </row>
    <row r="20" spans="2:17">
      <c r="B20" s="61">
        <f t="shared" si="3"/>
        <v>42531</v>
      </c>
      <c r="C20" s="61">
        <f>DATE(YEAR(B20)+3,MONTH(B20),DAY(B20))+IF(WEEKDAY(DATE(YEAR(B20)+3,MONTH(B20),DAY(B20)))=7,2,IF(WEEKDAY(DATE(YEAR(B20)+3,MONTH(B20),DAY(B20)))=1,1,0))</f>
        <v>43626</v>
      </c>
      <c r="D20" s="57" t="s">
        <v>95</v>
      </c>
      <c r="E20" s="57">
        <f t="shared" si="0"/>
        <v>1097</v>
      </c>
      <c r="F20" s="70">
        <f t="shared" si="2"/>
        <v>3.0472222222222221</v>
      </c>
      <c r="G20" s="71">
        <f t="shared" si="1"/>
        <v>3.0055555555555555</v>
      </c>
      <c r="I20" s="72"/>
      <c r="Q20" s="67"/>
    </row>
    <row r="21" spans="2:17">
      <c r="B21" s="61">
        <f t="shared" si="3"/>
        <v>42531</v>
      </c>
      <c r="C21" s="61">
        <f>DATE(YEAR(B21)+3,MONTH(B21)+6,DAY(B21))+IF(WEEKDAY(DATE(YEAR(B21)+3,MONTH(B21)+6,DAY(B21)))=7,2,IF(WEEKDAY(DATE(YEAR(B21)+3,MONTH(B21)+6,DAY(B21)))=1,1,0))</f>
        <v>43809</v>
      </c>
      <c r="D21" s="57" t="s">
        <v>96</v>
      </c>
      <c r="E21" s="57">
        <f t="shared" si="0"/>
        <v>1280</v>
      </c>
      <c r="F21" s="70">
        <f t="shared" si="2"/>
        <v>3.5555555555555554</v>
      </c>
      <c r="G21" s="71">
        <f t="shared" si="1"/>
        <v>3.5055555555555555</v>
      </c>
      <c r="I21" s="72"/>
      <c r="Q21" s="67"/>
    </row>
    <row r="22" spans="2:17">
      <c r="B22" s="61">
        <f t="shared" si="3"/>
        <v>42531</v>
      </c>
      <c r="C22" s="61">
        <f>DATE(YEAR(B22)+4,MONTH(B22),DAY(B22))+IF(WEEKDAY(DATE(YEAR(B22)+4,MONTH(B22),DAY(B22)))=7,2,IF(WEEKDAY(DATE(YEAR(B22)+4,MONTH(B22),DAY(B22)))=1,1,0))</f>
        <v>43992</v>
      </c>
      <c r="D22" s="57" t="s">
        <v>97</v>
      </c>
      <c r="E22" s="57">
        <f t="shared" si="0"/>
        <v>1463</v>
      </c>
      <c r="F22" s="70">
        <f t="shared" si="2"/>
        <v>4.0638888888888891</v>
      </c>
      <c r="G22" s="71">
        <f t="shared" si="1"/>
        <v>4.0055555555555555</v>
      </c>
      <c r="I22" s="72"/>
      <c r="Q22" s="67"/>
    </row>
    <row r="23" spans="2:17">
      <c r="B23" s="61">
        <f t="shared" si="3"/>
        <v>42531</v>
      </c>
      <c r="C23" s="61">
        <f>DATE(YEAR(B23)+4,MONTH(B23)+6,DAY(B23))+IF(WEEKDAY(DATE(YEAR(B23)+4,MONTH(B23)+6,DAY(B23)))=7,2,IF(WEEKDAY(DATE(YEAR(B23)+4,MONTH(B23)+6,DAY(B23)))=1,1,0))</f>
        <v>44175</v>
      </c>
      <c r="D23" s="57" t="s">
        <v>98</v>
      </c>
      <c r="E23" s="57">
        <f t="shared" si="0"/>
        <v>1646</v>
      </c>
      <c r="F23" s="70">
        <f t="shared" si="2"/>
        <v>4.572222222222222</v>
      </c>
      <c r="G23" s="71">
        <f t="shared" si="1"/>
        <v>4.5055555555555555</v>
      </c>
      <c r="I23" s="72"/>
      <c r="Q23" s="67"/>
    </row>
    <row r="24" spans="2:17">
      <c r="B24" s="61">
        <f t="shared" si="3"/>
        <v>42531</v>
      </c>
      <c r="C24" s="61">
        <f>DATE(YEAR(B24)+5,MONTH(B24),DAY(B24))+IF(WEEKDAY(DATE(YEAR(B24)+5,MONTH(B24),DAY(B24)))=7,2,IF(WEEKDAY(DATE(YEAR(B24)+5,MONTH(B24),DAY(B24)))=1,1,0))</f>
        <v>44357</v>
      </c>
      <c r="D24" s="57" t="s">
        <v>99</v>
      </c>
      <c r="E24" s="57">
        <f t="shared" si="0"/>
        <v>1828</v>
      </c>
      <c r="F24" s="70">
        <f t="shared" si="2"/>
        <v>5.0777777777777775</v>
      </c>
      <c r="G24" s="71">
        <f t="shared" si="1"/>
        <v>5.0055555555555555</v>
      </c>
      <c r="I24" s="72"/>
      <c r="Q24" s="67"/>
    </row>
    <row r="25" spans="2:17">
      <c r="B25" s="61">
        <f t="shared" si="3"/>
        <v>42531</v>
      </c>
      <c r="C25" s="61">
        <f>DATE(YEAR(B25)+5,MONTH(B25)+6,DAY(B25))+IF(WEEKDAY(DATE(YEAR(B25)+5,MONTH(B25)+6,DAY(B25)))=7,2,IF(WEEKDAY(DATE(YEAR(B25)+5,MONTH(B25)+6,DAY(B25)))=1,1,0))</f>
        <v>44540</v>
      </c>
      <c r="D25" s="57" t="s">
        <v>100</v>
      </c>
      <c r="E25" s="57">
        <f t="shared" si="0"/>
        <v>2011</v>
      </c>
      <c r="F25" s="70">
        <f t="shared" si="2"/>
        <v>5.5861111111111112</v>
      </c>
      <c r="G25" s="71">
        <f t="shared" si="1"/>
        <v>5.5055555555555555</v>
      </c>
      <c r="I25" s="72"/>
      <c r="Q25" s="67"/>
    </row>
    <row r="26" spans="2:17">
      <c r="B26" s="61">
        <f t="shared" si="3"/>
        <v>42531</v>
      </c>
      <c r="C26" s="61">
        <f>DATE(YEAR(B26)+6,MONTH(B26),DAY(B26))+IF(WEEKDAY(DATE(YEAR(B26)+6,MONTH(B26),DAY(B26)))=7,2,IF(WEEKDAY(DATE(YEAR(B26)+6,MONTH(B26),DAY(B26)))=1,1,0))</f>
        <v>44722</v>
      </c>
      <c r="D26" s="57" t="s">
        <v>101</v>
      </c>
      <c r="E26" s="57">
        <f t="shared" si="0"/>
        <v>2193</v>
      </c>
      <c r="F26" s="70">
        <f t="shared" si="2"/>
        <v>6.0916666666666668</v>
      </c>
      <c r="G26" s="71">
        <f t="shared" si="1"/>
        <v>6.0055555555555555</v>
      </c>
      <c r="I26" s="72"/>
      <c r="N26" s="73"/>
      <c r="Q26" s="67"/>
    </row>
    <row r="27" spans="2:17">
      <c r="B27" s="61">
        <f t="shared" si="3"/>
        <v>42531</v>
      </c>
      <c r="C27" s="61">
        <f>DATE(YEAR(B27)+6,MONTH(B27)+6,DAY(B27))+IF(WEEKDAY(DATE(YEAR(B27)+6,MONTH(B27)+6,DAY(B27)))=7,2,IF(WEEKDAY(DATE(YEAR(B27)+6,MONTH(B27)+6,DAY(B27)))=1,1,0))</f>
        <v>44907</v>
      </c>
      <c r="D27" s="57" t="s">
        <v>102</v>
      </c>
      <c r="E27" s="57">
        <f t="shared" si="0"/>
        <v>2378</v>
      </c>
      <c r="F27" s="70">
        <f t="shared" si="2"/>
        <v>6.6055555555555552</v>
      </c>
      <c r="G27" s="71">
        <f t="shared" si="1"/>
        <v>6.5111111111111111</v>
      </c>
      <c r="I27" s="72"/>
      <c r="K27" s="74"/>
      <c r="N27" s="73"/>
      <c r="Q27" s="67"/>
    </row>
    <row r="28" spans="2:17">
      <c r="B28" s="61">
        <f t="shared" si="3"/>
        <v>42531</v>
      </c>
      <c r="C28" s="61">
        <f>DATE(YEAR(B28)+7,MONTH(B28),DAY(B28))+IF(WEEKDAY(DATE(YEAR(B28)+7,MONTH(B28),DAY(B28)))=7,2,IF(WEEKDAY(DATE(YEAR(B28)+7,MONTH(B28),DAY(B28)))=1,1,0))</f>
        <v>45089</v>
      </c>
      <c r="D28" s="57" t="s">
        <v>103</v>
      </c>
      <c r="E28" s="57">
        <f t="shared" si="0"/>
        <v>2560</v>
      </c>
      <c r="F28" s="70">
        <f t="shared" si="2"/>
        <v>7.1111111111111107</v>
      </c>
      <c r="G28" s="71">
        <f t="shared" si="1"/>
        <v>7.0111111111111111</v>
      </c>
      <c r="I28" s="72"/>
      <c r="K28" s="73"/>
      <c r="N28" s="73"/>
      <c r="Q28" s="67"/>
    </row>
    <row r="29" spans="2:17">
      <c r="B29" s="61">
        <f t="shared" si="3"/>
        <v>42531</v>
      </c>
      <c r="C29" s="61">
        <f>DATE(YEAR(B29)+7,MONTH(B29)+6,DAY(B29))+IF(WEEKDAY(DATE(YEAR(B29)+7,MONTH(B29)+6,DAY(B29)))=7,2,IF(WEEKDAY(DATE(YEAR(B29)+7,MONTH(B29)+6,DAY(B29)))=1,1,0))</f>
        <v>45271</v>
      </c>
      <c r="D29" s="57" t="s">
        <v>104</v>
      </c>
      <c r="E29" s="57">
        <f t="shared" si="0"/>
        <v>2742</v>
      </c>
      <c r="F29" s="70">
        <f t="shared" si="2"/>
        <v>7.6166666666666663</v>
      </c>
      <c r="G29" s="71">
        <f t="shared" si="1"/>
        <v>7.5083333333333337</v>
      </c>
      <c r="I29" s="72"/>
      <c r="Q29" s="67"/>
    </row>
    <row r="30" spans="2:17">
      <c r="B30" s="61">
        <f t="shared" si="3"/>
        <v>42531</v>
      </c>
      <c r="C30" s="61">
        <f>DATE(YEAR(B30)+8,MONTH(B30),DAY(B30))+IF(WEEKDAY(DATE(YEAR(B30)+8,MONTH(B30),DAY(B30)))=7,2,IF(WEEKDAY(DATE(YEAR(B30)+8,MONTH(B30),DAY(B30)))=1,1,0))</f>
        <v>45453</v>
      </c>
      <c r="D30" s="57" t="s">
        <v>105</v>
      </c>
      <c r="E30" s="57">
        <f>C30-$B$9</f>
        <v>2924</v>
      </c>
      <c r="F30" s="70">
        <f t="shared" si="2"/>
        <v>8.1222222222222218</v>
      </c>
      <c r="G30" s="71">
        <f t="shared" si="1"/>
        <v>8.0055555555555564</v>
      </c>
      <c r="I30" s="72"/>
      <c r="Q30" s="67"/>
    </row>
    <row r="31" spans="2:17">
      <c r="B31" s="61"/>
      <c r="C31" s="61"/>
      <c r="F31" s="70"/>
      <c r="G31" s="71"/>
      <c r="I31" s="72"/>
      <c r="Q31" s="111"/>
    </row>
    <row r="32" spans="2:17">
      <c r="B32" s="61"/>
      <c r="C32" s="61"/>
      <c r="F32" s="70"/>
      <c r="G32" s="71"/>
      <c r="I32" s="72"/>
      <c r="Q32" s="111"/>
    </row>
    <row r="33" spans="2:17" ht="31.5">
      <c r="B33" s="58" t="s">
        <v>106</v>
      </c>
      <c r="C33" s="58" t="s">
        <v>107</v>
      </c>
      <c r="D33" s="58"/>
      <c r="E33" s="76" t="s">
        <v>108</v>
      </c>
      <c r="F33" s="76" t="s">
        <v>109</v>
      </c>
      <c r="G33" s="76"/>
      <c r="H33" s="58"/>
      <c r="L33" s="63"/>
      <c r="M33" s="63"/>
    </row>
    <row r="34" spans="2:17">
      <c r="B34" s="61">
        <f>C2</f>
        <v>42529</v>
      </c>
      <c r="C34" s="61">
        <f>B34+1+IF(WEEKDAY(B34)=7,1,IF(WEEKDAY(B34)=6,2,0))</f>
        <v>42530</v>
      </c>
      <c r="D34" s="57" t="s">
        <v>84</v>
      </c>
      <c r="E34" s="70">
        <f>'FX SPOT &amp; Interast rate'!H10</f>
        <v>0.3876</v>
      </c>
      <c r="F34" s="77">
        <f>1/(1+E34/100*F9)</f>
        <v>0.99998923344925317</v>
      </c>
      <c r="G34" s="78"/>
      <c r="H34" s="79"/>
      <c r="J34" s="38"/>
      <c r="L34" s="80"/>
      <c r="M34" s="81"/>
      <c r="N34" s="82"/>
    </row>
    <row r="35" spans="2:17">
      <c r="B35" s="61">
        <f>C34</f>
        <v>42530</v>
      </c>
      <c r="C35" s="61">
        <f>B35+1+IF(WEEKDAY(B35)=7,1,IF(WEEKDAY(B35)=6,2,0))</f>
        <v>42531</v>
      </c>
      <c r="D35" s="57" t="s">
        <v>85</v>
      </c>
      <c r="E35" s="70">
        <f>E34</f>
        <v>0.3876</v>
      </c>
      <c r="F35" s="83">
        <f>F34/(1+E35/100*(F10-F9))</f>
        <v>0.99997846701442494</v>
      </c>
      <c r="G35" s="78"/>
      <c r="H35" s="79"/>
      <c r="J35" s="38"/>
      <c r="L35" s="80"/>
      <c r="M35" s="81"/>
      <c r="N35" s="82"/>
    </row>
    <row r="36" spans="2:17">
      <c r="B36" s="61">
        <f>$C$4</f>
        <v>42531</v>
      </c>
      <c r="C36" s="61">
        <f>B36+7+IF(WEEKDAY(B36+7)=7,2,IF(WEEKDAY(B36+7)=1,1,0))</f>
        <v>42538</v>
      </c>
      <c r="D36" s="57" t="s">
        <v>86</v>
      </c>
      <c r="E36" s="70">
        <f>'FX SPOT &amp; Interast rate'!I10</f>
        <v>0.40799999999999997</v>
      </c>
      <c r="F36" s="84">
        <f>$F$35/(1+E36/100*(F11-$F$10))</f>
        <v>0.99989914168251814</v>
      </c>
      <c r="G36" s="78"/>
      <c r="H36" s="79"/>
      <c r="J36" s="85"/>
      <c r="L36" s="86"/>
      <c r="M36" s="81"/>
      <c r="N36" s="82"/>
    </row>
    <row r="37" spans="2:17">
      <c r="B37" s="61">
        <f t="shared" ref="B37:B46" si="4">$C$4</f>
        <v>42531</v>
      </c>
      <c r="C37" s="61">
        <f>DATE(YEAR(B37),MONTH(B37)+1,DAY(B37))+IF(WEEKDAY(DATE(YEAR(B37),MONTH(B37)+1,DAY(B37)))=7,2,IF(WEEKDAY(DATE(YEAR(B37),MONTH(B37)+1,DAY(B37)))=1,1,0))</f>
        <v>42562</v>
      </c>
      <c r="D37" s="57" t="s">
        <v>87</v>
      </c>
      <c r="E37" s="70">
        <f>'FX SPOT &amp; Interast rate'!J10</f>
        <v>0.44529999999999997</v>
      </c>
      <c r="F37" s="84">
        <f>$F$35/(1+E37/100*(F12-$F$10))</f>
        <v>0.99959516947003846</v>
      </c>
      <c r="G37" s="78"/>
      <c r="H37" s="79"/>
      <c r="J37" s="85"/>
      <c r="L37" s="86"/>
      <c r="M37" s="81"/>
      <c r="N37" s="82"/>
    </row>
    <row r="38" spans="2:17">
      <c r="B38" s="61">
        <f t="shared" si="4"/>
        <v>42531</v>
      </c>
      <c r="C38" s="61">
        <f>DATE(YEAR(B38),MONTH(B38)+2,DAY(B38))+IF(WEEKDAY(DATE(YEAR(B38),MONTH(B38)+2,DAY(B38)))=7,2,IF(WEEKDAY(DATE(YEAR(B38),MONTH(B38)+2,DAY(B38)))=1,1,0))</f>
        <v>42592</v>
      </c>
      <c r="D38" s="57" t="s">
        <v>88</v>
      </c>
      <c r="E38" s="70">
        <f>'FX SPOT &amp; Interast rate'!K10</f>
        <v>0.5373</v>
      </c>
      <c r="F38" s="84">
        <f>$F$35/(1+E38/100*(F13-$F$10))</f>
        <v>0.99906888972050112</v>
      </c>
      <c r="G38" s="78"/>
      <c r="H38" s="79"/>
      <c r="J38" s="85"/>
      <c r="L38" s="86"/>
      <c r="M38" s="81"/>
      <c r="N38" s="82"/>
    </row>
    <row r="39" spans="2:17">
      <c r="B39" s="61">
        <f t="shared" si="4"/>
        <v>42531</v>
      </c>
      <c r="C39" s="61">
        <f>DATE(YEAR(B39),MONTH(B39)+3,DAY(B39))+IF(WEEKDAY(DATE(YEAR(B39),MONTH(B39)+3,DAY(B39)))=7,2,IF(WEEKDAY(DATE(YEAR(B39),MONTH(B39)+3,DAY(B39)))=1,1,0))</f>
        <v>42625</v>
      </c>
      <c r="D39" s="57" t="s">
        <v>89</v>
      </c>
      <c r="E39" s="70">
        <f>'FX SPOT &amp; Interast rate'!L10</f>
        <v>0.65800000000000003</v>
      </c>
      <c r="F39" s="84">
        <f>$F$35/(1+E39/100*(F14-$F$10))</f>
        <v>0.99826333967870806</v>
      </c>
      <c r="G39" s="78"/>
      <c r="H39" s="79"/>
      <c r="J39" s="85"/>
      <c r="L39" s="86"/>
      <c r="M39" s="81"/>
      <c r="N39" s="82"/>
    </row>
    <row r="40" spans="2:17">
      <c r="B40" s="61">
        <f t="shared" si="4"/>
        <v>42531</v>
      </c>
      <c r="C40" s="61">
        <f>DATE(YEAR(B40),MONTH(B40)+6,DAY(B40))+IF(WEEKDAY(DATE(YEAR(B40),MONTH(B40)+6,DAY(B40)))=7,2,IF(WEEKDAY(DATE(YEAR(B40),MONTH(B40)+6,DAY(B40)))=1,1,0))</f>
        <v>42716</v>
      </c>
      <c r="D40" s="57" t="s">
        <v>90</v>
      </c>
      <c r="E40" s="70">
        <f>'FX SPOT &amp; Interast rate'!M10</f>
        <v>0.94699999999999995</v>
      </c>
      <c r="F40" s="84">
        <f>$F$35/(1+E40/100*(F15-$F$10))</f>
        <v>0.995135611916378</v>
      </c>
      <c r="G40" s="78"/>
      <c r="H40" s="79"/>
      <c r="J40" s="85"/>
      <c r="L40" s="86"/>
      <c r="M40" s="81"/>
      <c r="N40" s="82"/>
    </row>
    <row r="41" spans="2:17">
      <c r="B41" s="61">
        <f t="shared" si="4"/>
        <v>42531</v>
      </c>
      <c r="C41" s="61">
        <f>DATE(YEAR(B41)+1,MONTH(B41),DAY(B41))+IF(WEEKDAY(DATE(YEAR(B41)+1,MONTH(B41),DAY(B41)))=7,2,IF(WEEKDAY(DATE(YEAR(B41)+1,MONTH(B41),DAY(B41)))=1,1,0))</f>
        <v>42898</v>
      </c>
      <c r="D41" s="57" t="s">
        <v>91</v>
      </c>
      <c r="E41" s="70">
        <f>'FX SPOT &amp; Interast rate'!O10</f>
        <v>1.2783500000000001</v>
      </c>
      <c r="F41" s="84">
        <f>$F$35/(1+E41/100*(F16-$F$10))</f>
        <v>0.98711432594015891</v>
      </c>
      <c r="G41" s="78"/>
      <c r="H41" s="79"/>
      <c r="J41" s="85"/>
      <c r="L41" s="86"/>
      <c r="M41" s="81"/>
      <c r="N41" s="82"/>
    </row>
    <row r="42" spans="2:17">
      <c r="B42" s="61">
        <f t="shared" si="4"/>
        <v>42531</v>
      </c>
      <c r="C42" s="61">
        <f>DATE(YEAR(B42)+2,MONTH(B42),DAY(B42))+IF(WEEKDAY(DATE(YEAR(B42)+2,MONTH(B42),DAY(B42)))=7,2,IF(WEEKDAY(DATE(YEAR(B42)+2,MONTH(B42),DAY(B42)))=1,1,0))</f>
        <v>43262</v>
      </c>
      <c r="D42" s="57" t="s">
        <v>110</v>
      </c>
      <c r="E42" s="70">
        <f>'FX SPOT &amp; Interast rate'!P10</f>
        <v>0.92449999999999999</v>
      </c>
      <c r="F42" s="87">
        <f>'apx_Newton-Raphson'!C39</f>
        <v>0.98170132842145585</v>
      </c>
      <c r="G42" s="78"/>
      <c r="H42" s="79"/>
      <c r="J42" s="85"/>
      <c r="L42" s="88"/>
      <c r="M42" s="89"/>
      <c r="N42" s="82"/>
    </row>
    <row r="43" spans="2:17">
      <c r="B43" s="61">
        <f t="shared" si="4"/>
        <v>42531</v>
      </c>
      <c r="C43" s="61">
        <f>DATE(YEAR(B43)+3,MONTH(B43),DAY(B43))+IF(WEEKDAY(DATE(YEAR(B43)+3,MONTH(B43),DAY(B43)))=7,2,IF(WEEKDAY(DATE(YEAR(B43)+3,MONTH(B43),DAY(B43)))=1,1,0))</f>
        <v>43626</v>
      </c>
      <c r="D43" s="57" t="s">
        <v>95</v>
      </c>
      <c r="E43" s="70">
        <f>'FX SPOT &amp; Interast rate'!Q10</f>
        <v>1.0249999999999999</v>
      </c>
      <c r="F43" s="87"/>
      <c r="G43" s="78"/>
      <c r="H43" s="79"/>
      <c r="J43" s="85"/>
      <c r="L43" s="88"/>
      <c r="M43" s="89"/>
      <c r="N43" s="82"/>
      <c r="O43" s="82"/>
      <c r="P43" s="82"/>
      <c r="Q43" s="75"/>
    </row>
    <row r="44" spans="2:17">
      <c r="B44" s="61">
        <f t="shared" si="4"/>
        <v>42531</v>
      </c>
      <c r="C44" s="61">
        <f>DATE(YEAR(B44)+4,MONTH(B44),DAY(B44))+IF(WEEKDAY(DATE(YEAR(B44)+4,MONTH(B44),DAY(B44)))=7,2,IF(WEEKDAY(DATE(YEAR(B44)+4,MONTH(B44),DAY(B44)))=1,1,0))</f>
        <v>43992</v>
      </c>
      <c r="D44" s="57" t="s">
        <v>97</v>
      </c>
      <c r="E44" s="70">
        <f>'FX SPOT &amp; Interast rate'!R10</f>
        <v>1.1139999999999999</v>
      </c>
      <c r="F44" s="87"/>
      <c r="G44" s="78"/>
      <c r="H44" s="79"/>
      <c r="L44" s="88"/>
      <c r="M44" s="81"/>
      <c r="N44" s="82"/>
      <c r="O44" s="82"/>
      <c r="P44" s="90"/>
      <c r="Q44" s="75"/>
    </row>
    <row r="45" spans="2:17">
      <c r="B45" s="61">
        <f t="shared" si="4"/>
        <v>42531</v>
      </c>
      <c r="C45" s="61">
        <f>DATE(YEAR(B45)+5,MONTH(B45),DAY(B45))+IF(WEEKDAY(DATE(YEAR(B45)+5,MONTH(B45),DAY(B45)))=7,2,IF(WEEKDAY(DATE(YEAR(B45)+5,MONTH(B45),DAY(B45)))=1,1,0))</f>
        <v>44357</v>
      </c>
      <c r="D45" s="57" t="s">
        <v>111</v>
      </c>
      <c r="E45" s="70">
        <f>'FX SPOT &amp; Interast rate'!S10</f>
        <v>1.2030000000000001</v>
      </c>
      <c r="F45" s="87"/>
      <c r="G45" s="78"/>
      <c r="H45" s="79"/>
      <c r="L45" s="88"/>
      <c r="M45" s="81"/>
      <c r="N45" s="82"/>
      <c r="O45" s="82"/>
      <c r="P45" s="90"/>
      <c r="Q45" s="75"/>
    </row>
    <row r="46" spans="2:17">
      <c r="B46" s="61">
        <f t="shared" si="4"/>
        <v>42531</v>
      </c>
      <c r="C46" s="61">
        <f>DATE(YEAR(B46)+8,MONTH(B46),DAY(B46))+IF(WEEKDAY(DATE(YEAR(B46)+8,MONTH(B46),DAY(B46)))=7,2,IF(WEEKDAY(DATE(YEAR(B46)+8,MONTH(B46),DAY(B46)))=1,1,0))</f>
        <v>45453</v>
      </c>
      <c r="D46" s="57" t="s">
        <v>105</v>
      </c>
      <c r="E46" s="70">
        <f>'FX SPOT &amp; Interast rate'!T10</f>
        <v>1.365</v>
      </c>
      <c r="F46" s="87"/>
      <c r="G46" s="78"/>
      <c r="H46" s="79"/>
      <c r="L46" s="88"/>
      <c r="M46" s="81"/>
      <c r="N46" s="82"/>
      <c r="O46" s="82"/>
      <c r="P46" s="82"/>
      <c r="Q46" s="75"/>
    </row>
    <row r="47" spans="2:17">
      <c r="D47" s="92"/>
      <c r="N47" s="91"/>
    </row>
    <row r="48" spans="2:17">
      <c r="C48" s="93" t="s">
        <v>112</v>
      </c>
      <c r="N48" s="61"/>
    </row>
    <row r="50" spans="2:17">
      <c r="B50" s="61"/>
      <c r="C50" s="61"/>
      <c r="K50" s="66"/>
      <c r="L50" s="66"/>
      <c r="M50" s="66"/>
      <c r="N50" s="66"/>
      <c r="O50" s="66"/>
      <c r="P50" s="66"/>
      <c r="Q50" s="66"/>
    </row>
    <row r="51" spans="2:17">
      <c r="B51" s="61"/>
      <c r="C51" s="61"/>
      <c r="K51" s="66"/>
      <c r="L51" s="66"/>
      <c r="M51" s="66"/>
      <c r="N51" s="66"/>
      <c r="O51" s="66"/>
      <c r="P51" s="66"/>
      <c r="Q51" s="94"/>
    </row>
    <row r="52" spans="2:17">
      <c r="B52" s="61"/>
      <c r="C52" s="61"/>
      <c r="K52" s="95"/>
      <c r="L52" s="95"/>
      <c r="M52" s="95"/>
      <c r="N52" s="66"/>
      <c r="O52" s="96"/>
      <c r="P52" s="66"/>
      <c r="Q52" s="94"/>
    </row>
    <row r="53" spans="2:17">
      <c r="K53" s="95"/>
      <c r="L53" s="95"/>
      <c r="M53" s="95"/>
      <c r="N53" s="66"/>
      <c r="O53" s="96"/>
      <c r="P53" s="97"/>
      <c r="Q53" s="94"/>
    </row>
    <row r="54" spans="2:17">
      <c r="C54" s="93" t="s">
        <v>113</v>
      </c>
      <c r="K54" s="95"/>
      <c r="L54" s="95"/>
      <c r="M54" s="95"/>
      <c r="N54" s="66"/>
      <c r="O54" s="96"/>
      <c r="P54" s="97"/>
      <c r="Q54" s="94"/>
    </row>
    <row r="55" spans="2:17">
      <c r="K55" s="95"/>
      <c r="L55" s="95"/>
      <c r="M55" s="95"/>
      <c r="N55" s="66"/>
      <c r="O55" s="96"/>
      <c r="P55" s="97"/>
      <c r="Q55" s="94"/>
    </row>
    <row r="56" spans="2:17">
      <c r="K56" s="95"/>
      <c r="L56" s="95"/>
      <c r="M56" s="95"/>
      <c r="N56" s="66"/>
      <c r="O56" s="96"/>
      <c r="P56" s="97"/>
      <c r="Q56" s="94"/>
    </row>
    <row r="57" spans="2:17">
      <c r="K57" s="95"/>
      <c r="L57" s="95"/>
      <c r="M57" s="95"/>
      <c r="N57" s="66"/>
      <c r="O57" s="96"/>
      <c r="P57" s="97"/>
      <c r="Q57" s="98"/>
    </row>
    <row r="58" spans="2:17">
      <c r="K58" s="95"/>
      <c r="L58" s="95"/>
      <c r="M58" s="95"/>
      <c r="N58" s="66"/>
      <c r="O58" s="96"/>
      <c r="P58" s="97"/>
      <c r="Q58" s="98"/>
    </row>
    <row r="59" spans="2:17">
      <c r="K59" s="95"/>
      <c r="L59" s="95"/>
      <c r="M59" s="95"/>
      <c r="N59" s="66"/>
      <c r="O59" s="96"/>
      <c r="P59" s="97"/>
      <c r="Q59" s="95"/>
    </row>
    <row r="60" spans="2:17">
      <c r="C60" s="93" t="s">
        <v>114</v>
      </c>
      <c r="K60" s="95"/>
      <c r="L60" s="95"/>
      <c r="M60" s="95"/>
      <c r="N60" s="66"/>
      <c r="O60" s="96"/>
      <c r="P60" s="97"/>
      <c r="Q60" s="95"/>
    </row>
    <row r="61" spans="2:17">
      <c r="I61" s="99"/>
      <c r="K61" s="95"/>
      <c r="L61" s="95"/>
      <c r="M61" s="95"/>
      <c r="N61" s="66"/>
      <c r="O61" s="96"/>
      <c r="P61" s="97"/>
      <c r="Q61" s="95"/>
    </row>
    <row r="62" spans="2:17">
      <c r="I62" s="99"/>
      <c r="K62" s="95"/>
      <c r="L62" s="95"/>
      <c r="M62" s="95"/>
      <c r="N62" s="66"/>
      <c r="O62" s="96"/>
      <c r="P62" s="97"/>
      <c r="Q62" s="95"/>
    </row>
    <row r="63" spans="2:17">
      <c r="I63" s="99"/>
      <c r="K63" s="95"/>
      <c r="L63" s="95"/>
      <c r="M63" s="95"/>
      <c r="N63" s="66"/>
      <c r="O63" s="96"/>
      <c r="P63" s="97"/>
      <c r="Q63" s="95"/>
    </row>
    <row r="64" spans="2:17">
      <c r="I64" s="99"/>
      <c r="K64" s="95"/>
      <c r="L64" s="95"/>
      <c r="M64" s="95"/>
      <c r="N64" s="66"/>
      <c r="O64" s="96"/>
      <c r="P64" s="97"/>
      <c r="Q64" s="95"/>
    </row>
    <row r="65" spans="10:17">
      <c r="K65" s="95"/>
      <c r="L65" s="95"/>
      <c r="M65" s="95"/>
      <c r="N65" s="66"/>
      <c r="O65" s="96"/>
      <c r="P65" s="97"/>
      <c r="Q65" s="66"/>
    </row>
    <row r="66" spans="10:17">
      <c r="K66" s="95"/>
      <c r="L66" s="95"/>
      <c r="M66" s="95"/>
      <c r="N66" s="66"/>
      <c r="O66" s="96"/>
      <c r="P66" s="97"/>
      <c r="Q66" s="66"/>
    </row>
    <row r="67" spans="10:17">
      <c r="K67" s="95"/>
      <c r="L67" s="95"/>
      <c r="M67" s="95"/>
      <c r="N67" s="66"/>
      <c r="O67" s="96"/>
      <c r="P67" s="97"/>
      <c r="Q67" s="66"/>
    </row>
    <row r="68" spans="10:17">
      <c r="O68" s="100"/>
    </row>
    <row r="69" spans="10:17">
      <c r="J69" s="60"/>
      <c r="K69" s="60"/>
      <c r="L69" s="60"/>
      <c r="M69" s="60"/>
      <c r="N69" s="60"/>
      <c r="O69" s="100"/>
      <c r="P69" s="60"/>
    </row>
    <row r="70" spans="10:17">
      <c r="J70" s="60"/>
      <c r="K70" s="60"/>
      <c r="L70" s="60"/>
      <c r="M70" s="60"/>
      <c r="N70" s="60"/>
      <c r="O70" s="100"/>
      <c r="P70" s="60"/>
    </row>
    <row r="71" spans="10:17">
      <c r="J71" s="60"/>
      <c r="K71" s="60"/>
      <c r="L71" s="60"/>
      <c r="M71" s="60"/>
      <c r="N71" s="60"/>
      <c r="O71" s="100"/>
      <c r="P71" s="60"/>
    </row>
    <row r="72" spans="10:17">
      <c r="J72" s="60"/>
      <c r="K72" s="60"/>
      <c r="L72" s="60"/>
      <c r="M72" s="60"/>
      <c r="N72" s="60"/>
      <c r="O72" s="60"/>
      <c r="P72" s="60"/>
    </row>
    <row r="73" spans="10:17">
      <c r="J73" s="60"/>
      <c r="K73" s="60"/>
      <c r="L73" s="60"/>
      <c r="M73" s="60"/>
      <c r="N73" s="60"/>
      <c r="O73" s="60"/>
      <c r="P73" s="60"/>
    </row>
    <row r="74" spans="10:17">
      <c r="J74" s="60"/>
      <c r="K74" s="60"/>
      <c r="L74" s="60"/>
      <c r="M74" s="60"/>
      <c r="N74" s="60"/>
      <c r="O74" s="60"/>
      <c r="P74" s="60"/>
    </row>
    <row r="75" spans="10:17">
      <c r="J75" s="60"/>
      <c r="K75" s="60"/>
      <c r="L75" s="60"/>
      <c r="M75" s="60"/>
      <c r="N75" s="60"/>
      <c r="O75" s="60"/>
      <c r="P75" s="60"/>
    </row>
    <row r="76" spans="10:17">
      <c r="J76" s="60"/>
      <c r="K76" s="60"/>
      <c r="L76" s="60"/>
      <c r="M76" s="60"/>
      <c r="N76" s="60"/>
      <c r="O76" s="60"/>
      <c r="P76" s="60"/>
    </row>
    <row r="77" spans="10:17">
      <c r="J77" s="60"/>
      <c r="K77" s="60"/>
      <c r="L77" s="60"/>
      <c r="M77" s="60"/>
      <c r="N77" s="60"/>
      <c r="O77" s="60"/>
      <c r="P77" s="60"/>
    </row>
    <row r="78" spans="10:17">
      <c r="J78" s="60"/>
      <c r="K78" s="60"/>
      <c r="L78" s="60"/>
      <c r="M78" s="60"/>
      <c r="N78" s="60"/>
      <c r="O78" s="60"/>
      <c r="P78" s="60"/>
    </row>
    <row r="89" spans="3:13">
      <c r="C89" s="57" t="s">
        <v>115</v>
      </c>
      <c r="M89" s="101"/>
    </row>
    <row r="105" spans="13:13">
      <c r="M105" s="59"/>
    </row>
    <row r="106" spans="13:13">
      <c r="M106" s="59"/>
    </row>
  </sheetData>
  <phoneticPr fontId="7"/>
  <pageMargins left="0.7" right="0.7" top="0.75" bottom="0.75" header="0.3" footer="0.3"/>
  <pageSetup paperSize="9" scale="43" fitToHeight="0" orientation="landscape" r:id="rId1"/>
  <rowBreaks count="2" manualBreakCount="2">
    <brk id="47" max="16383" man="1"/>
    <brk id="106" max="16383" man="1"/>
  </rowBreak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  <pageSetUpPr fitToPage="1"/>
  </sheetPr>
  <dimension ref="B2:E84"/>
  <sheetViews>
    <sheetView tabSelected="1" view="pageBreakPreview" zoomScale="60" zoomScaleNormal="55" workbookViewId="0">
      <selection activeCell="O8" sqref="O8"/>
    </sheetView>
  </sheetViews>
  <sheetFormatPr defaultColWidth="9.125" defaultRowHeight="15"/>
  <cols>
    <col min="1" max="1" width="9.125" style="38"/>
    <col min="2" max="2" width="7.25" style="38" customWidth="1"/>
    <col min="3" max="3" width="20.25" style="38" bestFit="1" customWidth="1"/>
    <col min="4" max="4" width="31.5" style="38" bestFit="1" customWidth="1"/>
    <col min="5" max="5" width="16.375" style="38" bestFit="1" customWidth="1"/>
    <col min="6" max="6" width="12.625" style="38" bestFit="1" customWidth="1"/>
    <col min="7" max="16384" width="9.125" style="38"/>
  </cols>
  <sheetData>
    <row r="2" spans="2:3">
      <c r="B2" s="102" t="s">
        <v>116</v>
      </c>
    </row>
    <row r="4" spans="2:3">
      <c r="B4" s="38" t="s">
        <v>117</v>
      </c>
    </row>
    <row r="5" spans="2:3">
      <c r="B5" s="38" t="s">
        <v>118</v>
      </c>
    </row>
    <row r="6" spans="2:3">
      <c r="B6" s="38" t="s">
        <v>119</v>
      </c>
    </row>
    <row r="8" spans="2:3">
      <c r="B8" s="38">
        <v>1</v>
      </c>
      <c r="C8" s="38" t="s">
        <v>120</v>
      </c>
    </row>
    <row r="9" spans="2:3">
      <c r="B9" s="38">
        <v>2</v>
      </c>
      <c r="C9" s="38" t="s">
        <v>121</v>
      </c>
    </row>
    <row r="10" spans="2:3">
      <c r="C10" s="38" t="s">
        <v>122</v>
      </c>
    </row>
    <row r="11" spans="2:3" ht="18">
      <c r="B11" s="38">
        <v>3</v>
      </c>
      <c r="C11" s="38" t="s">
        <v>123</v>
      </c>
    </row>
    <row r="12" spans="2:3">
      <c r="B12" s="38">
        <v>4</v>
      </c>
      <c r="C12" s="38" t="s">
        <v>124</v>
      </c>
    </row>
    <row r="19" spans="2:5">
      <c r="B19" s="102" t="s">
        <v>125</v>
      </c>
    </row>
    <row r="20" spans="2:5">
      <c r="B20" s="102"/>
    </row>
    <row r="21" spans="2:5" ht="16.5">
      <c r="B21" s="103" t="s">
        <v>126</v>
      </c>
      <c r="C21" s="38">
        <f>'apx_Discount Factors'!$E$42/100</f>
        <v>9.2449999999999997E-3</v>
      </c>
    </row>
    <row r="22" spans="2:5">
      <c r="B22" s="102"/>
    </row>
    <row r="23" spans="2:5">
      <c r="C23" s="104" t="s">
        <v>127</v>
      </c>
      <c r="D23" s="104" t="s">
        <v>128</v>
      </c>
      <c r="E23" s="104" t="s">
        <v>129</v>
      </c>
    </row>
    <row r="24" spans="2:5">
      <c r="B24" s="38" t="s">
        <v>130</v>
      </c>
      <c r="C24" s="38">
        <f>'apx_Discount Factors'!F35</f>
        <v>0.99997846701442494</v>
      </c>
      <c r="D24" s="105">
        <f>'apx_Discount Factors'!F10</f>
        <v>5.5555555555555558E-3</v>
      </c>
      <c r="E24" s="38">
        <f>'apx_Discount Factors'!G10</f>
        <v>5.5555555555555558E-3</v>
      </c>
    </row>
    <row r="25" spans="2:5">
      <c r="B25" s="38" t="s">
        <v>90</v>
      </c>
      <c r="C25" s="38">
        <f>'apx_Discount Factors'!F40</f>
        <v>0.995135611916378</v>
      </c>
      <c r="D25" s="105">
        <f>'apx_Discount Factors'!F15</f>
        <v>0.51944444444444449</v>
      </c>
      <c r="E25" s="38">
        <f>'apx_Discount Factors'!G15</f>
        <v>0.51111111111111107</v>
      </c>
    </row>
    <row r="26" spans="2:5">
      <c r="B26" s="38" t="s">
        <v>131</v>
      </c>
      <c r="C26" s="38">
        <f>'apx_Discount Factors'!F41</f>
        <v>0.98711432594015891</v>
      </c>
      <c r="D26" s="105">
        <f>'apx_Discount Factors'!F16</f>
        <v>1.0249999999999999</v>
      </c>
      <c r="E26" s="38">
        <f>'apx_Discount Factors'!G16</f>
        <v>1.0111111111111111</v>
      </c>
    </row>
    <row r="27" spans="2:5">
      <c r="B27" s="38" t="s">
        <v>132</v>
      </c>
      <c r="C27" s="38" t="s">
        <v>133</v>
      </c>
      <c r="D27" s="105">
        <f>'apx_Discount Factors'!F17</f>
        <v>1.5305555555555554</v>
      </c>
      <c r="E27" s="38">
        <f>'apx_Discount Factors'!G17</f>
        <v>1.5083333333333333</v>
      </c>
    </row>
    <row r="28" spans="2:5">
      <c r="B28" s="38" t="s">
        <v>93</v>
      </c>
      <c r="C28" s="38" t="s">
        <v>133</v>
      </c>
      <c r="D28" s="105">
        <f>'apx_Discount Factors'!F18</f>
        <v>2.036111111111111</v>
      </c>
      <c r="E28" s="38">
        <f>'apx_Discount Factors'!G18</f>
        <v>2.0083333333333333</v>
      </c>
    </row>
    <row r="29" spans="2:5">
      <c r="B29" s="103"/>
    </row>
    <row r="30" spans="2:5" ht="16.5">
      <c r="B30" s="103" t="s">
        <v>134</v>
      </c>
      <c r="C30" s="106">
        <f t="shared" ref="C30:D32" si="0">D25-D24</f>
        <v>0.51388888888888895</v>
      </c>
      <c r="D30" s="106">
        <f t="shared" si="0"/>
        <v>0.50555555555555554</v>
      </c>
    </row>
    <row r="31" spans="2:5" ht="16.5">
      <c r="B31" s="103" t="s">
        <v>135</v>
      </c>
      <c r="C31" s="106">
        <f t="shared" si="0"/>
        <v>0.50555555555555542</v>
      </c>
      <c r="D31" s="106">
        <f t="shared" si="0"/>
        <v>0.5</v>
      </c>
    </row>
    <row r="32" spans="2:5" ht="16.5">
      <c r="B32" s="103" t="s">
        <v>136</v>
      </c>
      <c r="C32" s="106">
        <f t="shared" si="0"/>
        <v>0.50555555555555554</v>
      </c>
      <c r="D32" s="106">
        <f t="shared" si="0"/>
        <v>0.49722222222222223</v>
      </c>
    </row>
    <row r="33" spans="2:5" ht="16.5">
      <c r="B33" s="103" t="s">
        <v>137</v>
      </c>
      <c r="C33" s="106">
        <f>D28-D26</f>
        <v>1.0111111111111111</v>
      </c>
      <c r="D33" s="106">
        <f>E28-E26</f>
        <v>0.99722222222222223</v>
      </c>
    </row>
    <row r="34" spans="2:5" ht="16.5">
      <c r="B34" s="103" t="s">
        <v>138</v>
      </c>
      <c r="C34" s="106">
        <f>D28-D27</f>
        <v>0.50555555555555554</v>
      </c>
      <c r="D34" s="106">
        <f>E28-E27</f>
        <v>0.5</v>
      </c>
    </row>
    <row r="36" spans="2:5" ht="18">
      <c r="B36" s="107" t="s">
        <v>139</v>
      </c>
      <c r="C36" s="107" t="s">
        <v>140</v>
      </c>
      <c r="D36" s="107" t="s">
        <v>141</v>
      </c>
      <c r="E36" s="107" t="s">
        <v>142</v>
      </c>
    </row>
    <row r="37" spans="2:5">
      <c r="B37" s="38">
        <v>0</v>
      </c>
      <c r="C37" s="108">
        <f>C26</f>
        <v>0.98711432594015891</v>
      </c>
      <c r="D37" s="109">
        <f>$C$21*(SUMPRODUCT($D$30:$D$31,$C$25:$C$26))-$C$24+$C$21*$D$32*$C$26^(1-$D$32/$D$33)*C37^($D$32/$D$33)+($C$21*$D$34+1)*C37</f>
        <v>5.4504428332399213E-3</v>
      </c>
      <c r="E37" s="110">
        <f>$C$21*$D$32*$C$26^(1-$D$32/$D$33)*$D$32/$D$33*C37^($D$32/$D$33-1)+$C$21*$D$34+1</f>
        <v>1.0069145074667285</v>
      </c>
    </row>
    <row r="38" spans="2:5">
      <c r="B38" s="38">
        <v>1</v>
      </c>
      <c r="C38" s="108">
        <f t="shared" ref="C38:C47" si="1">C37-D37/E37</f>
        <v>0.9817013114361246</v>
      </c>
      <c r="D38" s="109">
        <f t="shared" ref="D38:D47" si="2">$C$21*(SUMPRODUCT($D$30:$D$31,$C$25:$C$26))-$C$24+$C$21*$D$32*$C$26^(1-$D$32/$D$33)*C38^($D$32/$D$33)+($C$21*$D$34+1)*C38</f>
        <v>-1.7102883886899178E-8</v>
      </c>
      <c r="E38" s="110">
        <f t="shared" ref="E38:E47" si="3">$C$21*$D$32*$C$26^(1-$D$32/$D$33)*$D$32/$D$33*C38^($D$32/$D$33-1)+$C$21*$D$34+1</f>
        <v>1.0069208353453007</v>
      </c>
    </row>
    <row r="39" spans="2:5">
      <c r="B39" s="38">
        <v>2</v>
      </c>
      <c r="C39" s="108">
        <f t="shared" si="1"/>
        <v>0.98170132842145585</v>
      </c>
      <c r="D39" s="109">
        <f t="shared" si="2"/>
        <v>0</v>
      </c>
      <c r="E39" s="110">
        <f t="shared" si="3"/>
        <v>1.0069208353253625</v>
      </c>
    </row>
    <row r="40" spans="2:5">
      <c r="B40" s="38">
        <v>3</v>
      </c>
      <c r="C40" s="108">
        <f t="shared" si="1"/>
        <v>0.98170132842145585</v>
      </c>
      <c r="D40" s="109">
        <f t="shared" si="2"/>
        <v>0</v>
      </c>
      <c r="E40" s="110">
        <f t="shared" si="3"/>
        <v>1.0069208353253625</v>
      </c>
    </row>
    <row r="41" spans="2:5">
      <c r="B41" s="38">
        <v>4</v>
      </c>
      <c r="C41" s="108">
        <f>C40-D40/E40</f>
        <v>0.98170132842145585</v>
      </c>
      <c r="D41" s="109">
        <f t="shared" si="2"/>
        <v>0</v>
      </c>
      <c r="E41" s="110">
        <f t="shared" si="3"/>
        <v>1.0069208353253625</v>
      </c>
    </row>
    <row r="42" spans="2:5">
      <c r="B42" s="38">
        <v>5</v>
      </c>
      <c r="C42" s="108">
        <f t="shared" si="1"/>
        <v>0.98170132842145585</v>
      </c>
      <c r="D42" s="109">
        <f t="shared" si="2"/>
        <v>0</v>
      </c>
      <c r="E42" s="110">
        <f t="shared" si="3"/>
        <v>1.0069208353253625</v>
      </c>
    </row>
    <row r="43" spans="2:5">
      <c r="B43" s="38">
        <v>6</v>
      </c>
      <c r="C43" s="108">
        <f t="shared" si="1"/>
        <v>0.98170132842145585</v>
      </c>
      <c r="D43" s="109">
        <f t="shared" si="2"/>
        <v>0</v>
      </c>
      <c r="E43" s="110">
        <f t="shared" si="3"/>
        <v>1.0069208353253625</v>
      </c>
    </row>
    <row r="44" spans="2:5">
      <c r="B44" s="38">
        <v>7</v>
      </c>
      <c r="C44" s="108">
        <f t="shared" si="1"/>
        <v>0.98170132842145585</v>
      </c>
      <c r="D44" s="109">
        <f t="shared" si="2"/>
        <v>0</v>
      </c>
      <c r="E44" s="110">
        <f t="shared" si="3"/>
        <v>1.0069208353253625</v>
      </c>
    </row>
    <row r="45" spans="2:5">
      <c r="B45" s="38">
        <v>8</v>
      </c>
      <c r="C45" s="108">
        <f t="shared" si="1"/>
        <v>0.98170132842145585</v>
      </c>
      <c r="D45" s="109">
        <f t="shared" si="2"/>
        <v>0</v>
      </c>
      <c r="E45" s="110">
        <f t="shared" si="3"/>
        <v>1.0069208353253625</v>
      </c>
    </row>
    <row r="46" spans="2:5">
      <c r="B46" s="38">
        <v>9</v>
      </c>
      <c r="C46" s="108">
        <f t="shared" si="1"/>
        <v>0.98170132842145585</v>
      </c>
      <c r="D46" s="109">
        <f t="shared" si="2"/>
        <v>0</v>
      </c>
      <c r="E46" s="110">
        <f t="shared" si="3"/>
        <v>1.0069208353253625</v>
      </c>
    </row>
    <row r="47" spans="2:5">
      <c r="B47" s="38">
        <v>10</v>
      </c>
      <c r="C47" s="108">
        <f t="shared" si="1"/>
        <v>0.98170132842145585</v>
      </c>
      <c r="D47" s="109">
        <f t="shared" si="2"/>
        <v>0</v>
      </c>
      <c r="E47" s="110">
        <f t="shared" si="3"/>
        <v>1.0069208353253625</v>
      </c>
    </row>
    <row r="50" spans="2:4">
      <c r="B50" s="102"/>
    </row>
    <row r="52" spans="2:4">
      <c r="B52" s="103"/>
    </row>
    <row r="54" spans="2:4">
      <c r="C54" s="104"/>
      <c r="D54" s="104"/>
    </row>
    <row r="55" spans="2:4">
      <c r="C55" s="105"/>
    </row>
    <row r="56" spans="2:4">
      <c r="C56" s="105"/>
    </row>
    <row r="57" spans="2:4">
      <c r="C57" s="105"/>
    </row>
    <row r="58" spans="2:4">
      <c r="C58" s="105"/>
    </row>
    <row r="59" spans="2:4">
      <c r="C59" s="105"/>
    </row>
    <row r="64" spans="2:4">
      <c r="B64" s="103"/>
    </row>
    <row r="65" spans="2:5">
      <c r="B65" s="103"/>
    </row>
    <row r="66" spans="2:5">
      <c r="B66" s="103"/>
    </row>
    <row r="67" spans="2:5">
      <c r="B67" s="103"/>
    </row>
    <row r="68" spans="2:5">
      <c r="B68" s="103"/>
    </row>
    <row r="69" spans="2:5">
      <c r="B69" s="103"/>
    </row>
    <row r="70" spans="2:5">
      <c r="B70" s="103"/>
    </row>
    <row r="71" spans="2:5">
      <c r="B71" s="103"/>
    </row>
    <row r="73" spans="2:5">
      <c r="B73" s="107"/>
      <c r="C73" s="107"/>
      <c r="D73" s="107"/>
      <c r="E73" s="107"/>
    </row>
    <row r="74" spans="2:5">
      <c r="C74" s="108"/>
      <c r="D74" s="109"/>
      <c r="E74" s="110"/>
    </row>
    <row r="75" spans="2:5">
      <c r="C75" s="108"/>
      <c r="D75" s="109"/>
      <c r="E75" s="110"/>
    </row>
    <row r="76" spans="2:5">
      <c r="C76" s="108"/>
      <c r="D76" s="109"/>
      <c r="E76" s="110"/>
    </row>
    <row r="77" spans="2:5">
      <c r="C77" s="108"/>
      <c r="D77" s="109"/>
      <c r="E77" s="110"/>
    </row>
    <row r="78" spans="2:5">
      <c r="C78" s="108"/>
      <c r="D78" s="109"/>
      <c r="E78" s="110"/>
    </row>
    <row r="79" spans="2:5">
      <c r="C79" s="108"/>
      <c r="D79" s="109"/>
      <c r="E79" s="110"/>
    </row>
    <row r="80" spans="2:5">
      <c r="C80" s="108"/>
      <c r="D80" s="109"/>
      <c r="E80" s="110"/>
    </row>
    <row r="81" spans="3:5">
      <c r="C81" s="108"/>
      <c r="D81" s="109"/>
      <c r="E81" s="110"/>
    </row>
    <row r="82" spans="3:5">
      <c r="C82" s="108"/>
      <c r="D82" s="109"/>
      <c r="E82" s="110"/>
    </row>
    <row r="83" spans="3:5">
      <c r="C83" s="108"/>
      <c r="D83" s="109"/>
      <c r="E83" s="110"/>
    </row>
    <row r="84" spans="3:5">
      <c r="C84" s="108"/>
      <c r="D84" s="109"/>
      <c r="E84" s="110"/>
    </row>
  </sheetData>
  <phoneticPr fontId="7"/>
  <pageMargins left="0.7" right="0.7" top="0.75" bottom="0.75" header="0.3" footer="0.3"/>
  <pageSetup paperSize="9" scale="62" fitToHeight="0" orientation="landscape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be740f3-d71a-49af-8794-75c20e6f58b0">
      <UserInfo>
        <DisplayName>Yoshihara,HisaeTKXNC</DisplayName>
        <AccountId>26</AccountId>
        <AccountType/>
      </UserInfo>
      <UserInfo>
        <DisplayName>Seki,YokoTKNSG</DisplayName>
        <AccountId>40</AccountId>
        <AccountType/>
      </UserInfo>
      <UserInfo>
        <DisplayName>Nojima,TamamiTKZTX</DisplayName>
        <AccountId>235</AccountId>
        <AccountType/>
      </UserInfo>
      <UserInfo>
        <DisplayName>Tani,KyoheiTKYAF</DisplayName>
        <AccountId>118</AccountId>
        <AccountType/>
      </UserInfo>
      <UserInfo>
        <DisplayName>Terrence,PoonSPMETkm</DisplayName>
        <AccountId>52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01365BF685E646BAE6C7657A181062" ma:contentTypeVersion="4" ma:contentTypeDescription="Create a new document." ma:contentTypeScope="" ma:versionID="a8c80ce5d4093db2f2820487a5e2f92a">
  <xsd:schema xmlns:xsd="http://www.w3.org/2001/XMLSchema" xmlns:xs="http://www.w3.org/2001/XMLSchema" xmlns:p="http://schemas.microsoft.com/office/2006/metadata/properties" xmlns:ns2="4be740f3-d71a-49af-8794-75c20e6f58b0" targetNamespace="http://schemas.microsoft.com/office/2006/metadata/properties" ma:root="true" ma:fieldsID="4b490ad77504f2a75dfa6203313252c2" ns2:_="">
    <xsd:import namespace="4be740f3-d71a-49af-8794-75c20e6f58b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e740f3-d71a-49af-8794-75c20e6f58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Last Shared By Time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ABBE453-DF20-4E0B-8DAF-922C4F628713}">
  <ds:schemaRefs>
    <ds:schemaRef ds:uri="http://purl.org/dc/elements/1.1/"/>
    <ds:schemaRef ds:uri="http://schemas.microsoft.com/office/2006/metadata/properties"/>
    <ds:schemaRef ds:uri="4be740f3-d71a-49af-8794-75c20e6f58b0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4ADB95A-D624-4EEE-B347-043EA53A6D4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567B975-6BC4-4FF3-BC49-E4A61A0343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e740f3-d71a-49af-8794-75c20e6f58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Config List (Premium)</vt:lpstr>
      <vt:lpstr>Config List (Freight)</vt:lpstr>
      <vt:lpstr>Murex FX Forward</vt:lpstr>
      <vt:lpstr>FX SPOT &amp; Interast rate</vt:lpstr>
      <vt:lpstr>apx_Discount Factors</vt:lpstr>
      <vt:lpstr>apx_Newton-Raphson</vt:lpstr>
      <vt:lpstr>'apx_Newton-Raphson'!Print_Area</vt:lpstr>
      <vt:lpstr>'Config List (Freight)'!Print_Area</vt:lpstr>
      <vt:lpstr>'Config List (Premium)'!Print_Area</vt:lpstr>
      <vt:lpstr>'Config List (Freight)'!Print_Titles</vt:lpstr>
      <vt:lpstr>'Config List (Premium)'!Print_Titles</vt:lpstr>
    </vt:vector>
  </TitlesOfParts>
  <Company>三井物産株式会社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d0766</dc:creator>
  <cp:lastModifiedBy>Hui Yuan Chua</cp:lastModifiedBy>
  <cp:lastPrinted>2017-05-16T05:53:41Z</cp:lastPrinted>
  <dcterms:created xsi:type="dcterms:W3CDTF">2006-04-26T09:22:44Z</dcterms:created>
  <dcterms:modified xsi:type="dcterms:W3CDTF">2018-07-26T12:22:25Z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0x010100D301365BF685E646BAE6C7657A181062</vt:lpwstr>
  </property>
</Properties>
</file>