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Ironhack\IRONLABS_OM\Projet Payments\"/>
    </mc:Choice>
  </mc:AlternateContent>
  <xr:revisionPtr revIDLastSave="0" documentId="13_ncr:1_{40167691-8DC3-403A-A37E-9ADE21032427}" xr6:coauthVersionLast="47" xr6:coauthVersionMax="47" xr10:uidLastSave="{00000000-0000-0000-0000-000000000000}"/>
  <bookViews>
    <workbookView xWindow="-110" yWindow="-110" windowWidth="22780" windowHeight="14660" activeTab="3" xr2:uid="{EC262E73-C69C-4C2A-8A9A-BDDEF9F428A1}"/>
  </bookViews>
  <sheets>
    <sheet name="Sheet1" sheetId="1" r:id="rId1"/>
    <sheet name="Time to Completion" sheetId="2" r:id="rId2"/>
    <sheet name="Feuil1" sheetId="3" r:id="rId3"/>
    <sheet name="Get Dummies" sheetId="4" r:id="rId4"/>
  </sheets>
  <definedNames>
    <definedName name="_xlnm._FilterDatabase" localSheetId="0" hidden="1">Sheet1!$A$1:$N$91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3" i="4"/>
  <c r="U14" i="2"/>
  <c r="A3" i="1"/>
  <c r="A4" i="1"/>
  <c r="O4" i="1" s="1"/>
  <c r="A5" i="1"/>
  <c r="O5" i="1" s="1"/>
  <c r="A6" i="1"/>
  <c r="A7" i="1"/>
  <c r="O7" i="1" s="1"/>
  <c r="A8" i="1"/>
  <c r="O8" i="1" s="1"/>
  <c r="A9" i="1"/>
  <c r="A10" i="1"/>
  <c r="O10" i="1" s="1"/>
  <c r="A11" i="1"/>
  <c r="O11" i="1" s="1"/>
  <c r="A12" i="1"/>
  <c r="A13" i="1"/>
  <c r="O13" i="1" s="1"/>
  <c r="A14" i="1"/>
  <c r="A15" i="1"/>
  <c r="A16" i="1"/>
  <c r="O16" i="1" s="1"/>
  <c r="A17" i="1"/>
  <c r="A18" i="1"/>
  <c r="O18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O31" i="1" s="1"/>
  <c r="A32" i="1"/>
  <c r="A33" i="1"/>
  <c r="O33" i="1" s="1"/>
  <c r="A34" i="1"/>
  <c r="A35" i="1"/>
  <c r="O35" i="1" s="1"/>
  <c r="A36" i="1"/>
  <c r="A37" i="1"/>
  <c r="A38" i="1"/>
  <c r="O38" i="1" s="1"/>
  <c r="A39" i="1"/>
  <c r="A40" i="1"/>
  <c r="A41" i="1"/>
  <c r="A42" i="1"/>
  <c r="A43" i="1"/>
  <c r="A44" i="1"/>
  <c r="O44" i="1" s="1"/>
  <c r="A45" i="1"/>
  <c r="A46" i="1"/>
  <c r="A47" i="1"/>
  <c r="A48" i="1"/>
  <c r="A49" i="1"/>
  <c r="A50" i="1"/>
  <c r="A51" i="1"/>
  <c r="A52" i="1"/>
  <c r="A53" i="1"/>
  <c r="O53" i="1" s="1"/>
  <c r="A54" i="1"/>
  <c r="A55" i="1"/>
  <c r="A56" i="1"/>
  <c r="O56" i="1" s="1"/>
  <c r="A57" i="1"/>
  <c r="A58" i="1"/>
  <c r="O58" i="1" s="1"/>
  <c r="A59" i="1"/>
  <c r="A60" i="1"/>
  <c r="O60" i="1" s="1"/>
  <c r="A61" i="1"/>
  <c r="A62" i="1"/>
  <c r="A63" i="1"/>
  <c r="A64" i="1"/>
  <c r="O64" i="1" s="1"/>
  <c r="A65" i="1"/>
  <c r="A66" i="1"/>
  <c r="A67" i="1"/>
  <c r="A68" i="1"/>
  <c r="A69" i="1"/>
  <c r="O69" i="1" s="1"/>
  <c r="A70" i="1"/>
  <c r="A71" i="1"/>
  <c r="A72" i="1"/>
  <c r="A73" i="1"/>
  <c r="A74" i="1"/>
  <c r="O74" i="1" s="1"/>
  <c r="A75" i="1"/>
  <c r="A76" i="1"/>
  <c r="A77" i="1"/>
  <c r="A78" i="1"/>
  <c r="A79" i="1"/>
  <c r="A80" i="1"/>
  <c r="O80" i="1" s="1"/>
  <c r="A81" i="1"/>
  <c r="A82" i="1"/>
  <c r="O82" i="1" s="1"/>
  <c r="A83" i="1"/>
  <c r="A84" i="1"/>
  <c r="O84" i="1" s="1"/>
  <c r="A85" i="1"/>
  <c r="A86" i="1"/>
  <c r="A87" i="1"/>
  <c r="A88" i="1"/>
  <c r="A89" i="1"/>
  <c r="O89" i="1" s="1"/>
  <c r="A90" i="1"/>
  <c r="A91" i="1"/>
  <c r="O91" i="1" s="1"/>
  <c r="A2" i="1"/>
  <c r="O2" i="1" s="1"/>
  <c r="T54" i="2"/>
  <c r="J6" i="2"/>
  <c r="U6" i="2" s="1"/>
  <c r="J7" i="2"/>
  <c r="J8" i="2"/>
  <c r="J9" i="2"/>
  <c r="J10" i="2"/>
  <c r="U10" i="2" s="1"/>
  <c r="J11" i="2"/>
  <c r="J12" i="2"/>
  <c r="U12" i="2" s="1"/>
  <c r="J13" i="2"/>
  <c r="U13" i="2" s="1"/>
  <c r="J14" i="2"/>
  <c r="J15" i="2"/>
  <c r="U15" i="2" s="1"/>
  <c r="J16" i="2"/>
  <c r="U16" i="2" s="1"/>
  <c r="J17" i="2"/>
  <c r="U17" i="2" s="1"/>
  <c r="J18" i="2"/>
  <c r="J19" i="2"/>
  <c r="U19" i="2" s="1"/>
  <c r="J20" i="2"/>
  <c r="U20" i="2" s="1"/>
  <c r="J21" i="2"/>
  <c r="U21" i="2" s="1"/>
  <c r="J22" i="2"/>
  <c r="U22" i="2" s="1"/>
  <c r="J23" i="2"/>
  <c r="U23" i="2" s="1"/>
  <c r="J24" i="2"/>
  <c r="U24" i="2" s="1"/>
  <c r="J25" i="2"/>
  <c r="U25" i="2" s="1"/>
  <c r="J26" i="2"/>
  <c r="U26" i="2" s="1"/>
  <c r="J27" i="2"/>
  <c r="J28" i="2"/>
  <c r="J29" i="2"/>
  <c r="U29" i="2" s="1"/>
  <c r="J30" i="2"/>
  <c r="U30" i="2" s="1"/>
  <c r="J31" i="2"/>
  <c r="U31" i="2" s="1"/>
  <c r="J32" i="2"/>
  <c r="U32" i="2" s="1"/>
  <c r="J33" i="2"/>
  <c r="J34" i="2"/>
  <c r="U34" i="2" s="1"/>
  <c r="J35" i="2"/>
  <c r="U35" i="2" s="1"/>
  <c r="J36" i="2"/>
  <c r="U36" i="2" s="1"/>
  <c r="J37" i="2"/>
  <c r="U37" i="2" s="1"/>
  <c r="J38" i="2"/>
  <c r="U38" i="2" s="1"/>
  <c r="J39" i="2"/>
  <c r="J40" i="2"/>
  <c r="U40" i="2" s="1"/>
  <c r="J41" i="2"/>
  <c r="U41" i="2" s="1"/>
  <c r="J42" i="2"/>
  <c r="U42" i="2" s="1"/>
  <c r="J43" i="2"/>
  <c r="U43" i="2" s="1"/>
  <c r="J44" i="2"/>
  <c r="U44" i="2" s="1"/>
  <c r="J45" i="2"/>
  <c r="U45" i="2" s="1"/>
  <c r="J46" i="2"/>
  <c r="U46" i="2" s="1"/>
  <c r="J47" i="2"/>
  <c r="U47" i="2" s="1"/>
  <c r="J48" i="2"/>
  <c r="U48" i="2" s="1"/>
  <c r="J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" i="1"/>
  <c r="N4" i="1"/>
  <c r="N5" i="1"/>
  <c r="N2" i="1"/>
  <c r="N3" i="1"/>
  <c r="P15" i="1" l="1"/>
  <c r="P85" i="1"/>
  <c r="P71" i="1"/>
  <c r="P79" i="1"/>
  <c r="P45" i="1"/>
  <c r="P31" i="1"/>
  <c r="P21" i="1"/>
  <c r="P83" i="1"/>
  <c r="P73" i="1"/>
  <c r="P55" i="1"/>
  <c r="P11" i="1"/>
  <c r="P75" i="1"/>
  <c r="P47" i="1"/>
  <c r="P2" i="1"/>
  <c r="P56" i="1"/>
  <c r="P65" i="1"/>
  <c r="P36" i="1"/>
  <c r="P25" i="1"/>
  <c r="P78" i="1"/>
  <c r="P81" i="1"/>
  <c r="P61" i="1"/>
  <c r="P19" i="1"/>
  <c r="P3" i="1"/>
  <c r="P12" i="1"/>
  <c r="P63" i="1"/>
  <c r="P57" i="1"/>
  <c r="P35" i="1"/>
  <c r="P20" i="1"/>
  <c r="P40" i="1"/>
  <c r="P17" i="1"/>
  <c r="P43" i="1"/>
  <c r="P91" i="1"/>
  <c r="P32" i="1"/>
  <c r="P6" i="1"/>
  <c r="P27" i="1"/>
  <c r="P18" i="1"/>
  <c r="P41" i="1"/>
  <c r="P51" i="1"/>
  <c r="P52" i="1"/>
  <c r="P68" i="1"/>
  <c r="P29" i="1"/>
  <c r="P70" i="1"/>
  <c r="P88" i="1"/>
  <c r="P59" i="1"/>
  <c r="P39" i="1"/>
  <c r="P33" i="1"/>
  <c r="P58" i="1"/>
  <c r="P30" i="1"/>
  <c r="P90" i="1"/>
  <c r="P26" i="1"/>
  <c r="P89" i="1"/>
  <c r="P54" i="1"/>
  <c r="P22" i="1"/>
  <c r="P86" i="1"/>
  <c r="P50" i="1"/>
  <c r="P82" i="1"/>
  <c r="P46" i="1"/>
  <c r="P74" i="1"/>
  <c r="P42" i="1"/>
  <c r="P14" i="1"/>
  <c r="P34" i="1"/>
  <c r="P10" i="1"/>
  <c r="P66" i="1"/>
  <c r="P49" i="1"/>
  <c r="P9" i="1"/>
  <c r="P80" i="1"/>
  <c r="P72" i="1"/>
  <c r="P64" i="1"/>
  <c r="P48" i="1"/>
  <c r="P24" i="1"/>
  <c r="P16" i="1"/>
  <c r="P8" i="1"/>
  <c r="P87" i="1"/>
  <c r="P23" i="1"/>
  <c r="P7" i="1"/>
  <c r="P62" i="1"/>
  <c r="P38" i="1"/>
  <c r="P77" i="1"/>
  <c r="P69" i="1"/>
  <c r="P53" i="1"/>
  <c r="P37" i="1"/>
  <c r="P13" i="1"/>
  <c r="P5" i="1"/>
  <c r="P84" i="1"/>
  <c r="P76" i="1"/>
  <c r="P60" i="1"/>
  <c r="P44" i="1"/>
  <c r="P28" i="1"/>
  <c r="P4" i="1"/>
  <c r="P67" i="1"/>
  <c r="U27" i="2"/>
  <c r="U18" i="2"/>
  <c r="U33" i="2"/>
  <c r="U9" i="2"/>
  <c r="U8" i="2"/>
  <c r="U11" i="2"/>
  <c r="U39" i="2"/>
  <c r="U7" i="2"/>
  <c r="U28" i="2"/>
  <c r="U5" i="2"/>
</calcChain>
</file>

<file path=xl/sharedStrings.xml><?xml version="1.0" encoding="utf-8"?>
<sst xmlns="http://schemas.openxmlformats.org/spreadsheetml/2006/main" count="821" uniqueCount="140">
  <si>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</si>
  <si>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</si>
  <si>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</si>
  <si>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</si>
  <si>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</si>
  <si>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</si>
  <si>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</si>
  <si>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</si>
  <si>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</si>
  <si>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</si>
  <si>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</si>
  <si>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</si>
  <si>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</si>
  <si>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</si>
  <si>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</si>
  <si>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</si>
  <si>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</si>
  <si>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</si>
  <si>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</si>
  <si>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</si>
  <si>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</si>
  <si>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</si>
  <si>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</si>
  <si>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</si>
  <si>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</si>
  <si>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</si>
  <si>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</si>
  <si>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</si>
  <si>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</si>
  <si>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</si>
  <si>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</si>
  <si>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</si>
  <si>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</si>
  <si>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</si>
  <si>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</si>
  <si>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</si>
  <si>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</si>
  <si>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</si>
  <si>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</si>
  <si>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</si>
  <si>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</si>
  <si>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</si>
  <si>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</si>
  <si>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</si>
  <si>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</si>
  <si>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</si>
  <si>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</si>
  <si>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</si>
  <si>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</si>
  <si>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</si>
  <si>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</si>
  <si>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</si>
  <si>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</si>
  <si>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</si>
  <si>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</si>
  <si>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</si>
  <si>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</si>
  <si>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</si>
  <si>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</si>
  <si>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</si>
  <si>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</si>
  <si>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</si>
  <si>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</si>
  <si>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</si>
  <si>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</si>
  <si>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</si>
  <si>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</si>
  <si>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</si>
  <si>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</si>
  <si>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</si>
  <si>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</si>
  <si>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</si>
  <si>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</si>
  <si>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</si>
  <si>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</si>
  <si>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</si>
  <si>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</si>
  <si>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</si>
  <si>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</si>
  <si>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</si>
  <si>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Bank Country</t>
  </si>
  <si>
    <t>DateTime</t>
  </si>
  <si>
    <t>Primary Key</t>
  </si>
  <si>
    <t>Étiquettes de lignes</t>
  </si>
  <si>
    <t>ACME INVEST. REF211 10000 USD</t>
  </si>
  <si>
    <t>ACME ONE CORP.  REFTEST01 2345 USD</t>
  </si>
  <si>
    <t>ACME ONE CORP.  REFTEST01 4537 USD</t>
  </si>
  <si>
    <t>ACME PRIVATE. REF211 1000000 EUR</t>
  </si>
  <si>
    <t>ACME PRIVATE. REF211 7890 EUR</t>
  </si>
  <si>
    <t>ACME TRADE. REF211 11000 USD</t>
  </si>
  <si>
    <t>ACME TRADE. REF211 12000 USD</t>
  </si>
  <si>
    <t>ACME TRUST. REF21 12000 EUR</t>
  </si>
  <si>
    <t>ACME TRUST. REF21 12000 USD</t>
  </si>
  <si>
    <t>ACME TRUST. REF21 23900 EUR</t>
  </si>
  <si>
    <t>ACME TRUST. REF21 23900 USD</t>
  </si>
  <si>
    <t>ACME TWO SCRL REF111 3000 USD</t>
  </si>
  <si>
    <t>ACME TWO SCRL REF111 30000 USD</t>
  </si>
  <si>
    <t>ACME TWO SCRL REF111 5643 USD</t>
  </si>
  <si>
    <t>ALT INC  REFD202102 12400 USD</t>
  </si>
  <si>
    <t>ALT INC  REFD202102 4569 USD</t>
  </si>
  <si>
    <t>ALT-2 INC  REFD202103 17430 USD</t>
  </si>
  <si>
    <t>ALT-2 INC  REFD202103 456 USD</t>
  </si>
  <si>
    <t>Beta Corp REF001 12000 EUR</t>
  </si>
  <si>
    <t>Beta Corp REF001 12000 USD</t>
  </si>
  <si>
    <t>Beta Corp REF001 3326 EUR</t>
  </si>
  <si>
    <t>Beta Corp REF001 3326 USD</t>
  </si>
  <si>
    <t>Beta Corp REF001DEMO 1100 USD</t>
  </si>
  <si>
    <t>Beta NV. REFDEMO01 1025 USD</t>
  </si>
  <si>
    <t>BETA NV. REFDEMO01 900 USD</t>
  </si>
  <si>
    <t>BRITA SUPPORT REFDEM012 238 USD</t>
  </si>
  <si>
    <t>CANONIC  REFDEM9992 6709 EUR</t>
  </si>
  <si>
    <t>CANONIC  REFDEM9992 6709 USD</t>
  </si>
  <si>
    <t>CARGO INC  REFD543105 1100 USD</t>
  </si>
  <si>
    <t>CRETA SUPPORT REFDEM0091 5188 EUR</t>
  </si>
  <si>
    <t>CROCTUS NY REFDEM5591 120 USD</t>
  </si>
  <si>
    <t>CROSSSUPPORT SA REFDEM5591 6720 EUR</t>
  </si>
  <si>
    <t>DELTA INC  REFD10092 67569 EUR</t>
  </si>
  <si>
    <t>HAMILTON LTD. REF201 2100 USD</t>
  </si>
  <si>
    <t>ICRETA NV. REFDEMO01 800 USD</t>
  </si>
  <si>
    <t>IntellectEU NV. REFDEMO02 1025 USD</t>
  </si>
  <si>
    <t>ISUPPLIER1 US. REFDEMO01 87600 USD</t>
  </si>
  <si>
    <t>ISUPPLIER2 PL. REFDEMO901 1600 USD</t>
  </si>
  <si>
    <t>QUATRO INC  REFD543104 3100 USD</t>
  </si>
  <si>
    <t>SIGMA INC  REFD543103 456 USD</t>
  </si>
  <si>
    <t>SOCIETE GEN SA REFDEM1591 348 EUR</t>
  </si>
  <si>
    <t>TRADE INC  REFD10192 67569 EUR</t>
  </si>
  <si>
    <t>TRADE INC  REFD543105 1100 USD</t>
  </si>
  <si>
    <t>ZERO LTD. REFZ999 12100 USD</t>
  </si>
  <si>
    <t>(vide)</t>
  </si>
  <si>
    <t>Total général</t>
  </si>
  <si>
    <t>Étiquettes de colonnes</t>
  </si>
  <si>
    <t>Min. de Date</t>
  </si>
  <si>
    <t>Min. de Time (local)</t>
  </si>
  <si>
    <t>Days</t>
  </si>
  <si>
    <t>Hours</t>
  </si>
  <si>
    <t>Time to completion</t>
  </si>
  <si>
    <t>REF2111</t>
  </si>
  <si>
    <t>ACME INVEST. REF2111 10000 USD</t>
  </si>
  <si>
    <t>Nombre de Debtor</t>
  </si>
  <si>
    <t>RealStatus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</si>
</sst>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400]h:mm:ss\ AM/PM"/>
    <numFmt numFmtId="165" formatCode="#,##0.00_ ;\-#,##0.00\ "/>
    <numFmt numFmtId="166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166" fontId="0" fillId="0" borderId="0" xfId="0" applyNumberFormat="1"/>
    <xf numFmtId="166" fontId="0" fillId="3" borderId="0" xfId="0" applyNumberFormat="1" applyFill="1"/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pivotButton="1" applyNumberFormat="1"/>
    <xf numFmtId="164" fontId="0" fillId="0" borderId="0" xfId="0" pivotButton="1" applyNumberFormat="1"/>
    <xf numFmtId="0" fontId="0" fillId="0" borderId="0" xfId="0" applyNumberFormat="1"/>
  </cellXfs>
  <cellStyles count="2">
    <cellStyle name="Milliers" xfId="1" builtinId="3"/>
    <cellStyle name="Normal" xfId="0" builtinId="0"/>
  </cellStyles>
  <dxfs count="1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Masson" refreshedDate="44652.542712962961" createdVersion="7" refreshedVersion="7" minRefreshableVersion="3" recordCount="91" xr:uid="{163692D9-E42A-44EF-B696-E4EACE2E0DB4}">
  <cacheSource type="worksheet">
    <worksheetSource ref="A1:N1048576" sheet="Sheet1"/>
  </cacheSource>
  <cacheFields count="14">
    <cacheField name="Primary Key" numFmtId="0">
      <sharedItems containsBlank="1" count="109">
        <s v="ICRETA NV. REFDEMO01 800 USD"/>
        <s v="ACME INVEST. REF211 10000 USD"/>
        <s v="TRADE INC  REFD10192 67569 EUR"/>
        <s v="ACME TRADE. REF211 12000 USD"/>
        <s v="CARGO INC  REFD543105 1100 USD"/>
        <s v="TRADE INC  REFD543105 1100 USD"/>
        <s v="ACME ONE CORP.  REFTEST01 4537 USD"/>
        <s v="ACME TWO SCRL REF111 5643 USD"/>
        <s v="ACME PRIVATE. REF211 7890 EUR"/>
        <s v="ACME TWO SCRL REF111 30000 USD"/>
        <s v="ACME TWO SCRL REF111 3000 USD"/>
        <s v="ACME TRUST. REF21 12000 USD"/>
        <s v="ACME TRUST. REF21 12000 EUR"/>
        <s v="ALT-2 INC  REFD202103 17430 USD"/>
        <s v="ALT INC  REFD202102 12400 USD"/>
        <s v="Beta Corp REF001 12000 USD"/>
        <s v="Beta Corp REF001 12000 EUR"/>
        <s v="ACME PRIVATE. REF211 1000000 EUR"/>
        <s v="Beta NV. REFDEMO01 1025 USD"/>
        <s v="BETA NV. REFDEMO01 900 USD"/>
        <s v="ACME ONE CORP.  REFTEST01 2345 USD"/>
        <s v="Beta Corp REF001 3326 USD"/>
        <s v="Beta Corp REF001 3326 EUR"/>
        <s v="QUATRO INC  REFD543104 3100 USD"/>
        <s v="SIGMA INC  REFD543103 456 USD"/>
        <s v="CROCTUS NY REFDEM5591 120 USD"/>
        <s v="Beta Corp REF001DEMO 1100 USD"/>
        <s v="CANONIC  REFDEM9992 6709 USD"/>
        <s v="CANONIC  REFDEM9992 6709 EUR"/>
        <s v="DELTA INC  REFD10092 67569 EUR"/>
        <s v="CRETA SUPPORT REFDEM0091 5188 EUR"/>
        <s v="BRITA SUPPORT REFDEM012 238 USD"/>
        <s v="SOCIETE GEN SA REFDEM1591 348 EUR"/>
        <s v="ACME TRADE. REF211 11000 USD"/>
        <s v="ACME TRUST. REF21 23900 USD"/>
        <s v="ACME TRUST. REF21 23900 EUR"/>
        <s v="IntellectEU NV. REFDEMO02 1025 USD"/>
        <s v="ALT INC  REFD202102 4569 USD"/>
        <s v="ISUPPLIER1 US. REFDEMO01 87600 USD"/>
        <s v="HAMILTON LTD. REF201 2100 USD"/>
        <s v="ZERO LTD. REFZ999 12100 USD"/>
        <s v="ALT-2 INC  REFD202103 456 USD"/>
        <s v="ISUPPLIER2 PL. REFDEMO901 1600 USD"/>
        <s v="CROSSSUPPORT SA REFDEM5591 6720 EUR"/>
        <m/>
        <s v="ACME PRIVATE. REF211 7890 EUR 44297" u="1"/>
        <s v="CRETA SUPPORT REFDEM0091 5188 EUR 44210" u="1"/>
        <s v="ACME TRUST. REF21 12000 USD 44388" u="1"/>
        <s v="TRADE INC  REFD10192 67569 EUR 44218" u="1"/>
        <s v="ALT-2 INC  REFD202103 17430 USD 44388" u="1"/>
        <s v="ALT-2 INC  REFD202103 17430 USD 44389" u="1"/>
        <s v="Beta Corp REF001 3326 EUR 44572" u="1"/>
        <s v="ICRETA NV. REFDEMO01 800 USD 44157" u="1"/>
        <s v="TRADE INC  REFD543105 1100 USD 44258" u="1"/>
        <s v="ACME TWO SCRL REF111 3000 USD 44306" u="1"/>
        <s v="ACME TRADE. REF211 12000 USD 44240" u="1"/>
        <s v="Beta Corp REF001 3326 USD 44572" u="1"/>
        <s v="TRADE INC  REFD10192 67569 EUR 44217" u="1"/>
        <s v="ACME ONE CORP.  REFTEST01 2345 USD 44550" u="1"/>
        <s v="Beta Corp REF001 12000 USD 44474" u="1"/>
        <s v="CARGO INC  REFD543105 1100 USD 44258" u="1"/>
        <s v="ACME ONE CORP.  REFTEST01 4537 USD 44271" u="1"/>
        <s v="ACME PRIVATE. REF211 1000000 EUR 44502" u="1"/>
        <s v="Beta Corp REF001DEMO 1100 USD 44234" u="1"/>
        <s v="HAMILTON LTD. REF201 2100 USD 44277" u="1"/>
        <s v="ACME ONE CORP.  REFTEST01 4537 USD 44273" u="1"/>
        <s v="BETA NV. REFDEMO01 900 USD 44524" u="1"/>
        <s v="ACME TWO SCRL REF111 5643 USD 44275" u="1"/>
        <s v="ACME PRIVATE. REF211 7890 EUR 44299" u="1"/>
        <s v="TRADE INC  REFD543105 1100 USD 44257" u="1"/>
        <s v="IntellectEU NV. REFDEMO02 1025 USD 44155" u="1"/>
        <s v="Beta Corp REF001 12000 EUR 44476" u="1"/>
        <s v="CANONIC  REFDEM9992 6709 USD 44209" u="1"/>
        <s v="ACME TRADE. REF211 12000 USD 44241" u="1"/>
        <s v="ACME TWO SCRL REF111 30000 USD 44305" u="1"/>
        <s v="ACME INVEST. REF211 10000 USD 44217" u="1"/>
        <s v="ISUPPLIER1 US. REFDEMO01 87600 USD 44156" u="1"/>
        <s v="ACME TRUST. REF21 23900 EUR 44271" u="1"/>
        <s v="ACME INVEST. REF211 10000 USD 44271" u="1"/>
        <s v="Beta Corp REF001DEMO 1100 USD 44235" u="1"/>
        <s v="CARGO INC  REFD543105 1100 USD 44257" u="1"/>
        <s v="ALT INC  REFD202102 4569 USD 44248" u="1"/>
        <s v="ACME ONE CORP.  REFTEST01 2345 USD 44549" u="1"/>
        <s v="QUATRO INC  REFD543104 3100 USD 44256" u="1"/>
        <s v="ACME TWO SCRL REF111 5643 USD 44276" u="1"/>
        <s v="ALT INC  REFD202102 12400 USD 44454" u="1"/>
        <s v="Beta Corp REF001 3326 USD 44571" u="1"/>
        <s v="BETA NV. REFDEMO01 900 USD 44522" u="1"/>
        <s v="Beta NV. REFDEMO01 1025 USD 44520" u="1"/>
        <s v="ICRETA NV. REFDEMO01 800 USD 44155" u="1"/>
        <s v="SOCIETE GEN SA REFDEM1591 348 EUR 44211" u="1"/>
        <s v="ALT-2 INC  REFD202103 17430 USD 44390" u="1"/>
        <s v="ACME TRUST. REF21 12000 EUR 44388" u="1"/>
        <s v="ACME INVEST. REF211 10000 USD 44272" u="1"/>
        <s v="ALT-2 INC  REFD202103 456 USD 44253" u="1"/>
        <s v="DELTA INC  REFD10092 67569 EUR 44209" u="1"/>
        <s v="ACME PRIVATE. REF211 1000000 EUR 44503" u="1"/>
        <s v="CANONIC  REFDEM9992 6709 EUR 44209" u="1"/>
        <s v="ZERO LTD. REFZ999 12100 USD 44278" u="1"/>
        <s v="BRITA SUPPORT REFDEM012 238 USD 44211" u="1"/>
        <s v="ALT INC  REFD202102 12400 USD 44455" u="1"/>
        <s v="ISUPPLIER2 PL. REFDEMO901 1600 USD 44162" u="1"/>
        <s v="Beta NV. REFDEMO01 1025 USD 44521" u="1"/>
        <s v="ACME INVEST. REF211 10000 USD 44223" u="1"/>
        <s v="ACME TRUST. REF21 23900 USD 44271" u="1"/>
        <s v="CROCTUS NY REFDEM5591 120 USD 44201" u="1"/>
        <s v="SIGMA INC  REFD543103 456 USD 44256" u="1"/>
        <s v="CROSSSUPPORT SA REFDEM5591 6720 EUR 44224" u="1"/>
        <s v="ACME TRADE. REF211 11000 USD 44271" u="1"/>
      </sharedItems>
    </cacheField>
    <cacheField name="Status" numFmtId="0">
      <sharedItems containsBlank="1" count="7">
        <s v="COMPLETED"/>
        <s v="NEW"/>
        <s v="PENDING"/>
        <s v="DELIVERED"/>
        <s v="PROCESSING"/>
        <s v="CANCELLED"/>
        <m/>
      </sharedItems>
    </cacheField>
    <cacheField name="Debtor" numFmtId="0">
      <sharedItems containsBlank="1"/>
    </cacheField>
    <cacheField name="Creditor" numFmtId="0">
      <sharedItems containsBlank="1"/>
    </cacheField>
    <cacheField name="Type" numFmtId="0">
      <sharedItems containsBlank="1"/>
    </cacheField>
    <cacheField name="Reference" numFmtId="0">
      <sharedItems containsBlank="1"/>
    </cacheField>
    <cacheField name="Initial Amount" numFmtId="165">
      <sharedItems containsString="0" containsBlank="1" containsNumber="1" containsInteger="1" minValue="120" maxValue="1000000"/>
    </cacheField>
    <cacheField name="Currency" numFmtId="0">
      <sharedItems containsBlank="1"/>
    </cacheField>
    <cacheField name="Bank" numFmtId="0">
      <sharedItems containsBlank="1"/>
    </cacheField>
    <cacheField name="Charges" numFmtId="0">
      <sharedItems containsString="0" containsBlank="1" containsNumber="1" minValue="0.01" maxValue="0.08"/>
    </cacheField>
    <cacheField name="Date" numFmtId="14">
      <sharedItems containsNonDate="0" containsDate="1" containsString="0" containsBlank="1" minDate="2020-11-20T00:00:00" maxDate="2022-01-12T00:00:00"/>
    </cacheField>
    <cacheField name="Time (local)" numFmtId="164">
      <sharedItems containsNonDate="0" containsDate="1" containsString="0" containsBlank="1" minDate="1899-12-30T08:12:00" maxDate="1900-01-01T00:00:00"/>
    </cacheField>
    <cacheField name="DateTime" numFmtId="166">
      <sharedItems containsBlank="1"/>
    </cacheField>
    <cacheField name="Bank Country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Masson" refreshedDate="44652.649947106482" createdVersion="7" refreshedVersion="7" minRefreshableVersion="3" recordCount="91" xr:uid="{74FF4770-BAA9-4AB4-835A-B6EDFCD395A0}">
  <cacheSource type="worksheet">
    <worksheetSource ref="A1:O1048576" sheet="Sheet1"/>
  </cacheSource>
  <cacheFields count="15">
    <cacheField name="Primary Key" numFmtId="0">
      <sharedItems containsBlank="1" count="46">
        <s v="ICRETA NV. REFDEMO01 800 USD"/>
        <s v="ACME INVEST. REF2111 10000 USD"/>
        <s v="TRADE INC  REFD10192 67569 EUR"/>
        <s v="ACME TRADE. REF211 12000 USD"/>
        <s v="CARGO INC  REFD543105 1100 USD"/>
        <s v="TRADE INC  REFD543105 1100 USD"/>
        <s v="ACME INVEST. REF211 10000 USD"/>
        <s v="ACME ONE CORP.  REFTEST01 4537 USD"/>
        <s v="ACME TWO SCRL REF111 5643 USD"/>
        <s v="ACME PRIVATE. REF211 7890 EUR"/>
        <s v="ACME TWO SCRL REF111 30000 USD"/>
        <s v="ACME TWO SCRL REF111 3000 USD"/>
        <s v="ACME TRUST. REF21 12000 USD"/>
        <s v="ACME TRUST. REF21 12000 EUR"/>
        <s v="ALT-2 INC  REFD202103 17430 USD"/>
        <s v="ALT INC  REFD202102 12400 USD"/>
        <s v="Beta Corp REF001 12000 USD"/>
        <s v="Beta Corp REF001 12000 EUR"/>
        <s v="ACME PRIVATE. REF211 1000000 EUR"/>
        <s v="Beta NV. REFDEMO01 1025 USD"/>
        <s v="BETA NV. REFDEMO01 900 USD"/>
        <s v="ACME ONE CORP.  REFTEST01 2345 USD"/>
        <s v="Beta Corp REF001 3326 USD"/>
        <s v="Beta Corp REF001 3326 EUR"/>
        <s v="QUATRO INC  REFD543104 3100 USD"/>
        <s v="SIGMA INC  REFD543103 456 USD"/>
        <s v="CROCTUS NY REFDEM5591 120 USD"/>
        <s v="Beta Corp REF001DEMO 1100 USD"/>
        <s v="CANONIC  REFDEM9992 6709 USD"/>
        <s v="CANONIC  REFDEM9992 6709 EUR"/>
        <s v="DELTA INC  REFD10092 67569 EUR"/>
        <s v="CRETA SUPPORT REFDEM0091 5188 EUR"/>
        <s v="BRITA SUPPORT REFDEM012 238 USD"/>
        <s v="SOCIETE GEN SA REFDEM1591 348 EUR"/>
        <s v="ACME TRADE. REF211 11000 USD"/>
        <s v="ACME TRUST. REF21 23900 USD"/>
        <s v="ACME TRUST. REF21 23900 EUR"/>
        <s v="IntellectEU NV. REFDEMO02 1025 USD"/>
        <s v="ALT INC  REFD202102 4569 USD"/>
        <s v="ISUPPLIER1 US. REFDEMO01 87600 USD"/>
        <s v="HAMILTON LTD. REF201 2100 USD"/>
        <s v="ZERO LTD. REFZ999 12100 USD"/>
        <s v="ALT-2 INC  REFD202103 456 USD"/>
        <s v="ISUPPLIER2 PL. REFDEMO901 1600 USD"/>
        <s v="CROSSSUPPORT SA REFDEM5591 6720 EUR"/>
        <m/>
      </sharedItems>
    </cacheField>
    <cacheField name="Status" numFmtId="0">
      <sharedItems containsBlank="1" count="7">
        <s v="COMPLETED"/>
        <s v="NEW"/>
        <s v="PENDING"/>
        <s v="DELIVERED"/>
        <s v="PROCESSING"/>
        <s v="CANCELLED"/>
        <m/>
      </sharedItems>
    </cacheField>
    <cacheField name="Debtor" numFmtId="0">
      <sharedItems containsBlank="1"/>
    </cacheField>
    <cacheField name="Creditor" numFmtId="0">
      <sharedItems containsBlank="1"/>
    </cacheField>
    <cacheField name="Type" numFmtId="0">
      <sharedItems containsBlank="1"/>
    </cacheField>
    <cacheField name="Reference" numFmtId="0">
      <sharedItems containsBlank="1"/>
    </cacheField>
    <cacheField name="Initial Amount" numFmtId="165">
      <sharedItems containsString="0" containsBlank="1" containsNumber="1" containsInteger="1" minValue="120" maxValue="1000000"/>
    </cacheField>
    <cacheField name="Currency" numFmtId="0">
      <sharedItems containsBlank="1"/>
    </cacheField>
    <cacheField name="Bank" numFmtId="0">
      <sharedItems containsBlank="1"/>
    </cacheField>
    <cacheField name="Charges" numFmtId="0">
      <sharedItems containsString="0" containsBlank="1" containsNumber="1" minValue="0.01" maxValue="0.08"/>
    </cacheField>
    <cacheField name="Date" numFmtId="14">
      <sharedItems containsNonDate="0" containsDate="1" containsString="0" containsBlank="1" minDate="2020-11-20T00:00:00" maxDate="2022-01-12T00:00:00"/>
    </cacheField>
    <cacheField name="Time (local)" numFmtId="164">
      <sharedItems containsNonDate="0" containsDate="1" containsString="0" containsBlank="1" minDate="1899-12-30T08:12:00" maxDate="1900-01-01T00:00:00"/>
    </cacheField>
    <cacheField name="DateTime" numFmtId="166">
      <sharedItems containsBlank="1"/>
    </cacheField>
    <cacheField name="Bank Country" numFmtId="164">
      <sharedItems containsBlank="1"/>
    </cacheField>
    <cacheField name="Time to completion" numFmtId="2">
      <sharedItems containsBlank="1" containsMixedTypes="1" containsNumber="1" minValue="23.333333333333336" maxValue="148.5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s v="Alpha Inc"/>
    <s v="ICRETA NV."/>
    <s v="fin.101"/>
    <s v="REFDEMO01"/>
    <n v="800"/>
    <s v="USD"/>
    <s v="TSIBAU44XXX"/>
    <n v="0.01"/>
    <d v="2020-11-22T00:00:00"/>
    <d v="1899-12-30T17:10:00"/>
    <s v="22/11/2020 17:10:00"/>
    <s v="AU"/>
  </r>
  <r>
    <x v="1"/>
    <x v="1"/>
    <s v="Alpha Inc"/>
    <s v="ACME INVEST."/>
    <s v="fin.101"/>
    <s v="REF211"/>
    <n v="10000"/>
    <s v="USD"/>
    <s v="CHASUS3AXXX"/>
    <n v="0.02"/>
    <d v="2021-01-21T00:00:00"/>
    <d v="1899-12-30T09:45:00"/>
    <s v="21/01/2021 09:45:00"/>
    <s v="US"/>
  </r>
  <r>
    <x v="2"/>
    <x v="0"/>
    <s v="Alpha Inc"/>
    <s v="TRADE INC "/>
    <s v="fin.101"/>
    <s v="REFD10192"/>
    <n v="67569"/>
    <s v="EUR"/>
    <s v="BINAADADXXX"/>
    <n v="0.08"/>
    <d v="2021-01-22T00:00:00"/>
    <d v="1899-12-30T17:32:00"/>
    <s v="22/01/2021 17:32:00"/>
    <s v="AD"/>
  </r>
  <r>
    <x v="1"/>
    <x v="0"/>
    <s v="Alpha Inc"/>
    <s v="ACME INVEST."/>
    <s v="fin.101"/>
    <s v="REF211"/>
    <n v="10000"/>
    <s v="USD"/>
    <s v="BINAADADXXX"/>
    <n v="1.4999999999999999E-2"/>
    <d v="2021-01-27T00:00:00"/>
    <d v="1899-12-30T12:48:00"/>
    <s v="27/01/2021 12:48:00"/>
    <s v="AD"/>
  </r>
  <r>
    <x v="3"/>
    <x v="1"/>
    <s v="Alpha Inc"/>
    <s v="ACME TRADE."/>
    <s v="fin.101"/>
    <s v="REF211"/>
    <n v="12000"/>
    <s v="USD"/>
    <s v="CHASUS3AXXX"/>
    <n v="0.02"/>
    <d v="2021-02-13T00:00:00"/>
    <d v="1899-12-30T09:16:00"/>
    <s v="13/02/2021 09:16:00"/>
    <s v="US"/>
  </r>
  <r>
    <x v="3"/>
    <x v="0"/>
    <s v="Alpha Inc"/>
    <s v="ACME TRADE."/>
    <s v="fin.101"/>
    <s v="REF211"/>
    <n v="12000"/>
    <s v="USD"/>
    <s v="AGRIFRPPXXX"/>
    <n v="0.01"/>
    <d v="2021-02-14T00:00:00"/>
    <d v="1899-12-30T12:32:00"/>
    <s v="14/02/2021 12:32:00"/>
    <s v="FR"/>
  </r>
  <r>
    <x v="4"/>
    <x v="0"/>
    <s v="Alpha Inc"/>
    <s v="CARGO INC "/>
    <s v="fin.101"/>
    <s v="REFD543105"/>
    <n v="1100"/>
    <s v="USD"/>
    <s v="FNROCNBQXXX"/>
    <n v="0.02"/>
    <d v="2021-03-03T00:00:00"/>
    <d v="1899-12-30T18:10:00"/>
    <s v="03/03/2021 18:10:00"/>
    <s v="CN"/>
  </r>
  <r>
    <x v="5"/>
    <x v="2"/>
    <s v="Alpha Inc"/>
    <s v="TRADE INC "/>
    <s v="fin.101"/>
    <s v="REFD543105"/>
    <n v="1100"/>
    <s v="USD"/>
    <s v="REDJBY22XXX"/>
    <n v="0.01"/>
    <d v="2021-03-03T00:00:00"/>
    <d v="1899-12-30T15:34:00"/>
    <s v="03/03/2021 15:34:00"/>
    <s v="BY"/>
  </r>
  <r>
    <x v="1"/>
    <x v="0"/>
    <s v="Alpha Inc"/>
    <s v="ACME INVEST."/>
    <s v="fin.101"/>
    <s v="REF211"/>
    <n v="10000"/>
    <s v="USD"/>
    <s v="BINAADADXXX"/>
    <n v="1.4999999999999999E-2"/>
    <d v="2021-03-17T00:00:00"/>
    <d v="1899-12-30T15:45:00"/>
    <s v="17/03/2021 15:45:00"/>
    <s v="AD"/>
  </r>
  <r>
    <x v="6"/>
    <x v="0"/>
    <s v="Alpha Inc"/>
    <s v="ACME ONE CORP. "/>
    <s v="fin.101"/>
    <s v="REFTEST01"/>
    <n v="4537"/>
    <s v="USD"/>
    <s v="BSJUARBJXXX"/>
    <n v="0.02"/>
    <d v="2021-03-18T00:00:00"/>
    <d v="1899-12-30T14:15:00"/>
    <s v="18/03/2021 14:15:00"/>
    <s v="AR"/>
  </r>
  <r>
    <x v="7"/>
    <x v="1"/>
    <s v="Alpha Inc"/>
    <s v="ACME TWO SCRL"/>
    <s v="fin.101"/>
    <s v="REF111"/>
    <n v="5643"/>
    <s v="USD"/>
    <s v="CHASUS3AXXX"/>
    <n v="0.02"/>
    <d v="2021-03-20T00:00:00"/>
    <d v="1899-12-30T13:14:00"/>
    <s v="20/03/2021 13:14:00"/>
    <s v="US"/>
  </r>
  <r>
    <x v="7"/>
    <x v="0"/>
    <s v="Alpha Inc"/>
    <s v="ACME TWO SCRL"/>
    <s v="fin.101"/>
    <s v="REF111"/>
    <n v="5643"/>
    <s v="USD"/>
    <s v="BINAADADXXX"/>
    <n v="0.01"/>
    <d v="2021-03-21T00:00:00"/>
    <d v="1899-12-30T12:34:00"/>
    <s v="21/03/2021 12:34:00"/>
    <s v="AD"/>
  </r>
  <r>
    <x v="8"/>
    <x v="1"/>
    <s v="Alpha Inc"/>
    <s v="ACME PRIVATE."/>
    <s v="fin.101"/>
    <s v="REF211"/>
    <n v="7890"/>
    <s v="EUR"/>
    <s v="CHASUS3AXXX"/>
    <n v="0.01"/>
    <d v="2021-04-11T00:00:00"/>
    <d v="1899-12-30T12:34:00"/>
    <s v="11/04/2021 12:34:00"/>
    <s v="US"/>
  </r>
  <r>
    <x v="8"/>
    <x v="2"/>
    <s v="Alpha Inc"/>
    <s v="ACME PRIVATE."/>
    <s v="fin.101"/>
    <s v="REF211"/>
    <n v="7890"/>
    <s v="EUR"/>
    <s v="AGRIFRPPXXX"/>
    <n v="1.4999999999999999E-2"/>
    <d v="2021-04-11T00:00:00"/>
    <d v="1899-12-30T17:12:00"/>
    <s v="11/04/2021 17:12:00"/>
    <s v="FR"/>
  </r>
  <r>
    <x v="8"/>
    <x v="0"/>
    <s v="Alpha Inc"/>
    <s v="ACME PRIVATE."/>
    <s v="fin.101"/>
    <s v="REF211"/>
    <n v="7890"/>
    <s v="EUR"/>
    <s v="REDJBY22XXX"/>
    <n v="1.4999999999999999E-2"/>
    <d v="2021-04-13T00:00:00"/>
    <d v="1899-12-30T18:10:00"/>
    <s v="13/04/2021 18:10:00"/>
    <s v="BY"/>
  </r>
  <r>
    <x v="9"/>
    <x v="1"/>
    <s v="Alpha Inc"/>
    <s v="ACME TWO SCRL"/>
    <s v="fin.101"/>
    <s v="REF111"/>
    <n v="30000"/>
    <s v="USD"/>
    <s v="CHASUS3AXXX"/>
    <n v="0.02"/>
    <d v="2021-04-19T00:00:00"/>
    <d v="1899-12-30T13:14:00"/>
    <s v="19/04/2021 13:14:00"/>
    <s v="US"/>
  </r>
  <r>
    <x v="10"/>
    <x v="0"/>
    <s v="Alpha Inc"/>
    <s v="ACME TWO SCRL"/>
    <s v="fin.101"/>
    <s v="REF111"/>
    <n v="3000"/>
    <s v="USD"/>
    <s v="BINAADADXXX"/>
    <n v="0.01"/>
    <d v="2021-04-20T00:00:00"/>
    <d v="1899-12-30T12:34:00"/>
    <s v="20/04/2021 12:34:00"/>
    <s v="AD"/>
  </r>
  <r>
    <x v="11"/>
    <x v="1"/>
    <s v="Alpha Inc"/>
    <s v="ACME TRUST."/>
    <s v="fin.101"/>
    <s v="REF21"/>
    <n v="12000"/>
    <s v="USD"/>
    <s v="CHASUS3AXXX"/>
    <n v="0.02"/>
    <d v="2021-07-11T00:00:00"/>
    <d v="1899-12-30T10:11:00"/>
    <s v="11/07/2021 10:11:00"/>
    <s v="US"/>
  </r>
  <r>
    <x v="12"/>
    <x v="3"/>
    <s v="Alpha Inc"/>
    <s v="ACME TRUST."/>
    <s v="fin.101"/>
    <s v="REF21"/>
    <n v="12000"/>
    <s v="EUR"/>
    <s v="AGRIFRPPXXX"/>
    <n v="0.03"/>
    <d v="2021-07-11T00:00:00"/>
    <d v="1899-12-30T17:34:00"/>
    <s v="11/07/2021 17:34:00"/>
    <s v="FR"/>
  </r>
  <r>
    <x v="13"/>
    <x v="1"/>
    <s v="Alpha Inc"/>
    <s v="ALT-2 INC "/>
    <s v="fin.101"/>
    <s v="REFD202103"/>
    <n v="17430"/>
    <s v="USD"/>
    <s v="CHASUS3AXXX"/>
    <n v="0.01"/>
    <d v="2021-07-11T00:00:00"/>
    <d v="1899-12-30T12:43:00"/>
    <s v="11/07/2021 12:43:00"/>
    <s v="US"/>
  </r>
  <r>
    <x v="13"/>
    <x v="2"/>
    <s v="Alpha Inc"/>
    <s v="ALT-2 INC "/>
    <s v="fin.101"/>
    <s v="REFD202103"/>
    <n v="17430"/>
    <s v="USD"/>
    <s v="CHASUS3AXXX"/>
    <n v="0.02"/>
    <d v="2021-07-12T00:00:00"/>
    <d v="1899-12-30T15:41:00"/>
    <s v="12/07/2021 15:41:00"/>
    <s v="US"/>
  </r>
  <r>
    <x v="13"/>
    <x v="3"/>
    <s v="Alpha Inc"/>
    <s v="ALT-2 INC "/>
    <s v="fin.101"/>
    <s v="REFD202103"/>
    <n v="17430"/>
    <s v="USD"/>
    <s v="CHASUS3AXXX"/>
    <n v="0.01"/>
    <d v="2021-07-13T00:00:00"/>
    <d v="1899-12-30T18:10:00"/>
    <s v="13/07/2021 18:10:00"/>
    <s v="US"/>
  </r>
  <r>
    <x v="14"/>
    <x v="1"/>
    <s v="Alpha Inc"/>
    <s v="ALT INC "/>
    <s v="fin.101"/>
    <s v="REFD202102"/>
    <n v="12400"/>
    <s v="USD"/>
    <s v="CHASUS3AXXX"/>
    <n v="0.02"/>
    <d v="2021-09-15T00:00:00"/>
    <d v="1899-12-30T10:23:00"/>
    <s v="15/09/2021 10:23:00"/>
    <s v="US"/>
  </r>
  <r>
    <x v="14"/>
    <x v="4"/>
    <s v="Alpha Inc"/>
    <s v="ALT INC "/>
    <s v="fin.101"/>
    <s v="REFD202102"/>
    <n v="12400"/>
    <s v="USD"/>
    <s v="AGRIFRPPXXX"/>
    <n v="0.01"/>
    <d v="2021-09-16T00:00:00"/>
    <d v="1899-12-30T11:43:00"/>
    <s v="16/09/2021 11:43:00"/>
    <s v="FR"/>
  </r>
  <r>
    <x v="14"/>
    <x v="4"/>
    <s v="Alpha Inc"/>
    <s v="ALT INC "/>
    <s v="fin.101"/>
    <s v="REFD202102"/>
    <n v="12400"/>
    <s v="USD"/>
    <s v="REDJBY22XXX"/>
    <n v="0.08"/>
    <d v="2021-09-16T00:00:00"/>
    <d v="1899-12-30T17:02:00"/>
    <s v="16/09/2021 17:02:00"/>
    <s v="BY"/>
  </r>
  <r>
    <x v="15"/>
    <x v="1"/>
    <s v="Alpha Inc"/>
    <s v="Beta Corp"/>
    <s v="fin.101"/>
    <s v="REF001"/>
    <n v="12000"/>
    <s v="USD"/>
    <s v="CHASUS3AXXX"/>
    <n v="0.01"/>
    <d v="2021-10-05T00:00:00"/>
    <d v="1899-12-30T12:43:00"/>
    <s v="05/10/2021 12:43:00"/>
    <s v="US"/>
  </r>
  <r>
    <x v="15"/>
    <x v="2"/>
    <s v="Alpha Inc"/>
    <s v="Beta Corp"/>
    <s v="fin.101"/>
    <s v="REF001"/>
    <n v="12000"/>
    <s v="USD"/>
    <s v="CHASUS3AXXX"/>
    <n v="0.02"/>
    <d v="2021-10-05T00:00:00"/>
    <d v="1899-12-30T14:32:00"/>
    <s v="05/10/2021 14:32:00"/>
    <s v="US"/>
  </r>
  <r>
    <x v="16"/>
    <x v="2"/>
    <s v="Alpha Inc"/>
    <s v="Beta Corp"/>
    <s v="fin.101"/>
    <s v="REF001"/>
    <n v="12000"/>
    <s v="EUR"/>
    <s v="BINAADADXXX"/>
    <n v="0.01"/>
    <d v="2021-10-07T00:00:00"/>
    <d v="1899-12-30T18:21:00"/>
    <s v="07/10/2021 18:21:00"/>
    <s v="AD"/>
  </r>
  <r>
    <x v="17"/>
    <x v="2"/>
    <s v="Alpha Inc"/>
    <s v="ACME PRIVATE."/>
    <s v="fin.101"/>
    <s v="REF211"/>
    <n v="1000000"/>
    <s v="EUR"/>
    <s v="AGRIFRPPXXX"/>
    <n v="1.4999999999999999E-2"/>
    <d v="2021-11-03T00:00:00"/>
    <d v="1899-12-30T12:40:00"/>
    <s v="03/11/2021 12:40:00"/>
    <s v="FR"/>
  </r>
  <r>
    <x v="17"/>
    <x v="0"/>
    <s v="Alpha Inc"/>
    <s v="ACME PRIVATE."/>
    <s v="fin.101"/>
    <s v="REF211"/>
    <n v="1000000"/>
    <s v="EUR"/>
    <s v="REDJBY22XXX"/>
    <n v="1.4999999999999999E-2"/>
    <d v="2021-11-03T00:00:00"/>
    <d v="1899-12-30T17:34:00"/>
    <s v="03/11/2021 17:34:00"/>
    <s v="BY"/>
  </r>
  <r>
    <x v="18"/>
    <x v="1"/>
    <s v="Alpha Inc"/>
    <s v="Beta NV."/>
    <s v="fin.101"/>
    <s v="REFDEMO01"/>
    <n v="1025"/>
    <s v="USD"/>
    <s v="CHASUS3AXXX"/>
    <n v="0.02"/>
    <d v="2021-11-20T00:00:00"/>
    <d v="1899-12-30T10:23:00"/>
    <s v="20/11/2021 10:23:00"/>
    <s v="US"/>
  </r>
  <r>
    <x v="18"/>
    <x v="0"/>
    <s v="Alpha Inc"/>
    <s v="Beta NV."/>
    <s v="fin.101"/>
    <s v="REFDEMO01"/>
    <n v="1025"/>
    <s v="USD"/>
    <s v="REDJBY22XXX"/>
    <n v="0.01"/>
    <d v="2021-11-21T00:00:00"/>
    <d v="1899-12-30T11:32:00"/>
    <s v="21/11/2021 11:32:00"/>
    <s v="BY"/>
  </r>
  <r>
    <x v="19"/>
    <x v="1"/>
    <s v="Alpha Inc"/>
    <s v="Beta NV."/>
    <s v="fin.101"/>
    <s v="REFDEMO01"/>
    <n v="900"/>
    <s v="USD"/>
    <s v="CHASUS3AXXX"/>
    <n v="0.01"/>
    <d v="2021-11-22T00:00:00"/>
    <d v="1899-12-30T11:12:00"/>
    <s v="22/11/2021 11:12:00"/>
    <s v="US"/>
  </r>
  <r>
    <x v="19"/>
    <x v="0"/>
    <s v="Alpha Inc"/>
    <s v="Beta NV."/>
    <s v="fin.101"/>
    <s v="REFDEMO01"/>
    <n v="900"/>
    <s v="USD"/>
    <s v="REDJBY22XXX"/>
    <n v="0.01"/>
    <d v="2021-11-24T00:00:00"/>
    <d v="1899-12-30T14:44:00"/>
    <s v="24/11/2021 14:44:00"/>
    <s v="BY"/>
  </r>
  <r>
    <x v="20"/>
    <x v="1"/>
    <s v="Alpha Inc"/>
    <s v="ACME ONE CORP. "/>
    <s v="fin.101"/>
    <s v="REFTEST01"/>
    <n v="2345"/>
    <s v="USD"/>
    <s v="CHASUS3AXXX"/>
    <n v="0.02"/>
    <d v="2021-12-19T00:00:00"/>
    <d v="1899-12-30T10:12:00"/>
    <s v="19/12/2021 10:12:00"/>
    <s v="US"/>
  </r>
  <r>
    <x v="20"/>
    <x v="2"/>
    <s v="Alpha Inc"/>
    <s v="ACME ONE CORP. "/>
    <s v="fin.101"/>
    <s v="REFTEST01"/>
    <n v="2345"/>
    <s v="USD"/>
    <s v="BINAADADXXX"/>
    <n v="0.01"/>
    <d v="2021-12-20T00:00:00"/>
    <d v="1899-12-30T13:29:00"/>
    <s v="20/12/2021 13:29:00"/>
    <s v="AD"/>
  </r>
  <r>
    <x v="20"/>
    <x v="0"/>
    <s v="Alpha Inc"/>
    <s v="ACME ONE CORP. "/>
    <s v="fin.101"/>
    <s v="REFTEST01"/>
    <n v="2345"/>
    <s v="USD"/>
    <s v="BSJUARBJXXX"/>
    <n v="0.02"/>
    <d v="2021-12-20T00:00:00"/>
    <d v="1899-12-31T00:00:00"/>
    <s v="20/12/2021 00:00:00"/>
    <s v="AR"/>
  </r>
  <r>
    <x v="21"/>
    <x v="2"/>
    <s v="Alpha Inc"/>
    <s v="Beta Corp"/>
    <s v="fin.101"/>
    <s v="REF001"/>
    <n v="3326"/>
    <s v="USD"/>
    <s v="CHASUS3AXXX"/>
    <n v="0.02"/>
    <d v="2022-01-11T00:00:00"/>
    <d v="1899-12-30T14:32:00"/>
    <s v="11/01/2022 14:32:00"/>
    <s v="US"/>
  </r>
  <r>
    <x v="22"/>
    <x v="2"/>
    <s v="Alpha Inc"/>
    <s v="Beta Corp"/>
    <s v="fin.101"/>
    <s v="REF001"/>
    <n v="3326"/>
    <s v="EUR"/>
    <s v="BINAADADXXX"/>
    <n v="0.01"/>
    <d v="2022-01-11T00:00:00"/>
    <d v="1899-12-30T18:21:00"/>
    <s v="11/01/2022 18:21:00"/>
    <s v="AD"/>
  </r>
  <r>
    <x v="23"/>
    <x v="1"/>
    <s v="Alpha Inc"/>
    <s v="QUATRO INC "/>
    <s v="fin.101"/>
    <s v="REFD543104"/>
    <n v="3100"/>
    <s v="USD"/>
    <s v="CHASUS3AXXX"/>
    <n v="0.01"/>
    <d v="2021-03-01T00:00:00"/>
    <d v="1899-12-30T11:23:00"/>
    <s v="01/03/2021 11:23:00"/>
    <s v="US"/>
  </r>
  <r>
    <x v="23"/>
    <x v="3"/>
    <s v="Alpha Inc"/>
    <s v="QUATRO INC "/>
    <s v="fin.101"/>
    <s v="REFD543104"/>
    <n v="3100"/>
    <s v="USD"/>
    <s v="TSIBAU44XXX"/>
    <n v="0.08"/>
    <d v="2021-03-01T00:00:00"/>
    <d v="1899-12-30T18:10:00"/>
    <s v="01/03/2021 18:10:00"/>
    <s v="AU"/>
  </r>
  <r>
    <x v="24"/>
    <x v="1"/>
    <s v="Alpha Inc"/>
    <s v="SIGMA INC "/>
    <s v="fin.101"/>
    <s v="REFD543103"/>
    <n v="456"/>
    <s v="USD"/>
    <s v="CHASUS3AXXX"/>
    <n v="0.02"/>
    <d v="2021-03-01T00:00:00"/>
    <d v="1899-12-30T14:23:00"/>
    <s v="01/03/2021 14:23:00"/>
    <s v="US"/>
  </r>
  <r>
    <x v="24"/>
    <x v="0"/>
    <s v="Alpha Inc"/>
    <s v="SIGMA INC "/>
    <s v="fin.101"/>
    <s v="REFD543103"/>
    <n v="456"/>
    <s v="USD"/>
    <s v="REDJBY22XXX"/>
    <n v="0.01"/>
    <d v="2021-03-01T00:00:00"/>
    <d v="1899-12-30T19:12:00"/>
    <s v="01/03/2021 19:12:00"/>
    <s v="BY"/>
  </r>
  <r>
    <x v="4"/>
    <x v="1"/>
    <s v="Alpha Inc"/>
    <s v="CARGO INC "/>
    <s v="fin.101"/>
    <s v="REFD543105"/>
    <n v="1100"/>
    <s v="USD"/>
    <s v="CHASUS3AXXX"/>
    <n v="0.08"/>
    <d v="2021-03-02T00:00:00"/>
    <d v="1899-12-30T12:12:00"/>
    <s v="02/03/2021 12:12:00"/>
    <s v="US"/>
  </r>
  <r>
    <x v="4"/>
    <x v="2"/>
    <s v="Alpha Inc"/>
    <s v="CARGO INC "/>
    <s v="fin.101"/>
    <s v="REFD543105"/>
    <n v="1100"/>
    <s v="USD"/>
    <s v="FNROCNBQXXX"/>
    <n v="0.01"/>
    <d v="2021-03-02T00:00:00"/>
    <d v="1899-12-30T13:43:00"/>
    <s v="02/03/2021 13:43:00"/>
    <s v="CN"/>
  </r>
  <r>
    <x v="5"/>
    <x v="1"/>
    <s v="Alpha Inc"/>
    <s v="TRADE INC "/>
    <s v="fin.101"/>
    <s v="REFD543105"/>
    <n v="1100"/>
    <s v="USD"/>
    <s v="CHASUS3AXXX"/>
    <n v="0.01"/>
    <d v="2021-03-02T00:00:00"/>
    <d v="1899-12-30T14:32:00"/>
    <s v="02/03/2021 14:32:00"/>
    <s v="US"/>
  </r>
  <r>
    <x v="17"/>
    <x v="1"/>
    <s v="Alpha Inc"/>
    <s v="ACME PRIVATE."/>
    <s v="fin.101"/>
    <s v="REF211"/>
    <n v="1000000"/>
    <s v="EUR"/>
    <s v="CHASUS3AXXX"/>
    <n v="0.01"/>
    <d v="2021-11-02T00:00:00"/>
    <d v="1899-12-30T08:34:00"/>
    <s v="02/11/2021 08:34:00"/>
    <s v="US"/>
  </r>
  <r>
    <x v="25"/>
    <x v="1"/>
    <s v="Alpha Inc"/>
    <s v="CROCTUS NY"/>
    <s v="fin.101"/>
    <s v="REFDEM5591"/>
    <n v="120"/>
    <s v="USD"/>
    <s v="CHASUS3AXXX"/>
    <n v="0.01"/>
    <d v="2021-01-05T00:00:00"/>
    <d v="1899-12-30T12:12:00"/>
    <s v="05/01/2021 12:12:00"/>
    <s v="US"/>
  </r>
  <r>
    <x v="25"/>
    <x v="2"/>
    <s v="Alpha Inc"/>
    <s v="CROCTUS NY"/>
    <s v="fin.101"/>
    <s v="REFDEM5591"/>
    <n v="120"/>
    <s v="USD"/>
    <s v="FINVALTRXXX"/>
    <n v="0.01"/>
    <d v="2021-01-05T00:00:00"/>
    <d v="1899-12-30T12:19:00"/>
    <s v="05/01/2021 12:19:00"/>
    <s v="AL"/>
  </r>
  <r>
    <x v="25"/>
    <x v="3"/>
    <s v="Alpha Inc"/>
    <s v="CROCTUS NY"/>
    <s v="fin.101"/>
    <s v="REFDEM5591"/>
    <n v="120"/>
    <s v="USD"/>
    <s v="TSIBAU44XXX"/>
    <n v="0.01"/>
    <d v="2021-01-05T00:00:00"/>
    <d v="1899-12-30T17:20:00"/>
    <s v="05/01/2021 17:20:00"/>
    <s v="AU"/>
  </r>
  <r>
    <x v="26"/>
    <x v="1"/>
    <s v="Alpha Inc"/>
    <s v="Beta Corp"/>
    <s v="fin.101"/>
    <s v="REF001DEMO"/>
    <n v="1100"/>
    <s v="USD"/>
    <s v="CHASUS3AXXX"/>
    <n v="0.02"/>
    <d v="2021-02-07T00:00:00"/>
    <d v="1899-12-30T15:43:00"/>
    <s v="07/02/2021 15:43:00"/>
    <s v="US"/>
  </r>
  <r>
    <x v="26"/>
    <x v="0"/>
    <s v="Alpha Inc"/>
    <s v="Beta Corp"/>
    <s v="fin.101"/>
    <s v="REF001DEMO"/>
    <n v="1100"/>
    <s v="USD"/>
    <s v="FNROCNBQXXX"/>
    <n v="0.01"/>
    <d v="2021-02-08T00:00:00"/>
    <d v="1899-12-30T17:21:00"/>
    <s v="08/02/2021 17:21:00"/>
    <s v="CN"/>
  </r>
  <r>
    <x v="21"/>
    <x v="1"/>
    <s v="Alpha Inc"/>
    <s v="Beta Corp"/>
    <s v="fin.101"/>
    <s v="REF001"/>
    <n v="3326"/>
    <s v="USD"/>
    <s v="CHASUS3AXXX"/>
    <n v="0.01"/>
    <d v="2022-01-10T00:00:00"/>
    <d v="1899-12-30T12:43:00"/>
    <s v="10/01/2022 12:43:00"/>
    <s v="US"/>
  </r>
  <r>
    <x v="27"/>
    <x v="1"/>
    <s v="Alpha Inc"/>
    <s v="CANONIC "/>
    <s v="fin.101"/>
    <s v="REFDEM9992"/>
    <n v="6709"/>
    <s v="USD"/>
    <s v="CHASUS3AXXX"/>
    <n v="0.01"/>
    <d v="2021-01-13T00:00:00"/>
    <d v="1899-12-30T14:32:00"/>
    <s v="13/01/2021 14:32:00"/>
    <s v="US"/>
  </r>
  <r>
    <x v="28"/>
    <x v="0"/>
    <s v="Alpha Inc"/>
    <s v="CANONIC "/>
    <s v="fin.101"/>
    <s v="REFDEM9992"/>
    <n v="6709"/>
    <s v="EUR"/>
    <s v="FINVALTRXXX"/>
    <n v="0.03"/>
    <d v="2021-01-13T00:00:00"/>
    <d v="1899-12-30T14:32:00"/>
    <s v="13/01/2021 14:32:00"/>
    <s v="AL"/>
  </r>
  <r>
    <x v="29"/>
    <x v="1"/>
    <s v="Alpha Inc"/>
    <s v="DELTA INC "/>
    <s v="fin.101"/>
    <s v="REFD10092"/>
    <n v="67569"/>
    <s v="EUR"/>
    <s v="CHASUS3AXXX"/>
    <n v="0.01"/>
    <d v="2021-01-13T00:00:00"/>
    <d v="1899-12-30T11:23:00"/>
    <s v="13/01/2021 11:23:00"/>
    <s v="US"/>
  </r>
  <r>
    <x v="29"/>
    <x v="0"/>
    <s v="Alpha Inc"/>
    <s v="DELTA INC "/>
    <s v="fin.101"/>
    <s v="REFD10092"/>
    <n v="67569"/>
    <s v="EUR"/>
    <s v="REDJBY22XXX"/>
    <n v="0.01"/>
    <d v="2021-01-13T00:00:00"/>
    <d v="1899-12-30T12:45:00"/>
    <s v="13/01/2021 12:45:00"/>
    <s v="BY"/>
  </r>
  <r>
    <x v="30"/>
    <x v="1"/>
    <s v="Alpha Inc"/>
    <s v="CRETA SUPPORT"/>
    <s v="fin.101"/>
    <s v="REFDEM0091"/>
    <n v="5188"/>
    <s v="EUR"/>
    <s v="CHASUS3AXXX"/>
    <n v="0.01"/>
    <d v="2021-01-14T00:00:00"/>
    <d v="1899-12-30T15:43:00"/>
    <s v="14/01/2021 15:43:00"/>
    <s v="US"/>
  </r>
  <r>
    <x v="30"/>
    <x v="0"/>
    <s v="Alpha Inc"/>
    <s v="CRETA SUPPORT"/>
    <s v="fin.101"/>
    <s v="REFDEM0091"/>
    <n v="5188"/>
    <s v="EUR"/>
    <s v="TSIBAU44XXX"/>
    <n v="0.01"/>
    <d v="2021-01-14T00:00:00"/>
    <d v="1899-12-30T15:43:00"/>
    <s v="14/01/2021 15:43:00"/>
    <s v="AU"/>
  </r>
  <r>
    <x v="31"/>
    <x v="1"/>
    <s v="Alpha Inc"/>
    <s v="BRITA SUPPORT"/>
    <s v="fin.101"/>
    <s v="REFDEM012"/>
    <n v="238"/>
    <s v="USD"/>
    <s v="CHASUS3AXXX"/>
    <n v="0.08"/>
    <d v="2021-01-15T00:00:00"/>
    <d v="1899-12-30T18:10:00"/>
    <s v="15/01/2021 18:10:00"/>
    <s v="US"/>
  </r>
  <r>
    <x v="31"/>
    <x v="5"/>
    <s v="Alpha Inc"/>
    <s v="BRITA SUPPORT"/>
    <s v="fin.101"/>
    <s v="REFDEM012"/>
    <n v="238"/>
    <s v="USD"/>
    <s v="CHASUS3AXXX"/>
    <n v="0.08"/>
    <d v="2021-01-15T00:00:00"/>
    <d v="1899-12-30T12:43:00"/>
    <s v="15/01/2021 12:43:00"/>
    <s v="US"/>
  </r>
  <r>
    <x v="32"/>
    <x v="1"/>
    <s v="Alpha Inc"/>
    <s v="SOCIETE GEN SA"/>
    <s v="fin.101"/>
    <s v="REFDEM1591"/>
    <n v="348"/>
    <s v="EUR"/>
    <s v="CHASUS3AXXX"/>
    <n v="7.0000000000000007E-2"/>
    <d v="2021-01-15T00:00:00"/>
    <d v="1899-12-30T08:34:00"/>
    <s v="15/01/2021 08:34:00"/>
    <s v="US"/>
  </r>
  <r>
    <x v="32"/>
    <x v="0"/>
    <s v="Alpha Inc"/>
    <s v="SOCIETE GEN SA"/>
    <s v="fin.101"/>
    <s v="REFDEM1591"/>
    <n v="348"/>
    <s v="EUR"/>
    <s v="TSIBAU44XXX"/>
    <n v="0.01"/>
    <d v="2021-01-15T00:00:00"/>
    <d v="1899-12-30T12:39:00"/>
    <s v="15/01/2021 12:39:00"/>
    <s v="AU"/>
  </r>
  <r>
    <x v="1"/>
    <x v="1"/>
    <s v="Alpha Inc"/>
    <s v="ACME INVEST."/>
    <s v="fin.101"/>
    <s v="REF211"/>
    <n v="10000"/>
    <s v="USD"/>
    <s v="CHASUS3AXXX"/>
    <n v="0.02"/>
    <d v="2021-03-16T00:00:00"/>
    <d v="1899-12-30T08:15:00"/>
    <s v="16/03/2021 08:15:00"/>
    <s v="US"/>
  </r>
  <r>
    <x v="6"/>
    <x v="1"/>
    <s v="Alpha Inc"/>
    <s v="ACME ONE CORP. "/>
    <s v="fin.101"/>
    <s v="REFTEST01"/>
    <n v="4537"/>
    <s v="USD"/>
    <s v="CHASUS3AXXX"/>
    <n v="0.02"/>
    <d v="2021-03-16T00:00:00"/>
    <d v="1899-12-30T12:00:00"/>
    <s v="16/03/2021 12:00:00"/>
    <s v="US"/>
  </r>
  <r>
    <x v="6"/>
    <x v="2"/>
    <s v="Alpha Inc"/>
    <s v="ACME ONE CORP. "/>
    <s v="fin.101"/>
    <s v="REFTEST01"/>
    <n v="4537"/>
    <s v="USD"/>
    <s v="BINAADADXXX"/>
    <n v="0.01"/>
    <d v="2021-03-16T00:00:00"/>
    <d v="1899-12-30T12:45:00"/>
    <s v="16/03/2021 12:45:00"/>
    <s v="AD"/>
  </r>
  <r>
    <x v="33"/>
    <x v="1"/>
    <s v="Alpha Inc"/>
    <s v="ACME TRADE."/>
    <s v="fin.101"/>
    <s v="REF211"/>
    <n v="11000"/>
    <s v="USD"/>
    <s v="CHASUS3AXXX"/>
    <n v="0.02"/>
    <d v="2021-03-16T00:00:00"/>
    <d v="1899-12-30T09:16:00"/>
    <s v="16/03/2021 09:16:00"/>
    <s v="US"/>
  </r>
  <r>
    <x v="33"/>
    <x v="0"/>
    <s v="Alpha Inc"/>
    <s v="ACME TRADE."/>
    <s v="fin.101"/>
    <s v="REF211"/>
    <n v="11000"/>
    <s v="USD"/>
    <s v="AGRIFRPPXXX"/>
    <n v="0.01"/>
    <d v="2021-03-16T00:00:00"/>
    <d v="1899-12-30T12:32:00"/>
    <s v="16/03/2021 12:32:00"/>
    <s v="FR"/>
  </r>
  <r>
    <x v="34"/>
    <x v="1"/>
    <s v="Alpha Inc"/>
    <s v="ACME TRUST."/>
    <s v="fin.101"/>
    <s v="REF21"/>
    <n v="23900"/>
    <s v="USD"/>
    <s v="CHASUS3AXXX"/>
    <n v="0.02"/>
    <d v="2021-03-16T00:00:00"/>
    <d v="1899-12-30T10:11:00"/>
    <s v="16/03/2021 10:11:00"/>
    <s v="US"/>
  </r>
  <r>
    <x v="35"/>
    <x v="3"/>
    <s v="Alpha Inc"/>
    <s v="ACME TRUST."/>
    <s v="fin.101"/>
    <s v="REF21"/>
    <n v="23900"/>
    <s v="EUR"/>
    <s v="AGRIFRPPXXX"/>
    <n v="0.03"/>
    <d v="2021-03-16T00:00:00"/>
    <d v="1899-12-30T17:34:00"/>
    <s v="16/03/2021 17:34:00"/>
    <s v="FR"/>
  </r>
  <r>
    <x v="0"/>
    <x v="1"/>
    <s v="Alpha Inc"/>
    <s v="ICRETA NV."/>
    <s v="fin.101"/>
    <s v="REFDEMO01"/>
    <n v="800"/>
    <s v="USD"/>
    <s v="CHASUS3AXXX"/>
    <n v="0.01"/>
    <d v="2020-11-20T00:00:00"/>
    <d v="1899-12-30T09:12:00"/>
    <s v="20/11/2020 09:12:00"/>
    <s v="US"/>
  </r>
  <r>
    <x v="36"/>
    <x v="1"/>
    <s v="Alpha Inc"/>
    <s v="IntellectEU NV."/>
    <s v="fin.101"/>
    <s v="REFDEMO02"/>
    <n v="1025"/>
    <s v="USD"/>
    <s v="CHASUS3AXXX"/>
    <n v="0.08"/>
    <d v="2020-11-20T00:00:00"/>
    <d v="1899-12-30T11:19:00"/>
    <s v="20/11/2020 11:19:00"/>
    <s v="US"/>
  </r>
  <r>
    <x v="36"/>
    <x v="0"/>
    <s v="Alpha Inc"/>
    <s v="IntellectEU NV."/>
    <s v="fin.101"/>
    <s v="REFDEMO02"/>
    <n v="1025"/>
    <s v="USD"/>
    <s v="REDJBY22XXX"/>
    <n v="0.08"/>
    <d v="2020-11-20T00:00:00"/>
    <d v="1899-12-30T21:10:00"/>
    <s v="20/11/2020 21:10:00"/>
    <s v="BY"/>
  </r>
  <r>
    <x v="37"/>
    <x v="1"/>
    <s v="Alpha Inc"/>
    <s v="ALT INC "/>
    <s v="fin.101"/>
    <s v="REFD202102"/>
    <n v="4569"/>
    <s v="USD"/>
    <s v="CHASUS3AXXX"/>
    <n v="0.02"/>
    <d v="2021-02-21T00:00:00"/>
    <d v="1899-12-30T10:23:00"/>
    <s v="21/02/2021 10:23:00"/>
    <s v="US"/>
  </r>
  <r>
    <x v="37"/>
    <x v="4"/>
    <s v="Alpha Inc"/>
    <s v="ALT INC "/>
    <s v="fin.101"/>
    <s v="REFD202102"/>
    <n v="4569"/>
    <s v="USD"/>
    <s v="AGRIFRPPXXX"/>
    <n v="0.01"/>
    <d v="2021-02-21T00:00:00"/>
    <d v="1899-12-30T11:43:00"/>
    <s v="21/02/2021 11:43:00"/>
    <s v="FR"/>
  </r>
  <r>
    <x v="37"/>
    <x v="4"/>
    <s v="Alpha Inc"/>
    <s v="ALT INC "/>
    <s v="fin.101"/>
    <s v="REFD202102"/>
    <n v="4569"/>
    <s v="USD"/>
    <s v="REDJBY22XXX"/>
    <n v="0.08"/>
    <d v="2021-02-21T00:00:00"/>
    <d v="1899-12-30T17:02:00"/>
    <s v="21/02/2021 17:02:00"/>
    <s v="BY"/>
  </r>
  <r>
    <x v="2"/>
    <x v="1"/>
    <s v="Alpha Inc"/>
    <s v="TRADE INC "/>
    <s v="fin.101"/>
    <s v="REFD10192"/>
    <n v="67569"/>
    <s v="EUR"/>
    <s v="CHASUS3AXXX"/>
    <n v="0.01"/>
    <d v="2021-01-21T00:00:00"/>
    <d v="1899-12-30T09:54:00"/>
    <s v="21/01/2021 09:54:00"/>
    <s v="US"/>
  </r>
  <r>
    <x v="38"/>
    <x v="1"/>
    <s v="Alpha Inc"/>
    <s v="ISUPPLIER1 US."/>
    <s v="fin.101"/>
    <s v="REFDEMO01"/>
    <n v="87600"/>
    <s v="USD"/>
    <s v="CHASUS3AXXX"/>
    <n v="0.01"/>
    <d v="2020-11-21T00:00:00"/>
    <d v="1899-12-30T11:23:00"/>
    <s v="21/11/2020 11:23:00"/>
    <s v="US"/>
  </r>
  <r>
    <x v="38"/>
    <x v="0"/>
    <s v="Alpha Inc"/>
    <s v="ISUPPLIER1 US."/>
    <s v="fin.101"/>
    <s v="REFDEMO01"/>
    <n v="87600"/>
    <s v="USD"/>
    <s v="FNROCNBQXXX"/>
    <n v="0.01"/>
    <d v="2020-11-21T00:00:00"/>
    <d v="1899-12-30T14:12:00"/>
    <s v="21/11/2020 14:12:00"/>
    <s v="CN"/>
  </r>
  <r>
    <x v="39"/>
    <x v="1"/>
    <s v="Alpha Inc"/>
    <s v="HAMILTON LTD."/>
    <s v="fin.101"/>
    <s v="REF201"/>
    <n v="2100"/>
    <s v="USD"/>
    <s v="CHASUS3AXXX"/>
    <n v="0.02"/>
    <d v="2021-03-22T00:00:00"/>
    <d v="1899-12-30T14:12:00"/>
    <s v="22/03/2021 14:12:00"/>
    <s v="US"/>
  </r>
  <r>
    <x v="39"/>
    <x v="0"/>
    <s v="Alpha Inc"/>
    <s v="HAMILTON LTD."/>
    <s v="fin.101"/>
    <s v="REF201"/>
    <n v="2100"/>
    <s v="USD"/>
    <s v="FNROCNBQXXX"/>
    <n v="0.02"/>
    <d v="2021-03-22T00:00:00"/>
    <d v="1899-12-30T17:10:00"/>
    <s v="22/03/2021 17:10:00"/>
    <s v="CN"/>
  </r>
  <r>
    <x v="40"/>
    <x v="1"/>
    <s v="Alpha Inc"/>
    <s v="ZERO LTD."/>
    <s v="fin.101"/>
    <s v="REFZ999"/>
    <n v="12100"/>
    <s v="USD"/>
    <s v="CHASUS3AXXX"/>
    <n v="0.08"/>
    <d v="2021-03-23T00:00:00"/>
    <d v="1899-12-30T08:12:00"/>
    <s v="23/03/2021 08:12:00"/>
    <s v="US"/>
  </r>
  <r>
    <x v="40"/>
    <x v="0"/>
    <s v="Alpha Inc"/>
    <s v="ZERO LTD."/>
    <s v="fin.101"/>
    <s v="REFZ999"/>
    <n v="12100"/>
    <s v="USD"/>
    <s v="REDJBY22XXX"/>
    <n v="0.08"/>
    <d v="2021-03-23T00:00:00"/>
    <d v="1899-12-30T12:34:00"/>
    <s v="23/03/2021 12:34:00"/>
    <s v="BY"/>
  </r>
  <r>
    <x v="41"/>
    <x v="1"/>
    <s v="Alpha Inc"/>
    <s v="ALT-2 INC "/>
    <s v="fin.101"/>
    <s v="REFD202103"/>
    <n v="456"/>
    <s v="USD"/>
    <s v="CHASUS3AXXX"/>
    <n v="0.01"/>
    <d v="2021-02-26T00:00:00"/>
    <d v="1899-12-30T12:43:00"/>
    <s v="26/02/2021 12:43:00"/>
    <s v="US"/>
  </r>
  <r>
    <x v="41"/>
    <x v="2"/>
    <s v="Alpha Inc"/>
    <s v="ALT-2 INC "/>
    <s v="fin.101"/>
    <s v="REFD202103"/>
    <n v="456"/>
    <s v="USD"/>
    <s v="CHASUS3AXXX"/>
    <n v="0.02"/>
    <d v="2021-02-26T00:00:00"/>
    <d v="1899-12-30T15:41:00"/>
    <s v="26/02/2021 15:41:00"/>
    <s v="US"/>
  </r>
  <r>
    <x v="41"/>
    <x v="3"/>
    <s v="Alpha Inc"/>
    <s v="ALT-2 INC "/>
    <s v="fin.101"/>
    <s v="REFD202103"/>
    <n v="456"/>
    <s v="USD"/>
    <s v="CHASUS3AXXX"/>
    <n v="0.01"/>
    <d v="2021-02-26T00:00:00"/>
    <d v="1899-12-30T18:10:00"/>
    <s v="26/02/2021 18:10:00"/>
    <s v="US"/>
  </r>
  <r>
    <x v="42"/>
    <x v="1"/>
    <s v="Alpha Inc"/>
    <s v="ISUPPLIER2 PL."/>
    <s v="fin.101"/>
    <s v="REFDEMO901"/>
    <n v="1600"/>
    <s v="USD"/>
    <s v="CHASUS3AXXX"/>
    <n v="0.04"/>
    <d v="2020-11-27T00:00:00"/>
    <d v="1899-12-30T09:45:00"/>
    <s v="27/11/2020 09:45:00"/>
    <s v="US"/>
  </r>
  <r>
    <x v="42"/>
    <x v="0"/>
    <s v="Alpha Inc"/>
    <s v="ISUPPLIER2 PL."/>
    <s v="fin.101"/>
    <s v="REFDEMO901"/>
    <n v="1600"/>
    <s v="USD"/>
    <s v="TSIBAU44XXX"/>
    <n v="0.01"/>
    <d v="2020-11-27T00:00:00"/>
    <d v="1899-12-30T18:20:00"/>
    <s v="27/11/2020 18:20:00"/>
    <s v="AU"/>
  </r>
  <r>
    <x v="43"/>
    <x v="1"/>
    <s v="Alpha Inc"/>
    <s v="CROSSSUPPORT SA"/>
    <s v="fin.101"/>
    <s v="REFDEM5591"/>
    <n v="6720"/>
    <s v="EUR"/>
    <s v="CHASUS3AXXX"/>
    <n v="0.02"/>
    <d v="2021-01-28T00:00:00"/>
    <d v="1899-12-30T13:23:00"/>
    <s v="28/01/2021 13:23:00"/>
    <s v="US"/>
  </r>
  <r>
    <x v="43"/>
    <x v="0"/>
    <s v="Alpha Inc"/>
    <s v="CROSSSUPPORT SA"/>
    <s v="fin.101"/>
    <s v="REFDEM5591"/>
    <n v="6720"/>
    <s v="EUR"/>
    <s v="FNROCNBQXXX"/>
    <n v="0.02"/>
    <d v="2021-01-28T00:00:00"/>
    <d v="1899-12-30T19:10:00"/>
    <s v="28/01/2021 19:10:00"/>
    <s v="CN"/>
  </r>
  <r>
    <x v="44"/>
    <x v="6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s v="Alpha Inc"/>
    <s v="ICRETA NV."/>
    <s v="fin.101"/>
    <s v="REFDEMO01"/>
    <n v="800"/>
    <s v="USD"/>
    <s v="TSIBAU44XXX"/>
    <n v="0.01"/>
    <d v="2020-11-22T00:00:00"/>
    <d v="1899-12-30T17:10:00"/>
    <s v="22/11/2020 17:10:00"/>
    <s v="AU"/>
    <n v="55.966666666666669"/>
  </r>
  <r>
    <x v="1"/>
    <x v="1"/>
    <s v="Alpha Inc"/>
    <s v="ACME INVEST."/>
    <s v="fin.101"/>
    <s v="REF2111"/>
    <n v="10000"/>
    <s v="USD"/>
    <s v="CHASUS3AXXX"/>
    <n v="0.02"/>
    <d v="2021-01-21T00:00:00"/>
    <d v="1899-12-30T09:45:00"/>
    <s v="21/01/2021 09:45:00"/>
    <s v="US"/>
    <m/>
  </r>
  <r>
    <x v="2"/>
    <x v="0"/>
    <s v="Alpha Inc"/>
    <s v="TRADE INC "/>
    <s v="fin.101"/>
    <s v="REFD10192"/>
    <n v="67569"/>
    <s v="EUR"/>
    <s v="BINAADADXXX"/>
    <n v="0.08"/>
    <d v="2021-01-22T00:00:00"/>
    <d v="1899-12-30T17:32:00"/>
    <s v="22/01/2021 17:32:00"/>
    <s v="AD"/>
    <n v="31.633333333333333"/>
  </r>
  <r>
    <x v="1"/>
    <x v="0"/>
    <s v="Alpha Inc"/>
    <s v="ACME INVEST."/>
    <s v="fin.101"/>
    <s v="REF2111"/>
    <n v="10000"/>
    <s v="USD"/>
    <s v="BINAADADXXX"/>
    <n v="1.4999999999999999E-2"/>
    <d v="2021-01-27T00:00:00"/>
    <d v="1899-12-30T12:48:00"/>
    <s v="27/01/2021 12:48:00"/>
    <s v="AD"/>
    <e v="#N/A"/>
  </r>
  <r>
    <x v="3"/>
    <x v="1"/>
    <s v="Alpha Inc"/>
    <s v="ACME TRADE."/>
    <s v="fin.101"/>
    <s v="REF211"/>
    <n v="12000"/>
    <s v="USD"/>
    <s v="CHASUS3AXXX"/>
    <n v="0.02"/>
    <d v="2021-02-13T00:00:00"/>
    <d v="1899-12-30T09:16:00"/>
    <s v="13/02/2021 09:16:00"/>
    <s v="US"/>
    <m/>
  </r>
  <r>
    <x v="3"/>
    <x v="0"/>
    <s v="Alpha Inc"/>
    <s v="ACME TRADE."/>
    <s v="fin.101"/>
    <s v="REF211"/>
    <n v="12000"/>
    <s v="USD"/>
    <s v="AGRIFRPPXXX"/>
    <n v="0.01"/>
    <d v="2021-02-14T00:00:00"/>
    <d v="1899-12-30T12:32:00"/>
    <s v="14/02/2021 12:32:00"/>
    <s v="FR"/>
    <n v="27.266666666666666"/>
  </r>
  <r>
    <x v="4"/>
    <x v="0"/>
    <s v="Alpha Inc"/>
    <s v="CARGO INC "/>
    <s v="fin.101"/>
    <s v="REFD543105"/>
    <n v="1100"/>
    <s v="USD"/>
    <s v="FNROCNBQXXX"/>
    <n v="0.02"/>
    <d v="2021-03-03T00:00:00"/>
    <d v="1899-12-30T18:10:00"/>
    <s v="03/03/2021 18:10:00"/>
    <s v="CN"/>
    <n v="29.966666666666672"/>
  </r>
  <r>
    <x v="5"/>
    <x v="2"/>
    <s v="Alpha Inc"/>
    <s v="TRADE INC "/>
    <s v="fin.101"/>
    <s v="REFD543105"/>
    <n v="1100"/>
    <s v="USD"/>
    <s v="REDJBY22XXX"/>
    <n v="0.01"/>
    <d v="2021-03-03T00:00:00"/>
    <d v="1899-12-30T15:34:00"/>
    <s v="03/03/2021 15:34:00"/>
    <s v="BY"/>
    <m/>
  </r>
  <r>
    <x v="6"/>
    <x v="0"/>
    <s v="Alpha Inc"/>
    <s v="ACME INVEST."/>
    <s v="fin.101"/>
    <s v="REF211"/>
    <n v="10000"/>
    <s v="USD"/>
    <s v="BINAADADXXX"/>
    <n v="1.4999999999999999E-2"/>
    <d v="2021-03-17T00:00:00"/>
    <d v="1899-12-30T15:45:00"/>
    <s v="17/03/2021 15:45:00"/>
    <s v="AD"/>
    <n v="148.55000000000001"/>
  </r>
  <r>
    <x v="7"/>
    <x v="0"/>
    <s v="Alpha Inc"/>
    <s v="ACME ONE CORP. "/>
    <s v="fin.101"/>
    <s v="REFTEST01"/>
    <n v="4537"/>
    <s v="USD"/>
    <s v="BSJUARBJXXX"/>
    <n v="0.02"/>
    <d v="2021-03-18T00:00:00"/>
    <d v="1899-12-30T14:15:00"/>
    <s v="18/03/2021 14:15:00"/>
    <s v="AR"/>
    <n v="50.25"/>
  </r>
  <r>
    <x v="8"/>
    <x v="1"/>
    <s v="Alpha Inc"/>
    <s v="ACME TWO SCRL"/>
    <s v="fin.101"/>
    <s v="REF111"/>
    <n v="5643"/>
    <s v="USD"/>
    <s v="CHASUS3AXXX"/>
    <n v="0.02"/>
    <d v="2021-03-20T00:00:00"/>
    <d v="1899-12-30T13:14:00"/>
    <s v="20/03/2021 13:14:00"/>
    <s v="US"/>
    <m/>
  </r>
  <r>
    <x v="8"/>
    <x v="0"/>
    <s v="Alpha Inc"/>
    <s v="ACME TWO SCRL"/>
    <s v="fin.101"/>
    <s v="REF111"/>
    <n v="5643"/>
    <s v="USD"/>
    <s v="BINAADADXXX"/>
    <n v="0.01"/>
    <d v="2021-03-21T00:00:00"/>
    <d v="1899-12-30T12:34:00"/>
    <s v="21/03/2021 12:34:00"/>
    <s v="AD"/>
    <n v="23.333333333333336"/>
  </r>
  <r>
    <x v="9"/>
    <x v="1"/>
    <s v="Alpha Inc"/>
    <s v="ACME PRIVATE."/>
    <s v="fin.101"/>
    <s v="REF211"/>
    <n v="7890"/>
    <s v="EUR"/>
    <s v="CHASUS3AXXX"/>
    <n v="0.01"/>
    <d v="2021-04-11T00:00:00"/>
    <d v="1899-12-30T12:34:00"/>
    <s v="11/04/2021 12:34:00"/>
    <s v="US"/>
    <m/>
  </r>
  <r>
    <x v="9"/>
    <x v="2"/>
    <s v="Alpha Inc"/>
    <s v="ACME PRIVATE."/>
    <s v="fin.101"/>
    <s v="REF211"/>
    <n v="7890"/>
    <s v="EUR"/>
    <s v="AGRIFRPPXXX"/>
    <n v="1.4999999999999999E-2"/>
    <d v="2021-04-11T00:00:00"/>
    <d v="1899-12-30T17:12:00"/>
    <s v="11/04/2021 17:12:00"/>
    <s v="FR"/>
    <m/>
  </r>
  <r>
    <x v="9"/>
    <x v="0"/>
    <s v="Alpha Inc"/>
    <s v="ACME PRIVATE."/>
    <s v="fin.101"/>
    <s v="REF211"/>
    <n v="7890"/>
    <s v="EUR"/>
    <s v="REDJBY22XXX"/>
    <n v="1.4999999999999999E-2"/>
    <d v="2021-04-13T00:00:00"/>
    <d v="1899-12-30T18:10:00"/>
    <s v="13/04/2021 18:10:00"/>
    <s v="BY"/>
    <n v="53.6"/>
  </r>
  <r>
    <x v="10"/>
    <x v="1"/>
    <s v="Alpha Inc"/>
    <s v="ACME TWO SCRL"/>
    <s v="fin.101"/>
    <s v="REF111"/>
    <n v="30000"/>
    <s v="USD"/>
    <s v="CHASUS3AXXX"/>
    <n v="0.02"/>
    <d v="2021-04-19T00:00:00"/>
    <d v="1899-12-30T13:14:00"/>
    <s v="19/04/2021 13:14:00"/>
    <s v="US"/>
    <m/>
  </r>
  <r>
    <x v="11"/>
    <x v="0"/>
    <s v="Alpha Inc"/>
    <s v="ACME TWO SCRL"/>
    <s v="fin.101"/>
    <s v="REF111"/>
    <n v="3000"/>
    <s v="USD"/>
    <s v="BINAADADXXX"/>
    <n v="0.01"/>
    <d v="2021-04-20T00:00:00"/>
    <d v="1899-12-30T12:34:00"/>
    <s v="20/04/2021 12:34:00"/>
    <s v="AD"/>
    <s v=""/>
  </r>
  <r>
    <x v="12"/>
    <x v="1"/>
    <s v="Alpha Inc"/>
    <s v="ACME TRUST."/>
    <s v="fin.101"/>
    <s v="REF21"/>
    <n v="12000"/>
    <s v="USD"/>
    <s v="CHASUS3AXXX"/>
    <n v="0.02"/>
    <d v="2021-07-11T00:00:00"/>
    <d v="1899-12-30T10:11:00"/>
    <s v="11/07/2021 10:11:00"/>
    <s v="US"/>
    <m/>
  </r>
  <r>
    <x v="13"/>
    <x v="3"/>
    <s v="Alpha Inc"/>
    <s v="ACME TRUST."/>
    <s v="fin.101"/>
    <s v="REF21"/>
    <n v="12000"/>
    <s v="EUR"/>
    <s v="AGRIFRPPXXX"/>
    <n v="0.03"/>
    <d v="2021-07-11T00:00:00"/>
    <d v="1899-12-30T17:34:00"/>
    <s v="11/07/2021 17:34:00"/>
    <s v="FR"/>
    <m/>
  </r>
  <r>
    <x v="14"/>
    <x v="1"/>
    <s v="Alpha Inc"/>
    <s v="ALT-2 INC "/>
    <s v="fin.101"/>
    <s v="REFD202103"/>
    <n v="17430"/>
    <s v="USD"/>
    <s v="CHASUS3AXXX"/>
    <n v="0.01"/>
    <d v="2021-07-11T00:00:00"/>
    <d v="1899-12-30T12:43:00"/>
    <s v="11/07/2021 12:43:00"/>
    <s v="US"/>
    <m/>
  </r>
  <r>
    <x v="14"/>
    <x v="2"/>
    <s v="Alpha Inc"/>
    <s v="ALT-2 INC "/>
    <s v="fin.101"/>
    <s v="REFD202103"/>
    <n v="17430"/>
    <s v="USD"/>
    <s v="CHASUS3AXXX"/>
    <n v="0.02"/>
    <d v="2021-07-12T00:00:00"/>
    <d v="1899-12-30T15:41:00"/>
    <s v="12/07/2021 15:41:00"/>
    <s v="US"/>
    <m/>
  </r>
  <r>
    <x v="14"/>
    <x v="3"/>
    <s v="Alpha Inc"/>
    <s v="ALT-2 INC "/>
    <s v="fin.101"/>
    <s v="REFD202103"/>
    <n v="17430"/>
    <s v="USD"/>
    <s v="CHASUS3AXXX"/>
    <n v="0.01"/>
    <d v="2021-07-13T00:00:00"/>
    <d v="1899-12-30T18:10:00"/>
    <s v="13/07/2021 18:10:00"/>
    <s v="US"/>
    <m/>
  </r>
  <r>
    <x v="15"/>
    <x v="1"/>
    <s v="Alpha Inc"/>
    <s v="ALT INC "/>
    <s v="fin.101"/>
    <s v="REFD202102"/>
    <n v="12400"/>
    <s v="USD"/>
    <s v="CHASUS3AXXX"/>
    <n v="0.02"/>
    <d v="2021-09-15T00:00:00"/>
    <d v="1899-12-30T10:23:00"/>
    <s v="15/09/2021 10:23:00"/>
    <s v="US"/>
    <m/>
  </r>
  <r>
    <x v="15"/>
    <x v="4"/>
    <s v="Alpha Inc"/>
    <s v="ALT INC "/>
    <s v="fin.101"/>
    <s v="REFD202102"/>
    <n v="12400"/>
    <s v="USD"/>
    <s v="AGRIFRPPXXX"/>
    <n v="0.01"/>
    <d v="2021-09-16T00:00:00"/>
    <d v="1899-12-30T11:43:00"/>
    <s v="16/09/2021 11:43:00"/>
    <s v="FR"/>
    <m/>
  </r>
  <r>
    <x v="15"/>
    <x v="4"/>
    <s v="Alpha Inc"/>
    <s v="ALT INC "/>
    <s v="fin.101"/>
    <s v="REFD202102"/>
    <n v="12400"/>
    <s v="USD"/>
    <s v="REDJBY22XXX"/>
    <n v="0.08"/>
    <d v="2021-09-16T00:00:00"/>
    <d v="1899-12-30T17:02:00"/>
    <s v="16/09/2021 17:02:00"/>
    <s v="BY"/>
    <m/>
  </r>
  <r>
    <x v="16"/>
    <x v="1"/>
    <s v="Alpha Inc"/>
    <s v="Beta Corp"/>
    <s v="fin.101"/>
    <s v="REF001"/>
    <n v="12000"/>
    <s v="USD"/>
    <s v="CHASUS3AXXX"/>
    <n v="0.01"/>
    <d v="2021-10-05T00:00:00"/>
    <d v="1899-12-30T12:43:00"/>
    <s v="05/10/2021 12:43:00"/>
    <s v="US"/>
    <m/>
  </r>
  <r>
    <x v="16"/>
    <x v="2"/>
    <s v="Alpha Inc"/>
    <s v="Beta Corp"/>
    <s v="fin.101"/>
    <s v="REF001"/>
    <n v="12000"/>
    <s v="USD"/>
    <s v="CHASUS3AXXX"/>
    <n v="0.02"/>
    <d v="2021-10-05T00:00:00"/>
    <d v="1899-12-30T14:32:00"/>
    <s v="05/10/2021 14:32:00"/>
    <s v="US"/>
    <m/>
  </r>
  <r>
    <x v="17"/>
    <x v="2"/>
    <s v="Alpha Inc"/>
    <s v="Beta Corp"/>
    <s v="fin.101"/>
    <s v="REF001"/>
    <n v="12000"/>
    <s v="EUR"/>
    <s v="BINAADADXXX"/>
    <n v="0.01"/>
    <d v="2021-10-07T00:00:00"/>
    <d v="1899-12-30T18:21:00"/>
    <s v="07/10/2021 18:21:00"/>
    <s v="AD"/>
    <m/>
  </r>
  <r>
    <x v="18"/>
    <x v="2"/>
    <s v="Alpha Inc"/>
    <s v="ACME PRIVATE."/>
    <s v="fin.101"/>
    <s v="REF211"/>
    <n v="1000000"/>
    <s v="EUR"/>
    <s v="AGRIFRPPXXX"/>
    <n v="1.4999999999999999E-2"/>
    <d v="2021-11-03T00:00:00"/>
    <d v="1899-12-30T12:40:00"/>
    <s v="03/11/2021 12:40:00"/>
    <s v="FR"/>
    <m/>
  </r>
  <r>
    <x v="18"/>
    <x v="0"/>
    <s v="Alpha Inc"/>
    <s v="ACME PRIVATE."/>
    <s v="fin.101"/>
    <s v="REF211"/>
    <n v="1000000"/>
    <s v="EUR"/>
    <s v="REDJBY22XXX"/>
    <n v="1.4999999999999999E-2"/>
    <d v="2021-11-03T00:00:00"/>
    <d v="1899-12-30T17:34:00"/>
    <s v="03/11/2021 17:34:00"/>
    <s v="BY"/>
    <n v="33"/>
  </r>
  <r>
    <x v="19"/>
    <x v="1"/>
    <s v="Alpha Inc"/>
    <s v="Beta NV."/>
    <s v="fin.101"/>
    <s v="REFDEMO01"/>
    <n v="1025"/>
    <s v="USD"/>
    <s v="CHASUS3AXXX"/>
    <n v="0.02"/>
    <d v="2021-11-20T00:00:00"/>
    <d v="1899-12-30T10:23:00"/>
    <s v="20/11/2021 10:23:00"/>
    <s v="US"/>
    <m/>
  </r>
  <r>
    <x v="19"/>
    <x v="0"/>
    <s v="Alpha Inc"/>
    <s v="Beta NV."/>
    <s v="fin.101"/>
    <s v="REFDEMO01"/>
    <n v="1025"/>
    <s v="USD"/>
    <s v="REDJBY22XXX"/>
    <n v="0.01"/>
    <d v="2021-11-21T00:00:00"/>
    <d v="1899-12-30T11:32:00"/>
    <s v="21/11/2021 11:32:00"/>
    <s v="BY"/>
    <n v="25.15"/>
  </r>
  <r>
    <x v="20"/>
    <x v="1"/>
    <s v="Alpha Inc"/>
    <s v="Beta NV."/>
    <s v="fin.101"/>
    <s v="REFDEMO01"/>
    <n v="900"/>
    <s v="USD"/>
    <s v="CHASUS3AXXX"/>
    <n v="0.01"/>
    <d v="2021-11-22T00:00:00"/>
    <d v="1899-12-30T11:12:00"/>
    <s v="22/11/2021 11:12:00"/>
    <s v="US"/>
    <m/>
  </r>
  <r>
    <x v="20"/>
    <x v="0"/>
    <s v="Alpha Inc"/>
    <s v="Beta NV."/>
    <s v="fin.101"/>
    <s v="REFDEMO01"/>
    <n v="900"/>
    <s v="USD"/>
    <s v="REDJBY22XXX"/>
    <n v="0.01"/>
    <d v="2021-11-24T00:00:00"/>
    <d v="1899-12-30T14:44:00"/>
    <s v="24/11/2021 14:44:00"/>
    <s v="BY"/>
    <n v="51.533333333333331"/>
  </r>
  <r>
    <x v="21"/>
    <x v="1"/>
    <s v="Alpha Inc"/>
    <s v="ACME ONE CORP. "/>
    <s v="fin.101"/>
    <s v="REFTEST01"/>
    <n v="2345"/>
    <s v="USD"/>
    <s v="CHASUS3AXXX"/>
    <n v="0.02"/>
    <d v="2021-12-19T00:00:00"/>
    <d v="1899-12-30T10:12:00"/>
    <s v="19/12/2021 10:12:00"/>
    <s v="US"/>
    <m/>
  </r>
  <r>
    <x v="21"/>
    <x v="2"/>
    <s v="Alpha Inc"/>
    <s v="ACME ONE CORP. "/>
    <s v="fin.101"/>
    <s v="REFTEST01"/>
    <n v="2345"/>
    <s v="USD"/>
    <s v="BINAADADXXX"/>
    <n v="0.01"/>
    <d v="2021-12-20T00:00:00"/>
    <d v="1899-12-30T13:29:00"/>
    <s v="20/12/2021 13:29:00"/>
    <s v="AD"/>
    <m/>
  </r>
  <r>
    <x v="21"/>
    <x v="0"/>
    <s v="Alpha Inc"/>
    <s v="ACME ONE CORP. "/>
    <s v="fin.101"/>
    <s v="REFTEST01"/>
    <n v="2345"/>
    <s v="USD"/>
    <s v="BSJUARBJXXX"/>
    <n v="0.02"/>
    <d v="2021-12-20T00:00:00"/>
    <d v="1899-12-31T00:00:00"/>
    <s v="20/12/2021 00:00:00"/>
    <s v="AR"/>
    <n v="37.799999999999997"/>
  </r>
  <r>
    <x v="22"/>
    <x v="2"/>
    <s v="Alpha Inc"/>
    <s v="Beta Corp"/>
    <s v="fin.101"/>
    <s v="REF001"/>
    <n v="3326"/>
    <s v="USD"/>
    <s v="CHASUS3AXXX"/>
    <n v="0.02"/>
    <d v="2022-01-11T00:00:00"/>
    <d v="1899-12-30T14:32:00"/>
    <s v="11/01/2022 14:32:00"/>
    <s v="US"/>
    <m/>
  </r>
  <r>
    <x v="23"/>
    <x v="2"/>
    <s v="Alpha Inc"/>
    <s v="Beta Corp"/>
    <s v="fin.101"/>
    <s v="REF001"/>
    <n v="3326"/>
    <s v="EUR"/>
    <s v="BINAADADXXX"/>
    <n v="0.01"/>
    <d v="2022-01-11T00:00:00"/>
    <d v="1899-12-30T18:21:00"/>
    <s v="11/01/2022 18:21:00"/>
    <s v="AD"/>
    <m/>
  </r>
  <r>
    <x v="24"/>
    <x v="1"/>
    <s v="Alpha Inc"/>
    <s v="QUATRO INC "/>
    <s v="fin.101"/>
    <s v="REFD543104"/>
    <n v="3100"/>
    <s v="USD"/>
    <s v="CHASUS3AXXX"/>
    <n v="0.01"/>
    <d v="2021-03-01T00:00:00"/>
    <d v="1899-12-30T11:23:00"/>
    <s v="01/03/2021 11:23:00"/>
    <s v="US"/>
    <m/>
  </r>
  <r>
    <x v="24"/>
    <x v="3"/>
    <s v="Alpha Inc"/>
    <s v="QUATRO INC "/>
    <s v="fin.101"/>
    <s v="REFD543104"/>
    <n v="3100"/>
    <s v="USD"/>
    <s v="TSIBAU44XXX"/>
    <n v="0.08"/>
    <d v="2021-03-01T00:00:00"/>
    <d v="1899-12-30T18:10:00"/>
    <s v="01/03/2021 18:10:00"/>
    <s v="AU"/>
    <m/>
  </r>
  <r>
    <x v="25"/>
    <x v="1"/>
    <s v="Alpha Inc"/>
    <s v="SIGMA INC "/>
    <s v="fin.101"/>
    <s v="REFD543103"/>
    <n v="456"/>
    <s v="USD"/>
    <s v="CHASUS3AXXX"/>
    <n v="0.02"/>
    <d v="2021-03-01T00:00:00"/>
    <d v="1899-12-30T14:23:00"/>
    <s v="01/03/2021 14:23:00"/>
    <s v="US"/>
    <m/>
  </r>
  <r>
    <x v="25"/>
    <x v="0"/>
    <s v="Alpha Inc"/>
    <s v="SIGMA INC "/>
    <s v="fin.101"/>
    <s v="REFD543103"/>
    <n v="456"/>
    <s v="USD"/>
    <s v="REDJBY22XXX"/>
    <n v="0.01"/>
    <d v="2021-03-01T00:00:00"/>
    <d v="1899-12-30T19:12:00"/>
    <s v="01/03/2021 19:12:00"/>
    <s v="BY"/>
    <s v=""/>
  </r>
  <r>
    <x v="4"/>
    <x v="1"/>
    <s v="Alpha Inc"/>
    <s v="CARGO INC "/>
    <s v="fin.101"/>
    <s v="REFD543105"/>
    <n v="1100"/>
    <s v="USD"/>
    <s v="CHASUS3AXXX"/>
    <n v="0.08"/>
    <d v="2021-03-02T00:00:00"/>
    <d v="1899-12-30T12:12:00"/>
    <s v="02/03/2021 12:12:00"/>
    <s v="US"/>
    <m/>
  </r>
  <r>
    <x v="4"/>
    <x v="2"/>
    <s v="Alpha Inc"/>
    <s v="CARGO INC "/>
    <s v="fin.101"/>
    <s v="REFD543105"/>
    <n v="1100"/>
    <s v="USD"/>
    <s v="FNROCNBQXXX"/>
    <n v="0.01"/>
    <d v="2021-03-02T00:00:00"/>
    <d v="1899-12-30T13:43:00"/>
    <s v="02/03/2021 13:43:00"/>
    <s v="CN"/>
    <m/>
  </r>
  <r>
    <x v="5"/>
    <x v="1"/>
    <s v="Alpha Inc"/>
    <s v="TRADE INC "/>
    <s v="fin.101"/>
    <s v="REFD543105"/>
    <n v="1100"/>
    <s v="USD"/>
    <s v="CHASUS3AXXX"/>
    <n v="0.01"/>
    <d v="2021-03-02T00:00:00"/>
    <d v="1899-12-30T14:32:00"/>
    <s v="02/03/2021 14:32:00"/>
    <s v="US"/>
    <m/>
  </r>
  <r>
    <x v="18"/>
    <x v="1"/>
    <s v="Alpha Inc"/>
    <s v="ACME PRIVATE."/>
    <s v="fin.101"/>
    <s v="REF211"/>
    <n v="1000000"/>
    <s v="EUR"/>
    <s v="CHASUS3AXXX"/>
    <n v="0.01"/>
    <d v="2021-11-02T00:00:00"/>
    <d v="1899-12-30T08:34:00"/>
    <s v="02/11/2021 08:34:00"/>
    <s v="US"/>
    <m/>
  </r>
  <r>
    <x v="26"/>
    <x v="1"/>
    <s v="Alpha Inc"/>
    <s v="CROCTUS NY"/>
    <s v="fin.101"/>
    <s v="REFDEM5591"/>
    <n v="120"/>
    <s v="USD"/>
    <s v="CHASUS3AXXX"/>
    <n v="0.01"/>
    <d v="2021-01-05T00:00:00"/>
    <d v="1899-12-30T12:12:00"/>
    <s v="05/01/2021 12:12:00"/>
    <s v="US"/>
    <m/>
  </r>
  <r>
    <x v="26"/>
    <x v="2"/>
    <s v="Alpha Inc"/>
    <s v="CROCTUS NY"/>
    <s v="fin.101"/>
    <s v="REFDEM5591"/>
    <n v="120"/>
    <s v="USD"/>
    <s v="FINVALTRXXX"/>
    <n v="0.01"/>
    <d v="2021-01-05T00:00:00"/>
    <d v="1899-12-30T12:19:00"/>
    <s v="05/01/2021 12:19:00"/>
    <s v="AL"/>
    <m/>
  </r>
  <r>
    <x v="26"/>
    <x v="3"/>
    <s v="Alpha Inc"/>
    <s v="CROCTUS NY"/>
    <s v="fin.101"/>
    <s v="REFDEM5591"/>
    <n v="120"/>
    <s v="USD"/>
    <s v="TSIBAU44XXX"/>
    <n v="0.01"/>
    <d v="2021-01-05T00:00:00"/>
    <d v="1899-12-30T17:20:00"/>
    <s v="05/01/2021 17:20:00"/>
    <s v="AU"/>
    <m/>
  </r>
  <r>
    <x v="27"/>
    <x v="1"/>
    <s v="Alpha Inc"/>
    <s v="Beta Corp"/>
    <s v="fin.101"/>
    <s v="REF001DEMO"/>
    <n v="1100"/>
    <s v="USD"/>
    <s v="CHASUS3AXXX"/>
    <n v="0.02"/>
    <d v="2021-02-07T00:00:00"/>
    <d v="1899-12-30T15:43:00"/>
    <s v="07/02/2021 15:43:00"/>
    <s v="US"/>
    <m/>
  </r>
  <r>
    <x v="27"/>
    <x v="0"/>
    <s v="Alpha Inc"/>
    <s v="Beta Corp"/>
    <s v="fin.101"/>
    <s v="REF001DEMO"/>
    <n v="1100"/>
    <s v="USD"/>
    <s v="FNROCNBQXXX"/>
    <n v="0.01"/>
    <d v="2021-02-08T00:00:00"/>
    <d v="1899-12-30T17:21:00"/>
    <s v="08/02/2021 17:21:00"/>
    <s v="CN"/>
    <n v="25.633333333333333"/>
  </r>
  <r>
    <x v="22"/>
    <x v="1"/>
    <s v="Alpha Inc"/>
    <s v="Beta Corp"/>
    <s v="fin.101"/>
    <s v="REF001"/>
    <n v="3326"/>
    <s v="USD"/>
    <s v="CHASUS3AXXX"/>
    <n v="0.01"/>
    <d v="2022-01-10T00:00:00"/>
    <d v="1899-12-30T12:43:00"/>
    <s v="10/01/2022 12:43:00"/>
    <s v="US"/>
    <m/>
  </r>
  <r>
    <x v="28"/>
    <x v="1"/>
    <s v="Alpha Inc"/>
    <s v="CANONIC "/>
    <s v="fin.101"/>
    <s v="REFDEM9992"/>
    <n v="6709"/>
    <s v="USD"/>
    <s v="CHASUS3AXXX"/>
    <n v="0.01"/>
    <d v="2021-01-13T00:00:00"/>
    <d v="1899-12-30T14:32:00"/>
    <s v="13/01/2021 14:32:00"/>
    <s v="US"/>
    <m/>
  </r>
  <r>
    <x v="29"/>
    <x v="0"/>
    <s v="Alpha Inc"/>
    <s v="CANONIC "/>
    <s v="fin.101"/>
    <s v="REFDEM9992"/>
    <n v="6709"/>
    <s v="EUR"/>
    <s v="FINVALTRXXX"/>
    <n v="0.03"/>
    <d v="2021-01-13T00:00:00"/>
    <d v="1899-12-30T14:32:00"/>
    <s v="13/01/2021 14:32:00"/>
    <s v="AL"/>
    <s v=""/>
  </r>
  <r>
    <x v="30"/>
    <x v="1"/>
    <s v="Alpha Inc"/>
    <s v="DELTA INC "/>
    <s v="fin.101"/>
    <s v="REFD10092"/>
    <n v="67569"/>
    <s v="EUR"/>
    <s v="CHASUS3AXXX"/>
    <n v="0.01"/>
    <d v="2021-01-13T00:00:00"/>
    <d v="1899-12-30T11:23:00"/>
    <s v="13/01/2021 11:23:00"/>
    <s v="US"/>
    <m/>
  </r>
  <r>
    <x v="30"/>
    <x v="0"/>
    <s v="Alpha Inc"/>
    <s v="DELTA INC "/>
    <s v="fin.101"/>
    <s v="REFD10092"/>
    <n v="67569"/>
    <s v="EUR"/>
    <s v="REDJBY22XXX"/>
    <n v="0.01"/>
    <d v="2021-01-13T00:00:00"/>
    <d v="1899-12-30T12:45:00"/>
    <s v="13/01/2021 12:45:00"/>
    <s v="BY"/>
    <s v=""/>
  </r>
  <r>
    <x v="31"/>
    <x v="1"/>
    <s v="Alpha Inc"/>
    <s v="CRETA SUPPORT"/>
    <s v="fin.101"/>
    <s v="REFDEM0091"/>
    <n v="5188"/>
    <s v="EUR"/>
    <s v="CHASUS3AXXX"/>
    <n v="0.01"/>
    <d v="2021-01-14T00:00:00"/>
    <d v="1899-12-30T15:43:00"/>
    <s v="14/01/2021 15:43:00"/>
    <s v="US"/>
    <m/>
  </r>
  <r>
    <x v="31"/>
    <x v="0"/>
    <s v="Alpha Inc"/>
    <s v="CRETA SUPPORT"/>
    <s v="fin.101"/>
    <s v="REFDEM0091"/>
    <n v="5188"/>
    <s v="EUR"/>
    <s v="TSIBAU44XXX"/>
    <n v="0.01"/>
    <d v="2021-01-14T00:00:00"/>
    <d v="1899-12-30T15:43:00"/>
    <s v="14/01/2021 15:43:00"/>
    <s v="AU"/>
    <s v=""/>
  </r>
  <r>
    <x v="32"/>
    <x v="1"/>
    <s v="Alpha Inc"/>
    <s v="BRITA SUPPORT"/>
    <s v="fin.101"/>
    <s v="REFDEM012"/>
    <n v="238"/>
    <s v="USD"/>
    <s v="CHASUS3AXXX"/>
    <n v="0.08"/>
    <d v="2021-01-15T00:00:00"/>
    <d v="1899-12-30T18:10:00"/>
    <s v="15/01/2021 18:10:00"/>
    <s v="US"/>
    <m/>
  </r>
  <r>
    <x v="32"/>
    <x v="5"/>
    <s v="Alpha Inc"/>
    <s v="BRITA SUPPORT"/>
    <s v="fin.101"/>
    <s v="REFDEM012"/>
    <n v="238"/>
    <s v="USD"/>
    <s v="CHASUS3AXXX"/>
    <n v="0.08"/>
    <d v="2021-01-15T00:00:00"/>
    <d v="1899-12-30T12:43:00"/>
    <s v="15/01/2021 12:43:00"/>
    <s v="US"/>
    <m/>
  </r>
  <r>
    <x v="33"/>
    <x v="1"/>
    <s v="Alpha Inc"/>
    <s v="SOCIETE GEN SA"/>
    <s v="fin.101"/>
    <s v="REFDEM1591"/>
    <n v="348"/>
    <s v="EUR"/>
    <s v="CHASUS3AXXX"/>
    <n v="7.0000000000000007E-2"/>
    <d v="2021-01-15T00:00:00"/>
    <d v="1899-12-30T08:34:00"/>
    <s v="15/01/2021 08:34:00"/>
    <s v="US"/>
    <m/>
  </r>
  <r>
    <x v="33"/>
    <x v="0"/>
    <s v="Alpha Inc"/>
    <s v="SOCIETE GEN SA"/>
    <s v="fin.101"/>
    <s v="REFDEM1591"/>
    <n v="348"/>
    <s v="EUR"/>
    <s v="TSIBAU44XXX"/>
    <n v="0.01"/>
    <d v="2021-01-15T00:00:00"/>
    <d v="1899-12-30T12:39:00"/>
    <s v="15/01/2021 12:39:00"/>
    <s v="AU"/>
    <s v=""/>
  </r>
  <r>
    <x v="6"/>
    <x v="1"/>
    <s v="Alpha Inc"/>
    <s v="ACME INVEST."/>
    <s v="fin.101"/>
    <s v="REF211"/>
    <n v="10000"/>
    <s v="USD"/>
    <s v="CHASUS3AXXX"/>
    <n v="0.02"/>
    <d v="2021-03-16T00:00:00"/>
    <d v="1899-12-30T08:15:00"/>
    <s v="16/03/2021 08:15:00"/>
    <s v="US"/>
    <m/>
  </r>
  <r>
    <x v="7"/>
    <x v="1"/>
    <s v="Alpha Inc"/>
    <s v="ACME ONE CORP. "/>
    <s v="fin.101"/>
    <s v="REFTEST01"/>
    <n v="4537"/>
    <s v="USD"/>
    <s v="CHASUS3AXXX"/>
    <n v="0.02"/>
    <d v="2021-03-16T00:00:00"/>
    <d v="1899-12-30T12:00:00"/>
    <s v="16/03/2021 12:00:00"/>
    <s v="US"/>
    <m/>
  </r>
  <r>
    <x v="7"/>
    <x v="2"/>
    <s v="Alpha Inc"/>
    <s v="ACME ONE CORP. "/>
    <s v="fin.101"/>
    <s v="REFTEST01"/>
    <n v="4537"/>
    <s v="USD"/>
    <s v="BINAADADXXX"/>
    <n v="0.01"/>
    <d v="2021-03-16T00:00:00"/>
    <d v="1899-12-30T12:45:00"/>
    <s v="16/03/2021 12:45:00"/>
    <s v="AD"/>
    <m/>
  </r>
  <r>
    <x v="34"/>
    <x v="1"/>
    <s v="Alpha Inc"/>
    <s v="ACME TRADE."/>
    <s v="fin.101"/>
    <s v="REF211"/>
    <n v="11000"/>
    <s v="USD"/>
    <s v="CHASUS3AXXX"/>
    <n v="0.02"/>
    <d v="2021-03-16T00:00:00"/>
    <d v="1899-12-30T09:16:00"/>
    <s v="16/03/2021 09:16:00"/>
    <s v="US"/>
    <m/>
  </r>
  <r>
    <x v="34"/>
    <x v="0"/>
    <s v="Alpha Inc"/>
    <s v="ACME TRADE."/>
    <s v="fin.101"/>
    <s v="REF211"/>
    <n v="11000"/>
    <s v="USD"/>
    <s v="AGRIFRPPXXX"/>
    <n v="0.01"/>
    <d v="2021-03-16T00:00:00"/>
    <d v="1899-12-30T12:32:00"/>
    <s v="16/03/2021 12:32:00"/>
    <s v="FR"/>
    <s v=""/>
  </r>
  <r>
    <x v="35"/>
    <x v="1"/>
    <s v="Alpha Inc"/>
    <s v="ACME TRUST."/>
    <s v="fin.101"/>
    <s v="REF21"/>
    <n v="23900"/>
    <s v="USD"/>
    <s v="CHASUS3AXXX"/>
    <n v="0.02"/>
    <d v="2021-03-16T00:00:00"/>
    <d v="1899-12-30T10:11:00"/>
    <s v="16/03/2021 10:11:00"/>
    <s v="US"/>
    <m/>
  </r>
  <r>
    <x v="36"/>
    <x v="3"/>
    <s v="Alpha Inc"/>
    <s v="ACME TRUST."/>
    <s v="fin.101"/>
    <s v="REF21"/>
    <n v="23900"/>
    <s v="EUR"/>
    <s v="AGRIFRPPXXX"/>
    <n v="0.03"/>
    <d v="2021-03-16T00:00:00"/>
    <d v="1899-12-30T17:34:00"/>
    <s v="16/03/2021 17:34:00"/>
    <s v="FR"/>
    <m/>
  </r>
  <r>
    <x v="0"/>
    <x v="1"/>
    <s v="Alpha Inc"/>
    <s v="ICRETA NV."/>
    <s v="fin.101"/>
    <s v="REFDEMO01"/>
    <n v="800"/>
    <s v="USD"/>
    <s v="CHASUS3AXXX"/>
    <n v="0.01"/>
    <d v="2020-11-20T00:00:00"/>
    <d v="1899-12-30T09:12:00"/>
    <s v="20/11/2020 09:12:00"/>
    <s v="US"/>
    <m/>
  </r>
  <r>
    <x v="37"/>
    <x v="1"/>
    <s v="Alpha Inc"/>
    <s v="IntellectEU NV."/>
    <s v="fin.101"/>
    <s v="REFDEMO02"/>
    <n v="1025"/>
    <s v="USD"/>
    <s v="CHASUS3AXXX"/>
    <n v="0.08"/>
    <d v="2020-11-20T00:00:00"/>
    <d v="1899-12-30T11:19:00"/>
    <s v="20/11/2020 11:19:00"/>
    <s v="US"/>
    <m/>
  </r>
  <r>
    <x v="37"/>
    <x v="0"/>
    <s v="Alpha Inc"/>
    <s v="IntellectEU NV."/>
    <s v="fin.101"/>
    <s v="REFDEMO02"/>
    <n v="1025"/>
    <s v="USD"/>
    <s v="REDJBY22XXX"/>
    <n v="0.08"/>
    <d v="2020-11-20T00:00:00"/>
    <d v="1899-12-30T21:10:00"/>
    <s v="20/11/2020 21:10:00"/>
    <s v="BY"/>
    <s v=""/>
  </r>
  <r>
    <x v="38"/>
    <x v="1"/>
    <s v="Alpha Inc"/>
    <s v="ALT INC "/>
    <s v="fin.101"/>
    <s v="REFD202102"/>
    <n v="4569"/>
    <s v="USD"/>
    <s v="CHASUS3AXXX"/>
    <n v="0.02"/>
    <d v="2021-02-21T00:00:00"/>
    <d v="1899-12-30T10:23:00"/>
    <s v="21/02/2021 10:23:00"/>
    <s v="US"/>
    <m/>
  </r>
  <r>
    <x v="38"/>
    <x v="4"/>
    <s v="Alpha Inc"/>
    <s v="ALT INC "/>
    <s v="fin.101"/>
    <s v="REFD202102"/>
    <n v="4569"/>
    <s v="USD"/>
    <s v="AGRIFRPPXXX"/>
    <n v="0.01"/>
    <d v="2021-02-21T00:00:00"/>
    <d v="1899-12-30T11:43:00"/>
    <s v="21/02/2021 11:43:00"/>
    <s v="FR"/>
    <m/>
  </r>
  <r>
    <x v="38"/>
    <x v="4"/>
    <s v="Alpha Inc"/>
    <s v="ALT INC "/>
    <s v="fin.101"/>
    <s v="REFD202102"/>
    <n v="4569"/>
    <s v="USD"/>
    <s v="REDJBY22XXX"/>
    <n v="0.08"/>
    <d v="2021-02-21T00:00:00"/>
    <d v="1899-12-30T17:02:00"/>
    <s v="21/02/2021 17:02:00"/>
    <s v="BY"/>
    <m/>
  </r>
  <r>
    <x v="2"/>
    <x v="1"/>
    <s v="Alpha Inc"/>
    <s v="TRADE INC "/>
    <s v="fin.101"/>
    <s v="REFD10192"/>
    <n v="67569"/>
    <s v="EUR"/>
    <s v="CHASUS3AXXX"/>
    <n v="0.01"/>
    <d v="2021-01-21T00:00:00"/>
    <d v="1899-12-30T09:54:00"/>
    <s v="21/01/2021 09:54:00"/>
    <s v="US"/>
    <m/>
  </r>
  <r>
    <x v="39"/>
    <x v="1"/>
    <s v="Alpha Inc"/>
    <s v="ISUPPLIER1 US."/>
    <s v="fin.101"/>
    <s v="REFDEMO01"/>
    <n v="87600"/>
    <s v="USD"/>
    <s v="CHASUS3AXXX"/>
    <n v="0.01"/>
    <d v="2020-11-21T00:00:00"/>
    <d v="1899-12-30T11:23:00"/>
    <s v="21/11/2020 11:23:00"/>
    <s v="US"/>
    <m/>
  </r>
  <r>
    <x v="39"/>
    <x v="0"/>
    <s v="Alpha Inc"/>
    <s v="ISUPPLIER1 US."/>
    <s v="fin.101"/>
    <s v="REFDEMO01"/>
    <n v="87600"/>
    <s v="USD"/>
    <s v="FNROCNBQXXX"/>
    <n v="0.01"/>
    <d v="2020-11-21T00:00:00"/>
    <d v="1899-12-30T14:12:00"/>
    <s v="21/11/2020 14:12:00"/>
    <s v="CN"/>
    <s v=""/>
  </r>
  <r>
    <x v="40"/>
    <x v="1"/>
    <s v="Alpha Inc"/>
    <s v="HAMILTON LTD."/>
    <s v="fin.101"/>
    <s v="REF201"/>
    <n v="2100"/>
    <s v="USD"/>
    <s v="CHASUS3AXXX"/>
    <n v="0.02"/>
    <d v="2021-03-22T00:00:00"/>
    <d v="1899-12-30T14:12:00"/>
    <s v="22/03/2021 14:12:00"/>
    <s v="US"/>
    <m/>
  </r>
  <r>
    <x v="40"/>
    <x v="0"/>
    <s v="Alpha Inc"/>
    <s v="HAMILTON LTD."/>
    <s v="fin.101"/>
    <s v="REF201"/>
    <n v="2100"/>
    <s v="USD"/>
    <s v="FNROCNBQXXX"/>
    <n v="0.02"/>
    <d v="2021-03-22T00:00:00"/>
    <d v="1899-12-30T17:10:00"/>
    <s v="22/03/2021 17:10:00"/>
    <s v="CN"/>
    <s v=""/>
  </r>
  <r>
    <x v="41"/>
    <x v="1"/>
    <s v="Alpha Inc"/>
    <s v="ZERO LTD."/>
    <s v="fin.101"/>
    <s v="REFZ999"/>
    <n v="12100"/>
    <s v="USD"/>
    <s v="CHASUS3AXXX"/>
    <n v="0.08"/>
    <d v="2021-03-23T00:00:00"/>
    <d v="1899-12-30T08:12:00"/>
    <s v="23/03/2021 08:12:00"/>
    <s v="US"/>
    <m/>
  </r>
  <r>
    <x v="41"/>
    <x v="0"/>
    <s v="Alpha Inc"/>
    <s v="ZERO LTD."/>
    <s v="fin.101"/>
    <s v="REFZ999"/>
    <n v="12100"/>
    <s v="USD"/>
    <s v="REDJBY22XXX"/>
    <n v="0.08"/>
    <d v="2021-03-23T00:00:00"/>
    <d v="1899-12-30T12:34:00"/>
    <s v="23/03/2021 12:34:00"/>
    <s v="BY"/>
    <s v=""/>
  </r>
  <r>
    <x v="42"/>
    <x v="1"/>
    <s v="Alpha Inc"/>
    <s v="ALT-2 INC "/>
    <s v="fin.101"/>
    <s v="REFD202103"/>
    <n v="456"/>
    <s v="USD"/>
    <s v="CHASUS3AXXX"/>
    <n v="0.01"/>
    <d v="2021-02-26T00:00:00"/>
    <d v="1899-12-30T12:43:00"/>
    <s v="26/02/2021 12:43:00"/>
    <s v="US"/>
    <m/>
  </r>
  <r>
    <x v="42"/>
    <x v="2"/>
    <s v="Alpha Inc"/>
    <s v="ALT-2 INC "/>
    <s v="fin.101"/>
    <s v="REFD202103"/>
    <n v="456"/>
    <s v="USD"/>
    <s v="CHASUS3AXXX"/>
    <n v="0.02"/>
    <d v="2021-02-26T00:00:00"/>
    <d v="1899-12-30T15:41:00"/>
    <s v="26/02/2021 15:41:00"/>
    <s v="US"/>
    <m/>
  </r>
  <r>
    <x v="42"/>
    <x v="3"/>
    <s v="Alpha Inc"/>
    <s v="ALT-2 INC "/>
    <s v="fin.101"/>
    <s v="REFD202103"/>
    <n v="456"/>
    <s v="USD"/>
    <s v="CHASUS3AXXX"/>
    <n v="0.01"/>
    <d v="2021-02-26T00:00:00"/>
    <d v="1899-12-30T18:10:00"/>
    <s v="26/02/2021 18:10:00"/>
    <s v="US"/>
    <m/>
  </r>
  <r>
    <x v="43"/>
    <x v="1"/>
    <s v="Alpha Inc"/>
    <s v="ISUPPLIER2 PL."/>
    <s v="fin.101"/>
    <s v="REFDEMO901"/>
    <n v="1600"/>
    <s v="USD"/>
    <s v="CHASUS3AXXX"/>
    <n v="0.04"/>
    <d v="2020-11-27T00:00:00"/>
    <d v="1899-12-30T09:45:00"/>
    <s v="27/11/2020 09:45:00"/>
    <s v="US"/>
    <m/>
  </r>
  <r>
    <x v="43"/>
    <x v="0"/>
    <s v="Alpha Inc"/>
    <s v="ISUPPLIER2 PL."/>
    <s v="fin.101"/>
    <s v="REFDEMO901"/>
    <n v="1600"/>
    <s v="USD"/>
    <s v="TSIBAU44XXX"/>
    <n v="0.01"/>
    <d v="2020-11-27T00:00:00"/>
    <d v="1899-12-30T18:20:00"/>
    <s v="27/11/2020 18:20:00"/>
    <s v="AU"/>
    <s v=""/>
  </r>
  <r>
    <x v="44"/>
    <x v="1"/>
    <s v="Alpha Inc"/>
    <s v="CROSSSUPPORT SA"/>
    <s v="fin.101"/>
    <s v="REFDEM5591"/>
    <n v="6720"/>
    <s v="EUR"/>
    <s v="CHASUS3AXXX"/>
    <n v="0.02"/>
    <d v="2021-01-28T00:00:00"/>
    <d v="1899-12-30T13:23:00"/>
    <s v="28/01/2021 13:23:00"/>
    <s v="US"/>
    <m/>
  </r>
  <r>
    <x v="44"/>
    <x v="0"/>
    <s v="Alpha Inc"/>
    <s v="CROSSSUPPORT SA"/>
    <s v="fin.101"/>
    <s v="REFDEM5591"/>
    <n v="6720"/>
    <s v="EUR"/>
    <s v="FNROCNBQXXX"/>
    <n v="0.02"/>
    <d v="2021-01-28T00:00:00"/>
    <d v="1899-12-30T19:10:00"/>
    <s v="28/01/2021 19:10:00"/>
    <s v="CN"/>
    <s v=""/>
  </r>
  <r>
    <x v="45"/>
    <x v="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87C76-2CDC-4452-8E8B-C4374366EC05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K3:S50" firstHeaderRow="1" firstDataRow="2" firstDataCol="1"/>
  <pivotFields count="14">
    <pivotField axis="axisRow" showAll="0">
      <items count="110">
        <item x="1"/>
        <item x="20"/>
        <item x="6"/>
        <item x="17"/>
        <item x="8"/>
        <item x="33"/>
        <item x="3"/>
        <item x="12"/>
        <item x="11"/>
        <item x="35"/>
        <item x="34"/>
        <item x="10"/>
        <item x="9"/>
        <item x="7"/>
        <item x="14"/>
        <item x="37"/>
        <item x="13"/>
        <item x="41"/>
        <item x="16"/>
        <item x="15"/>
        <item x="22"/>
        <item x="21"/>
        <item x="26"/>
        <item x="18"/>
        <item x="19"/>
        <item x="31"/>
        <item x="28"/>
        <item x="27"/>
        <item x="4"/>
        <item x="30"/>
        <item x="25"/>
        <item x="43"/>
        <item x="29"/>
        <item x="39"/>
        <item x="0"/>
        <item x="36"/>
        <item x="38"/>
        <item x="42"/>
        <item x="23"/>
        <item x="24"/>
        <item x="32"/>
        <item x="2"/>
        <item x="5"/>
        <item x="40"/>
        <item x="44"/>
        <item m="1" x="52"/>
        <item m="1" x="75"/>
        <item m="1" x="48"/>
        <item m="1" x="103"/>
        <item m="1" x="55"/>
        <item m="1" x="73"/>
        <item m="1" x="60"/>
        <item m="1" x="53"/>
        <item m="1" x="93"/>
        <item m="1" x="65"/>
        <item m="1" x="67"/>
        <item m="1" x="84"/>
        <item m="1" x="45"/>
        <item m="1" x="68"/>
        <item m="1" x="74"/>
        <item m="1" x="54"/>
        <item m="1" x="47"/>
        <item m="1" x="92"/>
        <item m="1" x="49"/>
        <item m="1" x="50"/>
        <item m="1" x="91"/>
        <item m="1" x="85"/>
        <item m="1" x="100"/>
        <item m="1" x="59"/>
        <item m="1" x="71"/>
        <item m="1" x="96"/>
        <item m="1" x="88"/>
        <item m="1" x="102"/>
        <item m="1" x="87"/>
        <item m="1" x="66"/>
        <item m="1" x="82"/>
        <item m="1" x="58"/>
        <item m="1" x="56"/>
        <item m="1" x="51"/>
        <item m="1" x="83"/>
        <item m="1" x="106"/>
        <item m="1" x="80"/>
        <item m="1" x="69"/>
        <item m="1" x="62"/>
        <item m="1" x="105"/>
        <item m="1" x="63"/>
        <item m="1" x="79"/>
        <item m="1" x="86"/>
        <item m="1" x="72"/>
        <item m="1" x="97"/>
        <item m="1" x="95"/>
        <item m="1" x="46"/>
        <item m="1" x="99"/>
        <item m="1" x="90"/>
        <item m="1" x="78"/>
        <item m="1" x="61"/>
        <item m="1" x="108"/>
        <item m="1" x="104"/>
        <item m="1" x="77"/>
        <item m="1" x="89"/>
        <item m="1" x="70"/>
        <item m="1" x="81"/>
        <item m="1" x="57"/>
        <item m="1" x="76"/>
        <item m="1" x="64"/>
        <item m="1" x="98"/>
        <item m="1" x="94"/>
        <item m="1" x="101"/>
        <item m="1" x="107"/>
        <item t="default"/>
      </items>
    </pivotField>
    <pivotField axis="axisCol" showAll="0">
      <items count="8">
        <item x="1"/>
        <item x="4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. de Time (local)" fld="11" subtotal="min" baseField="0" baseItem="15" numFmtId="164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38A91-2B9A-4CF1-A1AD-92DB1437CF08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50" firstHeaderRow="1" firstDataRow="2" firstDataCol="1"/>
  <pivotFields count="14">
    <pivotField axis="axisRow" showAll="0">
      <items count="110">
        <item x="1"/>
        <item x="20"/>
        <item x="6"/>
        <item x="17"/>
        <item x="8"/>
        <item x="33"/>
        <item x="3"/>
        <item x="12"/>
        <item x="11"/>
        <item x="35"/>
        <item x="34"/>
        <item x="10"/>
        <item x="9"/>
        <item x="7"/>
        <item x="14"/>
        <item x="37"/>
        <item x="13"/>
        <item x="41"/>
        <item x="16"/>
        <item x="15"/>
        <item x="22"/>
        <item x="21"/>
        <item x="26"/>
        <item x="18"/>
        <item x="19"/>
        <item x="31"/>
        <item x="28"/>
        <item x="27"/>
        <item x="4"/>
        <item x="30"/>
        <item x="25"/>
        <item x="43"/>
        <item x="29"/>
        <item x="39"/>
        <item x="0"/>
        <item x="36"/>
        <item x="38"/>
        <item x="42"/>
        <item x="23"/>
        <item x="24"/>
        <item x="32"/>
        <item x="2"/>
        <item x="5"/>
        <item x="40"/>
        <item x="44"/>
        <item m="1" x="52"/>
        <item m="1" x="75"/>
        <item m="1" x="48"/>
        <item m="1" x="103"/>
        <item m="1" x="55"/>
        <item m="1" x="73"/>
        <item m="1" x="60"/>
        <item m="1" x="53"/>
        <item m="1" x="93"/>
        <item m="1" x="65"/>
        <item m="1" x="67"/>
        <item m="1" x="84"/>
        <item m="1" x="45"/>
        <item m="1" x="68"/>
        <item m="1" x="74"/>
        <item m="1" x="54"/>
        <item m="1" x="47"/>
        <item m="1" x="92"/>
        <item m="1" x="49"/>
        <item m="1" x="50"/>
        <item m="1" x="91"/>
        <item m="1" x="85"/>
        <item m="1" x="100"/>
        <item m="1" x="59"/>
        <item m="1" x="71"/>
        <item m="1" x="96"/>
        <item m="1" x="88"/>
        <item m="1" x="102"/>
        <item m="1" x="87"/>
        <item m="1" x="66"/>
        <item m="1" x="82"/>
        <item m="1" x="58"/>
        <item m="1" x="56"/>
        <item m="1" x="51"/>
        <item m="1" x="83"/>
        <item m="1" x="106"/>
        <item m="1" x="80"/>
        <item m="1" x="69"/>
        <item m="1" x="62"/>
        <item m="1" x="105"/>
        <item m="1" x="63"/>
        <item m="1" x="79"/>
        <item m="1" x="86"/>
        <item m="1" x="72"/>
        <item m="1" x="97"/>
        <item m="1" x="95"/>
        <item m="1" x="46"/>
        <item m="1" x="99"/>
        <item m="1" x="90"/>
        <item m="1" x="78"/>
        <item m="1" x="61"/>
        <item m="1" x="108"/>
        <item m="1" x="104"/>
        <item m="1" x="77"/>
        <item m="1" x="89"/>
        <item m="1" x="70"/>
        <item m="1" x="81"/>
        <item m="1" x="57"/>
        <item m="1" x="76"/>
        <item m="1" x="64"/>
        <item m="1" x="98"/>
        <item m="1" x="94"/>
        <item m="1" x="101"/>
        <item m="1" x="107"/>
        <item t="default"/>
      </items>
    </pivotField>
    <pivotField axis="axisCol" showAll="0">
      <items count="8">
        <item x="1"/>
        <item x="4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. de Date" fld="10" subtotal="min" baseField="0" baseItem="0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2DA53-1BBF-43ED-B355-FE11D8E96DAA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I49" firstHeaderRow="1" firstDataRow="2" firstDataCol="1"/>
  <pivotFields count="15">
    <pivotField axis="axisRow" showAll="0">
      <items count="47">
        <item x="6"/>
        <item x="1"/>
        <item x="21"/>
        <item x="7"/>
        <item x="18"/>
        <item x="9"/>
        <item x="34"/>
        <item x="3"/>
        <item x="13"/>
        <item x="12"/>
        <item x="36"/>
        <item x="35"/>
        <item x="11"/>
        <item x="10"/>
        <item x="8"/>
        <item x="15"/>
        <item x="38"/>
        <item x="14"/>
        <item x="42"/>
        <item x="17"/>
        <item x="16"/>
        <item x="23"/>
        <item x="22"/>
        <item x="27"/>
        <item x="19"/>
        <item x="20"/>
        <item x="32"/>
        <item x="29"/>
        <item x="28"/>
        <item x="4"/>
        <item x="31"/>
        <item x="26"/>
        <item x="44"/>
        <item x="30"/>
        <item x="40"/>
        <item x="0"/>
        <item x="37"/>
        <item x="39"/>
        <item x="43"/>
        <item x="24"/>
        <item x="25"/>
        <item x="33"/>
        <item x="2"/>
        <item x="5"/>
        <item x="41"/>
        <item x="45"/>
        <item t="default"/>
      </items>
    </pivotField>
    <pivotField axis="axisCol" showAll="0">
      <items count="8">
        <item x="1"/>
        <item x="2"/>
        <item x="4"/>
        <item x="5"/>
        <item x="3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Nombre de Debtor" fld="2" subtotal="count" baseField="0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sheetPr filterMode="1"/>
  <dimension ref="A1:P91"/>
  <sheetViews>
    <sheetView view="pageBreakPreview" zoomScale="109" zoomScaleSheetLayoutView="130" workbookViewId="0">
      <selection activeCell="P62" sqref="P62"/>
    </sheetView>
  </sheetViews>
  <sheetFormatPr baseColWidth="10" defaultColWidth="8.7265625" defaultRowHeight="14.5" x14ac:dyDescent="0.35"/>
  <cols>
    <col min="1" max="1" width="35.90625" customWidth="1"/>
    <col min="2" max="2" width="14.36328125" customWidth="1"/>
    <col min="6" max="6" width="16.36328125" customWidth="1"/>
    <col min="7" max="7" width="11.90625" style="3" customWidth="1"/>
    <col min="8" max="10" width="6.7265625" customWidth="1"/>
    <col min="11" max="11" width="10.7265625" style="2" customWidth="1"/>
    <col min="12" max="12" width="9.453125" style="1" customWidth="1"/>
    <col min="13" max="13" width="11.90625" style="5" customWidth="1"/>
    <col min="14" max="14" width="8.08984375" style="1" customWidth="1"/>
    <col min="15" max="15" width="7.7265625" style="10" customWidth="1"/>
  </cols>
  <sheetData>
    <row r="1" spans="1:16" x14ac:dyDescent="0.35">
      <c r="A1" s="7" t="s">
        <v>82</v>
      </c>
      <c r="B1" t="s">
        <v>10</v>
      </c>
      <c r="C1" t="s">
        <v>0</v>
      </c>
      <c r="D1" s="8" t="s">
        <v>1</v>
      </c>
      <c r="E1" t="s">
        <v>2</v>
      </c>
      <c r="F1" s="8" t="s">
        <v>3</v>
      </c>
      <c r="G1" s="9" t="s">
        <v>4</v>
      </c>
      <c r="H1" s="8" t="s">
        <v>5</v>
      </c>
      <c r="I1" t="s">
        <v>6</v>
      </c>
      <c r="J1" t="s">
        <v>7</v>
      </c>
      <c r="K1" s="2" t="s">
        <v>8</v>
      </c>
      <c r="L1" s="1" t="s">
        <v>9</v>
      </c>
      <c r="M1" s="6" t="s">
        <v>81</v>
      </c>
      <c r="N1" s="1" t="s">
        <v>80</v>
      </c>
      <c r="O1" s="10" t="s">
        <v>135</v>
      </c>
      <c r="P1" t="s">
        <v>139</v>
      </c>
    </row>
    <row r="2" spans="1:16" hidden="1" x14ac:dyDescent="0.35">
      <c r="A2" t="str">
        <f>CONCATENATE(D2," ",F2," ",G2," ",H2)</f>
        <v>ICRETA NV. REFDEMO01 800 USD</v>
      </c>
      <c r="B2" t="s">
        <v>19</v>
      </c>
      <c r="C2" t="s">
        <v>11</v>
      </c>
      <c r="D2" t="s">
        <v>64</v>
      </c>
      <c r="E2" t="s">
        <v>13</v>
      </c>
      <c r="F2" t="s">
        <v>46</v>
      </c>
      <c r="G2" s="3">
        <v>800</v>
      </c>
      <c r="H2" t="s">
        <v>15</v>
      </c>
      <c r="I2" t="s">
        <v>56</v>
      </c>
      <c r="J2">
        <v>0.01</v>
      </c>
      <c r="K2" s="2">
        <v>44157</v>
      </c>
      <c r="L2" s="1">
        <v>0.71527777777777779</v>
      </c>
      <c r="M2" s="5" t="str">
        <f>CONCATENATE(TEXT(K2, "JJ/MM/AAAA")," ",TEXT(L2,"HH:MM:SS"))</f>
        <v>22/11/2020 17:10:00</v>
      </c>
      <c r="N2" s="1" t="str">
        <f t="shared" ref="N2:N33" si="0">RIGHT(LEFT(I2,6),2)</f>
        <v>AU</v>
      </c>
      <c r="O2" s="10">
        <f>VLOOKUP(A2,'Time to Completion'!A$4:U$48,21,FALSE)</f>
        <v>55.966666666666669</v>
      </c>
      <c r="P2" t="str">
        <f>VLOOKUP(A2,'Get Dummies'!A$3:J$47,10,FALSE)</f>
        <v>COMPLETED</v>
      </c>
    </row>
    <row r="3" spans="1:16" hidden="1" x14ac:dyDescent="0.35">
      <c r="A3" t="str">
        <f t="shared" ref="A3:A66" si="1">CONCATENATE(D3," ",F3," ",G3," ",H3)</f>
        <v>ACME INVEST. REF2111 10000 USD</v>
      </c>
      <c r="B3" t="s">
        <v>17</v>
      </c>
      <c r="C3" t="s">
        <v>11</v>
      </c>
      <c r="D3" t="s">
        <v>12</v>
      </c>
      <c r="E3" t="s">
        <v>13</v>
      </c>
      <c r="F3" t="s">
        <v>136</v>
      </c>
      <c r="G3" s="3">
        <v>10000</v>
      </c>
      <c r="H3" t="s">
        <v>15</v>
      </c>
      <c r="I3" t="s">
        <v>16</v>
      </c>
      <c r="J3">
        <v>0.02</v>
      </c>
      <c r="K3" s="2">
        <v>44217</v>
      </c>
      <c r="L3" s="1">
        <v>0.40625</v>
      </c>
      <c r="M3" s="5" t="str">
        <f t="shared" ref="M3:M66" si="2">CONCATENATE(TEXT(K3, "JJ/MM/AAAA")," ",TEXT(L3,"HH:MM:SS"))</f>
        <v>21/01/2021 09:45:00</v>
      </c>
      <c r="N3" s="1" t="str">
        <f t="shared" si="0"/>
        <v>US</v>
      </c>
      <c r="P3" t="str">
        <f>VLOOKUP(A3,'Get Dummies'!A$3:J$47,10,FALSE)</f>
        <v>COMPLETED</v>
      </c>
    </row>
    <row r="4" spans="1:16" hidden="1" x14ac:dyDescent="0.35">
      <c r="A4" t="str">
        <f t="shared" si="1"/>
        <v>TRADE INC  REFD10192 67569 EUR</v>
      </c>
      <c r="B4" t="s">
        <v>19</v>
      </c>
      <c r="C4" t="s">
        <v>11</v>
      </c>
      <c r="D4" t="s">
        <v>76</v>
      </c>
      <c r="E4" t="s">
        <v>13</v>
      </c>
      <c r="F4" t="s">
        <v>77</v>
      </c>
      <c r="G4" s="3">
        <v>67569</v>
      </c>
      <c r="H4" t="s">
        <v>25</v>
      </c>
      <c r="I4" t="s">
        <v>18</v>
      </c>
      <c r="J4">
        <v>0.08</v>
      </c>
      <c r="K4" s="2">
        <v>44218</v>
      </c>
      <c r="L4" s="1">
        <v>0.73055555555555562</v>
      </c>
      <c r="M4" s="5" t="str">
        <f t="shared" si="2"/>
        <v>22/01/2021 17:32:00</v>
      </c>
      <c r="N4" s="1" t="str">
        <f t="shared" si="0"/>
        <v>AD</v>
      </c>
      <c r="O4" s="10">
        <f>VLOOKUP(A4,'Time to Completion'!A$4:U$48,21,FALSE)</f>
        <v>31.633333333333333</v>
      </c>
      <c r="P4" t="str">
        <f>VLOOKUP(A4,'Get Dummies'!A$3:J$47,10,FALSE)</f>
        <v>COMPLETED</v>
      </c>
    </row>
    <row r="5" spans="1:16" hidden="1" x14ac:dyDescent="0.35">
      <c r="A5" t="str">
        <f t="shared" si="1"/>
        <v>ACME INVEST. REF2111 10000 USD</v>
      </c>
      <c r="B5" t="s">
        <v>19</v>
      </c>
      <c r="C5" t="s">
        <v>11</v>
      </c>
      <c r="D5" t="s">
        <v>12</v>
      </c>
      <c r="E5" t="s">
        <v>13</v>
      </c>
      <c r="F5" t="s">
        <v>136</v>
      </c>
      <c r="G5" s="3">
        <v>10000</v>
      </c>
      <c r="H5" t="s">
        <v>15</v>
      </c>
      <c r="I5" t="s">
        <v>18</v>
      </c>
      <c r="J5">
        <v>1.4999999999999999E-2</v>
      </c>
      <c r="K5" s="2">
        <v>44223</v>
      </c>
      <c r="L5" s="1">
        <v>0.53333333333333333</v>
      </c>
      <c r="M5" s="5" t="str">
        <f t="shared" si="2"/>
        <v>27/01/2021 12:48:00</v>
      </c>
      <c r="N5" s="1" t="str">
        <f t="shared" si="0"/>
        <v>AD</v>
      </c>
      <c r="O5" s="10" t="e">
        <f>VLOOKUP(A5,'Time to Completion'!A$4:U$48,21,FALSE)</f>
        <v>#N/A</v>
      </c>
      <c r="P5" t="str">
        <f>VLOOKUP(A5,'Get Dummies'!A$3:J$47,10,FALSE)</f>
        <v>COMPLETED</v>
      </c>
    </row>
    <row r="6" spans="1:16" hidden="1" x14ac:dyDescent="0.35">
      <c r="A6" t="str">
        <f t="shared" si="1"/>
        <v>ACME TRADE. REF211 12000 USD</v>
      </c>
      <c r="B6" t="s">
        <v>17</v>
      </c>
      <c r="C6" t="s">
        <v>11</v>
      </c>
      <c r="D6" t="s">
        <v>28</v>
      </c>
      <c r="E6" t="s">
        <v>13</v>
      </c>
      <c r="F6" t="s">
        <v>14</v>
      </c>
      <c r="G6" s="3">
        <v>12000</v>
      </c>
      <c r="H6" t="s">
        <v>15</v>
      </c>
      <c r="I6" t="s">
        <v>16</v>
      </c>
      <c r="J6">
        <v>0.02</v>
      </c>
      <c r="K6" s="2">
        <v>44240</v>
      </c>
      <c r="L6" s="1">
        <v>0.38611111111111113</v>
      </c>
      <c r="M6" s="5" t="str">
        <f t="shared" si="2"/>
        <v>13/02/2021 09:16:00</v>
      </c>
      <c r="N6" s="1" t="str">
        <f t="shared" si="0"/>
        <v>US</v>
      </c>
      <c r="P6" t="str">
        <f>VLOOKUP(A6,'Get Dummies'!A$3:J$47,10,FALSE)</f>
        <v>COMPLETED</v>
      </c>
    </row>
    <row r="7" spans="1:16" hidden="1" x14ac:dyDescent="0.35">
      <c r="A7" t="str">
        <f t="shared" si="1"/>
        <v>ACME TRADE. REF211 12000 USD</v>
      </c>
      <c r="B7" t="s">
        <v>19</v>
      </c>
      <c r="C7" t="s">
        <v>11</v>
      </c>
      <c r="D7" t="s">
        <v>28</v>
      </c>
      <c r="E7" t="s">
        <v>13</v>
      </c>
      <c r="F7" t="s">
        <v>14</v>
      </c>
      <c r="G7" s="3">
        <v>12000</v>
      </c>
      <c r="H7" t="s">
        <v>15</v>
      </c>
      <c r="I7" t="s">
        <v>26</v>
      </c>
      <c r="J7">
        <v>0.01</v>
      </c>
      <c r="K7" s="2">
        <v>44241</v>
      </c>
      <c r="L7" s="1">
        <v>0.52222222222222225</v>
      </c>
      <c r="M7" s="5" t="str">
        <f t="shared" si="2"/>
        <v>14/02/2021 12:32:00</v>
      </c>
      <c r="N7" s="1" t="str">
        <f t="shared" si="0"/>
        <v>FR</v>
      </c>
      <c r="O7" s="10">
        <f>VLOOKUP(A7,'Time to Completion'!A$4:U$48,21,FALSE)</f>
        <v>27.266666666666666</v>
      </c>
      <c r="P7" t="str">
        <f>VLOOKUP(A7,'Get Dummies'!A$3:J$47,10,FALSE)</f>
        <v>COMPLETED</v>
      </c>
    </row>
    <row r="8" spans="1:16" hidden="1" x14ac:dyDescent="0.35">
      <c r="A8" t="str">
        <f t="shared" si="1"/>
        <v>CARGO INC  REFD543105 1100 USD</v>
      </c>
      <c r="B8" t="s">
        <v>19</v>
      </c>
      <c r="C8" t="s">
        <v>11</v>
      </c>
      <c r="D8" t="s">
        <v>43</v>
      </c>
      <c r="E8" t="s">
        <v>13</v>
      </c>
      <c r="F8" t="s">
        <v>44</v>
      </c>
      <c r="G8" s="3">
        <v>1100</v>
      </c>
      <c r="H8" t="s">
        <v>15</v>
      </c>
      <c r="I8" t="s">
        <v>42</v>
      </c>
      <c r="J8">
        <v>0.02</v>
      </c>
      <c r="K8" s="2">
        <v>44258</v>
      </c>
      <c r="L8" s="1">
        <v>0.75694444444444453</v>
      </c>
      <c r="M8" s="5" t="str">
        <f t="shared" si="2"/>
        <v>03/03/2021 18:10:00</v>
      </c>
      <c r="N8" s="1" t="str">
        <f t="shared" si="0"/>
        <v>CN</v>
      </c>
      <c r="O8" s="10">
        <f>VLOOKUP(A8,'Time to Completion'!A$4:U$48,21,FALSE)</f>
        <v>29.966666666666672</v>
      </c>
      <c r="P8" t="str">
        <f>VLOOKUP(A8,'Get Dummies'!A$3:J$47,10,FALSE)</f>
        <v>COMPLETED</v>
      </c>
    </row>
    <row r="9" spans="1:16" hidden="1" x14ac:dyDescent="0.35">
      <c r="A9" t="str">
        <f t="shared" si="1"/>
        <v>TRADE INC  REFD543105 1100 USD</v>
      </c>
      <c r="B9" t="s">
        <v>22</v>
      </c>
      <c r="C9" t="s">
        <v>11</v>
      </c>
      <c r="D9" t="s">
        <v>76</v>
      </c>
      <c r="E9" t="s">
        <v>13</v>
      </c>
      <c r="F9" t="s">
        <v>44</v>
      </c>
      <c r="G9" s="3">
        <v>1100</v>
      </c>
      <c r="H9" t="s">
        <v>15</v>
      </c>
      <c r="I9" t="s">
        <v>27</v>
      </c>
      <c r="J9">
        <v>0.01</v>
      </c>
      <c r="K9" s="2">
        <v>44258</v>
      </c>
      <c r="L9" s="1">
        <v>0.64861111111111114</v>
      </c>
      <c r="M9" s="5" t="str">
        <f t="shared" si="2"/>
        <v>03/03/2021 15:34:00</v>
      </c>
      <c r="N9" s="1" t="str">
        <f t="shared" si="0"/>
        <v>BY</v>
      </c>
      <c r="P9" t="str">
        <f>VLOOKUP(A9,'Get Dummies'!A$3:J$47,10,FALSE)</f>
        <v>PENDING</v>
      </c>
    </row>
    <row r="10" spans="1:16" hidden="1" x14ac:dyDescent="0.35">
      <c r="A10" t="str">
        <f t="shared" si="1"/>
        <v>ACME INVEST. REF211 10000 USD</v>
      </c>
      <c r="B10" t="s">
        <v>19</v>
      </c>
      <c r="C10" t="s">
        <v>11</v>
      </c>
      <c r="D10" t="s">
        <v>12</v>
      </c>
      <c r="E10" t="s">
        <v>13</v>
      </c>
      <c r="F10" t="s">
        <v>14</v>
      </c>
      <c r="G10" s="3">
        <v>10000</v>
      </c>
      <c r="H10" t="s">
        <v>15</v>
      </c>
      <c r="I10" t="s">
        <v>18</v>
      </c>
      <c r="J10">
        <v>1.4999999999999999E-2</v>
      </c>
      <c r="K10" s="2">
        <v>44272</v>
      </c>
      <c r="L10" s="1">
        <v>0.65625</v>
      </c>
      <c r="M10" s="5" t="str">
        <f t="shared" si="2"/>
        <v>17/03/2021 15:45:00</v>
      </c>
      <c r="N10" s="1" t="str">
        <f t="shared" si="0"/>
        <v>AD</v>
      </c>
      <c r="O10" s="10">
        <f>VLOOKUP(A10,'Time to Completion'!A$4:U$48,21,FALSE)</f>
        <v>148.55000000000001</v>
      </c>
      <c r="P10" t="str">
        <f>VLOOKUP(A10,'Get Dummies'!A$3:J$47,10,FALSE)</f>
        <v>COMPLETED</v>
      </c>
    </row>
    <row r="11" spans="1:16" hidden="1" x14ac:dyDescent="0.35">
      <c r="A11" t="str">
        <f t="shared" si="1"/>
        <v>ACME ONE CORP.  REFTEST01 4537 USD</v>
      </c>
      <c r="B11" t="s">
        <v>19</v>
      </c>
      <c r="C11" t="s">
        <v>11</v>
      </c>
      <c r="D11" t="s">
        <v>20</v>
      </c>
      <c r="E11" t="s">
        <v>13</v>
      </c>
      <c r="F11" t="s">
        <v>21</v>
      </c>
      <c r="G11" s="3">
        <v>4537</v>
      </c>
      <c r="H11" t="s">
        <v>15</v>
      </c>
      <c r="I11" t="s">
        <v>23</v>
      </c>
      <c r="J11">
        <v>0.02</v>
      </c>
      <c r="K11" s="2">
        <v>44273</v>
      </c>
      <c r="L11" s="1">
        <v>0.59375</v>
      </c>
      <c r="M11" s="5" t="str">
        <f t="shared" si="2"/>
        <v>18/03/2021 14:15:00</v>
      </c>
      <c r="N11" s="1" t="str">
        <f t="shared" si="0"/>
        <v>AR</v>
      </c>
      <c r="O11" s="10">
        <f>VLOOKUP(A11,'Time to Completion'!A$4:U$48,21,FALSE)</f>
        <v>50.25</v>
      </c>
      <c r="P11" t="str">
        <f>VLOOKUP(A11,'Get Dummies'!A$3:J$47,10,FALSE)</f>
        <v>COMPLETED</v>
      </c>
    </row>
    <row r="12" spans="1:16" hidden="1" x14ac:dyDescent="0.35">
      <c r="A12" t="str">
        <f t="shared" si="1"/>
        <v>ACME TWO SCRL REF111 5643 USD</v>
      </c>
      <c r="B12" t="s">
        <v>17</v>
      </c>
      <c r="C12" t="s">
        <v>11</v>
      </c>
      <c r="D12" t="s">
        <v>32</v>
      </c>
      <c r="E12" t="s">
        <v>13</v>
      </c>
      <c r="F12" t="s">
        <v>33</v>
      </c>
      <c r="G12" s="3">
        <v>5643</v>
      </c>
      <c r="H12" t="s">
        <v>15</v>
      </c>
      <c r="I12" t="s">
        <v>16</v>
      </c>
      <c r="J12">
        <v>0.02</v>
      </c>
      <c r="K12" s="2">
        <v>44275</v>
      </c>
      <c r="L12" s="1">
        <v>0.55138888888888882</v>
      </c>
      <c r="M12" s="5" t="str">
        <f t="shared" si="2"/>
        <v>20/03/2021 13:14:00</v>
      </c>
      <c r="N12" s="1" t="str">
        <f t="shared" si="0"/>
        <v>US</v>
      </c>
      <c r="P12" t="str">
        <f>VLOOKUP(A12,'Get Dummies'!A$3:J$47,10,FALSE)</f>
        <v>COMPLETED</v>
      </c>
    </row>
    <row r="13" spans="1:16" hidden="1" x14ac:dyDescent="0.35">
      <c r="A13" t="str">
        <f t="shared" si="1"/>
        <v>ACME TWO SCRL REF111 5643 USD</v>
      </c>
      <c r="B13" t="s">
        <v>19</v>
      </c>
      <c r="C13" t="s">
        <v>11</v>
      </c>
      <c r="D13" t="s">
        <v>32</v>
      </c>
      <c r="E13" t="s">
        <v>13</v>
      </c>
      <c r="F13" t="s">
        <v>33</v>
      </c>
      <c r="G13" s="3">
        <v>5643</v>
      </c>
      <c r="H13" t="s">
        <v>15</v>
      </c>
      <c r="I13" t="s">
        <v>18</v>
      </c>
      <c r="J13">
        <v>0.01</v>
      </c>
      <c r="K13" s="2">
        <v>44276</v>
      </c>
      <c r="L13" s="1">
        <v>0.52361111111111114</v>
      </c>
      <c r="M13" s="5" t="str">
        <f t="shared" si="2"/>
        <v>21/03/2021 12:34:00</v>
      </c>
      <c r="N13" s="1" t="str">
        <f t="shared" si="0"/>
        <v>AD</v>
      </c>
      <c r="O13" s="10">
        <f>VLOOKUP(A13,'Time to Completion'!A$4:U$48,21,FALSE)</f>
        <v>23.333333333333336</v>
      </c>
      <c r="P13" t="str">
        <f>VLOOKUP(A13,'Get Dummies'!A$3:J$47,10,FALSE)</f>
        <v>COMPLETED</v>
      </c>
    </row>
    <row r="14" spans="1:16" hidden="1" x14ac:dyDescent="0.35">
      <c r="A14" t="str">
        <f t="shared" si="1"/>
        <v>ACME PRIVATE. REF211 7890 EUR</v>
      </c>
      <c r="B14" t="s">
        <v>17</v>
      </c>
      <c r="C14" t="s">
        <v>11</v>
      </c>
      <c r="D14" t="s">
        <v>24</v>
      </c>
      <c r="E14" t="s">
        <v>13</v>
      </c>
      <c r="F14" t="s">
        <v>14</v>
      </c>
      <c r="G14" s="3">
        <v>7890</v>
      </c>
      <c r="H14" t="s">
        <v>25</v>
      </c>
      <c r="I14" t="s">
        <v>16</v>
      </c>
      <c r="J14">
        <v>0.01</v>
      </c>
      <c r="K14" s="2">
        <v>44297</v>
      </c>
      <c r="L14" s="1">
        <v>0.52361111111111114</v>
      </c>
      <c r="M14" s="5" t="str">
        <f t="shared" si="2"/>
        <v>11/04/2021 12:34:00</v>
      </c>
      <c r="N14" s="1" t="str">
        <f t="shared" si="0"/>
        <v>US</v>
      </c>
      <c r="P14" t="str">
        <f>VLOOKUP(A14,'Get Dummies'!A$3:J$47,10,FALSE)</f>
        <v>COMPLETED</v>
      </c>
    </row>
    <row r="15" spans="1:16" hidden="1" x14ac:dyDescent="0.35">
      <c r="A15" t="str">
        <f t="shared" si="1"/>
        <v>ACME PRIVATE. REF211 7890 EUR</v>
      </c>
      <c r="B15" t="s">
        <v>22</v>
      </c>
      <c r="C15" t="s">
        <v>11</v>
      </c>
      <c r="D15" t="s">
        <v>24</v>
      </c>
      <c r="E15" t="s">
        <v>13</v>
      </c>
      <c r="F15" t="s">
        <v>14</v>
      </c>
      <c r="G15" s="3">
        <v>7890</v>
      </c>
      <c r="H15" t="s">
        <v>25</v>
      </c>
      <c r="I15" t="s">
        <v>26</v>
      </c>
      <c r="J15">
        <v>1.4999999999999999E-2</v>
      </c>
      <c r="K15" s="2">
        <v>44297</v>
      </c>
      <c r="L15" s="1">
        <v>0.71666666666666667</v>
      </c>
      <c r="M15" s="5" t="str">
        <f t="shared" si="2"/>
        <v>11/04/2021 17:12:00</v>
      </c>
      <c r="N15" s="1" t="str">
        <f t="shared" si="0"/>
        <v>FR</v>
      </c>
      <c r="P15" t="str">
        <f>VLOOKUP(A15,'Get Dummies'!A$3:J$47,10,FALSE)</f>
        <v>COMPLETED</v>
      </c>
    </row>
    <row r="16" spans="1:16" hidden="1" x14ac:dyDescent="0.35">
      <c r="A16" t="str">
        <f t="shared" si="1"/>
        <v>ACME PRIVATE. REF211 7890 EUR</v>
      </c>
      <c r="B16" t="s">
        <v>19</v>
      </c>
      <c r="C16" t="s">
        <v>11</v>
      </c>
      <c r="D16" t="s">
        <v>24</v>
      </c>
      <c r="E16" t="s">
        <v>13</v>
      </c>
      <c r="F16" t="s">
        <v>14</v>
      </c>
      <c r="G16" s="3">
        <v>7890</v>
      </c>
      <c r="H16" t="s">
        <v>25</v>
      </c>
      <c r="I16" t="s">
        <v>27</v>
      </c>
      <c r="J16">
        <v>1.4999999999999999E-2</v>
      </c>
      <c r="K16" s="2">
        <v>44299</v>
      </c>
      <c r="L16" s="1">
        <v>0.75694444444444453</v>
      </c>
      <c r="M16" s="5" t="str">
        <f t="shared" si="2"/>
        <v>13/04/2021 18:10:00</v>
      </c>
      <c r="N16" s="1" t="str">
        <f t="shared" si="0"/>
        <v>BY</v>
      </c>
      <c r="O16" s="10">
        <f>VLOOKUP(A16,'Time to Completion'!A$4:U$48,21,FALSE)</f>
        <v>53.6</v>
      </c>
      <c r="P16" t="str">
        <f>VLOOKUP(A16,'Get Dummies'!A$3:J$47,10,FALSE)</f>
        <v>COMPLETED</v>
      </c>
    </row>
    <row r="17" spans="1:16" hidden="1" x14ac:dyDescent="0.35">
      <c r="A17" t="str">
        <f t="shared" si="1"/>
        <v>ACME TWO SCRL REF111 30000 USD</v>
      </c>
      <c r="B17" t="s">
        <v>17</v>
      </c>
      <c r="C17" t="s">
        <v>11</v>
      </c>
      <c r="D17" t="s">
        <v>32</v>
      </c>
      <c r="E17" t="s">
        <v>13</v>
      </c>
      <c r="F17" t="s">
        <v>33</v>
      </c>
      <c r="G17" s="3">
        <v>30000</v>
      </c>
      <c r="H17" t="s">
        <v>15</v>
      </c>
      <c r="I17" t="s">
        <v>16</v>
      </c>
      <c r="J17">
        <v>0.02</v>
      </c>
      <c r="K17" s="2">
        <v>44305</v>
      </c>
      <c r="L17" s="1">
        <v>0.55138888888888882</v>
      </c>
      <c r="M17" s="5" t="str">
        <f t="shared" si="2"/>
        <v>19/04/2021 13:14:00</v>
      </c>
      <c r="N17" s="1" t="str">
        <f t="shared" si="0"/>
        <v>US</v>
      </c>
      <c r="P17" t="str">
        <f>VLOOKUP(A17,'Get Dummies'!A$3:J$47,10,FALSE)</f>
        <v>NEW</v>
      </c>
    </row>
    <row r="18" spans="1:16" hidden="1" x14ac:dyDescent="0.35">
      <c r="A18" t="str">
        <f t="shared" si="1"/>
        <v>ACME TWO SCRL REF111 3000 USD</v>
      </c>
      <c r="B18" t="s">
        <v>19</v>
      </c>
      <c r="C18" t="s">
        <v>11</v>
      </c>
      <c r="D18" t="s">
        <v>32</v>
      </c>
      <c r="E18" t="s">
        <v>13</v>
      </c>
      <c r="F18" t="s">
        <v>33</v>
      </c>
      <c r="G18" s="3">
        <v>3000</v>
      </c>
      <c r="H18" t="s">
        <v>15</v>
      </c>
      <c r="I18" t="s">
        <v>18</v>
      </c>
      <c r="J18">
        <v>0.01</v>
      </c>
      <c r="K18" s="2">
        <v>44306</v>
      </c>
      <c r="L18" s="1">
        <v>0.52361111111111114</v>
      </c>
      <c r="M18" s="5" t="str">
        <f t="shared" si="2"/>
        <v>20/04/2021 12:34:00</v>
      </c>
      <c r="N18" s="1" t="str">
        <f t="shared" si="0"/>
        <v>AD</v>
      </c>
      <c r="O18" s="10" t="str">
        <f>VLOOKUP(A18,'Time to Completion'!A$4:U$48,21,FALSE)</f>
        <v/>
      </c>
      <c r="P18" t="str">
        <f>VLOOKUP(A18,'Get Dummies'!A$3:J$47,10,FALSE)</f>
        <v>COMPLETED</v>
      </c>
    </row>
    <row r="19" spans="1:16" hidden="1" x14ac:dyDescent="0.35">
      <c r="A19" t="str">
        <f t="shared" si="1"/>
        <v>ACME TRUST. REF21 12000 USD</v>
      </c>
      <c r="B19" t="s">
        <v>17</v>
      </c>
      <c r="C19" t="s">
        <v>11</v>
      </c>
      <c r="D19" t="s">
        <v>29</v>
      </c>
      <c r="E19" t="s">
        <v>13</v>
      </c>
      <c r="F19" t="s">
        <v>30</v>
      </c>
      <c r="G19" s="3">
        <v>12000</v>
      </c>
      <c r="H19" t="s">
        <v>15</v>
      </c>
      <c r="I19" t="s">
        <v>16</v>
      </c>
      <c r="J19">
        <v>0.02</v>
      </c>
      <c r="K19" s="2">
        <v>44388</v>
      </c>
      <c r="L19" s="1">
        <v>0.42430555555555555</v>
      </c>
      <c r="M19" s="5" t="str">
        <f t="shared" si="2"/>
        <v>11/07/2021 10:11:00</v>
      </c>
      <c r="N19" s="1" t="str">
        <f t="shared" si="0"/>
        <v>US</v>
      </c>
      <c r="P19" t="str">
        <f>VLOOKUP(A19,'Get Dummies'!A$3:J$47,10,FALSE)</f>
        <v>NEW</v>
      </c>
    </row>
    <row r="20" spans="1:16" hidden="1" x14ac:dyDescent="0.35">
      <c r="A20" t="str">
        <f t="shared" si="1"/>
        <v>ACME TRUST. REF21 12000 EUR</v>
      </c>
      <c r="B20" t="s">
        <v>31</v>
      </c>
      <c r="C20" t="s">
        <v>11</v>
      </c>
      <c r="D20" t="s">
        <v>29</v>
      </c>
      <c r="E20" t="s">
        <v>13</v>
      </c>
      <c r="F20" t="s">
        <v>30</v>
      </c>
      <c r="G20" s="3">
        <v>12000</v>
      </c>
      <c r="H20" t="s">
        <v>25</v>
      </c>
      <c r="I20" t="s">
        <v>26</v>
      </c>
      <c r="J20">
        <v>0.03</v>
      </c>
      <c r="K20" s="2">
        <v>44388</v>
      </c>
      <c r="L20" s="1">
        <v>0.7319444444444444</v>
      </c>
      <c r="M20" s="5" t="str">
        <f t="shared" si="2"/>
        <v>11/07/2021 17:34:00</v>
      </c>
      <c r="N20" s="1" t="str">
        <f t="shared" si="0"/>
        <v>FR</v>
      </c>
      <c r="P20" t="str">
        <f>VLOOKUP(A20,'Get Dummies'!A$3:J$47,10,FALSE)</f>
        <v>DELIVERED</v>
      </c>
    </row>
    <row r="21" spans="1:16" hidden="1" x14ac:dyDescent="0.35">
      <c r="A21" t="str">
        <f t="shared" si="1"/>
        <v>ALT-2 INC  REFD202103 17430 USD</v>
      </c>
      <c r="B21" t="s">
        <v>17</v>
      </c>
      <c r="C21" t="s">
        <v>11</v>
      </c>
      <c r="D21" t="s">
        <v>37</v>
      </c>
      <c r="E21" t="s">
        <v>13</v>
      </c>
      <c r="F21" t="s">
        <v>38</v>
      </c>
      <c r="G21" s="3">
        <v>17430</v>
      </c>
      <c r="H21" t="s">
        <v>15</v>
      </c>
      <c r="I21" t="s">
        <v>16</v>
      </c>
      <c r="J21">
        <v>0.01</v>
      </c>
      <c r="K21" s="2">
        <v>44388</v>
      </c>
      <c r="L21" s="1">
        <v>0.52986111111111112</v>
      </c>
      <c r="M21" s="5" t="str">
        <f t="shared" si="2"/>
        <v>11/07/2021 12:43:00</v>
      </c>
      <c r="N21" s="1" t="str">
        <f t="shared" si="0"/>
        <v>US</v>
      </c>
      <c r="P21" t="str">
        <f>VLOOKUP(A21,'Get Dummies'!A$3:J$47,10,FALSE)</f>
        <v>DELIVERED</v>
      </c>
    </row>
    <row r="22" spans="1:16" hidden="1" x14ac:dyDescent="0.35">
      <c r="A22" t="str">
        <f t="shared" si="1"/>
        <v>ALT-2 INC  REFD202103 17430 USD</v>
      </c>
      <c r="B22" t="s">
        <v>22</v>
      </c>
      <c r="C22" t="s">
        <v>11</v>
      </c>
      <c r="D22" t="s">
        <v>37</v>
      </c>
      <c r="E22" t="s">
        <v>13</v>
      </c>
      <c r="F22" t="s">
        <v>38</v>
      </c>
      <c r="G22" s="3">
        <v>17430</v>
      </c>
      <c r="H22" t="s">
        <v>15</v>
      </c>
      <c r="I22" t="s">
        <v>16</v>
      </c>
      <c r="J22">
        <v>0.02</v>
      </c>
      <c r="K22" s="2">
        <v>44389</v>
      </c>
      <c r="L22" s="1">
        <v>0.65347222222222223</v>
      </c>
      <c r="M22" s="5" t="str">
        <f t="shared" si="2"/>
        <v>12/07/2021 15:41:00</v>
      </c>
      <c r="N22" s="1" t="str">
        <f t="shared" si="0"/>
        <v>US</v>
      </c>
      <c r="P22" t="str">
        <f>VLOOKUP(A22,'Get Dummies'!A$3:J$47,10,FALSE)</f>
        <v>DELIVERED</v>
      </c>
    </row>
    <row r="23" spans="1:16" hidden="1" x14ac:dyDescent="0.35">
      <c r="A23" t="str">
        <f t="shared" si="1"/>
        <v>ALT-2 INC  REFD202103 17430 USD</v>
      </c>
      <c r="B23" t="s">
        <v>31</v>
      </c>
      <c r="C23" t="s">
        <v>11</v>
      </c>
      <c r="D23" t="s">
        <v>37</v>
      </c>
      <c r="E23" t="s">
        <v>13</v>
      </c>
      <c r="F23" t="s">
        <v>38</v>
      </c>
      <c r="G23" s="3">
        <v>17430</v>
      </c>
      <c r="H23" t="s">
        <v>15</v>
      </c>
      <c r="I23" t="s">
        <v>16</v>
      </c>
      <c r="J23">
        <v>0.01</v>
      </c>
      <c r="K23" s="2">
        <v>44390</v>
      </c>
      <c r="L23" s="1">
        <v>0.75694444444444453</v>
      </c>
      <c r="M23" s="5" t="str">
        <f t="shared" si="2"/>
        <v>13/07/2021 18:10:00</v>
      </c>
      <c r="N23" s="1" t="str">
        <f t="shared" si="0"/>
        <v>US</v>
      </c>
      <c r="P23" t="str">
        <f>VLOOKUP(A23,'Get Dummies'!A$3:J$47,10,FALSE)</f>
        <v>DELIVERED</v>
      </c>
    </row>
    <row r="24" spans="1:16" hidden="1" x14ac:dyDescent="0.35">
      <c r="A24" t="str">
        <f t="shared" si="1"/>
        <v>ALT INC  REFD202102 12400 USD</v>
      </c>
      <c r="B24" t="s">
        <v>17</v>
      </c>
      <c r="C24" t="s">
        <v>11</v>
      </c>
      <c r="D24" t="s">
        <v>34</v>
      </c>
      <c r="E24" t="s">
        <v>13</v>
      </c>
      <c r="F24" t="s">
        <v>35</v>
      </c>
      <c r="G24" s="3">
        <v>12400</v>
      </c>
      <c r="H24" t="s">
        <v>15</v>
      </c>
      <c r="I24" t="s">
        <v>16</v>
      </c>
      <c r="J24">
        <v>0.02</v>
      </c>
      <c r="K24" s="2">
        <v>44454</v>
      </c>
      <c r="L24" s="1">
        <v>0.43263888888888885</v>
      </c>
      <c r="M24" s="5" t="str">
        <f t="shared" si="2"/>
        <v>15/09/2021 10:23:00</v>
      </c>
      <c r="N24" s="1" t="str">
        <f t="shared" si="0"/>
        <v>US</v>
      </c>
      <c r="P24" t="str">
        <f>VLOOKUP(A24,'Get Dummies'!A$3:J$47,10,FALSE)</f>
        <v>NEW</v>
      </c>
    </row>
    <row r="25" spans="1:16" hidden="1" x14ac:dyDescent="0.35">
      <c r="A25" t="str">
        <f t="shared" si="1"/>
        <v>ALT INC  REFD202102 12400 USD</v>
      </c>
      <c r="B25" t="s">
        <v>22</v>
      </c>
      <c r="C25" t="s">
        <v>11</v>
      </c>
      <c r="D25" t="s">
        <v>34</v>
      </c>
      <c r="E25" t="s">
        <v>13</v>
      </c>
      <c r="F25" t="s">
        <v>35</v>
      </c>
      <c r="G25" s="3">
        <v>12400</v>
      </c>
      <c r="H25" t="s">
        <v>15</v>
      </c>
      <c r="I25" t="s">
        <v>26</v>
      </c>
      <c r="J25">
        <v>0.01</v>
      </c>
      <c r="K25" s="2">
        <v>44455</v>
      </c>
      <c r="L25" s="1">
        <v>0.48819444444444443</v>
      </c>
      <c r="M25" s="5" t="str">
        <f t="shared" si="2"/>
        <v>16/09/2021 11:43:00</v>
      </c>
      <c r="N25" s="1" t="str">
        <f t="shared" si="0"/>
        <v>FR</v>
      </c>
      <c r="P25" t="str">
        <f>VLOOKUP(A25,'Get Dummies'!A$3:J$47,10,FALSE)</f>
        <v>NEW</v>
      </c>
    </row>
    <row r="26" spans="1:16" hidden="1" x14ac:dyDescent="0.35">
      <c r="A26" t="str">
        <f t="shared" si="1"/>
        <v>ALT INC  REFD202102 12400 USD</v>
      </c>
      <c r="B26" t="s">
        <v>36</v>
      </c>
      <c r="C26" t="s">
        <v>11</v>
      </c>
      <c r="D26" t="s">
        <v>34</v>
      </c>
      <c r="E26" t="s">
        <v>13</v>
      </c>
      <c r="F26" t="s">
        <v>35</v>
      </c>
      <c r="G26" s="3">
        <v>12400</v>
      </c>
      <c r="H26" t="s">
        <v>15</v>
      </c>
      <c r="I26" t="s">
        <v>27</v>
      </c>
      <c r="J26">
        <v>0.08</v>
      </c>
      <c r="K26" s="2">
        <v>44455</v>
      </c>
      <c r="L26" s="1">
        <v>0.70972222222222225</v>
      </c>
      <c r="M26" s="5" t="str">
        <f t="shared" si="2"/>
        <v>16/09/2021 17:02:00</v>
      </c>
      <c r="N26" s="1" t="str">
        <f t="shared" si="0"/>
        <v>BY</v>
      </c>
      <c r="P26" t="str">
        <f>VLOOKUP(A26,'Get Dummies'!A$3:J$47,10,FALSE)</f>
        <v>NEW</v>
      </c>
    </row>
    <row r="27" spans="1:16" hidden="1" x14ac:dyDescent="0.35">
      <c r="A27" t="str">
        <f t="shared" si="1"/>
        <v>Beta Corp REF001 12000 USD</v>
      </c>
      <c r="B27" t="s">
        <v>17</v>
      </c>
      <c r="C27" t="s">
        <v>11</v>
      </c>
      <c r="D27" t="s">
        <v>39</v>
      </c>
      <c r="E27" t="s">
        <v>13</v>
      </c>
      <c r="F27" t="s">
        <v>40</v>
      </c>
      <c r="G27" s="3">
        <v>12000</v>
      </c>
      <c r="H27" t="s">
        <v>15</v>
      </c>
      <c r="I27" t="s">
        <v>16</v>
      </c>
      <c r="J27">
        <v>0.01</v>
      </c>
      <c r="K27" s="2">
        <v>44474</v>
      </c>
      <c r="L27" s="1">
        <v>0.52986111111111112</v>
      </c>
      <c r="M27" s="5" t="str">
        <f t="shared" si="2"/>
        <v>05/10/2021 12:43:00</v>
      </c>
      <c r="N27" s="1" t="str">
        <f t="shared" si="0"/>
        <v>US</v>
      </c>
      <c r="P27" t="str">
        <f>VLOOKUP(A27,'Get Dummies'!A$3:J$47,10,FALSE)</f>
        <v>PENDING</v>
      </c>
    </row>
    <row r="28" spans="1:16" hidden="1" x14ac:dyDescent="0.35">
      <c r="A28" t="str">
        <f t="shared" si="1"/>
        <v>Beta Corp REF001 12000 USD</v>
      </c>
      <c r="B28" t="s">
        <v>22</v>
      </c>
      <c r="C28" t="s">
        <v>11</v>
      </c>
      <c r="D28" t="s">
        <v>39</v>
      </c>
      <c r="E28" t="s">
        <v>13</v>
      </c>
      <c r="F28" t="s">
        <v>40</v>
      </c>
      <c r="G28" s="3">
        <v>12000</v>
      </c>
      <c r="H28" t="s">
        <v>15</v>
      </c>
      <c r="I28" t="s">
        <v>16</v>
      </c>
      <c r="J28">
        <v>0.02</v>
      </c>
      <c r="K28" s="2">
        <v>44474</v>
      </c>
      <c r="L28" s="1">
        <v>0.60555555555555551</v>
      </c>
      <c r="M28" s="5" t="str">
        <f t="shared" si="2"/>
        <v>05/10/2021 14:32:00</v>
      </c>
      <c r="N28" s="1" t="str">
        <f t="shared" si="0"/>
        <v>US</v>
      </c>
      <c r="P28" t="str">
        <f>VLOOKUP(A28,'Get Dummies'!A$3:J$47,10,FALSE)</f>
        <v>PENDING</v>
      </c>
    </row>
    <row r="29" spans="1:16" hidden="1" x14ac:dyDescent="0.35">
      <c r="A29" t="str">
        <f t="shared" si="1"/>
        <v>Beta Corp REF001 12000 EUR</v>
      </c>
      <c r="B29" t="s">
        <v>22</v>
      </c>
      <c r="C29" t="s">
        <v>11</v>
      </c>
      <c r="D29" t="s">
        <v>39</v>
      </c>
      <c r="E29" t="s">
        <v>13</v>
      </c>
      <c r="F29" t="s">
        <v>40</v>
      </c>
      <c r="G29" s="3">
        <v>12000</v>
      </c>
      <c r="H29" t="s">
        <v>25</v>
      </c>
      <c r="I29" t="s">
        <v>18</v>
      </c>
      <c r="J29">
        <v>0.01</v>
      </c>
      <c r="K29" s="2">
        <v>44476</v>
      </c>
      <c r="L29" s="1">
        <v>0.76458333333333339</v>
      </c>
      <c r="M29" s="5" t="str">
        <f t="shared" si="2"/>
        <v>07/10/2021 18:21:00</v>
      </c>
      <c r="N29" s="1" t="str">
        <f t="shared" si="0"/>
        <v>AD</v>
      </c>
      <c r="P29" t="str">
        <f>VLOOKUP(A29,'Get Dummies'!A$3:J$47,10,FALSE)</f>
        <v>PENDING</v>
      </c>
    </row>
    <row r="30" spans="1:16" hidden="1" x14ac:dyDescent="0.35">
      <c r="A30" t="str">
        <f t="shared" si="1"/>
        <v>ACME PRIVATE. REF211 1000000 EUR</v>
      </c>
      <c r="B30" t="s">
        <v>22</v>
      </c>
      <c r="C30" t="s">
        <v>11</v>
      </c>
      <c r="D30" t="s">
        <v>24</v>
      </c>
      <c r="E30" t="s">
        <v>13</v>
      </c>
      <c r="F30" t="s">
        <v>14</v>
      </c>
      <c r="G30" s="3">
        <v>1000000</v>
      </c>
      <c r="H30" t="s">
        <v>25</v>
      </c>
      <c r="I30" t="s">
        <v>26</v>
      </c>
      <c r="J30">
        <v>1.4999999999999999E-2</v>
      </c>
      <c r="K30" s="2">
        <v>44503</v>
      </c>
      <c r="L30" s="1">
        <v>0.52777777777777779</v>
      </c>
      <c r="M30" s="5" t="str">
        <f t="shared" si="2"/>
        <v>03/11/2021 12:40:00</v>
      </c>
      <c r="N30" s="1" t="str">
        <f t="shared" si="0"/>
        <v>FR</v>
      </c>
      <c r="P30" t="str">
        <f>VLOOKUP(A30,'Get Dummies'!A$3:J$47,10,FALSE)</f>
        <v>COMPLETED</v>
      </c>
    </row>
    <row r="31" spans="1:16" hidden="1" x14ac:dyDescent="0.35">
      <c r="A31" t="str">
        <f t="shared" si="1"/>
        <v>ACME PRIVATE. REF211 1000000 EUR</v>
      </c>
      <c r="B31" t="s">
        <v>19</v>
      </c>
      <c r="C31" t="s">
        <v>11</v>
      </c>
      <c r="D31" t="s">
        <v>24</v>
      </c>
      <c r="E31" t="s">
        <v>13</v>
      </c>
      <c r="F31" t="s">
        <v>14</v>
      </c>
      <c r="G31" s="3">
        <v>1000000</v>
      </c>
      <c r="H31" t="s">
        <v>25</v>
      </c>
      <c r="I31" t="s">
        <v>27</v>
      </c>
      <c r="J31">
        <v>1.4999999999999999E-2</v>
      </c>
      <c r="K31" s="2">
        <v>44503</v>
      </c>
      <c r="L31" s="1">
        <v>0.7319444444444444</v>
      </c>
      <c r="M31" s="5" t="str">
        <f t="shared" si="2"/>
        <v>03/11/2021 17:34:00</v>
      </c>
      <c r="N31" s="1" t="str">
        <f t="shared" si="0"/>
        <v>BY</v>
      </c>
      <c r="O31" s="10">
        <f>VLOOKUP(A31,'Time to Completion'!A$4:U$48,21,FALSE)</f>
        <v>33</v>
      </c>
      <c r="P31" t="str">
        <f>VLOOKUP(A31,'Get Dummies'!A$3:J$47,10,FALSE)</f>
        <v>COMPLETED</v>
      </c>
    </row>
    <row r="32" spans="1:16" hidden="1" x14ac:dyDescent="0.35">
      <c r="A32" t="str">
        <f t="shared" si="1"/>
        <v>Beta NV. REFDEMO01 1025 USD</v>
      </c>
      <c r="B32" t="s">
        <v>17</v>
      </c>
      <c r="C32" t="s">
        <v>11</v>
      </c>
      <c r="D32" t="s">
        <v>47</v>
      </c>
      <c r="E32" t="s">
        <v>13</v>
      </c>
      <c r="F32" t="s">
        <v>46</v>
      </c>
      <c r="G32" s="3">
        <v>1025</v>
      </c>
      <c r="H32" t="s">
        <v>15</v>
      </c>
      <c r="I32" t="s">
        <v>16</v>
      </c>
      <c r="J32">
        <v>0.02</v>
      </c>
      <c r="K32" s="2">
        <v>44520</v>
      </c>
      <c r="L32" s="1">
        <v>0.43263888888888885</v>
      </c>
      <c r="M32" s="5" t="str">
        <f t="shared" si="2"/>
        <v>20/11/2021 10:23:00</v>
      </c>
      <c r="N32" s="1" t="str">
        <f t="shared" si="0"/>
        <v>US</v>
      </c>
      <c r="P32" t="str">
        <f>VLOOKUP(A32,'Get Dummies'!A$3:J$47,10,FALSE)</f>
        <v>COMPLETED</v>
      </c>
    </row>
    <row r="33" spans="1:16" hidden="1" x14ac:dyDescent="0.35">
      <c r="A33" t="str">
        <f t="shared" si="1"/>
        <v>Beta NV. REFDEMO01 1025 USD</v>
      </c>
      <c r="B33" t="s">
        <v>19</v>
      </c>
      <c r="C33" t="s">
        <v>11</v>
      </c>
      <c r="D33" t="s">
        <v>47</v>
      </c>
      <c r="E33" t="s">
        <v>13</v>
      </c>
      <c r="F33" t="s">
        <v>46</v>
      </c>
      <c r="G33" s="3">
        <v>1025</v>
      </c>
      <c r="H33" t="s">
        <v>15</v>
      </c>
      <c r="I33" t="s">
        <v>27</v>
      </c>
      <c r="J33">
        <v>0.01</v>
      </c>
      <c r="K33" s="2">
        <v>44521</v>
      </c>
      <c r="L33" s="1">
        <v>0.48055555555555557</v>
      </c>
      <c r="M33" s="5" t="str">
        <f t="shared" si="2"/>
        <v>21/11/2021 11:32:00</v>
      </c>
      <c r="N33" s="1" t="str">
        <f t="shared" si="0"/>
        <v>BY</v>
      </c>
      <c r="O33" s="10">
        <f>VLOOKUP(A33,'Time to Completion'!A$4:U$48,21,FALSE)</f>
        <v>25.15</v>
      </c>
      <c r="P33" t="str">
        <f>VLOOKUP(A33,'Get Dummies'!A$3:J$47,10,FALSE)</f>
        <v>COMPLETED</v>
      </c>
    </row>
    <row r="34" spans="1:16" hidden="1" x14ac:dyDescent="0.35">
      <c r="A34" t="str">
        <f t="shared" si="1"/>
        <v>BETA NV. REFDEMO01 900 USD</v>
      </c>
      <c r="B34" t="s">
        <v>17</v>
      </c>
      <c r="C34" t="s">
        <v>11</v>
      </c>
      <c r="D34" t="s">
        <v>45</v>
      </c>
      <c r="E34" t="s">
        <v>13</v>
      </c>
      <c r="F34" t="s">
        <v>46</v>
      </c>
      <c r="G34" s="3">
        <v>900</v>
      </c>
      <c r="H34" t="s">
        <v>15</v>
      </c>
      <c r="I34" t="s">
        <v>16</v>
      </c>
      <c r="J34">
        <v>0.01</v>
      </c>
      <c r="K34" s="2">
        <v>44522</v>
      </c>
      <c r="L34" s="1">
        <v>0.46666666666666662</v>
      </c>
      <c r="M34" s="5" t="str">
        <f t="shared" si="2"/>
        <v>22/11/2021 11:12:00</v>
      </c>
      <c r="N34" s="1" t="str">
        <f t="shared" ref="N34:N65" si="3">RIGHT(LEFT(I34,6),2)</f>
        <v>US</v>
      </c>
      <c r="P34" t="str">
        <f>VLOOKUP(A34,'Get Dummies'!A$3:J$47,10,FALSE)</f>
        <v>COMPLETED</v>
      </c>
    </row>
    <row r="35" spans="1:16" hidden="1" x14ac:dyDescent="0.35">
      <c r="A35" t="str">
        <f t="shared" si="1"/>
        <v>BETA NV. REFDEMO01 900 USD</v>
      </c>
      <c r="B35" t="s">
        <v>19</v>
      </c>
      <c r="C35" t="s">
        <v>11</v>
      </c>
      <c r="D35" t="s">
        <v>45</v>
      </c>
      <c r="E35" t="s">
        <v>13</v>
      </c>
      <c r="F35" t="s">
        <v>46</v>
      </c>
      <c r="G35" s="3">
        <v>900</v>
      </c>
      <c r="H35" t="s">
        <v>15</v>
      </c>
      <c r="I35" t="s">
        <v>27</v>
      </c>
      <c r="J35">
        <v>0.01</v>
      </c>
      <c r="K35" s="2">
        <v>44524</v>
      </c>
      <c r="L35" s="1">
        <v>0.61388888888888882</v>
      </c>
      <c r="M35" s="5" t="str">
        <f t="shared" si="2"/>
        <v>24/11/2021 14:44:00</v>
      </c>
      <c r="N35" s="1" t="str">
        <f t="shared" si="3"/>
        <v>BY</v>
      </c>
      <c r="O35" s="10">
        <f>VLOOKUP(A35,'Time to Completion'!A$4:U$48,21,FALSE)</f>
        <v>51.533333333333331</v>
      </c>
      <c r="P35" t="str">
        <f>VLOOKUP(A35,'Get Dummies'!A$3:J$47,10,FALSE)</f>
        <v>COMPLETED</v>
      </c>
    </row>
    <row r="36" spans="1:16" hidden="1" x14ac:dyDescent="0.35">
      <c r="A36" t="str">
        <f t="shared" si="1"/>
        <v>ACME ONE CORP.  REFTEST01 2345 USD</v>
      </c>
      <c r="B36" t="s">
        <v>17</v>
      </c>
      <c r="C36" t="s">
        <v>11</v>
      </c>
      <c r="D36" t="s">
        <v>20</v>
      </c>
      <c r="E36" t="s">
        <v>13</v>
      </c>
      <c r="F36" t="s">
        <v>21</v>
      </c>
      <c r="G36" s="3">
        <v>2345</v>
      </c>
      <c r="H36" t="s">
        <v>15</v>
      </c>
      <c r="I36" t="s">
        <v>16</v>
      </c>
      <c r="J36">
        <v>0.02</v>
      </c>
      <c r="K36" s="2">
        <v>44549</v>
      </c>
      <c r="L36" s="1">
        <v>0.42499999999999999</v>
      </c>
      <c r="M36" s="5" t="str">
        <f t="shared" si="2"/>
        <v>19/12/2021 10:12:00</v>
      </c>
      <c r="N36" s="1" t="str">
        <f t="shared" si="3"/>
        <v>US</v>
      </c>
      <c r="P36" t="str">
        <f>VLOOKUP(A36,'Get Dummies'!A$3:J$47,10,FALSE)</f>
        <v>COMPLETED</v>
      </c>
    </row>
    <row r="37" spans="1:16" hidden="1" x14ac:dyDescent="0.35">
      <c r="A37" t="str">
        <f t="shared" si="1"/>
        <v>ACME ONE CORP.  REFTEST01 2345 USD</v>
      </c>
      <c r="B37" t="s">
        <v>22</v>
      </c>
      <c r="C37" t="s">
        <v>11</v>
      </c>
      <c r="D37" t="s">
        <v>20</v>
      </c>
      <c r="E37" t="s">
        <v>13</v>
      </c>
      <c r="F37" t="s">
        <v>21</v>
      </c>
      <c r="G37" s="3">
        <v>2345</v>
      </c>
      <c r="H37" t="s">
        <v>15</v>
      </c>
      <c r="I37" t="s">
        <v>18</v>
      </c>
      <c r="J37">
        <v>0.01</v>
      </c>
      <c r="K37" s="2">
        <v>44550</v>
      </c>
      <c r="L37" s="1">
        <v>0.56180555555555556</v>
      </c>
      <c r="M37" s="5" t="str">
        <f t="shared" si="2"/>
        <v>20/12/2021 13:29:00</v>
      </c>
      <c r="N37" s="1" t="str">
        <f t="shared" si="3"/>
        <v>AD</v>
      </c>
      <c r="P37" t="str">
        <f>VLOOKUP(A37,'Get Dummies'!A$3:J$47,10,FALSE)</f>
        <v>COMPLETED</v>
      </c>
    </row>
    <row r="38" spans="1:16" hidden="1" x14ac:dyDescent="0.35">
      <c r="A38" t="str">
        <f t="shared" si="1"/>
        <v>ACME ONE CORP.  REFTEST01 2345 USD</v>
      </c>
      <c r="B38" t="s">
        <v>19</v>
      </c>
      <c r="C38" t="s">
        <v>11</v>
      </c>
      <c r="D38" t="s">
        <v>20</v>
      </c>
      <c r="E38" t="s">
        <v>13</v>
      </c>
      <c r="F38" t="s">
        <v>21</v>
      </c>
      <c r="G38" s="3">
        <v>2345</v>
      </c>
      <c r="H38" t="s">
        <v>15</v>
      </c>
      <c r="I38" t="s">
        <v>23</v>
      </c>
      <c r="J38">
        <v>0.02</v>
      </c>
      <c r="K38" s="2">
        <v>44550</v>
      </c>
      <c r="L38" s="1">
        <v>1</v>
      </c>
      <c r="M38" s="5" t="str">
        <f t="shared" si="2"/>
        <v>20/12/2021 00:00:00</v>
      </c>
      <c r="N38" s="1" t="str">
        <f t="shared" si="3"/>
        <v>AR</v>
      </c>
      <c r="O38" s="10">
        <f>VLOOKUP(A38,'Time to Completion'!A$4:U$48,21,FALSE)</f>
        <v>37.799999999999997</v>
      </c>
      <c r="P38" t="str">
        <f>VLOOKUP(A38,'Get Dummies'!A$3:J$47,10,FALSE)</f>
        <v>COMPLETED</v>
      </c>
    </row>
    <row r="39" spans="1:16" hidden="1" x14ac:dyDescent="0.35">
      <c r="A39" t="str">
        <f t="shared" si="1"/>
        <v>Beta Corp REF001 3326 USD</v>
      </c>
      <c r="B39" t="s">
        <v>22</v>
      </c>
      <c r="C39" t="s">
        <v>11</v>
      </c>
      <c r="D39" t="s">
        <v>39</v>
      </c>
      <c r="E39" t="s">
        <v>13</v>
      </c>
      <c r="F39" t="s">
        <v>40</v>
      </c>
      <c r="G39" s="3">
        <v>3326</v>
      </c>
      <c r="H39" t="s">
        <v>15</v>
      </c>
      <c r="I39" t="s">
        <v>16</v>
      </c>
      <c r="J39">
        <v>0.02</v>
      </c>
      <c r="K39" s="2">
        <v>44572</v>
      </c>
      <c r="L39" s="1">
        <v>0.60555555555555551</v>
      </c>
      <c r="M39" s="5" t="str">
        <f t="shared" si="2"/>
        <v>11/01/2022 14:32:00</v>
      </c>
      <c r="N39" s="1" t="str">
        <f t="shared" si="3"/>
        <v>US</v>
      </c>
      <c r="P39" t="str">
        <f>VLOOKUP(A39,'Get Dummies'!A$3:J$47,10,FALSE)</f>
        <v>PENDING</v>
      </c>
    </row>
    <row r="40" spans="1:16" hidden="1" x14ac:dyDescent="0.35">
      <c r="A40" t="str">
        <f t="shared" si="1"/>
        <v>Beta Corp REF001 3326 EUR</v>
      </c>
      <c r="B40" t="s">
        <v>22</v>
      </c>
      <c r="C40" t="s">
        <v>11</v>
      </c>
      <c r="D40" t="s">
        <v>39</v>
      </c>
      <c r="E40" t="s">
        <v>13</v>
      </c>
      <c r="F40" t="s">
        <v>40</v>
      </c>
      <c r="G40" s="3">
        <v>3326</v>
      </c>
      <c r="H40" t="s">
        <v>25</v>
      </c>
      <c r="I40" t="s">
        <v>18</v>
      </c>
      <c r="J40">
        <v>0.01</v>
      </c>
      <c r="K40" s="2">
        <v>44572</v>
      </c>
      <c r="L40" s="1">
        <v>0.76458333333333339</v>
      </c>
      <c r="M40" s="5" t="str">
        <f t="shared" si="2"/>
        <v>11/01/2022 18:21:00</v>
      </c>
      <c r="N40" s="1" t="str">
        <f t="shared" si="3"/>
        <v>AD</v>
      </c>
      <c r="P40" t="str">
        <f>VLOOKUP(A40,'Get Dummies'!A$3:J$47,10,FALSE)</f>
        <v>PENDING</v>
      </c>
    </row>
    <row r="41" spans="1:16" hidden="1" x14ac:dyDescent="0.35">
      <c r="A41" t="str">
        <f t="shared" si="1"/>
        <v>QUATRO INC  REFD543104 3100 USD</v>
      </c>
      <c r="B41" t="s">
        <v>17</v>
      </c>
      <c r="C41" t="s">
        <v>11</v>
      </c>
      <c r="D41" t="s">
        <v>70</v>
      </c>
      <c r="E41" t="s">
        <v>13</v>
      </c>
      <c r="F41" t="s">
        <v>71</v>
      </c>
      <c r="G41" s="3">
        <v>3100</v>
      </c>
      <c r="H41" t="s">
        <v>15</v>
      </c>
      <c r="I41" t="s">
        <v>16</v>
      </c>
      <c r="J41">
        <v>0.01</v>
      </c>
      <c r="K41" s="2">
        <v>44256</v>
      </c>
      <c r="L41" s="1">
        <v>0.47430555555555554</v>
      </c>
      <c r="M41" s="5" t="str">
        <f t="shared" si="2"/>
        <v>01/03/2021 11:23:00</v>
      </c>
      <c r="N41" s="1" t="str">
        <f t="shared" si="3"/>
        <v>US</v>
      </c>
      <c r="P41" t="str">
        <f>VLOOKUP(A41,'Get Dummies'!A$3:J$47,10,FALSE)</f>
        <v>DELIVERED</v>
      </c>
    </row>
    <row r="42" spans="1:16" hidden="1" x14ac:dyDescent="0.35">
      <c r="A42" t="str">
        <f t="shared" si="1"/>
        <v>QUATRO INC  REFD543104 3100 USD</v>
      </c>
      <c r="B42" t="s">
        <v>31</v>
      </c>
      <c r="C42" t="s">
        <v>11</v>
      </c>
      <c r="D42" t="s">
        <v>70</v>
      </c>
      <c r="E42" t="s">
        <v>13</v>
      </c>
      <c r="F42" t="s">
        <v>71</v>
      </c>
      <c r="G42" s="3">
        <v>3100</v>
      </c>
      <c r="H42" t="s">
        <v>15</v>
      </c>
      <c r="I42" t="s">
        <v>56</v>
      </c>
      <c r="J42">
        <v>0.08</v>
      </c>
      <c r="K42" s="2">
        <v>44256</v>
      </c>
      <c r="L42" s="1">
        <v>0.75694444444444453</v>
      </c>
      <c r="M42" s="5" t="str">
        <f t="shared" si="2"/>
        <v>01/03/2021 18:10:00</v>
      </c>
      <c r="N42" s="1" t="str">
        <f t="shared" si="3"/>
        <v>AU</v>
      </c>
      <c r="P42" t="str">
        <f>VLOOKUP(A42,'Get Dummies'!A$3:J$47,10,FALSE)</f>
        <v>DELIVERED</v>
      </c>
    </row>
    <row r="43" spans="1:16" hidden="1" x14ac:dyDescent="0.35">
      <c r="A43" t="str">
        <f t="shared" si="1"/>
        <v>SIGMA INC  REFD543103 456 USD</v>
      </c>
      <c r="B43" t="s">
        <v>17</v>
      </c>
      <c r="C43" t="s">
        <v>11</v>
      </c>
      <c r="D43" t="s">
        <v>72</v>
      </c>
      <c r="E43" t="s">
        <v>13</v>
      </c>
      <c r="F43" t="s">
        <v>73</v>
      </c>
      <c r="G43" s="3">
        <v>456</v>
      </c>
      <c r="H43" t="s">
        <v>15</v>
      </c>
      <c r="I43" t="s">
        <v>16</v>
      </c>
      <c r="J43">
        <v>0.02</v>
      </c>
      <c r="K43" s="2">
        <v>44256</v>
      </c>
      <c r="L43" s="1">
        <v>0.59930555555555554</v>
      </c>
      <c r="M43" s="5" t="str">
        <f t="shared" si="2"/>
        <v>01/03/2021 14:23:00</v>
      </c>
      <c r="N43" s="1" t="str">
        <f t="shared" si="3"/>
        <v>US</v>
      </c>
      <c r="P43" t="str">
        <f>VLOOKUP(A43,'Get Dummies'!A$3:J$47,10,FALSE)</f>
        <v>COMPLETED</v>
      </c>
    </row>
    <row r="44" spans="1:16" hidden="1" x14ac:dyDescent="0.35">
      <c r="A44" t="str">
        <f t="shared" si="1"/>
        <v>SIGMA INC  REFD543103 456 USD</v>
      </c>
      <c r="B44" t="s">
        <v>19</v>
      </c>
      <c r="C44" t="s">
        <v>11</v>
      </c>
      <c r="D44" t="s">
        <v>72</v>
      </c>
      <c r="E44" t="s">
        <v>13</v>
      </c>
      <c r="F44" t="s">
        <v>73</v>
      </c>
      <c r="G44" s="3">
        <v>456</v>
      </c>
      <c r="H44" t="s">
        <v>15</v>
      </c>
      <c r="I44" t="s">
        <v>27</v>
      </c>
      <c r="J44">
        <v>0.01</v>
      </c>
      <c r="K44" s="2">
        <v>44256</v>
      </c>
      <c r="L44" s="1">
        <v>0.79999999999999993</v>
      </c>
      <c r="M44" s="5" t="str">
        <f t="shared" si="2"/>
        <v>01/03/2021 19:12:00</v>
      </c>
      <c r="N44" s="1" t="str">
        <f t="shared" si="3"/>
        <v>BY</v>
      </c>
      <c r="O44" s="10" t="str">
        <f>VLOOKUP(A44,'Time to Completion'!A$4:U$48,21,FALSE)</f>
        <v/>
      </c>
      <c r="P44" t="str">
        <f>VLOOKUP(A44,'Get Dummies'!A$3:J$47,10,FALSE)</f>
        <v>COMPLETED</v>
      </c>
    </row>
    <row r="45" spans="1:16" hidden="1" x14ac:dyDescent="0.35">
      <c r="A45" t="str">
        <f t="shared" si="1"/>
        <v>CARGO INC  REFD543105 1100 USD</v>
      </c>
      <c r="B45" t="s">
        <v>17</v>
      </c>
      <c r="C45" t="s">
        <v>11</v>
      </c>
      <c r="D45" t="s">
        <v>43</v>
      </c>
      <c r="E45" t="s">
        <v>13</v>
      </c>
      <c r="F45" t="s">
        <v>44</v>
      </c>
      <c r="G45" s="3">
        <v>1100</v>
      </c>
      <c r="H45" t="s">
        <v>15</v>
      </c>
      <c r="I45" t="s">
        <v>16</v>
      </c>
      <c r="J45">
        <v>0.08</v>
      </c>
      <c r="K45" s="2">
        <v>44257</v>
      </c>
      <c r="L45" s="1">
        <v>0.5083333333333333</v>
      </c>
      <c r="M45" s="5" t="str">
        <f t="shared" si="2"/>
        <v>02/03/2021 12:12:00</v>
      </c>
      <c r="N45" s="1" t="str">
        <f t="shared" si="3"/>
        <v>US</v>
      </c>
      <c r="P45" t="str">
        <f>VLOOKUP(A45,'Get Dummies'!A$3:J$47,10,FALSE)</f>
        <v>COMPLETED</v>
      </c>
    </row>
    <row r="46" spans="1:16" hidden="1" x14ac:dyDescent="0.35">
      <c r="A46" t="str">
        <f t="shared" si="1"/>
        <v>CARGO INC  REFD543105 1100 USD</v>
      </c>
      <c r="B46" t="s">
        <v>22</v>
      </c>
      <c r="C46" t="s">
        <v>11</v>
      </c>
      <c r="D46" t="s">
        <v>43</v>
      </c>
      <c r="E46" t="s">
        <v>13</v>
      </c>
      <c r="F46" t="s">
        <v>44</v>
      </c>
      <c r="G46" s="3">
        <v>1100</v>
      </c>
      <c r="H46" t="s">
        <v>15</v>
      </c>
      <c r="I46" t="s">
        <v>42</v>
      </c>
      <c r="J46">
        <v>0.01</v>
      </c>
      <c r="K46" s="2">
        <v>44257</v>
      </c>
      <c r="L46" s="1">
        <v>0.57152777777777775</v>
      </c>
      <c r="M46" s="5" t="str">
        <f t="shared" si="2"/>
        <v>02/03/2021 13:43:00</v>
      </c>
      <c r="N46" s="1" t="str">
        <f t="shared" si="3"/>
        <v>CN</v>
      </c>
      <c r="P46" t="str">
        <f>VLOOKUP(A46,'Get Dummies'!A$3:J$47,10,FALSE)</f>
        <v>COMPLETED</v>
      </c>
    </row>
    <row r="47" spans="1:16" hidden="1" x14ac:dyDescent="0.35">
      <c r="A47" t="str">
        <f t="shared" si="1"/>
        <v>TRADE INC  REFD543105 1100 USD</v>
      </c>
      <c r="B47" t="s">
        <v>17</v>
      </c>
      <c r="C47" t="s">
        <v>11</v>
      </c>
      <c r="D47" t="s">
        <v>76</v>
      </c>
      <c r="E47" t="s">
        <v>13</v>
      </c>
      <c r="F47" t="s">
        <v>44</v>
      </c>
      <c r="G47" s="3">
        <v>1100</v>
      </c>
      <c r="H47" t="s">
        <v>15</v>
      </c>
      <c r="I47" t="s">
        <v>16</v>
      </c>
      <c r="J47">
        <v>0.01</v>
      </c>
      <c r="K47" s="2">
        <v>44257</v>
      </c>
      <c r="L47" s="1">
        <v>0.60555555555555551</v>
      </c>
      <c r="M47" s="5" t="str">
        <f t="shared" si="2"/>
        <v>02/03/2021 14:32:00</v>
      </c>
      <c r="N47" s="1" t="str">
        <f t="shared" si="3"/>
        <v>US</v>
      </c>
      <c r="P47" t="str">
        <f>VLOOKUP(A47,'Get Dummies'!A$3:J$47,10,FALSE)</f>
        <v>PENDING</v>
      </c>
    </row>
    <row r="48" spans="1:16" hidden="1" x14ac:dyDescent="0.35">
      <c r="A48" t="str">
        <f t="shared" si="1"/>
        <v>ACME PRIVATE. REF211 1000000 EUR</v>
      </c>
      <c r="B48" t="s">
        <v>17</v>
      </c>
      <c r="C48" t="s">
        <v>11</v>
      </c>
      <c r="D48" t="s">
        <v>24</v>
      </c>
      <c r="E48" t="s">
        <v>13</v>
      </c>
      <c r="F48" t="s">
        <v>14</v>
      </c>
      <c r="G48" s="3">
        <v>1000000</v>
      </c>
      <c r="H48" s="4" t="s">
        <v>25</v>
      </c>
      <c r="I48" t="s">
        <v>16</v>
      </c>
      <c r="J48">
        <v>0.01</v>
      </c>
      <c r="K48" s="2">
        <v>44502</v>
      </c>
      <c r="L48" s="1">
        <v>0.35694444444444445</v>
      </c>
      <c r="M48" s="5" t="str">
        <f t="shared" si="2"/>
        <v>02/11/2021 08:34:00</v>
      </c>
      <c r="N48" s="1" t="str">
        <f t="shared" si="3"/>
        <v>US</v>
      </c>
      <c r="P48" t="str">
        <f>VLOOKUP(A48,'Get Dummies'!A$3:J$47,10,FALSE)</f>
        <v>COMPLETED</v>
      </c>
    </row>
    <row r="49" spans="1:16" hidden="1" x14ac:dyDescent="0.35">
      <c r="A49" t="str">
        <f t="shared" si="1"/>
        <v>CROCTUS NY REFDEM5591 120 USD</v>
      </c>
      <c r="B49" t="s">
        <v>17</v>
      </c>
      <c r="C49" t="s">
        <v>11</v>
      </c>
      <c r="D49" t="s">
        <v>57</v>
      </c>
      <c r="E49" t="s">
        <v>13</v>
      </c>
      <c r="F49" t="s">
        <v>58</v>
      </c>
      <c r="G49" s="3">
        <v>120</v>
      </c>
      <c r="H49" t="s">
        <v>15</v>
      </c>
      <c r="I49" t="s">
        <v>16</v>
      </c>
      <c r="J49">
        <v>0.01</v>
      </c>
      <c r="K49" s="2">
        <v>44201</v>
      </c>
      <c r="L49" s="1">
        <v>0.5083333333333333</v>
      </c>
      <c r="M49" s="5" t="str">
        <f t="shared" si="2"/>
        <v>05/01/2021 12:12:00</v>
      </c>
      <c r="N49" s="1" t="str">
        <f t="shared" si="3"/>
        <v>US</v>
      </c>
      <c r="P49" t="str">
        <f>VLOOKUP(A49,'Get Dummies'!A$3:J$47,10,FALSE)</f>
        <v>DELIVERED</v>
      </c>
    </row>
    <row r="50" spans="1:16" hidden="1" x14ac:dyDescent="0.35">
      <c r="A50" t="str">
        <f t="shared" si="1"/>
        <v>CROCTUS NY REFDEM5591 120 USD</v>
      </c>
      <c r="B50" t="s">
        <v>22</v>
      </c>
      <c r="C50" t="s">
        <v>11</v>
      </c>
      <c r="D50" t="s">
        <v>57</v>
      </c>
      <c r="E50" t="s">
        <v>13</v>
      </c>
      <c r="F50" t="s">
        <v>58</v>
      </c>
      <c r="G50" s="3">
        <v>120</v>
      </c>
      <c r="H50" t="s">
        <v>15</v>
      </c>
      <c r="I50" t="s">
        <v>53</v>
      </c>
      <c r="J50">
        <v>0.01</v>
      </c>
      <c r="K50" s="2">
        <v>44201</v>
      </c>
      <c r="L50" s="1">
        <v>0.5131944444444444</v>
      </c>
      <c r="M50" s="5" t="str">
        <f t="shared" si="2"/>
        <v>05/01/2021 12:19:00</v>
      </c>
      <c r="N50" s="1" t="str">
        <f t="shared" si="3"/>
        <v>AL</v>
      </c>
      <c r="P50" t="str">
        <f>VLOOKUP(A50,'Get Dummies'!A$3:J$47,10,FALSE)</f>
        <v>DELIVERED</v>
      </c>
    </row>
    <row r="51" spans="1:16" hidden="1" x14ac:dyDescent="0.35">
      <c r="A51" t="str">
        <f t="shared" si="1"/>
        <v>CROCTUS NY REFDEM5591 120 USD</v>
      </c>
      <c r="B51" t="s">
        <v>31</v>
      </c>
      <c r="C51" t="s">
        <v>11</v>
      </c>
      <c r="D51" t="s">
        <v>57</v>
      </c>
      <c r="E51" t="s">
        <v>13</v>
      </c>
      <c r="F51" t="s">
        <v>58</v>
      </c>
      <c r="G51" s="3">
        <v>120</v>
      </c>
      <c r="H51" t="s">
        <v>15</v>
      </c>
      <c r="I51" t="s">
        <v>56</v>
      </c>
      <c r="J51">
        <v>0.01</v>
      </c>
      <c r="K51" s="2">
        <v>44201</v>
      </c>
      <c r="L51" s="1">
        <v>0.72222222222222221</v>
      </c>
      <c r="M51" s="5" t="str">
        <f t="shared" si="2"/>
        <v>05/01/2021 17:20:00</v>
      </c>
      <c r="N51" s="1" t="str">
        <f t="shared" si="3"/>
        <v>AU</v>
      </c>
      <c r="P51" t="str">
        <f>VLOOKUP(A51,'Get Dummies'!A$3:J$47,10,FALSE)</f>
        <v>DELIVERED</v>
      </c>
    </row>
    <row r="52" spans="1:16" hidden="1" x14ac:dyDescent="0.35">
      <c r="A52" t="str">
        <f t="shared" si="1"/>
        <v>Beta Corp REF001DEMO 1100 USD</v>
      </c>
      <c r="B52" t="s">
        <v>17</v>
      </c>
      <c r="C52" t="s">
        <v>11</v>
      </c>
      <c r="D52" t="s">
        <v>39</v>
      </c>
      <c r="E52" t="s">
        <v>13</v>
      </c>
      <c r="F52" t="s">
        <v>41</v>
      </c>
      <c r="G52" s="3">
        <v>1100</v>
      </c>
      <c r="H52" t="s">
        <v>15</v>
      </c>
      <c r="I52" t="s">
        <v>16</v>
      </c>
      <c r="J52">
        <v>0.02</v>
      </c>
      <c r="K52" s="2">
        <v>44234</v>
      </c>
      <c r="L52" s="1">
        <v>0.65486111111111112</v>
      </c>
      <c r="M52" s="5" t="str">
        <f t="shared" si="2"/>
        <v>07/02/2021 15:43:00</v>
      </c>
      <c r="N52" s="1" t="str">
        <f t="shared" si="3"/>
        <v>US</v>
      </c>
      <c r="P52" t="str">
        <f>VLOOKUP(A52,'Get Dummies'!A$3:J$47,10,FALSE)</f>
        <v>COMPLETED</v>
      </c>
    </row>
    <row r="53" spans="1:16" hidden="1" x14ac:dyDescent="0.35">
      <c r="A53" t="str">
        <f t="shared" si="1"/>
        <v>Beta Corp REF001DEMO 1100 USD</v>
      </c>
      <c r="B53" t="s">
        <v>19</v>
      </c>
      <c r="C53" t="s">
        <v>11</v>
      </c>
      <c r="D53" t="s">
        <v>39</v>
      </c>
      <c r="E53" t="s">
        <v>13</v>
      </c>
      <c r="F53" t="s">
        <v>41</v>
      </c>
      <c r="G53" s="3">
        <v>1100</v>
      </c>
      <c r="H53" t="s">
        <v>15</v>
      </c>
      <c r="I53" t="s">
        <v>42</v>
      </c>
      <c r="J53">
        <v>0.01</v>
      </c>
      <c r="K53" s="2">
        <v>44235</v>
      </c>
      <c r="L53" s="1">
        <v>0.72291666666666676</v>
      </c>
      <c r="M53" s="5" t="str">
        <f t="shared" si="2"/>
        <v>08/02/2021 17:21:00</v>
      </c>
      <c r="N53" s="1" t="str">
        <f t="shared" si="3"/>
        <v>CN</v>
      </c>
      <c r="O53" s="10">
        <f>VLOOKUP(A53,'Time to Completion'!A$4:U$48,21,FALSE)</f>
        <v>25.633333333333333</v>
      </c>
      <c r="P53" t="str">
        <f>VLOOKUP(A53,'Get Dummies'!A$3:J$47,10,FALSE)</f>
        <v>COMPLETED</v>
      </c>
    </row>
    <row r="54" spans="1:16" hidden="1" x14ac:dyDescent="0.35">
      <c r="A54" t="str">
        <f t="shared" si="1"/>
        <v>Beta Corp REF001 3326 USD</v>
      </c>
      <c r="B54" t="s">
        <v>17</v>
      </c>
      <c r="C54" t="s">
        <v>11</v>
      </c>
      <c r="D54" t="s">
        <v>39</v>
      </c>
      <c r="E54" t="s">
        <v>13</v>
      </c>
      <c r="F54" t="s">
        <v>40</v>
      </c>
      <c r="G54" s="3">
        <v>3326</v>
      </c>
      <c r="H54" t="s">
        <v>15</v>
      </c>
      <c r="I54" t="s">
        <v>16</v>
      </c>
      <c r="J54">
        <v>0.01</v>
      </c>
      <c r="K54" s="2">
        <v>44571</v>
      </c>
      <c r="L54" s="1">
        <v>0.52986111111111112</v>
      </c>
      <c r="M54" s="5" t="str">
        <f t="shared" si="2"/>
        <v>10/01/2022 12:43:00</v>
      </c>
      <c r="N54" s="1" t="str">
        <f t="shared" si="3"/>
        <v>US</v>
      </c>
      <c r="P54" t="str">
        <f>VLOOKUP(A54,'Get Dummies'!A$3:J$47,10,FALSE)</f>
        <v>PENDING</v>
      </c>
    </row>
    <row r="55" spans="1:16" hidden="1" x14ac:dyDescent="0.35">
      <c r="A55" t="str">
        <f t="shared" si="1"/>
        <v>CANONIC  REFDEM9992 6709 USD</v>
      </c>
      <c r="B55" t="s">
        <v>17</v>
      </c>
      <c r="C55" t="s">
        <v>11</v>
      </c>
      <c r="D55" t="s">
        <v>51</v>
      </c>
      <c r="E55" t="s">
        <v>13</v>
      </c>
      <c r="F55" t="s">
        <v>52</v>
      </c>
      <c r="G55" s="3">
        <v>6709</v>
      </c>
      <c r="H55" t="s">
        <v>15</v>
      </c>
      <c r="I55" t="s">
        <v>16</v>
      </c>
      <c r="J55">
        <v>0.01</v>
      </c>
      <c r="K55" s="2">
        <v>44209</v>
      </c>
      <c r="L55" s="1">
        <v>0.60555555555555551</v>
      </c>
      <c r="M55" s="5" t="str">
        <f t="shared" si="2"/>
        <v>13/01/2021 14:32:00</v>
      </c>
      <c r="N55" s="1" t="str">
        <f t="shared" si="3"/>
        <v>US</v>
      </c>
      <c r="P55" t="str">
        <f>VLOOKUP(A55,'Get Dummies'!A$3:J$47,10,FALSE)</f>
        <v>NEW</v>
      </c>
    </row>
    <row r="56" spans="1:16" hidden="1" x14ac:dyDescent="0.35">
      <c r="A56" s="7" t="str">
        <f t="shared" si="1"/>
        <v>CANONIC  REFDEM9992 6709 EUR</v>
      </c>
      <c r="B56" t="s">
        <v>19</v>
      </c>
      <c r="C56" t="s">
        <v>11</v>
      </c>
      <c r="D56" t="s">
        <v>51</v>
      </c>
      <c r="E56" t="s">
        <v>13</v>
      </c>
      <c r="F56" t="s">
        <v>52</v>
      </c>
      <c r="G56" s="3">
        <v>6709</v>
      </c>
      <c r="H56" t="s">
        <v>25</v>
      </c>
      <c r="I56" t="s">
        <v>53</v>
      </c>
      <c r="J56">
        <v>0.03</v>
      </c>
      <c r="K56" s="2">
        <v>44209</v>
      </c>
      <c r="L56" s="1">
        <v>0.60555555555555551</v>
      </c>
      <c r="M56" s="5" t="str">
        <f t="shared" si="2"/>
        <v>13/01/2021 14:32:00</v>
      </c>
      <c r="N56" s="1" t="str">
        <f t="shared" si="3"/>
        <v>AL</v>
      </c>
      <c r="O56" s="10" t="str">
        <f>VLOOKUP(A56,'Time to Completion'!A$4:U$48,21,FALSE)</f>
        <v/>
      </c>
      <c r="P56" t="str">
        <f>VLOOKUP(A56,'Get Dummies'!A$3:J$47,10,FALSE)</f>
        <v>COMPLETED</v>
      </c>
    </row>
    <row r="57" spans="1:16" hidden="1" x14ac:dyDescent="0.35">
      <c r="A57" t="str">
        <f t="shared" si="1"/>
        <v>DELTA INC  REFD10092 67569 EUR</v>
      </c>
      <c r="B57" t="s">
        <v>17</v>
      </c>
      <c r="C57" t="s">
        <v>11</v>
      </c>
      <c r="D57" t="s">
        <v>60</v>
      </c>
      <c r="E57" t="s">
        <v>13</v>
      </c>
      <c r="F57" t="s">
        <v>61</v>
      </c>
      <c r="G57" s="3">
        <v>67569</v>
      </c>
      <c r="H57" t="s">
        <v>25</v>
      </c>
      <c r="I57" t="s">
        <v>16</v>
      </c>
      <c r="J57">
        <v>0.01</v>
      </c>
      <c r="K57" s="2">
        <v>44209</v>
      </c>
      <c r="L57" s="1">
        <v>0.47430555555555554</v>
      </c>
      <c r="M57" s="5" t="str">
        <f t="shared" si="2"/>
        <v>13/01/2021 11:23:00</v>
      </c>
      <c r="N57" s="1" t="str">
        <f t="shared" si="3"/>
        <v>US</v>
      </c>
      <c r="P57" t="str">
        <f>VLOOKUP(A57,'Get Dummies'!A$3:J$47,10,FALSE)</f>
        <v>COMPLETED</v>
      </c>
    </row>
    <row r="58" spans="1:16" hidden="1" x14ac:dyDescent="0.35">
      <c r="A58" t="str">
        <f t="shared" si="1"/>
        <v>DELTA INC  REFD10092 67569 EUR</v>
      </c>
      <c r="B58" t="s">
        <v>19</v>
      </c>
      <c r="C58" t="s">
        <v>11</v>
      </c>
      <c r="D58" t="s">
        <v>60</v>
      </c>
      <c r="E58" t="s">
        <v>13</v>
      </c>
      <c r="F58" t="s">
        <v>61</v>
      </c>
      <c r="G58" s="3">
        <v>67569</v>
      </c>
      <c r="H58" t="s">
        <v>25</v>
      </c>
      <c r="I58" t="s">
        <v>27</v>
      </c>
      <c r="J58">
        <v>0.01</v>
      </c>
      <c r="K58" s="2">
        <v>44209</v>
      </c>
      <c r="L58" s="1">
        <v>0.53125</v>
      </c>
      <c r="M58" s="5" t="str">
        <f t="shared" si="2"/>
        <v>13/01/2021 12:45:00</v>
      </c>
      <c r="N58" s="1" t="str">
        <f t="shared" si="3"/>
        <v>BY</v>
      </c>
      <c r="O58" s="10" t="str">
        <f>VLOOKUP(A58,'Time to Completion'!A$4:U$48,21,FALSE)</f>
        <v/>
      </c>
      <c r="P58" t="str">
        <f>VLOOKUP(A58,'Get Dummies'!A$3:J$47,10,FALSE)</f>
        <v>COMPLETED</v>
      </c>
    </row>
    <row r="59" spans="1:16" hidden="1" x14ac:dyDescent="0.35">
      <c r="A59" t="str">
        <f t="shared" si="1"/>
        <v>CRETA SUPPORT REFDEM0091 5188 EUR</v>
      </c>
      <c r="B59" t="s">
        <v>17</v>
      </c>
      <c r="C59" t="s">
        <v>11</v>
      </c>
      <c r="D59" t="s">
        <v>54</v>
      </c>
      <c r="E59" t="s">
        <v>13</v>
      </c>
      <c r="F59" t="s">
        <v>55</v>
      </c>
      <c r="G59" s="3">
        <v>5188</v>
      </c>
      <c r="H59" t="s">
        <v>25</v>
      </c>
      <c r="I59" t="s">
        <v>16</v>
      </c>
      <c r="J59">
        <v>0.01</v>
      </c>
      <c r="K59" s="2">
        <v>44210</v>
      </c>
      <c r="L59" s="1">
        <v>0.65486111111111112</v>
      </c>
      <c r="M59" s="5" t="str">
        <f t="shared" si="2"/>
        <v>14/01/2021 15:43:00</v>
      </c>
      <c r="N59" s="1" t="str">
        <f t="shared" si="3"/>
        <v>US</v>
      </c>
      <c r="P59" t="str">
        <f>VLOOKUP(A59,'Get Dummies'!A$3:J$47,10,FALSE)</f>
        <v>COMPLETED</v>
      </c>
    </row>
    <row r="60" spans="1:16" hidden="1" x14ac:dyDescent="0.35">
      <c r="A60" t="str">
        <f t="shared" si="1"/>
        <v>CRETA SUPPORT REFDEM0091 5188 EUR</v>
      </c>
      <c r="B60" t="s">
        <v>19</v>
      </c>
      <c r="C60" t="s">
        <v>11</v>
      </c>
      <c r="D60" t="s">
        <v>54</v>
      </c>
      <c r="E60" t="s">
        <v>13</v>
      </c>
      <c r="F60" t="s">
        <v>55</v>
      </c>
      <c r="G60" s="3">
        <v>5188</v>
      </c>
      <c r="H60" t="s">
        <v>25</v>
      </c>
      <c r="I60" t="s">
        <v>56</v>
      </c>
      <c r="J60">
        <v>0.01</v>
      </c>
      <c r="K60" s="2">
        <v>44210</v>
      </c>
      <c r="L60" s="1">
        <v>0.65486111111111112</v>
      </c>
      <c r="M60" s="5" t="str">
        <f t="shared" si="2"/>
        <v>14/01/2021 15:43:00</v>
      </c>
      <c r="N60" s="1" t="str">
        <f t="shared" si="3"/>
        <v>AU</v>
      </c>
      <c r="O60" s="10" t="str">
        <f>VLOOKUP(A60,'Time to Completion'!A$4:U$48,21,FALSE)</f>
        <v/>
      </c>
      <c r="P60" t="str">
        <f>VLOOKUP(A60,'Get Dummies'!A$3:J$47,10,FALSE)</f>
        <v>COMPLETED</v>
      </c>
    </row>
    <row r="61" spans="1:16" hidden="1" x14ac:dyDescent="0.35">
      <c r="A61" t="str">
        <f t="shared" si="1"/>
        <v>BRITA SUPPORT REFDEM012 238 USD</v>
      </c>
      <c r="B61" t="s">
        <v>17</v>
      </c>
      <c r="C61" t="s">
        <v>11</v>
      </c>
      <c r="D61" t="s">
        <v>48</v>
      </c>
      <c r="E61" t="s">
        <v>13</v>
      </c>
      <c r="F61" t="s">
        <v>49</v>
      </c>
      <c r="G61" s="3">
        <v>238</v>
      </c>
      <c r="H61" t="s">
        <v>15</v>
      </c>
      <c r="I61" t="s">
        <v>16</v>
      </c>
      <c r="J61">
        <v>0.08</v>
      </c>
      <c r="K61" s="2">
        <v>44211</v>
      </c>
      <c r="L61" s="1">
        <v>0.75694444444444453</v>
      </c>
      <c r="M61" s="5" t="str">
        <f t="shared" si="2"/>
        <v>15/01/2021 18:10:00</v>
      </c>
      <c r="N61" s="1" t="str">
        <f t="shared" si="3"/>
        <v>US</v>
      </c>
      <c r="P61" t="str">
        <f>VLOOKUP(A61,'Get Dummies'!A$3:J$47,10,FALSE)</f>
        <v>CANCELLED</v>
      </c>
    </row>
    <row r="62" spans="1:16" x14ac:dyDescent="0.35">
      <c r="A62" t="str">
        <f t="shared" si="1"/>
        <v>BRITA SUPPORT REFDEM012 238 USD</v>
      </c>
      <c r="B62" t="s">
        <v>50</v>
      </c>
      <c r="C62" t="s">
        <v>11</v>
      </c>
      <c r="D62" t="s">
        <v>48</v>
      </c>
      <c r="E62" t="s">
        <v>13</v>
      </c>
      <c r="F62" t="s">
        <v>49</v>
      </c>
      <c r="G62" s="3">
        <v>238</v>
      </c>
      <c r="H62" t="s">
        <v>15</v>
      </c>
      <c r="I62" t="s">
        <v>16</v>
      </c>
      <c r="J62">
        <v>0.08</v>
      </c>
      <c r="K62" s="2">
        <v>44211</v>
      </c>
      <c r="L62" s="1">
        <v>0.52986111111111112</v>
      </c>
      <c r="M62" s="5" t="str">
        <f t="shared" si="2"/>
        <v>15/01/2021 12:43:00</v>
      </c>
      <c r="N62" s="1" t="str">
        <f t="shared" si="3"/>
        <v>US</v>
      </c>
      <c r="P62" t="str">
        <f>VLOOKUP(A62,'Get Dummies'!A$3:J$47,10,FALSE)</f>
        <v>CANCELLED</v>
      </c>
    </row>
    <row r="63" spans="1:16" hidden="1" x14ac:dyDescent="0.35">
      <c r="A63" t="str">
        <f t="shared" si="1"/>
        <v>SOCIETE GEN SA REFDEM1591 348 EUR</v>
      </c>
      <c r="B63" t="s">
        <v>17</v>
      </c>
      <c r="C63" t="s">
        <v>11</v>
      </c>
      <c r="D63" t="s">
        <v>74</v>
      </c>
      <c r="E63" t="s">
        <v>13</v>
      </c>
      <c r="F63" t="s">
        <v>75</v>
      </c>
      <c r="G63" s="3">
        <v>348</v>
      </c>
      <c r="H63" t="s">
        <v>25</v>
      </c>
      <c r="I63" t="s">
        <v>16</v>
      </c>
      <c r="J63">
        <v>7.0000000000000007E-2</v>
      </c>
      <c r="K63" s="2">
        <v>44211</v>
      </c>
      <c r="L63" s="1">
        <v>0.35694444444444445</v>
      </c>
      <c r="M63" s="5" t="str">
        <f t="shared" si="2"/>
        <v>15/01/2021 08:34:00</v>
      </c>
      <c r="N63" s="1" t="str">
        <f t="shared" si="3"/>
        <v>US</v>
      </c>
      <c r="P63" t="str">
        <f>VLOOKUP(A63,'Get Dummies'!A$3:J$47,10,FALSE)</f>
        <v>COMPLETED</v>
      </c>
    </row>
    <row r="64" spans="1:16" hidden="1" x14ac:dyDescent="0.35">
      <c r="A64" t="str">
        <f t="shared" si="1"/>
        <v>SOCIETE GEN SA REFDEM1591 348 EUR</v>
      </c>
      <c r="B64" t="s">
        <v>19</v>
      </c>
      <c r="C64" t="s">
        <v>11</v>
      </c>
      <c r="D64" t="s">
        <v>74</v>
      </c>
      <c r="E64" t="s">
        <v>13</v>
      </c>
      <c r="F64" t="s">
        <v>75</v>
      </c>
      <c r="G64" s="3">
        <v>348</v>
      </c>
      <c r="H64" t="s">
        <v>25</v>
      </c>
      <c r="I64" t="s">
        <v>56</v>
      </c>
      <c r="J64">
        <v>0.01</v>
      </c>
      <c r="K64" s="2">
        <v>44211</v>
      </c>
      <c r="L64" s="1">
        <v>0.52708333333333335</v>
      </c>
      <c r="M64" s="5" t="str">
        <f t="shared" si="2"/>
        <v>15/01/2021 12:39:00</v>
      </c>
      <c r="N64" s="1" t="str">
        <f t="shared" si="3"/>
        <v>AU</v>
      </c>
      <c r="O64" s="10" t="str">
        <f>VLOOKUP(A64,'Time to Completion'!A$4:U$48,21,FALSE)</f>
        <v/>
      </c>
      <c r="P64" t="str">
        <f>VLOOKUP(A64,'Get Dummies'!A$3:J$47,10,FALSE)</f>
        <v>COMPLETED</v>
      </c>
    </row>
    <row r="65" spans="1:16" hidden="1" x14ac:dyDescent="0.35">
      <c r="A65" t="str">
        <f t="shared" si="1"/>
        <v>ACME INVEST. REF211 10000 USD</v>
      </c>
      <c r="B65" t="s">
        <v>17</v>
      </c>
      <c r="C65" t="s">
        <v>11</v>
      </c>
      <c r="D65" t="s">
        <v>12</v>
      </c>
      <c r="E65" t="s">
        <v>13</v>
      </c>
      <c r="F65" t="s">
        <v>14</v>
      </c>
      <c r="G65" s="3">
        <v>10000</v>
      </c>
      <c r="H65" t="s">
        <v>15</v>
      </c>
      <c r="I65" t="s">
        <v>16</v>
      </c>
      <c r="J65">
        <v>0.02</v>
      </c>
      <c r="K65" s="2">
        <v>44271</v>
      </c>
      <c r="L65" s="1">
        <v>0.34375</v>
      </c>
      <c r="M65" s="5" t="str">
        <f t="shared" si="2"/>
        <v>16/03/2021 08:15:00</v>
      </c>
      <c r="N65" s="1" t="str">
        <f t="shared" si="3"/>
        <v>US</v>
      </c>
      <c r="P65" t="str">
        <f>VLOOKUP(A65,'Get Dummies'!A$3:J$47,10,FALSE)</f>
        <v>COMPLETED</v>
      </c>
    </row>
    <row r="66" spans="1:16" hidden="1" x14ac:dyDescent="0.35">
      <c r="A66" t="str">
        <f t="shared" si="1"/>
        <v>ACME ONE CORP.  REFTEST01 4537 USD</v>
      </c>
      <c r="B66" t="s">
        <v>17</v>
      </c>
      <c r="C66" t="s">
        <v>11</v>
      </c>
      <c r="D66" t="s">
        <v>20</v>
      </c>
      <c r="E66" t="s">
        <v>13</v>
      </c>
      <c r="F66" t="s">
        <v>21</v>
      </c>
      <c r="G66" s="3">
        <v>4537</v>
      </c>
      <c r="H66" t="s">
        <v>15</v>
      </c>
      <c r="I66" t="s">
        <v>16</v>
      </c>
      <c r="J66">
        <v>0.02</v>
      </c>
      <c r="K66" s="2">
        <v>44271</v>
      </c>
      <c r="L66" s="1">
        <v>0.5</v>
      </c>
      <c r="M66" s="5" t="str">
        <f t="shared" si="2"/>
        <v>16/03/2021 12:00:00</v>
      </c>
      <c r="N66" s="1" t="str">
        <f t="shared" ref="N66:N91" si="4">RIGHT(LEFT(I66,6),2)</f>
        <v>US</v>
      </c>
      <c r="P66" t="str">
        <f>VLOOKUP(A66,'Get Dummies'!A$3:J$47,10,FALSE)</f>
        <v>COMPLETED</v>
      </c>
    </row>
    <row r="67" spans="1:16" hidden="1" x14ac:dyDescent="0.35">
      <c r="A67" t="str">
        <f t="shared" ref="A67:A91" si="5">CONCATENATE(D67," ",F67," ",G67," ",H67)</f>
        <v>ACME ONE CORP.  REFTEST01 4537 USD</v>
      </c>
      <c r="B67" t="s">
        <v>22</v>
      </c>
      <c r="C67" t="s">
        <v>11</v>
      </c>
      <c r="D67" t="s">
        <v>20</v>
      </c>
      <c r="E67" t="s">
        <v>13</v>
      </c>
      <c r="F67" t="s">
        <v>21</v>
      </c>
      <c r="G67" s="3">
        <v>4537</v>
      </c>
      <c r="H67" t="s">
        <v>15</v>
      </c>
      <c r="I67" t="s">
        <v>18</v>
      </c>
      <c r="J67">
        <v>0.01</v>
      </c>
      <c r="K67" s="2">
        <v>44271</v>
      </c>
      <c r="L67" s="1">
        <v>0.53125</v>
      </c>
      <c r="M67" s="5" t="str">
        <f t="shared" ref="M67:M91" si="6">CONCATENATE(TEXT(K67, "JJ/MM/AAAA")," ",TEXT(L67,"HH:MM:SS"))</f>
        <v>16/03/2021 12:45:00</v>
      </c>
      <c r="N67" s="1" t="str">
        <f t="shared" si="4"/>
        <v>AD</v>
      </c>
      <c r="P67" t="str">
        <f>VLOOKUP(A67,'Get Dummies'!A$3:J$47,10,FALSE)</f>
        <v>COMPLETED</v>
      </c>
    </row>
    <row r="68" spans="1:16" hidden="1" x14ac:dyDescent="0.35">
      <c r="A68" t="str">
        <f t="shared" si="5"/>
        <v>ACME TRADE. REF211 11000 USD</v>
      </c>
      <c r="B68" t="s">
        <v>17</v>
      </c>
      <c r="C68" t="s">
        <v>11</v>
      </c>
      <c r="D68" t="s">
        <v>28</v>
      </c>
      <c r="E68" t="s">
        <v>13</v>
      </c>
      <c r="F68" t="s">
        <v>14</v>
      </c>
      <c r="G68" s="3">
        <v>11000</v>
      </c>
      <c r="H68" t="s">
        <v>15</v>
      </c>
      <c r="I68" t="s">
        <v>16</v>
      </c>
      <c r="J68">
        <v>0.02</v>
      </c>
      <c r="K68" s="2">
        <v>44271</v>
      </c>
      <c r="L68" s="1">
        <v>0.38611111111111113</v>
      </c>
      <c r="M68" s="5" t="str">
        <f t="shared" si="6"/>
        <v>16/03/2021 09:16:00</v>
      </c>
      <c r="N68" s="1" t="str">
        <f t="shared" si="4"/>
        <v>US</v>
      </c>
      <c r="P68" t="str">
        <f>VLOOKUP(A68,'Get Dummies'!A$3:J$47,10,FALSE)</f>
        <v>COMPLETED</v>
      </c>
    </row>
    <row r="69" spans="1:16" hidden="1" x14ac:dyDescent="0.35">
      <c r="A69" t="str">
        <f t="shared" si="5"/>
        <v>ACME TRADE. REF211 11000 USD</v>
      </c>
      <c r="B69" t="s">
        <v>19</v>
      </c>
      <c r="C69" t="s">
        <v>11</v>
      </c>
      <c r="D69" t="s">
        <v>28</v>
      </c>
      <c r="E69" t="s">
        <v>13</v>
      </c>
      <c r="F69" t="s">
        <v>14</v>
      </c>
      <c r="G69" s="3">
        <v>11000</v>
      </c>
      <c r="H69" t="s">
        <v>15</v>
      </c>
      <c r="I69" t="s">
        <v>26</v>
      </c>
      <c r="J69">
        <v>0.01</v>
      </c>
      <c r="K69" s="2">
        <v>44271</v>
      </c>
      <c r="L69" s="1">
        <v>0.52222222222222225</v>
      </c>
      <c r="M69" s="5" t="str">
        <f t="shared" si="6"/>
        <v>16/03/2021 12:32:00</v>
      </c>
      <c r="N69" s="1" t="str">
        <f t="shared" si="4"/>
        <v>FR</v>
      </c>
      <c r="O69" s="10" t="str">
        <f>VLOOKUP(A69,'Time to Completion'!A$4:U$48,21,FALSE)</f>
        <v/>
      </c>
      <c r="P69" t="str">
        <f>VLOOKUP(A69,'Get Dummies'!A$3:J$47,10,FALSE)</f>
        <v>COMPLETED</v>
      </c>
    </row>
    <row r="70" spans="1:16" hidden="1" x14ac:dyDescent="0.35">
      <c r="A70" t="str">
        <f t="shared" si="5"/>
        <v>ACME TRUST. REF21 23900 USD</v>
      </c>
      <c r="B70" t="s">
        <v>17</v>
      </c>
      <c r="C70" t="s">
        <v>11</v>
      </c>
      <c r="D70" t="s">
        <v>29</v>
      </c>
      <c r="E70" t="s">
        <v>13</v>
      </c>
      <c r="F70" t="s">
        <v>30</v>
      </c>
      <c r="G70" s="3">
        <v>23900</v>
      </c>
      <c r="H70" t="s">
        <v>15</v>
      </c>
      <c r="I70" t="s">
        <v>16</v>
      </c>
      <c r="J70">
        <v>0.02</v>
      </c>
      <c r="K70" s="2">
        <v>44271</v>
      </c>
      <c r="L70" s="1">
        <v>0.42430555555555555</v>
      </c>
      <c r="M70" s="5" t="str">
        <f t="shared" si="6"/>
        <v>16/03/2021 10:11:00</v>
      </c>
      <c r="N70" s="1" t="str">
        <f t="shared" si="4"/>
        <v>US</v>
      </c>
      <c r="P70" t="str">
        <f>VLOOKUP(A70,'Get Dummies'!A$3:J$47,10,FALSE)</f>
        <v>NEW</v>
      </c>
    </row>
    <row r="71" spans="1:16" hidden="1" x14ac:dyDescent="0.35">
      <c r="A71" t="str">
        <f t="shared" si="5"/>
        <v>ACME TRUST. REF21 23900 EUR</v>
      </c>
      <c r="B71" t="s">
        <v>31</v>
      </c>
      <c r="C71" t="s">
        <v>11</v>
      </c>
      <c r="D71" t="s">
        <v>29</v>
      </c>
      <c r="E71" t="s">
        <v>13</v>
      </c>
      <c r="F71" t="s">
        <v>30</v>
      </c>
      <c r="G71" s="3">
        <v>23900</v>
      </c>
      <c r="H71" t="s">
        <v>25</v>
      </c>
      <c r="I71" t="s">
        <v>26</v>
      </c>
      <c r="J71">
        <v>0.03</v>
      </c>
      <c r="K71" s="2">
        <v>44271</v>
      </c>
      <c r="L71" s="1">
        <v>0.7319444444444444</v>
      </c>
      <c r="M71" s="5" t="str">
        <f t="shared" si="6"/>
        <v>16/03/2021 17:34:00</v>
      </c>
      <c r="N71" s="1" t="str">
        <f t="shared" si="4"/>
        <v>FR</v>
      </c>
      <c r="P71" t="str">
        <f>VLOOKUP(A71,'Get Dummies'!A$3:J$47,10,FALSE)</f>
        <v>DELIVERED</v>
      </c>
    </row>
    <row r="72" spans="1:16" hidden="1" x14ac:dyDescent="0.35">
      <c r="A72" t="str">
        <f t="shared" si="5"/>
        <v>ICRETA NV. REFDEMO01 800 USD</v>
      </c>
      <c r="B72" t="s">
        <v>17</v>
      </c>
      <c r="C72" t="s">
        <v>11</v>
      </c>
      <c r="D72" t="s">
        <v>64</v>
      </c>
      <c r="E72" t="s">
        <v>13</v>
      </c>
      <c r="F72" t="s">
        <v>46</v>
      </c>
      <c r="G72" s="3">
        <v>800</v>
      </c>
      <c r="H72" t="s">
        <v>15</v>
      </c>
      <c r="I72" t="s">
        <v>16</v>
      </c>
      <c r="J72">
        <v>0.01</v>
      </c>
      <c r="K72" s="2">
        <v>44155</v>
      </c>
      <c r="L72" s="1">
        <v>0.3833333333333333</v>
      </c>
      <c r="M72" s="5" t="str">
        <f t="shared" si="6"/>
        <v>20/11/2020 09:12:00</v>
      </c>
      <c r="N72" s="1" t="str">
        <f t="shared" si="4"/>
        <v>US</v>
      </c>
      <c r="P72" t="str">
        <f>VLOOKUP(A72,'Get Dummies'!A$3:J$47,10,FALSE)</f>
        <v>COMPLETED</v>
      </c>
    </row>
    <row r="73" spans="1:16" hidden="1" x14ac:dyDescent="0.35">
      <c r="A73" t="str">
        <f t="shared" si="5"/>
        <v>IntellectEU NV. REFDEMO02 1025 USD</v>
      </c>
      <c r="B73" t="s">
        <v>17</v>
      </c>
      <c r="C73" t="s">
        <v>11</v>
      </c>
      <c r="D73" t="s">
        <v>65</v>
      </c>
      <c r="E73" t="s">
        <v>13</v>
      </c>
      <c r="F73" t="s">
        <v>66</v>
      </c>
      <c r="G73" s="3">
        <v>1025</v>
      </c>
      <c r="H73" t="s">
        <v>15</v>
      </c>
      <c r="I73" t="s">
        <v>16</v>
      </c>
      <c r="J73">
        <v>0.08</v>
      </c>
      <c r="K73" s="2">
        <v>44155</v>
      </c>
      <c r="L73" s="1">
        <v>0.47152777777777777</v>
      </c>
      <c r="M73" s="5" t="str">
        <f t="shared" si="6"/>
        <v>20/11/2020 11:19:00</v>
      </c>
      <c r="N73" s="1" t="str">
        <f t="shared" si="4"/>
        <v>US</v>
      </c>
      <c r="P73" t="str">
        <f>VLOOKUP(A73,'Get Dummies'!A$3:J$47,10,FALSE)</f>
        <v>COMPLETED</v>
      </c>
    </row>
    <row r="74" spans="1:16" hidden="1" x14ac:dyDescent="0.35">
      <c r="A74" t="str">
        <f t="shared" si="5"/>
        <v>IntellectEU NV. REFDEMO02 1025 USD</v>
      </c>
      <c r="B74" t="s">
        <v>19</v>
      </c>
      <c r="C74" t="s">
        <v>11</v>
      </c>
      <c r="D74" t="s">
        <v>65</v>
      </c>
      <c r="E74" t="s">
        <v>13</v>
      </c>
      <c r="F74" t="s">
        <v>66</v>
      </c>
      <c r="G74" s="3">
        <v>1025</v>
      </c>
      <c r="H74" t="s">
        <v>15</v>
      </c>
      <c r="I74" t="s">
        <v>27</v>
      </c>
      <c r="J74">
        <v>0.08</v>
      </c>
      <c r="K74" s="2">
        <v>44155</v>
      </c>
      <c r="L74" s="1">
        <v>0.88194444444444453</v>
      </c>
      <c r="M74" s="5" t="str">
        <f t="shared" si="6"/>
        <v>20/11/2020 21:10:00</v>
      </c>
      <c r="N74" s="1" t="str">
        <f t="shared" si="4"/>
        <v>BY</v>
      </c>
      <c r="O74" s="10" t="str">
        <f>VLOOKUP(A74,'Time to Completion'!A$4:U$48,21,FALSE)</f>
        <v/>
      </c>
      <c r="P74" t="str">
        <f>VLOOKUP(A74,'Get Dummies'!A$3:J$47,10,FALSE)</f>
        <v>COMPLETED</v>
      </c>
    </row>
    <row r="75" spans="1:16" hidden="1" x14ac:dyDescent="0.35">
      <c r="A75" t="str">
        <f t="shared" si="5"/>
        <v>ALT INC  REFD202102 4569 USD</v>
      </c>
      <c r="B75" t="s">
        <v>17</v>
      </c>
      <c r="C75" t="s">
        <v>11</v>
      </c>
      <c r="D75" t="s">
        <v>34</v>
      </c>
      <c r="E75" t="s">
        <v>13</v>
      </c>
      <c r="F75" t="s">
        <v>35</v>
      </c>
      <c r="G75" s="3">
        <v>4569</v>
      </c>
      <c r="H75" t="s">
        <v>15</v>
      </c>
      <c r="I75" t="s">
        <v>16</v>
      </c>
      <c r="J75">
        <v>0.02</v>
      </c>
      <c r="K75" s="2">
        <v>44248</v>
      </c>
      <c r="L75" s="1">
        <v>0.43263888888888885</v>
      </c>
      <c r="M75" s="5" t="str">
        <f t="shared" si="6"/>
        <v>21/02/2021 10:23:00</v>
      </c>
      <c r="N75" s="1" t="str">
        <f t="shared" si="4"/>
        <v>US</v>
      </c>
      <c r="P75" t="str">
        <f>VLOOKUP(A75,'Get Dummies'!A$3:J$47,10,FALSE)</f>
        <v>NEW</v>
      </c>
    </row>
    <row r="76" spans="1:16" hidden="1" x14ac:dyDescent="0.35">
      <c r="A76" t="str">
        <f t="shared" si="5"/>
        <v>ALT INC  REFD202102 4569 USD</v>
      </c>
      <c r="B76" t="s">
        <v>22</v>
      </c>
      <c r="C76" t="s">
        <v>11</v>
      </c>
      <c r="D76" t="s">
        <v>34</v>
      </c>
      <c r="E76" t="s">
        <v>13</v>
      </c>
      <c r="F76" t="s">
        <v>35</v>
      </c>
      <c r="G76" s="3">
        <v>4569</v>
      </c>
      <c r="H76" t="s">
        <v>15</v>
      </c>
      <c r="I76" t="s">
        <v>26</v>
      </c>
      <c r="J76">
        <v>0.01</v>
      </c>
      <c r="K76" s="2">
        <v>44248</v>
      </c>
      <c r="L76" s="1">
        <v>0.48819444444444443</v>
      </c>
      <c r="M76" s="5" t="str">
        <f t="shared" si="6"/>
        <v>21/02/2021 11:43:00</v>
      </c>
      <c r="N76" s="1" t="str">
        <f t="shared" si="4"/>
        <v>FR</v>
      </c>
      <c r="P76" t="str">
        <f>VLOOKUP(A76,'Get Dummies'!A$3:J$47,10,FALSE)</f>
        <v>NEW</v>
      </c>
    </row>
    <row r="77" spans="1:16" hidden="1" x14ac:dyDescent="0.35">
      <c r="A77" s="7" t="str">
        <f t="shared" si="5"/>
        <v>ALT INC  REFD202102 4569 USD</v>
      </c>
      <c r="B77" t="s">
        <v>36</v>
      </c>
      <c r="C77" t="s">
        <v>11</v>
      </c>
      <c r="D77" t="s">
        <v>34</v>
      </c>
      <c r="E77" t="s">
        <v>13</v>
      </c>
      <c r="F77" t="s">
        <v>35</v>
      </c>
      <c r="G77" s="3">
        <v>4569</v>
      </c>
      <c r="H77" t="s">
        <v>15</v>
      </c>
      <c r="I77" t="s">
        <v>27</v>
      </c>
      <c r="J77">
        <v>0.08</v>
      </c>
      <c r="K77" s="2">
        <v>44248</v>
      </c>
      <c r="L77" s="1">
        <v>0.70972222222222225</v>
      </c>
      <c r="M77" s="5" t="str">
        <f t="shared" si="6"/>
        <v>21/02/2021 17:02:00</v>
      </c>
      <c r="N77" s="1" t="str">
        <f t="shared" si="4"/>
        <v>BY</v>
      </c>
      <c r="P77" t="str">
        <f>VLOOKUP(A77,'Get Dummies'!A$3:J$47,10,FALSE)</f>
        <v>NEW</v>
      </c>
    </row>
    <row r="78" spans="1:16" hidden="1" x14ac:dyDescent="0.35">
      <c r="A78" t="str">
        <f t="shared" si="5"/>
        <v>TRADE INC  REFD10192 67569 EUR</v>
      </c>
      <c r="B78" t="s">
        <v>17</v>
      </c>
      <c r="C78" t="s">
        <v>11</v>
      </c>
      <c r="D78" t="s">
        <v>76</v>
      </c>
      <c r="E78" t="s">
        <v>13</v>
      </c>
      <c r="F78" t="s">
        <v>77</v>
      </c>
      <c r="G78" s="3">
        <v>67569</v>
      </c>
      <c r="H78" t="s">
        <v>25</v>
      </c>
      <c r="I78" t="s">
        <v>16</v>
      </c>
      <c r="J78">
        <v>0.01</v>
      </c>
      <c r="K78" s="2">
        <v>44217</v>
      </c>
      <c r="L78" s="1">
        <v>0.41250000000000003</v>
      </c>
      <c r="M78" s="5" t="str">
        <f t="shared" si="6"/>
        <v>21/01/2021 09:54:00</v>
      </c>
      <c r="N78" s="1" t="str">
        <f t="shared" si="4"/>
        <v>US</v>
      </c>
      <c r="P78" t="str">
        <f>VLOOKUP(A78,'Get Dummies'!A$3:J$47,10,FALSE)</f>
        <v>COMPLETED</v>
      </c>
    </row>
    <row r="79" spans="1:16" hidden="1" x14ac:dyDescent="0.35">
      <c r="A79" t="str">
        <f t="shared" si="5"/>
        <v>ISUPPLIER1 US. REFDEMO01 87600 USD</v>
      </c>
      <c r="B79" t="s">
        <v>17</v>
      </c>
      <c r="C79" t="s">
        <v>11</v>
      </c>
      <c r="D79" t="s">
        <v>67</v>
      </c>
      <c r="E79" t="s">
        <v>13</v>
      </c>
      <c r="F79" t="s">
        <v>46</v>
      </c>
      <c r="G79" s="3">
        <v>87600</v>
      </c>
      <c r="H79" t="s">
        <v>15</v>
      </c>
      <c r="I79" t="s">
        <v>16</v>
      </c>
      <c r="J79">
        <v>0.01</v>
      </c>
      <c r="K79" s="2">
        <v>44156</v>
      </c>
      <c r="L79" s="1">
        <v>0.47430555555555554</v>
      </c>
      <c r="M79" s="5" t="str">
        <f t="shared" si="6"/>
        <v>21/11/2020 11:23:00</v>
      </c>
      <c r="N79" s="1" t="str">
        <f t="shared" si="4"/>
        <v>US</v>
      </c>
      <c r="P79" t="str">
        <f>VLOOKUP(A79,'Get Dummies'!A$3:J$47,10,FALSE)</f>
        <v>COMPLETED</v>
      </c>
    </row>
    <row r="80" spans="1:16" hidden="1" x14ac:dyDescent="0.35">
      <c r="A80" t="str">
        <f t="shared" si="5"/>
        <v>ISUPPLIER1 US. REFDEMO01 87600 USD</v>
      </c>
      <c r="B80" t="s">
        <v>19</v>
      </c>
      <c r="C80" t="s">
        <v>11</v>
      </c>
      <c r="D80" t="s">
        <v>67</v>
      </c>
      <c r="E80" t="s">
        <v>13</v>
      </c>
      <c r="F80" t="s">
        <v>46</v>
      </c>
      <c r="G80" s="3">
        <v>87600</v>
      </c>
      <c r="H80" t="s">
        <v>15</v>
      </c>
      <c r="I80" t="s">
        <v>42</v>
      </c>
      <c r="J80">
        <v>0.01</v>
      </c>
      <c r="K80" s="2">
        <v>44156</v>
      </c>
      <c r="L80" s="1">
        <v>0.59166666666666667</v>
      </c>
      <c r="M80" s="5" t="str">
        <f t="shared" si="6"/>
        <v>21/11/2020 14:12:00</v>
      </c>
      <c r="N80" s="1" t="str">
        <f t="shared" si="4"/>
        <v>CN</v>
      </c>
      <c r="O80" s="10" t="str">
        <f>VLOOKUP(A80,'Time to Completion'!A$4:U$48,21,FALSE)</f>
        <v/>
      </c>
      <c r="P80" t="str">
        <f>VLOOKUP(A80,'Get Dummies'!A$3:J$47,10,FALSE)</f>
        <v>COMPLETED</v>
      </c>
    </row>
    <row r="81" spans="1:16" hidden="1" x14ac:dyDescent="0.35">
      <c r="A81" t="str">
        <f t="shared" si="5"/>
        <v>HAMILTON LTD. REF201 2100 USD</v>
      </c>
      <c r="B81" t="s">
        <v>17</v>
      </c>
      <c r="C81" t="s">
        <v>11</v>
      </c>
      <c r="D81" t="s">
        <v>62</v>
      </c>
      <c r="E81" t="s">
        <v>13</v>
      </c>
      <c r="F81" t="s">
        <v>63</v>
      </c>
      <c r="G81" s="3">
        <v>2100</v>
      </c>
      <c r="H81" t="s">
        <v>15</v>
      </c>
      <c r="I81" t="s">
        <v>16</v>
      </c>
      <c r="J81">
        <v>0.02</v>
      </c>
      <c r="K81" s="2">
        <v>44277</v>
      </c>
      <c r="L81" s="1">
        <v>0.59166666666666667</v>
      </c>
      <c r="M81" s="5" t="str">
        <f t="shared" si="6"/>
        <v>22/03/2021 14:12:00</v>
      </c>
      <c r="N81" s="1" t="str">
        <f t="shared" si="4"/>
        <v>US</v>
      </c>
      <c r="P81" t="str">
        <f>VLOOKUP(A81,'Get Dummies'!A$3:J$47,10,FALSE)</f>
        <v>COMPLETED</v>
      </c>
    </row>
    <row r="82" spans="1:16" hidden="1" x14ac:dyDescent="0.35">
      <c r="A82" t="str">
        <f t="shared" si="5"/>
        <v>HAMILTON LTD. REF201 2100 USD</v>
      </c>
      <c r="B82" t="s">
        <v>19</v>
      </c>
      <c r="C82" t="s">
        <v>11</v>
      </c>
      <c r="D82" t="s">
        <v>62</v>
      </c>
      <c r="E82" t="s">
        <v>13</v>
      </c>
      <c r="F82" t="s">
        <v>63</v>
      </c>
      <c r="G82" s="3">
        <v>2100</v>
      </c>
      <c r="H82" t="s">
        <v>15</v>
      </c>
      <c r="I82" t="s">
        <v>42</v>
      </c>
      <c r="J82">
        <v>0.02</v>
      </c>
      <c r="K82" s="2">
        <v>44277</v>
      </c>
      <c r="L82" s="1">
        <v>0.71527777777777779</v>
      </c>
      <c r="M82" s="5" t="str">
        <f t="shared" si="6"/>
        <v>22/03/2021 17:10:00</v>
      </c>
      <c r="N82" s="1" t="str">
        <f t="shared" si="4"/>
        <v>CN</v>
      </c>
      <c r="O82" s="10" t="str">
        <f>VLOOKUP(A82,'Time to Completion'!A$4:U$48,21,FALSE)</f>
        <v/>
      </c>
      <c r="P82" t="str">
        <f>VLOOKUP(A82,'Get Dummies'!A$3:J$47,10,FALSE)</f>
        <v>COMPLETED</v>
      </c>
    </row>
    <row r="83" spans="1:16" hidden="1" x14ac:dyDescent="0.35">
      <c r="A83" t="str">
        <f t="shared" si="5"/>
        <v>ZERO LTD. REFZ999 12100 USD</v>
      </c>
      <c r="B83" t="s">
        <v>17</v>
      </c>
      <c r="C83" t="s">
        <v>11</v>
      </c>
      <c r="D83" t="s">
        <v>78</v>
      </c>
      <c r="E83" t="s">
        <v>13</v>
      </c>
      <c r="F83" t="s">
        <v>79</v>
      </c>
      <c r="G83" s="3">
        <v>12100</v>
      </c>
      <c r="H83" t="s">
        <v>15</v>
      </c>
      <c r="I83" t="s">
        <v>16</v>
      </c>
      <c r="J83">
        <v>0.08</v>
      </c>
      <c r="K83" s="2">
        <v>44278</v>
      </c>
      <c r="L83" s="1">
        <v>0.34166666666666662</v>
      </c>
      <c r="M83" s="5" t="str">
        <f t="shared" si="6"/>
        <v>23/03/2021 08:12:00</v>
      </c>
      <c r="N83" s="1" t="str">
        <f t="shared" si="4"/>
        <v>US</v>
      </c>
      <c r="P83" t="str">
        <f>VLOOKUP(A83,'Get Dummies'!A$3:J$47,10,FALSE)</f>
        <v>COMPLETED</v>
      </c>
    </row>
    <row r="84" spans="1:16" hidden="1" x14ac:dyDescent="0.35">
      <c r="A84" t="str">
        <f t="shared" si="5"/>
        <v>ZERO LTD. REFZ999 12100 USD</v>
      </c>
      <c r="B84" t="s">
        <v>19</v>
      </c>
      <c r="C84" t="s">
        <v>11</v>
      </c>
      <c r="D84" t="s">
        <v>78</v>
      </c>
      <c r="E84" t="s">
        <v>13</v>
      </c>
      <c r="F84" t="s">
        <v>79</v>
      </c>
      <c r="G84" s="3">
        <v>12100</v>
      </c>
      <c r="H84" t="s">
        <v>15</v>
      </c>
      <c r="I84" t="s">
        <v>27</v>
      </c>
      <c r="J84">
        <v>0.08</v>
      </c>
      <c r="K84" s="2">
        <v>44278</v>
      </c>
      <c r="L84" s="1">
        <v>0.52361111111111114</v>
      </c>
      <c r="M84" s="5" t="str">
        <f t="shared" si="6"/>
        <v>23/03/2021 12:34:00</v>
      </c>
      <c r="N84" s="1" t="str">
        <f t="shared" si="4"/>
        <v>BY</v>
      </c>
      <c r="O84" s="10" t="str">
        <f>VLOOKUP(A84,'Time to Completion'!A$4:U$48,21,FALSE)</f>
        <v/>
      </c>
      <c r="P84" t="str">
        <f>VLOOKUP(A84,'Get Dummies'!A$3:J$47,10,FALSE)</f>
        <v>COMPLETED</v>
      </c>
    </row>
    <row r="85" spans="1:16" hidden="1" x14ac:dyDescent="0.35">
      <c r="A85" t="str">
        <f t="shared" si="5"/>
        <v>ALT-2 INC  REFD202103 456 USD</v>
      </c>
      <c r="B85" t="s">
        <v>17</v>
      </c>
      <c r="C85" t="s">
        <v>11</v>
      </c>
      <c r="D85" t="s">
        <v>37</v>
      </c>
      <c r="E85" t="s">
        <v>13</v>
      </c>
      <c r="F85" t="s">
        <v>38</v>
      </c>
      <c r="G85" s="3">
        <v>456</v>
      </c>
      <c r="H85" t="s">
        <v>15</v>
      </c>
      <c r="I85" t="s">
        <v>16</v>
      </c>
      <c r="J85">
        <v>0.01</v>
      </c>
      <c r="K85" s="2">
        <v>44253</v>
      </c>
      <c r="L85" s="1">
        <v>0.52986111111111112</v>
      </c>
      <c r="M85" s="5" t="str">
        <f t="shared" si="6"/>
        <v>26/02/2021 12:43:00</v>
      </c>
      <c r="N85" s="1" t="str">
        <f t="shared" si="4"/>
        <v>US</v>
      </c>
      <c r="P85" t="str">
        <f>VLOOKUP(A85,'Get Dummies'!A$3:J$47,10,FALSE)</f>
        <v>DELIVERED</v>
      </c>
    </row>
    <row r="86" spans="1:16" hidden="1" x14ac:dyDescent="0.35">
      <c r="A86" t="str">
        <f t="shared" si="5"/>
        <v>ALT-2 INC  REFD202103 456 USD</v>
      </c>
      <c r="B86" t="s">
        <v>22</v>
      </c>
      <c r="C86" t="s">
        <v>11</v>
      </c>
      <c r="D86" t="s">
        <v>37</v>
      </c>
      <c r="E86" t="s">
        <v>13</v>
      </c>
      <c r="F86" t="s">
        <v>38</v>
      </c>
      <c r="G86" s="3">
        <v>456</v>
      </c>
      <c r="H86" t="s">
        <v>15</v>
      </c>
      <c r="I86" t="s">
        <v>16</v>
      </c>
      <c r="J86">
        <v>0.02</v>
      </c>
      <c r="K86" s="2">
        <v>44253</v>
      </c>
      <c r="L86" s="1">
        <v>0.65347222222222223</v>
      </c>
      <c r="M86" s="5" t="str">
        <f t="shared" si="6"/>
        <v>26/02/2021 15:41:00</v>
      </c>
      <c r="N86" s="1" t="str">
        <f t="shared" si="4"/>
        <v>US</v>
      </c>
      <c r="P86" t="str">
        <f>VLOOKUP(A86,'Get Dummies'!A$3:J$47,10,FALSE)</f>
        <v>DELIVERED</v>
      </c>
    </row>
    <row r="87" spans="1:16" hidden="1" x14ac:dyDescent="0.35">
      <c r="A87" t="str">
        <f t="shared" si="5"/>
        <v>ALT-2 INC  REFD202103 456 USD</v>
      </c>
      <c r="B87" t="s">
        <v>31</v>
      </c>
      <c r="C87" t="s">
        <v>11</v>
      </c>
      <c r="D87" t="s">
        <v>37</v>
      </c>
      <c r="E87" t="s">
        <v>13</v>
      </c>
      <c r="F87" t="s">
        <v>38</v>
      </c>
      <c r="G87" s="3">
        <v>456</v>
      </c>
      <c r="H87" t="s">
        <v>15</v>
      </c>
      <c r="I87" t="s">
        <v>16</v>
      </c>
      <c r="J87">
        <v>0.01</v>
      </c>
      <c r="K87" s="2">
        <v>44253</v>
      </c>
      <c r="L87" s="1">
        <v>0.75694444444444453</v>
      </c>
      <c r="M87" s="5" t="str">
        <f t="shared" si="6"/>
        <v>26/02/2021 18:10:00</v>
      </c>
      <c r="N87" s="1" t="str">
        <f t="shared" si="4"/>
        <v>US</v>
      </c>
      <c r="P87" t="str">
        <f>VLOOKUP(A87,'Get Dummies'!A$3:J$47,10,FALSE)</f>
        <v>DELIVERED</v>
      </c>
    </row>
    <row r="88" spans="1:16" hidden="1" x14ac:dyDescent="0.35">
      <c r="A88" t="str">
        <f t="shared" si="5"/>
        <v>ISUPPLIER2 PL. REFDEMO901 1600 USD</v>
      </c>
      <c r="B88" t="s">
        <v>17</v>
      </c>
      <c r="C88" t="s">
        <v>11</v>
      </c>
      <c r="D88" t="s">
        <v>68</v>
      </c>
      <c r="E88" t="s">
        <v>13</v>
      </c>
      <c r="F88" t="s">
        <v>69</v>
      </c>
      <c r="G88" s="3">
        <v>1600</v>
      </c>
      <c r="H88" t="s">
        <v>15</v>
      </c>
      <c r="I88" t="s">
        <v>16</v>
      </c>
      <c r="J88">
        <v>0.04</v>
      </c>
      <c r="K88" s="2">
        <v>44162</v>
      </c>
      <c r="L88" s="1">
        <v>0.40625</v>
      </c>
      <c r="M88" s="5" t="str">
        <f t="shared" si="6"/>
        <v>27/11/2020 09:45:00</v>
      </c>
      <c r="N88" s="1" t="str">
        <f t="shared" si="4"/>
        <v>US</v>
      </c>
      <c r="P88" t="str">
        <f>VLOOKUP(A88,'Get Dummies'!A$3:J$47,10,FALSE)</f>
        <v>COMPLETED</v>
      </c>
    </row>
    <row r="89" spans="1:16" hidden="1" x14ac:dyDescent="0.35">
      <c r="A89" t="str">
        <f t="shared" si="5"/>
        <v>ISUPPLIER2 PL. REFDEMO901 1600 USD</v>
      </c>
      <c r="B89" t="s">
        <v>19</v>
      </c>
      <c r="C89" t="s">
        <v>11</v>
      </c>
      <c r="D89" t="s">
        <v>68</v>
      </c>
      <c r="E89" t="s">
        <v>13</v>
      </c>
      <c r="F89" t="s">
        <v>69</v>
      </c>
      <c r="G89" s="3">
        <v>1600</v>
      </c>
      <c r="H89" t="s">
        <v>15</v>
      </c>
      <c r="I89" t="s">
        <v>56</v>
      </c>
      <c r="J89">
        <v>0.01</v>
      </c>
      <c r="K89" s="2">
        <v>44162</v>
      </c>
      <c r="L89" s="1">
        <v>0.76388888888888884</v>
      </c>
      <c r="M89" s="5" t="str">
        <f t="shared" si="6"/>
        <v>27/11/2020 18:20:00</v>
      </c>
      <c r="N89" s="1" t="str">
        <f t="shared" si="4"/>
        <v>AU</v>
      </c>
      <c r="O89" s="10" t="str">
        <f>VLOOKUP(A89,'Time to Completion'!A$4:U$48,21,FALSE)</f>
        <v/>
      </c>
      <c r="P89" t="str">
        <f>VLOOKUP(A89,'Get Dummies'!A$3:J$47,10,FALSE)</f>
        <v>COMPLETED</v>
      </c>
    </row>
    <row r="90" spans="1:16" hidden="1" x14ac:dyDescent="0.35">
      <c r="A90" t="str">
        <f t="shared" si="5"/>
        <v>CROSSSUPPORT SA REFDEM5591 6720 EUR</v>
      </c>
      <c r="B90" t="s">
        <v>17</v>
      </c>
      <c r="C90" t="s">
        <v>11</v>
      </c>
      <c r="D90" t="s">
        <v>59</v>
      </c>
      <c r="E90" t="s">
        <v>13</v>
      </c>
      <c r="F90" t="s">
        <v>58</v>
      </c>
      <c r="G90" s="3">
        <v>6720</v>
      </c>
      <c r="H90" t="s">
        <v>25</v>
      </c>
      <c r="I90" t="s">
        <v>16</v>
      </c>
      <c r="J90">
        <v>0.02</v>
      </c>
      <c r="K90" s="2">
        <v>44224</v>
      </c>
      <c r="L90" s="1">
        <v>0.55763888888888891</v>
      </c>
      <c r="M90" s="5" t="str">
        <f t="shared" si="6"/>
        <v>28/01/2021 13:23:00</v>
      </c>
      <c r="N90" s="1" t="str">
        <f t="shared" si="4"/>
        <v>US</v>
      </c>
      <c r="P90" t="str">
        <f>VLOOKUP(A90,'Get Dummies'!A$3:J$47,10,FALSE)</f>
        <v>COMPLETED</v>
      </c>
    </row>
    <row r="91" spans="1:16" hidden="1" x14ac:dyDescent="0.35">
      <c r="A91" t="str">
        <f t="shared" si="5"/>
        <v>CROSSSUPPORT SA REFDEM5591 6720 EUR</v>
      </c>
      <c r="B91" t="s">
        <v>19</v>
      </c>
      <c r="C91" t="s">
        <v>11</v>
      </c>
      <c r="D91" t="s">
        <v>59</v>
      </c>
      <c r="E91" t="s">
        <v>13</v>
      </c>
      <c r="F91" t="s">
        <v>58</v>
      </c>
      <c r="G91" s="3">
        <v>6720</v>
      </c>
      <c r="H91" t="s">
        <v>25</v>
      </c>
      <c r="I91" t="s">
        <v>42</v>
      </c>
      <c r="J91">
        <v>0.02</v>
      </c>
      <c r="K91" s="2">
        <v>44224</v>
      </c>
      <c r="L91" s="1">
        <v>0.79861111111111116</v>
      </c>
      <c r="M91" s="5" t="str">
        <f t="shared" si="6"/>
        <v>28/01/2021 19:10:00</v>
      </c>
      <c r="N91" s="1" t="str">
        <f t="shared" si="4"/>
        <v>CN</v>
      </c>
      <c r="O91" s="10" t="str">
        <f>VLOOKUP(A91,'Time to Completion'!A$4:U$48,21,FALSE)</f>
        <v/>
      </c>
      <c r="P91" t="str">
        <f>VLOOKUP(A91,'Get Dummies'!A$3:J$47,10,FALSE)</f>
        <v>COMPLETED</v>
      </c>
    </row>
  </sheetData>
  <autoFilter ref="A1:N91" xr:uid="{34CF87D3-5296-44C7-898D-811DB0F715A2}">
    <filterColumn colId="1">
      <filters>
        <filter val="CANCELLED"/>
      </filters>
    </filterColumn>
  </autoFilter>
  <sortState xmlns:xlrd2="http://schemas.microsoft.com/office/spreadsheetml/2017/richdata2" ref="C2:N91">
    <sortCondition ref="K2:K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B9BD-088D-434C-AEB6-155CC5616A55}">
  <dimension ref="A3:U70"/>
  <sheetViews>
    <sheetView zoomScaleNormal="100" workbookViewId="0">
      <selection activeCell="A34" sqref="A34"/>
    </sheetView>
  </sheetViews>
  <sheetFormatPr baseColWidth="10" defaultRowHeight="14.5" x14ac:dyDescent="0.35"/>
  <cols>
    <col min="1" max="1" width="37.81640625" bestFit="1" customWidth="1"/>
    <col min="2" max="2" width="23.7265625" style="5" bestFit="1" customWidth="1"/>
    <col min="3" max="3" width="11.6328125" style="5" bestFit="1" customWidth="1"/>
    <col min="4" max="4" width="12.6328125" style="5" bestFit="1" customWidth="1"/>
    <col min="5" max="6" width="11.6328125" style="5" bestFit="1" customWidth="1"/>
    <col min="7" max="7" width="12.6328125" style="5" bestFit="1" customWidth="1"/>
    <col min="8" max="8" width="5.90625" style="5" bestFit="1" customWidth="1"/>
    <col min="9" max="9" width="12.6328125" style="5" bestFit="1" customWidth="1"/>
    <col min="11" max="11" width="37.81640625" bestFit="1" customWidth="1"/>
    <col min="12" max="12" width="23.7265625" style="1" bestFit="1" customWidth="1"/>
    <col min="13" max="13" width="11.6328125" style="1" bestFit="1" customWidth="1"/>
    <col min="14" max="14" width="8.81640625" style="1" bestFit="1" customWidth="1"/>
    <col min="15" max="15" width="10.54296875" style="1" bestFit="1" customWidth="1"/>
    <col min="16" max="16" width="10.36328125" style="1" bestFit="1" customWidth="1"/>
    <col min="17" max="17" width="11.1796875" style="1" bestFit="1" customWidth="1"/>
    <col min="18" max="18" width="5.90625" style="1" bestFit="1" customWidth="1"/>
    <col min="19" max="19" width="11.81640625" style="1" bestFit="1" customWidth="1"/>
    <col min="20" max="20" width="11.7265625" style="10" customWidth="1"/>
    <col min="21" max="21" width="17" style="10" customWidth="1"/>
  </cols>
  <sheetData>
    <row r="3" spans="1:21" x14ac:dyDescent="0.35">
      <c r="A3" s="11" t="s">
        <v>131</v>
      </c>
      <c r="B3" s="13" t="s">
        <v>130</v>
      </c>
      <c r="K3" s="11" t="s">
        <v>132</v>
      </c>
      <c r="L3" s="14" t="s">
        <v>130</v>
      </c>
    </row>
    <row r="4" spans="1:21" x14ac:dyDescent="0.35">
      <c r="A4" s="11" t="s">
        <v>83</v>
      </c>
      <c r="B4" s="5" t="s">
        <v>17</v>
      </c>
      <c r="C4" s="5" t="s">
        <v>36</v>
      </c>
      <c r="D4" s="5" t="s">
        <v>22</v>
      </c>
      <c r="E4" s="5" t="s">
        <v>50</v>
      </c>
      <c r="F4" s="5" t="s">
        <v>31</v>
      </c>
      <c r="G4" s="5" t="s">
        <v>19</v>
      </c>
      <c r="H4" s="5" t="s">
        <v>128</v>
      </c>
      <c r="I4" s="5" t="s">
        <v>129</v>
      </c>
      <c r="J4" s="5" t="s">
        <v>133</v>
      </c>
      <c r="K4" s="11" t="s">
        <v>83</v>
      </c>
      <c r="L4" s="1" t="s">
        <v>17</v>
      </c>
      <c r="M4" s="1" t="s">
        <v>36</v>
      </c>
      <c r="N4" s="1" t="s">
        <v>22</v>
      </c>
      <c r="O4" s="1" t="s">
        <v>50</v>
      </c>
      <c r="P4" s="1" t="s">
        <v>31</v>
      </c>
      <c r="Q4" s="1" t="s">
        <v>19</v>
      </c>
      <c r="R4" s="1" t="s">
        <v>128</v>
      </c>
      <c r="S4" s="1" t="s">
        <v>129</v>
      </c>
      <c r="T4" s="10" t="s">
        <v>133</v>
      </c>
      <c r="U4" s="10" t="s">
        <v>134</v>
      </c>
    </row>
    <row r="5" spans="1:21" x14ac:dyDescent="0.35">
      <c r="A5" s="12" t="s">
        <v>84</v>
      </c>
      <c r="B5" s="5">
        <v>44217</v>
      </c>
      <c r="G5" s="5">
        <v>44223</v>
      </c>
      <c r="I5" s="5">
        <v>44217</v>
      </c>
      <c r="J5">
        <f>G5-B5</f>
        <v>6</v>
      </c>
      <c r="K5" s="12" t="s">
        <v>84</v>
      </c>
      <c r="L5" s="1">
        <v>0.34375</v>
      </c>
      <c r="Q5" s="1">
        <v>0.53333333333333333</v>
      </c>
      <c r="S5" s="1">
        <v>0.34375</v>
      </c>
      <c r="T5" s="10">
        <f>Q5-L5</f>
        <v>0.18958333333333333</v>
      </c>
      <c r="U5" s="10">
        <f t="shared" ref="U5:U48" si="0">IF(AND(J5&lt;7, J5&gt;0), (T5+J5)*24, "")</f>
        <v>148.55000000000001</v>
      </c>
    </row>
    <row r="6" spans="1:21" x14ac:dyDescent="0.35">
      <c r="A6" s="12" t="s">
        <v>85</v>
      </c>
      <c r="B6" s="5">
        <v>44549</v>
      </c>
      <c r="D6" s="5">
        <v>44550</v>
      </c>
      <c r="G6" s="5">
        <v>44550</v>
      </c>
      <c r="I6" s="5">
        <v>44549</v>
      </c>
      <c r="J6">
        <f t="shared" ref="J6:J48" si="1">G6-B6</f>
        <v>1</v>
      </c>
      <c r="K6" s="12" t="s">
        <v>85</v>
      </c>
      <c r="L6" s="1">
        <v>0.42499999999999999</v>
      </c>
      <c r="N6" s="1">
        <v>0.56180555555555556</v>
      </c>
      <c r="Q6" s="1">
        <v>1</v>
      </c>
      <c r="S6" s="1">
        <v>0.42499999999999999</v>
      </c>
      <c r="T6" s="10">
        <f t="shared" ref="T6:T48" si="2">Q6-L6</f>
        <v>0.57499999999999996</v>
      </c>
      <c r="U6" s="10">
        <f t="shared" si="0"/>
        <v>37.799999999999997</v>
      </c>
    </row>
    <row r="7" spans="1:21" x14ac:dyDescent="0.35">
      <c r="A7" s="12" t="s">
        <v>86</v>
      </c>
      <c r="B7" s="5">
        <v>44271</v>
      </c>
      <c r="D7" s="5">
        <v>44271</v>
      </c>
      <c r="G7" s="5">
        <v>44273</v>
      </c>
      <c r="I7" s="5">
        <v>44271</v>
      </c>
      <c r="J7">
        <f t="shared" si="1"/>
        <v>2</v>
      </c>
      <c r="K7" s="12" t="s">
        <v>86</v>
      </c>
      <c r="L7" s="1">
        <v>0.5</v>
      </c>
      <c r="N7" s="1">
        <v>0.53125</v>
      </c>
      <c r="Q7" s="1">
        <v>0.59375</v>
      </c>
      <c r="S7" s="1">
        <v>0.5</v>
      </c>
      <c r="T7" s="10">
        <f t="shared" si="2"/>
        <v>9.375E-2</v>
      </c>
      <c r="U7" s="10">
        <f t="shared" si="0"/>
        <v>50.25</v>
      </c>
    </row>
    <row r="8" spans="1:21" x14ac:dyDescent="0.35">
      <c r="A8" s="12" t="s">
        <v>87</v>
      </c>
      <c r="B8" s="5">
        <v>44502</v>
      </c>
      <c r="D8" s="5">
        <v>44503</v>
      </c>
      <c r="G8" s="5">
        <v>44503</v>
      </c>
      <c r="I8" s="5">
        <v>44502</v>
      </c>
      <c r="J8">
        <f t="shared" si="1"/>
        <v>1</v>
      </c>
      <c r="K8" s="12" t="s">
        <v>87</v>
      </c>
      <c r="L8" s="1">
        <v>0.35694444444444445</v>
      </c>
      <c r="N8" s="1">
        <v>0.52777777777777779</v>
      </c>
      <c r="Q8" s="1">
        <v>0.7319444444444444</v>
      </c>
      <c r="S8" s="1">
        <v>0.35694444444444445</v>
      </c>
      <c r="T8" s="10">
        <f t="shared" si="2"/>
        <v>0.37499999999999994</v>
      </c>
      <c r="U8" s="10">
        <f t="shared" si="0"/>
        <v>33</v>
      </c>
    </row>
    <row r="9" spans="1:21" x14ac:dyDescent="0.35">
      <c r="A9" s="12" t="s">
        <v>88</v>
      </c>
      <c r="B9" s="5">
        <v>44297</v>
      </c>
      <c r="D9" s="5">
        <v>44297</v>
      </c>
      <c r="G9" s="5">
        <v>44299</v>
      </c>
      <c r="I9" s="5">
        <v>44297</v>
      </c>
      <c r="J9">
        <f t="shared" si="1"/>
        <v>2</v>
      </c>
      <c r="K9" s="12" t="s">
        <v>88</v>
      </c>
      <c r="L9" s="1">
        <v>0.52361111111111114</v>
      </c>
      <c r="N9" s="1">
        <v>0.71666666666666667</v>
      </c>
      <c r="Q9" s="1">
        <v>0.75694444444444453</v>
      </c>
      <c r="S9" s="1">
        <v>0.52361111111111114</v>
      </c>
      <c r="T9" s="10">
        <f t="shared" si="2"/>
        <v>0.23333333333333339</v>
      </c>
      <c r="U9" s="10">
        <f t="shared" si="0"/>
        <v>53.6</v>
      </c>
    </row>
    <row r="10" spans="1:21" x14ac:dyDescent="0.35">
      <c r="A10" s="12" t="s">
        <v>89</v>
      </c>
      <c r="B10" s="5">
        <v>44271</v>
      </c>
      <c r="G10" s="5">
        <v>44271</v>
      </c>
      <c r="I10" s="5">
        <v>44271</v>
      </c>
      <c r="J10">
        <f t="shared" si="1"/>
        <v>0</v>
      </c>
      <c r="K10" s="12" t="s">
        <v>89</v>
      </c>
      <c r="L10" s="1">
        <v>0.38611111111111113</v>
      </c>
      <c r="Q10" s="1">
        <v>0.52222222222222225</v>
      </c>
      <c r="S10" s="1">
        <v>0.38611111111111113</v>
      </c>
      <c r="T10" s="10">
        <f t="shared" si="2"/>
        <v>0.13611111111111113</v>
      </c>
      <c r="U10" s="10" t="str">
        <f t="shared" si="0"/>
        <v/>
      </c>
    </row>
    <row r="11" spans="1:21" x14ac:dyDescent="0.35">
      <c r="A11" s="12" t="s">
        <v>90</v>
      </c>
      <c r="B11" s="5">
        <v>44240</v>
      </c>
      <c r="G11" s="5">
        <v>44241</v>
      </c>
      <c r="I11" s="5">
        <v>44240</v>
      </c>
      <c r="J11">
        <f t="shared" si="1"/>
        <v>1</v>
      </c>
      <c r="K11" s="12" t="s">
        <v>90</v>
      </c>
      <c r="L11" s="1">
        <v>0.38611111111111113</v>
      </c>
      <c r="Q11" s="1">
        <v>0.52222222222222225</v>
      </c>
      <c r="S11" s="1">
        <v>0.38611111111111113</v>
      </c>
      <c r="T11" s="10">
        <f t="shared" si="2"/>
        <v>0.13611111111111113</v>
      </c>
      <c r="U11" s="10">
        <f t="shared" si="0"/>
        <v>27.266666666666666</v>
      </c>
    </row>
    <row r="12" spans="1:21" x14ac:dyDescent="0.35">
      <c r="A12" s="12" t="s">
        <v>91</v>
      </c>
      <c r="F12" s="5">
        <v>44388</v>
      </c>
      <c r="I12" s="5">
        <v>44388</v>
      </c>
      <c r="J12">
        <f t="shared" si="1"/>
        <v>0</v>
      </c>
      <c r="K12" s="12" t="s">
        <v>91</v>
      </c>
      <c r="P12" s="1">
        <v>0.7319444444444444</v>
      </c>
      <c r="S12" s="1">
        <v>0.7319444444444444</v>
      </c>
      <c r="T12" s="10">
        <f t="shared" si="2"/>
        <v>0</v>
      </c>
      <c r="U12" s="10" t="str">
        <f t="shared" si="0"/>
        <v/>
      </c>
    </row>
    <row r="13" spans="1:21" x14ac:dyDescent="0.35">
      <c r="A13" s="12" t="s">
        <v>92</v>
      </c>
      <c r="B13" s="5">
        <v>44388</v>
      </c>
      <c r="I13" s="5">
        <v>44388</v>
      </c>
      <c r="J13">
        <f t="shared" si="1"/>
        <v>-44388</v>
      </c>
      <c r="K13" s="12" t="s">
        <v>92</v>
      </c>
      <c r="L13" s="1">
        <v>0.42430555555555555</v>
      </c>
      <c r="S13" s="1">
        <v>0.42430555555555555</v>
      </c>
      <c r="T13" s="10">
        <f t="shared" si="2"/>
        <v>-0.42430555555555555</v>
      </c>
      <c r="U13" s="10" t="str">
        <f t="shared" si="0"/>
        <v/>
      </c>
    </row>
    <row r="14" spans="1:21" x14ac:dyDescent="0.35">
      <c r="A14" s="12" t="s">
        <v>93</v>
      </c>
      <c r="F14" s="5">
        <v>44271</v>
      </c>
      <c r="I14" s="5">
        <v>44271</v>
      </c>
      <c r="J14">
        <f t="shared" si="1"/>
        <v>0</v>
      </c>
      <c r="K14" s="12" t="s">
        <v>93</v>
      </c>
      <c r="P14" s="1">
        <v>0.7319444444444444</v>
      </c>
      <c r="S14" s="1">
        <v>0.7319444444444444</v>
      </c>
      <c r="T14" s="10">
        <f t="shared" si="2"/>
        <v>0</v>
      </c>
      <c r="U14" s="10" t="str">
        <f t="shared" si="0"/>
        <v/>
      </c>
    </row>
    <row r="15" spans="1:21" x14ac:dyDescent="0.35">
      <c r="A15" s="12" t="s">
        <v>94</v>
      </c>
      <c r="B15" s="5">
        <v>44271</v>
      </c>
      <c r="I15" s="5">
        <v>44271</v>
      </c>
      <c r="J15">
        <f t="shared" si="1"/>
        <v>-44271</v>
      </c>
      <c r="K15" s="12" t="s">
        <v>94</v>
      </c>
      <c r="L15" s="1">
        <v>0.42430555555555555</v>
      </c>
      <c r="S15" s="1">
        <v>0.42430555555555555</v>
      </c>
      <c r="T15" s="10">
        <f t="shared" si="2"/>
        <v>-0.42430555555555555</v>
      </c>
      <c r="U15" s="10" t="str">
        <f t="shared" si="0"/>
        <v/>
      </c>
    </row>
    <row r="16" spans="1:21" x14ac:dyDescent="0.35">
      <c r="A16" s="12" t="s">
        <v>95</v>
      </c>
      <c r="G16" s="5">
        <v>44306</v>
      </c>
      <c r="I16" s="5">
        <v>44306</v>
      </c>
      <c r="J16">
        <f t="shared" si="1"/>
        <v>44306</v>
      </c>
      <c r="K16" s="12" t="s">
        <v>95</v>
      </c>
      <c r="Q16" s="1">
        <v>0.52361111111111114</v>
      </c>
      <c r="S16" s="1">
        <v>0.52361111111111114</v>
      </c>
      <c r="T16" s="10">
        <f t="shared" si="2"/>
        <v>0.52361111111111114</v>
      </c>
      <c r="U16" s="10" t="str">
        <f t="shared" si="0"/>
        <v/>
      </c>
    </row>
    <row r="17" spans="1:21" x14ac:dyDescent="0.35">
      <c r="A17" s="12" t="s">
        <v>96</v>
      </c>
      <c r="B17" s="5">
        <v>44305</v>
      </c>
      <c r="I17" s="5">
        <v>44305</v>
      </c>
      <c r="J17">
        <f t="shared" si="1"/>
        <v>-44305</v>
      </c>
      <c r="K17" s="12" t="s">
        <v>96</v>
      </c>
      <c r="L17" s="1">
        <v>0.55138888888888882</v>
      </c>
      <c r="S17" s="1">
        <v>0.55138888888888882</v>
      </c>
      <c r="T17" s="10">
        <f t="shared" si="2"/>
        <v>-0.55138888888888882</v>
      </c>
      <c r="U17" s="10" t="str">
        <f t="shared" si="0"/>
        <v/>
      </c>
    </row>
    <row r="18" spans="1:21" x14ac:dyDescent="0.35">
      <c r="A18" s="12" t="s">
        <v>97</v>
      </c>
      <c r="B18" s="5">
        <v>44275</v>
      </c>
      <c r="G18" s="5">
        <v>44276</v>
      </c>
      <c r="I18" s="5">
        <v>44275</v>
      </c>
      <c r="J18">
        <f t="shared" si="1"/>
        <v>1</v>
      </c>
      <c r="K18" s="12" t="s">
        <v>97</v>
      </c>
      <c r="L18" s="1">
        <v>0.55138888888888882</v>
      </c>
      <c r="Q18" s="1">
        <v>0.52361111111111114</v>
      </c>
      <c r="S18" s="1">
        <v>0.52361111111111114</v>
      </c>
      <c r="T18" s="10">
        <f t="shared" si="2"/>
        <v>-2.7777777777777679E-2</v>
      </c>
      <c r="U18" s="10">
        <f t="shared" si="0"/>
        <v>23.333333333333336</v>
      </c>
    </row>
    <row r="19" spans="1:21" x14ac:dyDescent="0.35">
      <c r="A19" s="12" t="s">
        <v>98</v>
      </c>
      <c r="B19" s="5">
        <v>44454</v>
      </c>
      <c r="C19" s="5">
        <v>44455</v>
      </c>
      <c r="I19" s="5">
        <v>44454</v>
      </c>
      <c r="J19">
        <f t="shared" si="1"/>
        <v>-44454</v>
      </c>
      <c r="K19" s="12" t="s">
        <v>98</v>
      </c>
      <c r="L19" s="1">
        <v>0.43263888888888885</v>
      </c>
      <c r="M19" s="1">
        <v>0.48819444444444443</v>
      </c>
      <c r="S19" s="1">
        <v>0.43263888888888885</v>
      </c>
      <c r="T19" s="10">
        <f t="shared" si="2"/>
        <v>-0.43263888888888885</v>
      </c>
      <c r="U19" s="10" t="str">
        <f t="shared" si="0"/>
        <v/>
      </c>
    </row>
    <row r="20" spans="1:21" x14ac:dyDescent="0.35">
      <c r="A20" s="12" t="s">
        <v>99</v>
      </c>
      <c r="B20" s="5">
        <v>44248</v>
      </c>
      <c r="C20" s="5">
        <v>44248</v>
      </c>
      <c r="I20" s="5">
        <v>44248</v>
      </c>
      <c r="J20">
        <f t="shared" si="1"/>
        <v>-44248</v>
      </c>
      <c r="K20" s="12" t="s">
        <v>99</v>
      </c>
      <c r="L20" s="1">
        <v>0.43263888888888885</v>
      </c>
      <c r="M20" s="1">
        <v>0.48819444444444443</v>
      </c>
      <c r="S20" s="1">
        <v>0.43263888888888885</v>
      </c>
      <c r="T20" s="10">
        <f t="shared" si="2"/>
        <v>-0.43263888888888885</v>
      </c>
      <c r="U20" s="10" t="str">
        <f t="shared" si="0"/>
        <v/>
      </c>
    </row>
    <row r="21" spans="1:21" x14ac:dyDescent="0.35">
      <c r="A21" s="12" t="s">
        <v>100</v>
      </c>
      <c r="B21" s="5">
        <v>44388</v>
      </c>
      <c r="D21" s="5">
        <v>44389</v>
      </c>
      <c r="F21" s="5">
        <v>44390</v>
      </c>
      <c r="I21" s="5">
        <v>44388</v>
      </c>
      <c r="J21">
        <f t="shared" si="1"/>
        <v>-44388</v>
      </c>
      <c r="K21" s="12" t="s">
        <v>100</v>
      </c>
      <c r="L21" s="1">
        <v>0.52986111111111112</v>
      </c>
      <c r="N21" s="1">
        <v>0.65347222222222223</v>
      </c>
      <c r="P21" s="1">
        <v>0.75694444444444453</v>
      </c>
      <c r="S21" s="1">
        <v>0.52986111111111112</v>
      </c>
      <c r="T21" s="10">
        <f t="shared" si="2"/>
        <v>-0.52986111111111112</v>
      </c>
      <c r="U21" s="10" t="str">
        <f t="shared" si="0"/>
        <v/>
      </c>
    </row>
    <row r="22" spans="1:21" x14ac:dyDescent="0.35">
      <c r="A22" s="12" t="s">
        <v>101</v>
      </c>
      <c r="B22" s="5">
        <v>44253</v>
      </c>
      <c r="D22" s="5">
        <v>44253</v>
      </c>
      <c r="F22" s="5">
        <v>44253</v>
      </c>
      <c r="I22" s="5">
        <v>44253</v>
      </c>
      <c r="J22">
        <f t="shared" si="1"/>
        <v>-44253</v>
      </c>
      <c r="K22" s="12" t="s">
        <v>101</v>
      </c>
      <c r="L22" s="1">
        <v>0.52986111111111112</v>
      </c>
      <c r="N22" s="1">
        <v>0.65347222222222223</v>
      </c>
      <c r="P22" s="1">
        <v>0.75694444444444453</v>
      </c>
      <c r="S22" s="1">
        <v>0.52986111111111112</v>
      </c>
      <c r="T22" s="10">
        <f t="shared" si="2"/>
        <v>-0.52986111111111112</v>
      </c>
      <c r="U22" s="10" t="str">
        <f t="shared" si="0"/>
        <v/>
      </c>
    </row>
    <row r="23" spans="1:21" x14ac:dyDescent="0.35">
      <c r="A23" s="12" t="s">
        <v>102</v>
      </c>
      <c r="D23" s="5">
        <v>44476</v>
      </c>
      <c r="I23" s="5">
        <v>44476</v>
      </c>
      <c r="J23">
        <f t="shared" si="1"/>
        <v>0</v>
      </c>
      <c r="K23" s="12" t="s">
        <v>102</v>
      </c>
      <c r="N23" s="1">
        <v>0.76458333333333339</v>
      </c>
      <c r="S23" s="1">
        <v>0.76458333333333339</v>
      </c>
      <c r="T23" s="10">
        <f t="shared" si="2"/>
        <v>0</v>
      </c>
      <c r="U23" s="10" t="str">
        <f t="shared" si="0"/>
        <v/>
      </c>
    </row>
    <row r="24" spans="1:21" x14ac:dyDescent="0.35">
      <c r="A24" s="12" t="s">
        <v>103</v>
      </c>
      <c r="B24" s="5">
        <v>44474</v>
      </c>
      <c r="D24" s="5">
        <v>44474</v>
      </c>
      <c r="I24" s="5">
        <v>44474</v>
      </c>
      <c r="J24">
        <f t="shared" si="1"/>
        <v>-44474</v>
      </c>
      <c r="K24" s="12" t="s">
        <v>103</v>
      </c>
      <c r="L24" s="1">
        <v>0.52986111111111112</v>
      </c>
      <c r="N24" s="1">
        <v>0.60555555555555551</v>
      </c>
      <c r="S24" s="1">
        <v>0.52986111111111112</v>
      </c>
      <c r="T24" s="10">
        <f t="shared" si="2"/>
        <v>-0.52986111111111112</v>
      </c>
      <c r="U24" s="10" t="str">
        <f t="shared" si="0"/>
        <v/>
      </c>
    </row>
    <row r="25" spans="1:21" x14ac:dyDescent="0.35">
      <c r="A25" s="12" t="s">
        <v>104</v>
      </c>
      <c r="D25" s="5">
        <v>44572</v>
      </c>
      <c r="I25" s="5">
        <v>44572</v>
      </c>
      <c r="J25">
        <f t="shared" si="1"/>
        <v>0</v>
      </c>
      <c r="K25" s="12" t="s">
        <v>104</v>
      </c>
      <c r="N25" s="1">
        <v>0.76458333333333339</v>
      </c>
      <c r="S25" s="1">
        <v>0.76458333333333339</v>
      </c>
      <c r="T25" s="10">
        <f t="shared" si="2"/>
        <v>0</v>
      </c>
      <c r="U25" s="10" t="str">
        <f t="shared" si="0"/>
        <v/>
      </c>
    </row>
    <row r="26" spans="1:21" x14ac:dyDescent="0.35">
      <c r="A26" s="12" t="s">
        <v>105</v>
      </c>
      <c r="B26" s="5">
        <v>44571</v>
      </c>
      <c r="D26" s="5">
        <v>44572</v>
      </c>
      <c r="I26" s="5">
        <v>44571</v>
      </c>
      <c r="J26">
        <f t="shared" si="1"/>
        <v>-44571</v>
      </c>
      <c r="K26" s="12" t="s">
        <v>105</v>
      </c>
      <c r="L26" s="1">
        <v>0.52986111111111112</v>
      </c>
      <c r="N26" s="1">
        <v>0.60555555555555551</v>
      </c>
      <c r="S26" s="1">
        <v>0.52986111111111112</v>
      </c>
      <c r="T26" s="10">
        <f t="shared" si="2"/>
        <v>-0.52986111111111112</v>
      </c>
      <c r="U26" s="10" t="str">
        <f t="shared" si="0"/>
        <v/>
      </c>
    </row>
    <row r="27" spans="1:21" x14ac:dyDescent="0.35">
      <c r="A27" s="12" t="s">
        <v>106</v>
      </c>
      <c r="B27" s="5">
        <v>44234</v>
      </c>
      <c r="G27" s="5">
        <v>44235</v>
      </c>
      <c r="I27" s="5">
        <v>44234</v>
      </c>
      <c r="J27">
        <f t="shared" si="1"/>
        <v>1</v>
      </c>
      <c r="K27" s="12" t="s">
        <v>106</v>
      </c>
      <c r="L27" s="1">
        <v>0.65486111111111112</v>
      </c>
      <c r="Q27" s="1">
        <v>0.72291666666666676</v>
      </c>
      <c r="S27" s="1">
        <v>0.65486111111111112</v>
      </c>
      <c r="T27" s="10">
        <f t="shared" si="2"/>
        <v>6.8055555555555647E-2</v>
      </c>
      <c r="U27" s="10">
        <f t="shared" si="0"/>
        <v>25.633333333333333</v>
      </c>
    </row>
    <row r="28" spans="1:21" x14ac:dyDescent="0.35">
      <c r="A28" s="12" t="s">
        <v>107</v>
      </c>
      <c r="B28" s="5">
        <v>44520</v>
      </c>
      <c r="G28" s="5">
        <v>44521</v>
      </c>
      <c r="I28" s="5">
        <v>44520</v>
      </c>
      <c r="J28">
        <f t="shared" si="1"/>
        <v>1</v>
      </c>
      <c r="K28" s="12" t="s">
        <v>107</v>
      </c>
      <c r="L28" s="1">
        <v>0.43263888888888885</v>
      </c>
      <c r="Q28" s="1">
        <v>0.48055555555555557</v>
      </c>
      <c r="S28" s="1">
        <v>0.43263888888888885</v>
      </c>
      <c r="T28" s="10">
        <f t="shared" si="2"/>
        <v>4.7916666666666718E-2</v>
      </c>
      <c r="U28" s="10">
        <f t="shared" si="0"/>
        <v>25.15</v>
      </c>
    </row>
    <row r="29" spans="1:21" x14ac:dyDescent="0.35">
      <c r="A29" s="12" t="s">
        <v>108</v>
      </c>
      <c r="B29" s="5">
        <v>44522</v>
      </c>
      <c r="G29" s="5">
        <v>44524</v>
      </c>
      <c r="I29" s="5">
        <v>44522</v>
      </c>
      <c r="J29">
        <f t="shared" si="1"/>
        <v>2</v>
      </c>
      <c r="K29" s="12" t="s">
        <v>108</v>
      </c>
      <c r="L29" s="1">
        <v>0.46666666666666662</v>
      </c>
      <c r="Q29" s="1">
        <v>0.61388888888888882</v>
      </c>
      <c r="S29" s="1">
        <v>0.46666666666666662</v>
      </c>
      <c r="T29" s="10">
        <f t="shared" si="2"/>
        <v>0.1472222222222222</v>
      </c>
      <c r="U29" s="10">
        <f t="shared" si="0"/>
        <v>51.533333333333331</v>
      </c>
    </row>
    <row r="30" spans="1:21" x14ac:dyDescent="0.35">
      <c r="A30" s="12" t="s">
        <v>109</v>
      </c>
      <c r="B30" s="5">
        <v>44211</v>
      </c>
      <c r="E30" s="5">
        <v>44211</v>
      </c>
      <c r="I30" s="5">
        <v>44211</v>
      </c>
      <c r="J30">
        <f t="shared" si="1"/>
        <v>-44211</v>
      </c>
      <c r="K30" s="12" t="s">
        <v>109</v>
      </c>
      <c r="L30" s="1">
        <v>0.75694444444444453</v>
      </c>
      <c r="O30" s="1">
        <v>0.52986111111111112</v>
      </c>
      <c r="S30" s="1">
        <v>0.52986111111111112</v>
      </c>
      <c r="T30" s="10">
        <f t="shared" si="2"/>
        <v>-0.75694444444444453</v>
      </c>
      <c r="U30" s="10" t="str">
        <f t="shared" si="0"/>
        <v/>
      </c>
    </row>
    <row r="31" spans="1:21" x14ac:dyDescent="0.35">
      <c r="A31" s="12" t="s">
        <v>110</v>
      </c>
      <c r="G31" s="5">
        <v>44209</v>
      </c>
      <c r="I31" s="5">
        <v>44209</v>
      </c>
      <c r="J31">
        <f t="shared" si="1"/>
        <v>44209</v>
      </c>
      <c r="K31" s="12" t="s">
        <v>110</v>
      </c>
      <c r="Q31" s="1">
        <v>0.60555555555555551</v>
      </c>
      <c r="S31" s="1">
        <v>0.60555555555555551</v>
      </c>
      <c r="T31" s="10">
        <f t="shared" si="2"/>
        <v>0.60555555555555551</v>
      </c>
      <c r="U31" s="10" t="str">
        <f t="shared" si="0"/>
        <v/>
      </c>
    </row>
    <row r="32" spans="1:21" x14ac:dyDescent="0.35">
      <c r="A32" s="12" t="s">
        <v>111</v>
      </c>
      <c r="B32" s="5">
        <v>44209</v>
      </c>
      <c r="I32" s="5">
        <v>44209</v>
      </c>
      <c r="J32">
        <f t="shared" si="1"/>
        <v>-44209</v>
      </c>
      <c r="K32" s="12" t="s">
        <v>111</v>
      </c>
      <c r="L32" s="1">
        <v>0.60555555555555551</v>
      </c>
      <c r="S32" s="1">
        <v>0.60555555555555551</v>
      </c>
      <c r="T32" s="10">
        <f t="shared" si="2"/>
        <v>-0.60555555555555551</v>
      </c>
      <c r="U32" s="10" t="str">
        <f t="shared" si="0"/>
        <v/>
      </c>
    </row>
    <row r="33" spans="1:21" x14ac:dyDescent="0.35">
      <c r="A33" s="12" t="s">
        <v>112</v>
      </c>
      <c r="B33" s="5">
        <v>44257</v>
      </c>
      <c r="D33" s="5">
        <v>44257</v>
      </c>
      <c r="G33" s="5">
        <v>44258</v>
      </c>
      <c r="I33" s="5">
        <v>44257</v>
      </c>
      <c r="J33">
        <f t="shared" si="1"/>
        <v>1</v>
      </c>
      <c r="K33" s="12" t="s">
        <v>112</v>
      </c>
      <c r="L33" s="1">
        <v>0.5083333333333333</v>
      </c>
      <c r="N33" s="1">
        <v>0.57152777777777775</v>
      </c>
      <c r="Q33" s="1">
        <v>0.75694444444444453</v>
      </c>
      <c r="S33" s="1">
        <v>0.5083333333333333</v>
      </c>
      <c r="T33" s="10">
        <f t="shared" si="2"/>
        <v>0.24861111111111123</v>
      </c>
      <c r="U33" s="10">
        <f t="shared" si="0"/>
        <v>29.966666666666672</v>
      </c>
    </row>
    <row r="34" spans="1:21" x14ac:dyDescent="0.35">
      <c r="A34" s="12" t="s">
        <v>113</v>
      </c>
      <c r="B34" s="5">
        <v>44210</v>
      </c>
      <c r="G34" s="5">
        <v>44210</v>
      </c>
      <c r="I34" s="5">
        <v>44210</v>
      </c>
      <c r="J34">
        <f t="shared" si="1"/>
        <v>0</v>
      </c>
      <c r="K34" s="12" t="s">
        <v>113</v>
      </c>
      <c r="L34" s="1">
        <v>0.65486111111111112</v>
      </c>
      <c r="Q34" s="1">
        <v>0.65486111111111112</v>
      </c>
      <c r="S34" s="1">
        <v>0.65486111111111112</v>
      </c>
      <c r="T34" s="10">
        <f t="shared" si="2"/>
        <v>0</v>
      </c>
      <c r="U34" s="10" t="str">
        <f t="shared" si="0"/>
        <v/>
      </c>
    </row>
    <row r="35" spans="1:21" x14ac:dyDescent="0.35">
      <c r="A35" s="12" t="s">
        <v>114</v>
      </c>
      <c r="B35" s="5">
        <v>44201</v>
      </c>
      <c r="D35" s="5">
        <v>44201</v>
      </c>
      <c r="F35" s="5">
        <v>44201</v>
      </c>
      <c r="I35" s="5">
        <v>44201</v>
      </c>
      <c r="J35">
        <f t="shared" si="1"/>
        <v>-44201</v>
      </c>
      <c r="K35" s="12" t="s">
        <v>114</v>
      </c>
      <c r="L35" s="1">
        <v>0.5083333333333333</v>
      </c>
      <c r="N35" s="1">
        <v>0.5131944444444444</v>
      </c>
      <c r="P35" s="1">
        <v>0.72222222222222221</v>
      </c>
      <c r="S35" s="1">
        <v>0.5083333333333333</v>
      </c>
      <c r="T35" s="10">
        <f t="shared" si="2"/>
        <v>-0.5083333333333333</v>
      </c>
      <c r="U35" s="10" t="str">
        <f t="shared" si="0"/>
        <v/>
      </c>
    </row>
    <row r="36" spans="1:21" x14ac:dyDescent="0.35">
      <c r="A36" s="12" t="s">
        <v>115</v>
      </c>
      <c r="B36" s="5">
        <v>44224</v>
      </c>
      <c r="G36" s="5">
        <v>44224</v>
      </c>
      <c r="I36" s="5">
        <v>44224</v>
      </c>
      <c r="J36">
        <f t="shared" si="1"/>
        <v>0</v>
      </c>
      <c r="K36" s="12" t="s">
        <v>115</v>
      </c>
      <c r="L36" s="1">
        <v>0.55763888888888891</v>
      </c>
      <c r="Q36" s="1">
        <v>0.79861111111111116</v>
      </c>
      <c r="S36" s="1">
        <v>0.55763888888888891</v>
      </c>
      <c r="T36" s="10">
        <f t="shared" si="2"/>
        <v>0.24097222222222225</v>
      </c>
      <c r="U36" s="10" t="str">
        <f t="shared" si="0"/>
        <v/>
      </c>
    </row>
    <row r="37" spans="1:21" x14ac:dyDescent="0.35">
      <c r="A37" s="12" t="s">
        <v>116</v>
      </c>
      <c r="B37" s="5">
        <v>44209</v>
      </c>
      <c r="G37" s="5">
        <v>44209</v>
      </c>
      <c r="I37" s="5">
        <v>44209</v>
      </c>
      <c r="J37">
        <f t="shared" si="1"/>
        <v>0</v>
      </c>
      <c r="K37" s="12" t="s">
        <v>116</v>
      </c>
      <c r="L37" s="1">
        <v>0.47430555555555554</v>
      </c>
      <c r="Q37" s="1">
        <v>0.53125</v>
      </c>
      <c r="S37" s="1">
        <v>0.47430555555555554</v>
      </c>
      <c r="T37" s="10">
        <f t="shared" si="2"/>
        <v>5.6944444444444464E-2</v>
      </c>
      <c r="U37" s="10" t="str">
        <f t="shared" si="0"/>
        <v/>
      </c>
    </row>
    <row r="38" spans="1:21" x14ac:dyDescent="0.35">
      <c r="A38" s="12" t="s">
        <v>117</v>
      </c>
      <c r="B38" s="5">
        <v>44277</v>
      </c>
      <c r="G38" s="5">
        <v>44277</v>
      </c>
      <c r="I38" s="5">
        <v>44277</v>
      </c>
      <c r="J38">
        <f t="shared" si="1"/>
        <v>0</v>
      </c>
      <c r="K38" s="12" t="s">
        <v>117</v>
      </c>
      <c r="L38" s="1">
        <v>0.59166666666666667</v>
      </c>
      <c r="Q38" s="1">
        <v>0.71527777777777779</v>
      </c>
      <c r="S38" s="1">
        <v>0.59166666666666667</v>
      </c>
      <c r="T38" s="10">
        <f t="shared" si="2"/>
        <v>0.12361111111111112</v>
      </c>
      <c r="U38" s="10" t="str">
        <f t="shared" si="0"/>
        <v/>
      </c>
    </row>
    <row r="39" spans="1:21" x14ac:dyDescent="0.35">
      <c r="A39" s="12" t="s">
        <v>118</v>
      </c>
      <c r="B39" s="5">
        <v>44155</v>
      </c>
      <c r="G39" s="5">
        <v>44157</v>
      </c>
      <c r="I39" s="5">
        <v>44155</v>
      </c>
      <c r="J39">
        <f t="shared" si="1"/>
        <v>2</v>
      </c>
      <c r="K39" s="12" t="s">
        <v>118</v>
      </c>
      <c r="L39" s="1">
        <v>0.3833333333333333</v>
      </c>
      <c r="Q39" s="1">
        <v>0.71527777777777779</v>
      </c>
      <c r="S39" s="1">
        <v>0.3833333333333333</v>
      </c>
      <c r="T39" s="10">
        <f t="shared" si="2"/>
        <v>0.33194444444444449</v>
      </c>
      <c r="U39" s="10">
        <f t="shared" si="0"/>
        <v>55.966666666666669</v>
      </c>
    </row>
    <row r="40" spans="1:21" x14ac:dyDescent="0.35">
      <c r="A40" s="12" t="s">
        <v>119</v>
      </c>
      <c r="B40" s="5">
        <v>44155</v>
      </c>
      <c r="G40" s="5">
        <v>44155</v>
      </c>
      <c r="I40" s="5">
        <v>44155</v>
      </c>
      <c r="J40">
        <f t="shared" si="1"/>
        <v>0</v>
      </c>
      <c r="K40" s="12" t="s">
        <v>119</v>
      </c>
      <c r="L40" s="1">
        <v>0.47152777777777777</v>
      </c>
      <c r="Q40" s="1">
        <v>0.88194444444444453</v>
      </c>
      <c r="S40" s="1">
        <v>0.47152777777777777</v>
      </c>
      <c r="T40" s="10">
        <f t="shared" si="2"/>
        <v>0.41041666666666676</v>
      </c>
      <c r="U40" s="10" t="str">
        <f t="shared" si="0"/>
        <v/>
      </c>
    </row>
    <row r="41" spans="1:21" x14ac:dyDescent="0.35">
      <c r="A41" s="12" t="s">
        <v>120</v>
      </c>
      <c r="B41" s="5">
        <v>44156</v>
      </c>
      <c r="G41" s="5">
        <v>44156</v>
      </c>
      <c r="I41" s="5">
        <v>44156</v>
      </c>
      <c r="J41">
        <f t="shared" si="1"/>
        <v>0</v>
      </c>
      <c r="K41" s="12" t="s">
        <v>120</v>
      </c>
      <c r="L41" s="1">
        <v>0.47430555555555554</v>
      </c>
      <c r="Q41" s="1">
        <v>0.59166666666666667</v>
      </c>
      <c r="S41" s="1">
        <v>0.47430555555555554</v>
      </c>
      <c r="T41" s="10">
        <f t="shared" si="2"/>
        <v>0.11736111111111114</v>
      </c>
      <c r="U41" s="10" t="str">
        <f t="shared" si="0"/>
        <v/>
      </c>
    </row>
    <row r="42" spans="1:21" x14ac:dyDescent="0.35">
      <c r="A42" s="12" t="s">
        <v>121</v>
      </c>
      <c r="B42" s="5">
        <v>44162</v>
      </c>
      <c r="G42" s="5">
        <v>44162</v>
      </c>
      <c r="I42" s="5">
        <v>44162</v>
      </c>
      <c r="J42">
        <f t="shared" si="1"/>
        <v>0</v>
      </c>
      <c r="K42" s="12" t="s">
        <v>121</v>
      </c>
      <c r="L42" s="1">
        <v>0.40625</v>
      </c>
      <c r="Q42" s="1">
        <v>0.76388888888888884</v>
      </c>
      <c r="S42" s="1">
        <v>0.40625</v>
      </c>
      <c r="T42" s="10">
        <f t="shared" si="2"/>
        <v>0.35763888888888884</v>
      </c>
      <c r="U42" s="10" t="str">
        <f t="shared" si="0"/>
        <v/>
      </c>
    </row>
    <row r="43" spans="1:21" x14ac:dyDescent="0.35">
      <c r="A43" s="12" t="s">
        <v>122</v>
      </c>
      <c r="B43" s="5">
        <v>44256</v>
      </c>
      <c r="F43" s="5">
        <v>44256</v>
      </c>
      <c r="I43" s="5">
        <v>44256</v>
      </c>
      <c r="J43">
        <f t="shared" si="1"/>
        <v>-44256</v>
      </c>
      <c r="K43" s="12" t="s">
        <v>122</v>
      </c>
      <c r="L43" s="1">
        <v>0.47430555555555554</v>
      </c>
      <c r="P43" s="1">
        <v>0.75694444444444453</v>
      </c>
      <c r="S43" s="1">
        <v>0.47430555555555554</v>
      </c>
      <c r="T43" s="10">
        <f t="shared" si="2"/>
        <v>-0.47430555555555554</v>
      </c>
      <c r="U43" s="10" t="str">
        <f t="shared" si="0"/>
        <v/>
      </c>
    </row>
    <row r="44" spans="1:21" x14ac:dyDescent="0.35">
      <c r="A44" s="12" t="s">
        <v>123</v>
      </c>
      <c r="B44" s="5">
        <v>44256</v>
      </c>
      <c r="G44" s="5">
        <v>44256</v>
      </c>
      <c r="I44" s="5">
        <v>44256</v>
      </c>
      <c r="J44">
        <f t="shared" si="1"/>
        <v>0</v>
      </c>
      <c r="K44" s="12" t="s">
        <v>123</v>
      </c>
      <c r="L44" s="1">
        <v>0.59930555555555554</v>
      </c>
      <c r="Q44" s="1">
        <v>0.79999999999999993</v>
      </c>
      <c r="S44" s="1">
        <v>0.59930555555555554</v>
      </c>
      <c r="T44" s="10">
        <f t="shared" si="2"/>
        <v>0.2006944444444444</v>
      </c>
      <c r="U44" s="10" t="str">
        <f t="shared" si="0"/>
        <v/>
      </c>
    </row>
    <row r="45" spans="1:21" x14ac:dyDescent="0.35">
      <c r="A45" s="12" t="s">
        <v>124</v>
      </c>
      <c r="B45" s="5">
        <v>44211</v>
      </c>
      <c r="G45" s="5">
        <v>44211</v>
      </c>
      <c r="I45" s="5">
        <v>44211</v>
      </c>
      <c r="J45">
        <f t="shared" si="1"/>
        <v>0</v>
      </c>
      <c r="K45" s="12" t="s">
        <v>124</v>
      </c>
      <c r="L45" s="1">
        <v>0.35694444444444445</v>
      </c>
      <c r="Q45" s="1">
        <v>0.52708333333333335</v>
      </c>
      <c r="S45" s="1">
        <v>0.35694444444444445</v>
      </c>
      <c r="T45" s="10">
        <f t="shared" si="2"/>
        <v>0.1701388888888889</v>
      </c>
      <c r="U45" s="10" t="str">
        <f t="shared" si="0"/>
        <v/>
      </c>
    </row>
    <row r="46" spans="1:21" x14ac:dyDescent="0.35">
      <c r="A46" s="12" t="s">
        <v>125</v>
      </c>
      <c r="B46" s="5">
        <v>44217</v>
      </c>
      <c r="G46" s="5">
        <v>44218</v>
      </c>
      <c r="I46" s="5">
        <v>44217</v>
      </c>
      <c r="J46">
        <f t="shared" si="1"/>
        <v>1</v>
      </c>
      <c r="K46" s="12" t="s">
        <v>125</v>
      </c>
      <c r="L46" s="1">
        <v>0.41250000000000003</v>
      </c>
      <c r="Q46" s="1">
        <v>0.73055555555555562</v>
      </c>
      <c r="S46" s="1">
        <v>0.41250000000000003</v>
      </c>
      <c r="T46" s="10">
        <f t="shared" si="2"/>
        <v>0.31805555555555559</v>
      </c>
      <c r="U46" s="10">
        <f t="shared" si="0"/>
        <v>31.633333333333333</v>
      </c>
    </row>
    <row r="47" spans="1:21" x14ac:dyDescent="0.35">
      <c r="A47" s="12" t="s">
        <v>126</v>
      </c>
      <c r="B47" s="5">
        <v>44257</v>
      </c>
      <c r="D47" s="5">
        <v>44258</v>
      </c>
      <c r="I47" s="5">
        <v>44257</v>
      </c>
      <c r="J47">
        <f t="shared" si="1"/>
        <v>-44257</v>
      </c>
      <c r="K47" s="12" t="s">
        <v>126</v>
      </c>
      <c r="L47" s="1">
        <v>0.60555555555555551</v>
      </c>
      <c r="N47" s="1">
        <v>0.64861111111111114</v>
      </c>
      <c r="S47" s="1">
        <v>0.60555555555555551</v>
      </c>
      <c r="T47" s="10">
        <f t="shared" si="2"/>
        <v>-0.60555555555555551</v>
      </c>
      <c r="U47" s="10" t="str">
        <f t="shared" si="0"/>
        <v/>
      </c>
    </row>
    <row r="48" spans="1:21" x14ac:dyDescent="0.35">
      <c r="A48" s="12" t="s">
        <v>127</v>
      </c>
      <c r="B48" s="5">
        <v>44278</v>
      </c>
      <c r="G48" s="5">
        <v>44278</v>
      </c>
      <c r="I48" s="5">
        <v>44278</v>
      </c>
      <c r="J48">
        <f t="shared" si="1"/>
        <v>0</v>
      </c>
      <c r="K48" s="12" t="s">
        <v>127</v>
      </c>
      <c r="L48" s="1">
        <v>0.34166666666666662</v>
      </c>
      <c r="Q48" s="1">
        <v>0.52361111111111114</v>
      </c>
      <c r="S48" s="1">
        <v>0.34166666666666662</v>
      </c>
      <c r="T48" s="10">
        <f t="shared" si="2"/>
        <v>0.18194444444444452</v>
      </c>
      <c r="U48" s="10" t="str">
        <f t="shared" si="0"/>
        <v/>
      </c>
    </row>
    <row r="49" spans="1:20" x14ac:dyDescent="0.35">
      <c r="A49" s="12" t="s">
        <v>128</v>
      </c>
      <c r="K49" s="12" t="s">
        <v>128</v>
      </c>
    </row>
    <row r="50" spans="1:20" x14ac:dyDescent="0.35">
      <c r="A50" s="12" t="s">
        <v>129</v>
      </c>
      <c r="B50" s="5">
        <v>44155</v>
      </c>
      <c r="C50" s="5">
        <v>44248</v>
      </c>
      <c r="D50" s="5">
        <v>44201</v>
      </c>
      <c r="E50" s="5">
        <v>44211</v>
      </c>
      <c r="F50" s="5">
        <v>44201</v>
      </c>
      <c r="G50" s="5">
        <v>44155</v>
      </c>
      <c r="I50" s="5">
        <v>44155</v>
      </c>
      <c r="K50" s="12" t="s">
        <v>129</v>
      </c>
      <c r="L50" s="1">
        <v>0.34166666666666662</v>
      </c>
      <c r="M50" s="1">
        <v>0.48819444444444443</v>
      </c>
      <c r="N50" s="1">
        <v>0.5131944444444444</v>
      </c>
      <c r="O50" s="1">
        <v>0.52986111111111112</v>
      </c>
      <c r="P50" s="1">
        <v>0.72222222222222221</v>
      </c>
      <c r="Q50" s="1">
        <v>0.48055555555555557</v>
      </c>
      <c r="S50" s="1">
        <v>0.34166666666666662</v>
      </c>
    </row>
    <row r="51" spans="1:20" x14ac:dyDescent="0.35">
      <c r="B51"/>
      <c r="C51"/>
      <c r="D51"/>
      <c r="E51"/>
      <c r="F51"/>
      <c r="G51"/>
      <c r="H51"/>
      <c r="I51"/>
      <c r="L51"/>
      <c r="M51"/>
      <c r="N51"/>
      <c r="O51"/>
      <c r="P51"/>
      <c r="Q51"/>
      <c r="R51"/>
      <c r="S51"/>
    </row>
    <row r="52" spans="1:20" x14ac:dyDescent="0.35">
      <c r="B52"/>
      <c r="C52"/>
      <c r="D52"/>
      <c r="E52"/>
      <c r="F52"/>
      <c r="G52"/>
      <c r="H52"/>
      <c r="I52"/>
      <c r="L52"/>
      <c r="M52"/>
      <c r="N52"/>
      <c r="O52"/>
      <c r="P52"/>
      <c r="Q52"/>
      <c r="R52"/>
      <c r="S52"/>
    </row>
    <row r="53" spans="1:20" x14ac:dyDescent="0.35">
      <c r="B53"/>
      <c r="C53"/>
      <c r="D53"/>
      <c r="E53"/>
      <c r="F53"/>
      <c r="G53"/>
      <c r="H53"/>
      <c r="I53"/>
      <c r="L53"/>
      <c r="M53"/>
      <c r="N53"/>
      <c r="O53"/>
      <c r="P53"/>
      <c r="Q53"/>
      <c r="R53"/>
      <c r="S53"/>
    </row>
    <row r="54" spans="1:20" x14ac:dyDescent="0.35">
      <c r="B54"/>
      <c r="C54"/>
      <c r="D54"/>
      <c r="E54"/>
      <c r="F54"/>
      <c r="G54"/>
      <c r="H54"/>
      <c r="I54"/>
      <c r="L54"/>
      <c r="M54"/>
      <c r="N54"/>
      <c r="O54"/>
      <c r="P54"/>
      <c r="Q54"/>
      <c r="R54"/>
      <c r="S54"/>
      <c r="T54" s="10">
        <f>4.5/24</f>
        <v>0.1875</v>
      </c>
    </row>
    <row r="55" spans="1:20" x14ac:dyDescent="0.35">
      <c r="B55"/>
      <c r="C55"/>
      <c r="D55"/>
      <c r="E55"/>
      <c r="F55"/>
      <c r="G55"/>
      <c r="H55"/>
      <c r="I55"/>
      <c r="L55"/>
      <c r="M55"/>
      <c r="N55"/>
      <c r="O55"/>
      <c r="P55"/>
      <c r="Q55"/>
      <c r="R55"/>
      <c r="S55"/>
    </row>
    <row r="56" spans="1:20" x14ac:dyDescent="0.35">
      <c r="B56"/>
      <c r="C56"/>
      <c r="D56"/>
      <c r="E56"/>
      <c r="F56"/>
      <c r="G56"/>
      <c r="H56"/>
      <c r="I56"/>
      <c r="L56"/>
      <c r="M56"/>
      <c r="N56"/>
      <c r="O56"/>
      <c r="P56"/>
      <c r="Q56"/>
      <c r="R56"/>
      <c r="S56"/>
    </row>
    <row r="57" spans="1:20" x14ac:dyDescent="0.35">
      <c r="B57"/>
      <c r="C57"/>
      <c r="D57"/>
      <c r="E57"/>
      <c r="F57"/>
      <c r="G57"/>
      <c r="H57"/>
      <c r="I57"/>
      <c r="L57"/>
      <c r="M57"/>
      <c r="N57"/>
      <c r="O57"/>
      <c r="P57"/>
      <c r="Q57"/>
      <c r="R57"/>
      <c r="S57"/>
    </row>
    <row r="58" spans="1:20" x14ac:dyDescent="0.35">
      <c r="B58"/>
      <c r="C58"/>
      <c r="D58"/>
      <c r="E58"/>
      <c r="F58"/>
      <c r="G58"/>
      <c r="H58"/>
      <c r="I58"/>
      <c r="L58"/>
      <c r="M58"/>
      <c r="N58"/>
      <c r="O58"/>
      <c r="P58"/>
      <c r="Q58"/>
      <c r="R58"/>
      <c r="S58"/>
    </row>
    <row r="59" spans="1:20" x14ac:dyDescent="0.35">
      <c r="B59"/>
      <c r="C59"/>
      <c r="D59"/>
      <c r="E59"/>
      <c r="F59"/>
      <c r="G59"/>
      <c r="H59"/>
      <c r="I59"/>
      <c r="L59"/>
      <c r="M59"/>
      <c r="N59"/>
      <c r="O59"/>
      <c r="P59"/>
      <c r="Q59"/>
      <c r="R59"/>
      <c r="S59"/>
    </row>
    <row r="60" spans="1:20" x14ac:dyDescent="0.35">
      <c r="B60"/>
      <c r="C60"/>
      <c r="D60"/>
      <c r="E60"/>
      <c r="F60"/>
      <c r="G60"/>
      <c r="H60"/>
      <c r="I60"/>
      <c r="L60"/>
      <c r="M60"/>
      <c r="N60"/>
      <c r="O60"/>
      <c r="P60"/>
      <c r="Q60"/>
      <c r="R60"/>
      <c r="S60"/>
    </row>
    <row r="61" spans="1:20" x14ac:dyDescent="0.35">
      <c r="B61"/>
      <c r="C61"/>
      <c r="D61"/>
      <c r="E61"/>
      <c r="F61"/>
      <c r="G61"/>
      <c r="H61"/>
      <c r="I61"/>
      <c r="L61"/>
      <c r="M61"/>
      <c r="N61"/>
      <c r="O61"/>
      <c r="P61"/>
      <c r="Q61"/>
      <c r="R61"/>
      <c r="S61"/>
    </row>
    <row r="62" spans="1:20" x14ac:dyDescent="0.35">
      <c r="B62"/>
      <c r="C62"/>
      <c r="D62"/>
      <c r="E62"/>
      <c r="F62"/>
      <c r="G62"/>
      <c r="H62"/>
      <c r="I62"/>
      <c r="L62"/>
      <c r="M62"/>
      <c r="N62"/>
      <c r="O62"/>
      <c r="P62"/>
      <c r="Q62"/>
      <c r="R62"/>
      <c r="S62"/>
    </row>
    <row r="63" spans="1:20" x14ac:dyDescent="0.35">
      <c r="B63"/>
      <c r="C63"/>
      <c r="D63"/>
      <c r="E63"/>
      <c r="F63"/>
      <c r="G63"/>
      <c r="H63"/>
      <c r="I63"/>
      <c r="L63"/>
      <c r="M63"/>
      <c r="N63"/>
      <c r="O63"/>
      <c r="P63"/>
      <c r="Q63"/>
      <c r="R63"/>
      <c r="S63"/>
    </row>
    <row r="64" spans="1:20" x14ac:dyDescent="0.35">
      <c r="B64"/>
      <c r="C64"/>
      <c r="D64"/>
      <c r="E64"/>
      <c r="F64"/>
      <c r="G64"/>
      <c r="H64"/>
      <c r="I64"/>
      <c r="L64"/>
      <c r="M64"/>
      <c r="N64"/>
      <c r="O64"/>
      <c r="P64"/>
      <c r="Q64"/>
      <c r="R64"/>
      <c r="S64"/>
    </row>
    <row r="65" spans="2:19" x14ac:dyDescent="0.35">
      <c r="B65"/>
      <c r="C65"/>
      <c r="D65"/>
      <c r="E65"/>
      <c r="F65"/>
      <c r="G65"/>
      <c r="H65"/>
      <c r="I65"/>
      <c r="L65"/>
      <c r="M65"/>
      <c r="N65"/>
      <c r="O65"/>
      <c r="P65"/>
      <c r="Q65"/>
      <c r="R65"/>
      <c r="S65"/>
    </row>
    <row r="66" spans="2:19" x14ac:dyDescent="0.35">
      <c r="B66"/>
      <c r="C66"/>
      <c r="D66"/>
      <c r="E66"/>
      <c r="F66"/>
      <c r="G66"/>
      <c r="H66"/>
      <c r="I66"/>
      <c r="L66"/>
      <c r="M66"/>
      <c r="N66"/>
      <c r="O66"/>
      <c r="P66"/>
      <c r="Q66"/>
      <c r="R66"/>
      <c r="S66"/>
    </row>
    <row r="67" spans="2:19" x14ac:dyDescent="0.35">
      <c r="B67"/>
      <c r="C67"/>
      <c r="D67"/>
      <c r="E67"/>
      <c r="F67"/>
      <c r="G67"/>
      <c r="H67"/>
      <c r="I67"/>
      <c r="L67"/>
      <c r="M67"/>
      <c r="N67"/>
      <c r="O67"/>
      <c r="P67"/>
      <c r="Q67"/>
      <c r="R67"/>
      <c r="S67"/>
    </row>
    <row r="68" spans="2:19" x14ac:dyDescent="0.35">
      <c r="B68"/>
      <c r="C68"/>
      <c r="D68"/>
      <c r="E68"/>
      <c r="F68"/>
      <c r="G68"/>
      <c r="H68"/>
      <c r="I68"/>
      <c r="L68"/>
      <c r="M68"/>
      <c r="N68"/>
      <c r="O68"/>
      <c r="P68"/>
      <c r="Q68"/>
      <c r="R68"/>
      <c r="S68"/>
    </row>
    <row r="69" spans="2:19" x14ac:dyDescent="0.35">
      <c r="B69"/>
      <c r="C69"/>
      <c r="D69"/>
      <c r="E69"/>
      <c r="F69"/>
      <c r="G69"/>
      <c r="H69"/>
      <c r="I69"/>
      <c r="L69"/>
      <c r="M69"/>
      <c r="N69"/>
      <c r="O69"/>
      <c r="P69"/>
      <c r="Q69"/>
      <c r="R69"/>
      <c r="S69"/>
    </row>
    <row r="70" spans="2:19" x14ac:dyDescent="0.35">
      <c r="B70"/>
      <c r="C70"/>
      <c r="D70"/>
      <c r="E70"/>
      <c r="F70"/>
      <c r="G70"/>
      <c r="H70"/>
      <c r="I70"/>
      <c r="L70"/>
      <c r="M70"/>
      <c r="N70"/>
      <c r="O70"/>
      <c r="P70"/>
      <c r="Q70"/>
      <c r="R70"/>
      <c r="S70"/>
    </row>
  </sheetData>
  <conditionalFormatting sqref="U5:U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FDB1-8273-48A3-BC17-0F04EAC0472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9797-1FDF-4409-9B6B-9A04CAA157D8}">
  <dimension ref="A1:J49"/>
  <sheetViews>
    <sheetView tabSelected="1" topLeftCell="A25" workbookViewId="0">
      <selection activeCell="L32" sqref="L32"/>
    </sheetView>
  </sheetViews>
  <sheetFormatPr baseColWidth="10" defaultRowHeight="14.5" x14ac:dyDescent="0.35"/>
  <cols>
    <col min="1" max="1" width="36.54296875" bestFit="1" customWidth="1"/>
    <col min="2" max="2" width="22.26953125" bestFit="1" customWidth="1"/>
    <col min="3" max="3" width="8.54296875" bestFit="1" customWidth="1"/>
    <col min="4" max="4" width="11.36328125" bestFit="1" customWidth="1"/>
    <col min="5" max="5" width="10.36328125" bestFit="1" customWidth="1"/>
    <col min="6" max="6" width="10" bestFit="1" customWidth="1"/>
    <col min="7" max="7" width="11.1796875" bestFit="1" customWidth="1"/>
    <col min="8" max="8" width="5.54296875" hidden="1" customWidth="1"/>
    <col min="9" max="9" width="11.7265625" hidden="1" customWidth="1"/>
  </cols>
  <sheetData>
    <row r="1" spans="1:10" x14ac:dyDescent="0.35">
      <c r="A1" s="11" t="s">
        <v>138</v>
      </c>
      <c r="B1" s="11" t="s">
        <v>130</v>
      </c>
    </row>
    <row r="2" spans="1:10" x14ac:dyDescent="0.35">
      <c r="A2" s="11" t="s">
        <v>83</v>
      </c>
      <c r="B2" t="s">
        <v>17</v>
      </c>
      <c r="C2" t="s">
        <v>22</v>
      </c>
      <c r="D2" t="s">
        <v>36</v>
      </c>
      <c r="E2" t="s">
        <v>50</v>
      </c>
      <c r="F2" t="s">
        <v>31</v>
      </c>
      <c r="G2" t="s">
        <v>19</v>
      </c>
      <c r="H2" t="s">
        <v>128</v>
      </c>
      <c r="I2" t="s">
        <v>129</v>
      </c>
    </row>
    <row r="3" spans="1:10" x14ac:dyDescent="0.35">
      <c r="A3" s="12" t="s">
        <v>84</v>
      </c>
      <c r="B3" s="15">
        <v>1</v>
      </c>
      <c r="C3" s="15"/>
      <c r="D3" s="15"/>
      <c r="E3" s="15"/>
      <c r="F3" s="15"/>
      <c r="G3" s="15">
        <v>1</v>
      </c>
      <c r="H3" s="15"/>
      <c r="I3" s="15">
        <v>2</v>
      </c>
      <c r="J3" t="str">
        <f>IF(G3=1, G$2, IF(F3=1,F$2,IF(E3=1,E$2,IF(D3=1,D$2,IF(C3=1,C$2,IF(B3=1,B$2))))))</f>
        <v>COMPLETED</v>
      </c>
    </row>
    <row r="4" spans="1:10" x14ac:dyDescent="0.35">
      <c r="A4" s="12" t="s">
        <v>137</v>
      </c>
      <c r="B4" s="15">
        <v>1</v>
      </c>
      <c r="C4" s="15"/>
      <c r="D4" s="15"/>
      <c r="E4" s="15"/>
      <c r="F4" s="15"/>
      <c r="G4" s="15">
        <v>1</v>
      </c>
      <c r="H4" s="15"/>
      <c r="I4" s="15">
        <v>2</v>
      </c>
      <c r="J4" t="str">
        <f t="shared" ref="J4:J47" si="0">IF(G4=1, G$2, IF(F4=1,F$2,IF(E4=1,E$2,IF(D4=1,D$2,IF(C4=1,C$2,IF(B4=1,B$2))))))</f>
        <v>COMPLETED</v>
      </c>
    </row>
    <row r="5" spans="1:10" x14ac:dyDescent="0.35">
      <c r="A5" s="12" t="s">
        <v>85</v>
      </c>
      <c r="B5" s="15">
        <v>1</v>
      </c>
      <c r="C5" s="15">
        <v>1</v>
      </c>
      <c r="D5" s="15"/>
      <c r="E5" s="15"/>
      <c r="F5" s="15"/>
      <c r="G5" s="15">
        <v>1</v>
      </c>
      <c r="H5" s="15"/>
      <c r="I5" s="15">
        <v>3</v>
      </c>
      <c r="J5" t="str">
        <f t="shared" si="0"/>
        <v>COMPLETED</v>
      </c>
    </row>
    <row r="6" spans="1:10" x14ac:dyDescent="0.35">
      <c r="A6" s="12" t="s">
        <v>86</v>
      </c>
      <c r="B6" s="15">
        <v>1</v>
      </c>
      <c r="C6" s="15">
        <v>1</v>
      </c>
      <c r="D6" s="15"/>
      <c r="E6" s="15"/>
      <c r="F6" s="15"/>
      <c r="G6" s="15">
        <v>1</v>
      </c>
      <c r="H6" s="15"/>
      <c r="I6" s="15">
        <v>3</v>
      </c>
      <c r="J6" t="str">
        <f t="shared" si="0"/>
        <v>COMPLETED</v>
      </c>
    </row>
    <row r="7" spans="1:10" x14ac:dyDescent="0.35">
      <c r="A7" s="12" t="s">
        <v>87</v>
      </c>
      <c r="B7" s="15">
        <v>1</v>
      </c>
      <c r="C7" s="15">
        <v>1</v>
      </c>
      <c r="D7" s="15"/>
      <c r="E7" s="15"/>
      <c r="F7" s="15"/>
      <c r="G7" s="15">
        <v>1</v>
      </c>
      <c r="H7" s="15"/>
      <c r="I7" s="15">
        <v>3</v>
      </c>
      <c r="J7" t="str">
        <f t="shared" si="0"/>
        <v>COMPLETED</v>
      </c>
    </row>
    <row r="8" spans="1:10" x14ac:dyDescent="0.35">
      <c r="A8" s="12" t="s">
        <v>88</v>
      </c>
      <c r="B8" s="15">
        <v>1</v>
      </c>
      <c r="C8" s="15">
        <v>1</v>
      </c>
      <c r="D8" s="15"/>
      <c r="E8" s="15"/>
      <c r="F8" s="15"/>
      <c r="G8" s="15">
        <v>1</v>
      </c>
      <c r="H8" s="15"/>
      <c r="I8" s="15">
        <v>3</v>
      </c>
      <c r="J8" t="str">
        <f t="shared" si="0"/>
        <v>COMPLETED</v>
      </c>
    </row>
    <row r="9" spans="1:10" x14ac:dyDescent="0.35">
      <c r="A9" s="12" t="s">
        <v>89</v>
      </c>
      <c r="B9" s="15">
        <v>1</v>
      </c>
      <c r="C9" s="15"/>
      <c r="D9" s="15"/>
      <c r="E9" s="15"/>
      <c r="F9" s="15"/>
      <c r="G9" s="15">
        <v>1</v>
      </c>
      <c r="H9" s="15"/>
      <c r="I9" s="15">
        <v>2</v>
      </c>
      <c r="J9" t="str">
        <f t="shared" si="0"/>
        <v>COMPLETED</v>
      </c>
    </row>
    <row r="10" spans="1:10" x14ac:dyDescent="0.35">
      <c r="A10" s="12" t="s">
        <v>90</v>
      </c>
      <c r="B10" s="15">
        <v>1</v>
      </c>
      <c r="C10" s="15"/>
      <c r="D10" s="15"/>
      <c r="E10" s="15"/>
      <c r="F10" s="15"/>
      <c r="G10" s="15">
        <v>1</v>
      </c>
      <c r="H10" s="15"/>
      <c r="I10" s="15">
        <v>2</v>
      </c>
      <c r="J10" t="str">
        <f t="shared" si="0"/>
        <v>COMPLETED</v>
      </c>
    </row>
    <row r="11" spans="1:10" x14ac:dyDescent="0.35">
      <c r="A11" s="12" t="s">
        <v>91</v>
      </c>
      <c r="B11" s="15"/>
      <c r="C11" s="15"/>
      <c r="D11" s="15"/>
      <c r="E11" s="15"/>
      <c r="F11" s="15">
        <v>1</v>
      </c>
      <c r="G11" s="15"/>
      <c r="H11" s="15"/>
      <c r="I11" s="15">
        <v>1</v>
      </c>
      <c r="J11" t="str">
        <f t="shared" si="0"/>
        <v>DELIVERED</v>
      </c>
    </row>
    <row r="12" spans="1:10" x14ac:dyDescent="0.35">
      <c r="A12" s="12" t="s">
        <v>92</v>
      </c>
      <c r="B12" s="15">
        <v>1</v>
      </c>
      <c r="C12" s="15"/>
      <c r="D12" s="15"/>
      <c r="E12" s="15"/>
      <c r="F12" s="15"/>
      <c r="G12" s="15"/>
      <c r="H12" s="15"/>
      <c r="I12" s="15">
        <v>1</v>
      </c>
      <c r="J12" t="str">
        <f t="shared" si="0"/>
        <v>NEW</v>
      </c>
    </row>
    <row r="13" spans="1:10" x14ac:dyDescent="0.35">
      <c r="A13" s="12" t="s">
        <v>93</v>
      </c>
      <c r="B13" s="15"/>
      <c r="C13" s="15"/>
      <c r="D13" s="15"/>
      <c r="E13" s="15"/>
      <c r="F13" s="15">
        <v>1</v>
      </c>
      <c r="G13" s="15"/>
      <c r="H13" s="15"/>
      <c r="I13" s="15">
        <v>1</v>
      </c>
      <c r="J13" t="str">
        <f t="shared" si="0"/>
        <v>DELIVERED</v>
      </c>
    </row>
    <row r="14" spans="1:10" x14ac:dyDescent="0.35">
      <c r="A14" s="12" t="s">
        <v>94</v>
      </c>
      <c r="B14" s="15">
        <v>1</v>
      </c>
      <c r="C14" s="15"/>
      <c r="D14" s="15"/>
      <c r="E14" s="15"/>
      <c r="F14" s="15"/>
      <c r="G14" s="15"/>
      <c r="H14" s="15"/>
      <c r="I14" s="15">
        <v>1</v>
      </c>
      <c r="J14" t="str">
        <f t="shared" si="0"/>
        <v>NEW</v>
      </c>
    </row>
    <row r="15" spans="1:10" x14ac:dyDescent="0.35">
      <c r="A15" s="12" t="s">
        <v>95</v>
      </c>
      <c r="B15" s="15"/>
      <c r="C15" s="15"/>
      <c r="D15" s="15"/>
      <c r="E15" s="15"/>
      <c r="F15" s="15"/>
      <c r="G15" s="15">
        <v>1</v>
      </c>
      <c r="H15" s="15"/>
      <c r="I15" s="15">
        <v>1</v>
      </c>
      <c r="J15" t="str">
        <f t="shared" si="0"/>
        <v>COMPLETED</v>
      </c>
    </row>
    <row r="16" spans="1:10" x14ac:dyDescent="0.35">
      <c r="A16" s="12" t="s">
        <v>96</v>
      </c>
      <c r="B16" s="15">
        <v>1</v>
      </c>
      <c r="C16" s="15"/>
      <c r="D16" s="15"/>
      <c r="E16" s="15"/>
      <c r="F16" s="15"/>
      <c r="G16" s="15"/>
      <c r="H16" s="15"/>
      <c r="I16" s="15">
        <v>1</v>
      </c>
      <c r="J16" t="str">
        <f t="shared" si="0"/>
        <v>NEW</v>
      </c>
    </row>
    <row r="17" spans="1:10" x14ac:dyDescent="0.35">
      <c r="A17" s="12" t="s">
        <v>97</v>
      </c>
      <c r="B17" s="15">
        <v>1</v>
      </c>
      <c r="C17" s="15"/>
      <c r="D17" s="15"/>
      <c r="E17" s="15"/>
      <c r="F17" s="15"/>
      <c r="G17" s="15">
        <v>1</v>
      </c>
      <c r="H17" s="15"/>
      <c r="I17" s="15">
        <v>2</v>
      </c>
      <c r="J17" t="str">
        <f t="shared" si="0"/>
        <v>COMPLETED</v>
      </c>
    </row>
    <row r="18" spans="1:10" x14ac:dyDescent="0.35">
      <c r="A18" s="12" t="s">
        <v>98</v>
      </c>
      <c r="B18" s="15">
        <v>1</v>
      </c>
      <c r="C18" s="15"/>
      <c r="D18" s="15">
        <v>2</v>
      </c>
      <c r="E18" s="15"/>
      <c r="F18" s="15"/>
      <c r="G18" s="15"/>
      <c r="H18" s="15"/>
      <c r="I18" s="15">
        <v>3</v>
      </c>
      <c r="J18" t="str">
        <f t="shared" si="0"/>
        <v>NEW</v>
      </c>
    </row>
    <row r="19" spans="1:10" x14ac:dyDescent="0.35">
      <c r="A19" s="12" t="s">
        <v>99</v>
      </c>
      <c r="B19" s="15">
        <v>1</v>
      </c>
      <c r="C19" s="15"/>
      <c r="D19" s="15">
        <v>2</v>
      </c>
      <c r="E19" s="15"/>
      <c r="F19" s="15"/>
      <c r="G19" s="15"/>
      <c r="H19" s="15"/>
      <c r="I19" s="15">
        <v>3</v>
      </c>
      <c r="J19" t="str">
        <f t="shared" si="0"/>
        <v>NEW</v>
      </c>
    </row>
    <row r="20" spans="1:10" x14ac:dyDescent="0.35">
      <c r="A20" s="12" t="s">
        <v>100</v>
      </c>
      <c r="B20" s="15">
        <v>1</v>
      </c>
      <c r="C20" s="15">
        <v>1</v>
      </c>
      <c r="D20" s="15"/>
      <c r="E20" s="15"/>
      <c r="F20" s="15">
        <v>1</v>
      </c>
      <c r="G20" s="15"/>
      <c r="H20" s="15"/>
      <c r="I20" s="15">
        <v>3</v>
      </c>
      <c r="J20" t="str">
        <f t="shared" si="0"/>
        <v>DELIVERED</v>
      </c>
    </row>
    <row r="21" spans="1:10" x14ac:dyDescent="0.35">
      <c r="A21" s="12" t="s">
        <v>101</v>
      </c>
      <c r="B21" s="15">
        <v>1</v>
      </c>
      <c r="C21" s="15">
        <v>1</v>
      </c>
      <c r="D21" s="15"/>
      <c r="E21" s="15"/>
      <c r="F21" s="15">
        <v>1</v>
      </c>
      <c r="G21" s="15"/>
      <c r="H21" s="15"/>
      <c r="I21" s="15">
        <v>3</v>
      </c>
      <c r="J21" t="str">
        <f t="shared" si="0"/>
        <v>DELIVERED</v>
      </c>
    </row>
    <row r="22" spans="1:10" x14ac:dyDescent="0.35">
      <c r="A22" s="12" t="s">
        <v>102</v>
      </c>
      <c r="B22" s="15"/>
      <c r="C22" s="15">
        <v>1</v>
      </c>
      <c r="D22" s="15"/>
      <c r="E22" s="15"/>
      <c r="F22" s="15"/>
      <c r="G22" s="15"/>
      <c r="H22" s="15"/>
      <c r="I22" s="15">
        <v>1</v>
      </c>
      <c r="J22" t="str">
        <f t="shared" si="0"/>
        <v>PENDING</v>
      </c>
    </row>
    <row r="23" spans="1:10" x14ac:dyDescent="0.35">
      <c r="A23" s="12" t="s">
        <v>103</v>
      </c>
      <c r="B23" s="15">
        <v>1</v>
      </c>
      <c r="C23" s="15">
        <v>1</v>
      </c>
      <c r="D23" s="15"/>
      <c r="E23" s="15"/>
      <c r="F23" s="15"/>
      <c r="G23" s="15"/>
      <c r="H23" s="15"/>
      <c r="I23" s="15">
        <v>2</v>
      </c>
      <c r="J23" t="str">
        <f t="shared" si="0"/>
        <v>PENDING</v>
      </c>
    </row>
    <row r="24" spans="1:10" x14ac:dyDescent="0.35">
      <c r="A24" s="12" t="s">
        <v>104</v>
      </c>
      <c r="B24" s="15"/>
      <c r="C24" s="15">
        <v>1</v>
      </c>
      <c r="D24" s="15"/>
      <c r="E24" s="15"/>
      <c r="F24" s="15"/>
      <c r="G24" s="15"/>
      <c r="H24" s="15"/>
      <c r="I24" s="15">
        <v>1</v>
      </c>
      <c r="J24" t="str">
        <f t="shared" si="0"/>
        <v>PENDING</v>
      </c>
    </row>
    <row r="25" spans="1:10" x14ac:dyDescent="0.35">
      <c r="A25" s="12" t="s">
        <v>105</v>
      </c>
      <c r="B25" s="15">
        <v>1</v>
      </c>
      <c r="C25" s="15">
        <v>1</v>
      </c>
      <c r="D25" s="15"/>
      <c r="E25" s="15"/>
      <c r="F25" s="15"/>
      <c r="G25" s="15"/>
      <c r="H25" s="15"/>
      <c r="I25" s="15">
        <v>2</v>
      </c>
      <c r="J25" t="str">
        <f t="shared" si="0"/>
        <v>PENDING</v>
      </c>
    </row>
    <row r="26" spans="1:10" x14ac:dyDescent="0.35">
      <c r="A26" s="12" t="s">
        <v>106</v>
      </c>
      <c r="B26" s="15">
        <v>1</v>
      </c>
      <c r="C26" s="15"/>
      <c r="D26" s="15"/>
      <c r="E26" s="15"/>
      <c r="F26" s="15"/>
      <c r="G26" s="15">
        <v>1</v>
      </c>
      <c r="H26" s="15"/>
      <c r="I26" s="15">
        <v>2</v>
      </c>
      <c r="J26" t="str">
        <f t="shared" si="0"/>
        <v>COMPLETED</v>
      </c>
    </row>
    <row r="27" spans="1:10" x14ac:dyDescent="0.35">
      <c r="A27" s="12" t="s">
        <v>107</v>
      </c>
      <c r="B27" s="15">
        <v>1</v>
      </c>
      <c r="C27" s="15"/>
      <c r="D27" s="15"/>
      <c r="E27" s="15"/>
      <c r="F27" s="15"/>
      <c r="G27" s="15">
        <v>1</v>
      </c>
      <c r="H27" s="15"/>
      <c r="I27" s="15">
        <v>2</v>
      </c>
      <c r="J27" t="str">
        <f t="shared" si="0"/>
        <v>COMPLETED</v>
      </c>
    </row>
    <row r="28" spans="1:10" x14ac:dyDescent="0.35">
      <c r="A28" s="12" t="s">
        <v>108</v>
      </c>
      <c r="B28" s="15">
        <v>1</v>
      </c>
      <c r="C28" s="15"/>
      <c r="D28" s="15"/>
      <c r="E28" s="15"/>
      <c r="F28" s="15"/>
      <c r="G28" s="15">
        <v>1</v>
      </c>
      <c r="H28" s="15"/>
      <c r="I28" s="15">
        <v>2</v>
      </c>
      <c r="J28" t="str">
        <f t="shared" si="0"/>
        <v>COMPLETED</v>
      </c>
    </row>
    <row r="29" spans="1:10" x14ac:dyDescent="0.35">
      <c r="A29" s="12" t="s">
        <v>109</v>
      </c>
      <c r="B29" s="15">
        <v>1</v>
      </c>
      <c r="C29" s="15"/>
      <c r="D29" s="15"/>
      <c r="E29" s="15">
        <v>1</v>
      </c>
      <c r="F29" s="15"/>
      <c r="G29" s="15"/>
      <c r="H29" s="15"/>
      <c r="I29" s="15">
        <v>2</v>
      </c>
      <c r="J29" t="str">
        <f t="shared" si="0"/>
        <v>CANCELLED</v>
      </c>
    </row>
    <row r="30" spans="1:10" x14ac:dyDescent="0.35">
      <c r="A30" s="12" t="s">
        <v>110</v>
      </c>
      <c r="B30" s="15"/>
      <c r="C30" s="15"/>
      <c r="D30" s="15"/>
      <c r="E30" s="15"/>
      <c r="F30" s="15"/>
      <c r="G30" s="15">
        <v>1</v>
      </c>
      <c r="H30" s="15"/>
      <c r="I30" s="15">
        <v>1</v>
      </c>
      <c r="J30" t="str">
        <f t="shared" si="0"/>
        <v>COMPLETED</v>
      </c>
    </row>
    <row r="31" spans="1:10" x14ac:dyDescent="0.35">
      <c r="A31" s="12" t="s">
        <v>111</v>
      </c>
      <c r="B31" s="15">
        <v>1</v>
      </c>
      <c r="C31" s="15"/>
      <c r="D31" s="15"/>
      <c r="E31" s="15"/>
      <c r="F31" s="15"/>
      <c r="G31" s="15"/>
      <c r="H31" s="15"/>
      <c r="I31" s="15">
        <v>1</v>
      </c>
      <c r="J31" t="str">
        <f t="shared" si="0"/>
        <v>NEW</v>
      </c>
    </row>
    <row r="32" spans="1:10" x14ac:dyDescent="0.35">
      <c r="A32" s="12" t="s">
        <v>112</v>
      </c>
      <c r="B32" s="15">
        <v>1</v>
      </c>
      <c r="C32" s="15">
        <v>1</v>
      </c>
      <c r="D32" s="15"/>
      <c r="E32" s="15"/>
      <c r="F32" s="15"/>
      <c r="G32" s="15">
        <v>1</v>
      </c>
      <c r="H32" s="15"/>
      <c r="I32" s="15">
        <v>3</v>
      </c>
      <c r="J32" t="str">
        <f t="shared" si="0"/>
        <v>COMPLETED</v>
      </c>
    </row>
    <row r="33" spans="1:10" x14ac:dyDescent="0.35">
      <c r="A33" s="12" t="s">
        <v>113</v>
      </c>
      <c r="B33" s="15">
        <v>1</v>
      </c>
      <c r="C33" s="15"/>
      <c r="D33" s="15"/>
      <c r="E33" s="15"/>
      <c r="F33" s="15"/>
      <c r="G33" s="15">
        <v>1</v>
      </c>
      <c r="H33" s="15"/>
      <c r="I33" s="15">
        <v>2</v>
      </c>
      <c r="J33" t="str">
        <f t="shared" si="0"/>
        <v>COMPLETED</v>
      </c>
    </row>
    <row r="34" spans="1:10" x14ac:dyDescent="0.35">
      <c r="A34" s="12" t="s">
        <v>114</v>
      </c>
      <c r="B34" s="15">
        <v>1</v>
      </c>
      <c r="C34" s="15">
        <v>1</v>
      </c>
      <c r="D34" s="15"/>
      <c r="E34" s="15"/>
      <c r="F34" s="15">
        <v>1</v>
      </c>
      <c r="G34" s="15"/>
      <c r="H34" s="15"/>
      <c r="I34" s="15">
        <v>3</v>
      </c>
      <c r="J34" t="str">
        <f t="shared" si="0"/>
        <v>DELIVERED</v>
      </c>
    </row>
    <row r="35" spans="1:10" x14ac:dyDescent="0.35">
      <c r="A35" s="12" t="s">
        <v>115</v>
      </c>
      <c r="B35" s="15">
        <v>1</v>
      </c>
      <c r="C35" s="15"/>
      <c r="D35" s="15"/>
      <c r="E35" s="15"/>
      <c r="F35" s="15"/>
      <c r="G35" s="15">
        <v>1</v>
      </c>
      <c r="H35" s="15"/>
      <c r="I35" s="15">
        <v>2</v>
      </c>
      <c r="J35" t="str">
        <f t="shared" si="0"/>
        <v>COMPLETED</v>
      </c>
    </row>
    <row r="36" spans="1:10" x14ac:dyDescent="0.35">
      <c r="A36" s="12" t="s">
        <v>116</v>
      </c>
      <c r="B36" s="15">
        <v>1</v>
      </c>
      <c r="C36" s="15"/>
      <c r="D36" s="15"/>
      <c r="E36" s="15"/>
      <c r="F36" s="15"/>
      <c r="G36" s="15">
        <v>1</v>
      </c>
      <c r="H36" s="15"/>
      <c r="I36" s="15">
        <v>2</v>
      </c>
      <c r="J36" t="str">
        <f t="shared" si="0"/>
        <v>COMPLETED</v>
      </c>
    </row>
    <row r="37" spans="1:10" x14ac:dyDescent="0.35">
      <c r="A37" s="12" t="s">
        <v>117</v>
      </c>
      <c r="B37" s="15">
        <v>1</v>
      </c>
      <c r="C37" s="15"/>
      <c r="D37" s="15"/>
      <c r="E37" s="15"/>
      <c r="F37" s="15"/>
      <c r="G37" s="15">
        <v>1</v>
      </c>
      <c r="H37" s="15"/>
      <c r="I37" s="15">
        <v>2</v>
      </c>
      <c r="J37" t="str">
        <f t="shared" si="0"/>
        <v>COMPLETED</v>
      </c>
    </row>
    <row r="38" spans="1:10" x14ac:dyDescent="0.35">
      <c r="A38" s="12" t="s">
        <v>118</v>
      </c>
      <c r="B38" s="15">
        <v>1</v>
      </c>
      <c r="C38" s="15"/>
      <c r="D38" s="15"/>
      <c r="E38" s="15"/>
      <c r="F38" s="15"/>
      <c r="G38" s="15">
        <v>1</v>
      </c>
      <c r="H38" s="15"/>
      <c r="I38" s="15">
        <v>2</v>
      </c>
      <c r="J38" t="str">
        <f t="shared" si="0"/>
        <v>COMPLETED</v>
      </c>
    </row>
    <row r="39" spans="1:10" x14ac:dyDescent="0.35">
      <c r="A39" s="12" t="s">
        <v>119</v>
      </c>
      <c r="B39" s="15">
        <v>1</v>
      </c>
      <c r="C39" s="15"/>
      <c r="D39" s="15"/>
      <c r="E39" s="15"/>
      <c r="F39" s="15"/>
      <c r="G39" s="15">
        <v>1</v>
      </c>
      <c r="H39" s="15"/>
      <c r="I39" s="15">
        <v>2</v>
      </c>
      <c r="J39" t="str">
        <f t="shared" si="0"/>
        <v>COMPLETED</v>
      </c>
    </row>
    <row r="40" spans="1:10" x14ac:dyDescent="0.35">
      <c r="A40" s="12" t="s">
        <v>120</v>
      </c>
      <c r="B40" s="15">
        <v>1</v>
      </c>
      <c r="C40" s="15"/>
      <c r="D40" s="15"/>
      <c r="E40" s="15"/>
      <c r="F40" s="15"/>
      <c r="G40" s="15">
        <v>1</v>
      </c>
      <c r="H40" s="15"/>
      <c r="I40" s="15">
        <v>2</v>
      </c>
      <c r="J40" t="str">
        <f t="shared" si="0"/>
        <v>COMPLETED</v>
      </c>
    </row>
    <row r="41" spans="1:10" x14ac:dyDescent="0.35">
      <c r="A41" s="12" t="s">
        <v>121</v>
      </c>
      <c r="B41" s="15">
        <v>1</v>
      </c>
      <c r="C41" s="15"/>
      <c r="D41" s="15"/>
      <c r="E41" s="15"/>
      <c r="F41" s="15"/>
      <c r="G41" s="15">
        <v>1</v>
      </c>
      <c r="H41" s="15"/>
      <c r="I41" s="15">
        <v>2</v>
      </c>
      <c r="J41" t="str">
        <f t="shared" si="0"/>
        <v>COMPLETED</v>
      </c>
    </row>
    <row r="42" spans="1:10" x14ac:dyDescent="0.35">
      <c r="A42" s="12" t="s">
        <v>122</v>
      </c>
      <c r="B42" s="15">
        <v>1</v>
      </c>
      <c r="C42" s="15"/>
      <c r="D42" s="15"/>
      <c r="E42" s="15"/>
      <c r="F42" s="15">
        <v>1</v>
      </c>
      <c r="G42" s="15"/>
      <c r="H42" s="15"/>
      <c r="I42" s="15">
        <v>2</v>
      </c>
      <c r="J42" t="str">
        <f t="shared" si="0"/>
        <v>DELIVERED</v>
      </c>
    </row>
    <row r="43" spans="1:10" x14ac:dyDescent="0.35">
      <c r="A43" s="12" t="s">
        <v>123</v>
      </c>
      <c r="B43" s="15">
        <v>1</v>
      </c>
      <c r="C43" s="15"/>
      <c r="D43" s="15"/>
      <c r="E43" s="15"/>
      <c r="F43" s="15"/>
      <c r="G43" s="15">
        <v>1</v>
      </c>
      <c r="H43" s="15"/>
      <c r="I43" s="15">
        <v>2</v>
      </c>
      <c r="J43" t="str">
        <f t="shared" si="0"/>
        <v>COMPLETED</v>
      </c>
    </row>
    <row r="44" spans="1:10" x14ac:dyDescent="0.35">
      <c r="A44" s="12" t="s">
        <v>124</v>
      </c>
      <c r="B44" s="15">
        <v>1</v>
      </c>
      <c r="C44" s="15"/>
      <c r="D44" s="15"/>
      <c r="E44" s="15"/>
      <c r="F44" s="15"/>
      <c r="G44" s="15">
        <v>1</v>
      </c>
      <c r="H44" s="15"/>
      <c r="I44" s="15">
        <v>2</v>
      </c>
      <c r="J44" t="str">
        <f t="shared" si="0"/>
        <v>COMPLETED</v>
      </c>
    </row>
    <row r="45" spans="1:10" x14ac:dyDescent="0.35">
      <c r="A45" s="12" t="s">
        <v>125</v>
      </c>
      <c r="B45" s="15">
        <v>1</v>
      </c>
      <c r="C45" s="15"/>
      <c r="D45" s="15"/>
      <c r="E45" s="15"/>
      <c r="F45" s="15"/>
      <c r="G45" s="15">
        <v>1</v>
      </c>
      <c r="H45" s="15"/>
      <c r="I45" s="15">
        <v>2</v>
      </c>
      <c r="J45" t="str">
        <f t="shared" si="0"/>
        <v>COMPLETED</v>
      </c>
    </row>
    <row r="46" spans="1:10" x14ac:dyDescent="0.35">
      <c r="A46" s="12" t="s">
        <v>126</v>
      </c>
      <c r="B46" s="15">
        <v>1</v>
      </c>
      <c r="C46" s="15">
        <v>1</v>
      </c>
      <c r="D46" s="15"/>
      <c r="E46" s="15"/>
      <c r="F46" s="15"/>
      <c r="G46" s="15"/>
      <c r="H46" s="15"/>
      <c r="I46" s="15">
        <v>2</v>
      </c>
      <c r="J46" t="str">
        <f t="shared" si="0"/>
        <v>PENDING</v>
      </c>
    </row>
    <row r="47" spans="1:10" x14ac:dyDescent="0.35">
      <c r="A47" s="12" t="s">
        <v>127</v>
      </c>
      <c r="B47" s="15">
        <v>1</v>
      </c>
      <c r="C47" s="15"/>
      <c r="D47" s="15"/>
      <c r="E47" s="15"/>
      <c r="F47" s="15"/>
      <c r="G47" s="15">
        <v>1</v>
      </c>
      <c r="H47" s="15"/>
      <c r="I47" s="15">
        <v>2</v>
      </c>
      <c r="J47" t="str">
        <f t="shared" si="0"/>
        <v>COMPLETED</v>
      </c>
    </row>
    <row r="48" spans="1:10" x14ac:dyDescent="0.35">
      <c r="A48" s="12" t="s">
        <v>128</v>
      </c>
      <c r="B48" s="15"/>
      <c r="C48" s="15"/>
      <c r="D48" s="15"/>
      <c r="E48" s="15"/>
      <c r="F48" s="15"/>
      <c r="G48" s="15"/>
      <c r="H48" s="15"/>
      <c r="I48" s="15"/>
    </row>
    <row r="49" spans="1:9" x14ac:dyDescent="0.35">
      <c r="A49" s="12" t="s">
        <v>129</v>
      </c>
      <c r="B49" s="15">
        <v>39</v>
      </c>
      <c r="C49" s="15">
        <v>13</v>
      </c>
      <c r="D49" s="15">
        <v>4</v>
      </c>
      <c r="E49" s="15">
        <v>1</v>
      </c>
      <c r="F49" s="15">
        <v>6</v>
      </c>
      <c r="G49" s="15">
        <v>27</v>
      </c>
      <c r="H49" s="15"/>
      <c r="I49" s="1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Time to Completion</vt:lpstr>
      <vt:lpstr>Feuil1</vt:lpstr>
      <vt:lpstr>Get Dummies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Olivier Masson</cp:lastModifiedBy>
  <dcterms:created xsi:type="dcterms:W3CDTF">2022-01-21T07:37:37Z</dcterms:created>
  <dcterms:modified xsi:type="dcterms:W3CDTF">2022-04-01T14:10:38Z</dcterms:modified>
</cp:coreProperties>
</file>