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Mark\dev\ExCell\examples\"/>
    </mc:Choice>
  </mc:AlternateContent>
  <bookViews>
    <workbookView xWindow="0" yWindow="0" windowWidth="21915" windowHeight="25635" xr2:uid="{00000000-000D-0000-FFFF-FFFF00000000}"/>
  </bookViews>
  <sheets>
    <sheet name="Summary" sheetId="1" r:id="rId1"/>
    <sheet name="Assumptions" sheetId="2" r:id="rId2"/>
    <sheet name="Calculations" sheetId="3" state="hidden" r:id="rId3"/>
    <sheet name="Variables" sheetId="4" state="hidden" r:id="rId4"/>
    <sheet name="Compute" sheetId="5" r:id="rId5"/>
    <sheet name="Storage" sheetId="6" r:id="rId6"/>
    <sheet name="Network" sheetId="7" r:id="rId7"/>
    <sheet name="Support" sheetId="8" r:id="rId8"/>
    <sheet name="Reference" sheetId="9" r:id="rId9"/>
  </sheets>
  <definedNames>
    <definedName name="Node_Shape">Reference!$A$1:$I$15</definedName>
    <definedName name="storage">Reference!$A$19:$C$20</definedName>
  </definedNames>
  <calcPr calcId="171027"/>
</workbook>
</file>

<file path=xl/calcChain.xml><?xml version="1.0" encoding="utf-8"?>
<calcChain xmlns="http://schemas.openxmlformats.org/spreadsheetml/2006/main">
  <c r="H14" i="1" l="1"/>
  <c r="G14" i="1"/>
  <c r="C29" i="9"/>
  <c r="C28" i="9"/>
  <c r="C27" i="9"/>
  <c r="C23" i="9"/>
  <c r="C20" i="9"/>
  <c r="C19" i="9"/>
  <c r="H15" i="9"/>
  <c r="G15" i="9"/>
  <c r="E15" i="9"/>
  <c r="I15" i="9" s="1"/>
  <c r="G14" i="9"/>
  <c r="H14" i="9" s="1"/>
  <c r="I14" i="9" s="1"/>
  <c r="E14" i="9"/>
  <c r="H13" i="9"/>
  <c r="G13" i="9"/>
  <c r="E13" i="9"/>
  <c r="I13" i="9" s="1"/>
  <c r="G12" i="9"/>
  <c r="H12" i="9" s="1"/>
  <c r="I12" i="9" s="1"/>
  <c r="E12" i="9"/>
  <c r="H11" i="9"/>
  <c r="G11" i="9"/>
  <c r="E11" i="9"/>
  <c r="G10" i="9"/>
  <c r="H10" i="9" s="1"/>
  <c r="I10" i="9" s="1"/>
  <c r="E10" i="9"/>
  <c r="H9" i="9"/>
  <c r="G9" i="9"/>
  <c r="E9" i="9"/>
  <c r="I9" i="9" s="1"/>
  <c r="H8" i="9"/>
  <c r="E8" i="9"/>
  <c r="I8" i="9" s="1"/>
  <c r="H7" i="9"/>
  <c r="E7" i="9"/>
  <c r="I7" i="9" s="1"/>
  <c r="H6" i="9"/>
  <c r="I6" i="9" s="1"/>
  <c r="E6" i="9"/>
  <c r="H5" i="9"/>
  <c r="I5" i="9" s="1"/>
  <c r="E5" i="9"/>
  <c r="H4" i="9"/>
  <c r="I4" i="9" s="1"/>
  <c r="E4" i="9"/>
  <c r="I3" i="9"/>
  <c r="H3" i="9"/>
  <c r="E3" i="9"/>
  <c r="H2" i="9"/>
  <c r="E2" i="9"/>
  <c r="I2" i="9" s="1"/>
  <c r="C34" i="8"/>
  <c r="D34" i="8" s="1"/>
  <c r="E34" i="8" s="1"/>
  <c r="F34" i="8" s="1"/>
  <c r="B34" i="8"/>
  <c r="C33" i="8"/>
  <c r="D33" i="8" s="1"/>
  <c r="E33" i="8" s="1"/>
  <c r="F33" i="8" s="1"/>
  <c r="B33" i="8"/>
  <c r="C32" i="8"/>
  <c r="B32" i="8"/>
  <c r="D32" i="8" s="1"/>
  <c r="E32" i="8" s="1"/>
  <c r="F32" i="8" s="1"/>
  <c r="E31" i="8"/>
  <c r="F31" i="8" s="1"/>
  <c r="C31" i="8"/>
  <c r="B31" i="8"/>
  <c r="D31" i="8" s="1"/>
  <c r="C30" i="8"/>
  <c r="B30" i="8"/>
  <c r="D30" i="8" s="1"/>
  <c r="E30" i="8" s="1"/>
  <c r="C21" i="8"/>
  <c r="D21" i="8" s="1"/>
  <c r="E21" i="8" s="1"/>
  <c r="F21" i="8" s="1"/>
  <c r="B21" i="8"/>
  <c r="C20" i="8"/>
  <c r="D20" i="8" s="1"/>
  <c r="E20" i="8" s="1"/>
  <c r="F20" i="8" s="1"/>
  <c r="B20" i="8"/>
  <c r="C19" i="8"/>
  <c r="D19" i="8" s="1"/>
  <c r="E19" i="8" s="1"/>
  <c r="F19" i="8" s="1"/>
  <c r="B19" i="8"/>
  <c r="C18" i="8"/>
  <c r="B18" i="8"/>
  <c r="D18" i="8" s="1"/>
  <c r="E18" i="8" s="1"/>
  <c r="F18" i="8" s="1"/>
  <c r="E17" i="8"/>
  <c r="C17" i="8"/>
  <c r="B17" i="8"/>
  <c r="D17" i="8" s="1"/>
  <c r="D8" i="8"/>
  <c r="E8" i="8" s="1"/>
  <c r="F8" i="8" s="1"/>
  <c r="C8" i="8"/>
  <c r="B8" i="8"/>
  <c r="C7" i="8"/>
  <c r="D7" i="8" s="1"/>
  <c r="E7" i="8" s="1"/>
  <c r="F7" i="8" s="1"/>
  <c r="B7" i="8"/>
  <c r="F6" i="8"/>
  <c r="C6" i="8"/>
  <c r="D6" i="8" s="1"/>
  <c r="E6" i="8" s="1"/>
  <c r="B6" i="8"/>
  <c r="E5" i="8"/>
  <c r="F5" i="8" s="1"/>
  <c r="C5" i="8"/>
  <c r="D5" i="8" s="1"/>
  <c r="B5" i="8"/>
  <c r="C4" i="8"/>
  <c r="B4" i="8"/>
  <c r="D4" i="8" s="1"/>
  <c r="E4" i="8" s="1"/>
  <c r="B39" i="7"/>
  <c r="P14" i="7"/>
  <c r="O14" i="7"/>
  <c r="N14" i="7"/>
  <c r="M14" i="7"/>
  <c r="L14" i="7"/>
  <c r="P13" i="7"/>
  <c r="O13" i="7"/>
  <c r="B41" i="7" s="1"/>
  <c r="N13" i="7"/>
  <c r="B25" i="7" s="1"/>
  <c r="M13" i="7"/>
  <c r="B9" i="7" s="1"/>
  <c r="L13" i="7"/>
  <c r="P12" i="7"/>
  <c r="O12" i="7"/>
  <c r="N12" i="7"/>
  <c r="M12" i="7"/>
  <c r="L12" i="7"/>
  <c r="P11" i="7"/>
  <c r="O11" i="7"/>
  <c r="B40" i="7" s="1"/>
  <c r="N11" i="7"/>
  <c r="B24" i="7" s="1"/>
  <c r="M11" i="7"/>
  <c r="L11" i="7"/>
  <c r="P10" i="7"/>
  <c r="O10" i="7"/>
  <c r="N10" i="7"/>
  <c r="M10" i="7"/>
  <c r="L10" i="7"/>
  <c r="P9" i="7"/>
  <c r="O9" i="7"/>
  <c r="N9" i="7"/>
  <c r="B23" i="7" s="1"/>
  <c r="M9" i="7"/>
  <c r="L9" i="7"/>
  <c r="P8" i="7"/>
  <c r="O8" i="7"/>
  <c r="N8" i="7"/>
  <c r="M8" i="7"/>
  <c r="L8" i="7"/>
  <c r="B8" i="7"/>
  <c r="P7" i="7"/>
  <c r="O7" i="7"/>
  <c r="B38" i="7" s="1"/>
  <c r="N7" i="7"/>
  <c r="B22" i="7" s="1"/>
  <c r="M7" i="7"/>
  <c r="L7" i="7"/>
  <c r="B7" i="7"/>
  <c r="P6" i="7"/>
  <c r="O6" i="7"/>
  <c r="N6" i="7"/>
  <c r="M6" i="7"/>
  <c r="L6" i="7"/>
  <c r="B6" i="7"/>
  <c r="P5" i="7"/>
  <c r="O5" i="7"/>
  <c r="B37" i="7" s="1"/>
  <c r="N5" i="7"/>
  <c r="B21" i="7" s="1"/>
  <c r="M5" i="7"/>
  <c r="B5" i="7" s="1"/>
  <c r="L5" i="7"/>
  <c r="O3" i="7"/>
  <c r="N3" i="7"/>
  <c r="M3" i="7"/>
  <c r="F41" i="6"/>
  <c r="F40" i="6"/>
  <c r="F39" i="6"/>
  <c r="C39" i="6"/>
  <c r="B39" i="6"/>
  <c r="F38" i="6"/>
  <c r="C38" i="6"/>
  <c r="B38" i="6"/>
  <c r="F37" i="6"/>
  <c r="C37" i="6"/>
  <c r="B37" i="6"/>
  <c r="F36" i="6"/>
  <c r="C36" i="6"/>
  <c r="B36" i="6"/>
  <c r="F35" i="6"/>
  <c r="B35" i="6"/>
  <c r="E35" i="6" s="1"/>
  <c r="F26" i="6"/>
  <c r="F25" i="6"/>
  <c r="F24" i="6"/>
  <c r="C24" i="6"/>
  <c r="B24" i="6"/>
  <c r="F23" i="6"/>
  <c r="C23" i="6"/>
  <c r="B23" i="6"/>
  <c r="F22" i="6"/>
  <c r="C22" i="6"/>
  <c r="B22" i="6"/>
  <c r="F21" i="6"/>
  <c r="C21" i="6"/>
  <c r="B21" i="6"/>
  <c r="F20" i="6"/>
  <c r="B20" i="6"/>
  <c r="E20" i="6" s="1"/>
  <c r="F11" i="6"/>
  <c r="F10" i="6"/>
  <c r="F9" i="6"/>
  <c r="C9" i="6"/>
  <c r="B9" i="6"/>
  <c r="F8" i="6"/>
  <c r="C8" i="6"/>
  <c r="B8" i="6"/>
  <c r="F7" i="6"/>
  <c r="C7" i="6"/>
  <c r="B7" i="6"/>
  <c r="F6" i="6"/>
  <c r="C6" i="6"/>
  <c r="B6" i="6"/>
  <c r="N5" i="6"/>
  <c r="F5" i="6"/>
  <c r="E5" i="6"/>
  <c r="B5" i="6"/>
  <c r="P4" i="6"/>
  <c r="O4" i="6"/>
  <c r="N4" i="6"/>
  <c r="I29" i="5"/>
  <c r="E29" i="5"/>
  <c r="D29" i="5"/>
  <c r="G29" i="5" s="1"/>
  <c r="B29" i="5"/>
  <c r="C29" i="5" s="1"/>
  <c r="F29" i="5" s="1"/>
  <c r="I28" i="5"/>
  <c r="E28" i="5"/>
  <c r="H28" i="5" s="1"/>
  <c r="J28" i="5" s="1"/>
  <c r="B28" i="5"/>
  <c r="D28" i="5" s="1"/>
  <c r="G28" i="5" s="1"/>
  <c r="I27" i="5"/>
  <c r="D27" i="5"/>
  <c r="C27" i="5"/>
  <c r="B27" i="5"/>
  <c r="I18" i="5"/>
  <c r="E18" i="5"/>
  <c r="B18" i="5"/>
  <c r="I17" i="5"/>
  <c r="E17" i="5"/>
  <c r="D17" i="5"/>
  <c r="G17" i="5" s="1"/>
  <c r="C17" i="5"/>
  <c r="F17" i="5" s="1"/>
  <c r="B17" i="5"/>
  <c r="H17" i="5" s="1"/>
  <c r="J17" i="5" s="1"/>
  <c r="I16" i="5"/>
  <c r="B16" i="5"/>
  <c r="I7" i="5"/>
  <c r="F7" i="5"/>
  <c r="E7" i="5"/>
  <c r="D7" i="5"/>
  <c r="G7" i="5" s="1"/>
  <c r="B7" i="5"/>
  <c r="C7" i="5" s="1"/>
  <c r="I6" i="5"/>
  <c r="E6" i="5"/>
  <c r="B6" i="5"/>
  <c r="I5" i="5"/>
  <c r="D5" i="5"/>
  <c r="C5" i="5"/>
  <c r="B5" i="5"/>
  <c r="E27" i="3"/>
  <c r="D27" i="3"/>
  <c r="C27" i="3"/>
  <c r="E21" i="3"/>
  <c r="E22" i="3" s="1"/>
  <c r="E29" i="3" s="1"/>
  <c r="D21" i="3"/>
  <c r="D22" i="3" s="1"/>
  <c r="D29" i="3" s="1"/>
  <c r="C21" i="3"/>
  <c r="C22" i="3" s="1"/>
  <c r="E12" i="3"/>
  <c r="D12" i="3"/>
  <c r="C12" i="3"/>
  <c r="C29" i="3" s="1"/>
  <c r="E92" i="2"/>
  <c r="D92" i="2"/>
  <c r="C92" i="2"/>
  <c r="C84" i="2"/>
  <c r="E51" i="2"/>
  <c r="E50" i="2"/>
  <c r="D50" i="2"/>
  <c r="D51" i="2" s="1"/>
  <c r="C50" i="2"/>
  <c r="C51" i="2" s="1"/>
  <c r="C25" i="2"/>
  <c r="D23" i="2"/>
  <c r="E18" i="2"/>
  <c r="P5" i="6" s="1"/>
  <c r="D18" i="2"/>
  <c r="C18" i="2"/>
  <c r="M4" i="7" s="1"/>
  <c r="E17" i="2"/>
  <c r="D17" i="2"/>
  <c r="C17" i="2"/>
  <c r="E15" i="2"/>
  <c r="D15" i="2"/>
  <c r="C15" i="2"/>
  <c r="D7" i="2"/>
  <c r="C7" i="2"/>
  <c r="C23" i="2" s="1"/>
  <c r="C28" i="2" s="1"/>
  <c r="E5" i="5" s="1"/>
  <c r="H5" i="5" s="1"/>
  <c r="J5" i="5" s="1"/>
  <c r="E5" i="2"/>
  <c r="E7" i="2" s="1"/>
  <c r="D5" i="2"/>
  <c r="O2" i="6" s="1"/>
  <c r="B25" i="6" s="1"/>
  <c r="E25" i="6" s="1"/>
  <c r="G25" i="6" s="1"/>
  <c r="C5" i="2"/>
  <c r="N2" i="6" s="1"/>
  <c r="B10" i="6" s="1"/>
  <c r="F5" i="5" l="1"/>
  <c r="P3" i="6"/>
  <c r="E23" i="2"/>
  <c r="E9" i="2"/>
  <c r="O2" i="7"/>
  <c r="C39" i="7" s="1"/>
  <c r="C25" i="7"/>
  <c r="D25" i="7" s="1"/>
  <c r="E25" i="7" s="1"/>
  <c r="F25" i="7" s="1"/>
  <c r="E10" i="6"/>
  <c r="G10" i="6" s="1"/>
  <c r="B11" i="6"/>
  <c r="E11" i="6" s="1"/>
  <c r="G11" i="6" s="1"/>
  <c r="E37" i="8"/>
  <c r="F30" i="8"/>
  <c r="F37" i="8" s="1"/>
  <c r="H10" i="1" s="1"/>
  <c r="G10" i="1" s="1"/>
  <c r="E24" i="6"/>
  <c r="G24" i="6" s="1"/>
  <c r="D6" i="5"/>
  <c r="G6" i="5" s="1"/>
  <c r="C6" i="5"/>
  <c r="F6" i="5" s="1"/>
  <c r="H6" i="5"/>
  <c r="J6" i="5" s="1"/>
  <c r="J9" i="5" s="1"/>
  <c r="D7" i="1" s="1"/>
  <c r="P2" i="6"/>
  <c r="B40" i="6" s="1"/>
  <c r="E36" i="6"/>
  <c r="G36" i="6" s="1"/>
  <c r="C21" i="7"/>
  <c r="D21" i="7" s="1"/>
  <c r="E21" i="7" s="1"/>
  <c r="C41" i="7"/>
  <c r="O5" i="6"/>
  <c r="N4" i="7"/>
  <c r="C40" i="7"/>
  <c r="C16" i="5"/>
  <c r="E22" i="6"/>
  <c r="G22" i="6" s="1"/>
  <c r="D16" i="5"/>
  <c r="G20" i="6"/>
  <c r="E37" i="6"/>
  <c r="G37" i="6" s="1"/>
  <c r="D37" i="6"/>
  <c r="G5" i="5"/>
  <c r="D18" i="5"/>
  <c r="G18" i="5" s="1"/>
  <c r="C18" i="5"/>
  <c r="F18" i="5" s="1"/>
  <c r="B26" i="6"/>
  <c r="E26" i="6" s="1"/>
  <c r="G26" i="6" s="1"/>
  <c r="C23" i="7"/>
  <c r="D23" i="7" s="1"/>
  <c r="E23" i="7" s="1"/>
  <c r="F23" i="7" s="1"/>
  <c r="I11" i="9"/>
  <c r="N2" i="7"/>
  <c r="C22" i="7" s="1"/>
  <c r="D22" i="7" s="1"/>
  <c r="E22" i="7" s="1"/>
  <c r="F22" i="7" s="1"/>
  <c r="D9" i="2"/>
  <c r="O3" i="6"/>
  <c r="D24" i="6" s="1"/>
  <c r="C38" i="7"/>
  <c r="M2" i="7"/>
  <c r="C6" i="7" s="1"/>
  <c r="D6" i="7" s="1"/>
  <c r="E6" i="7" s="1"/>
  <c r="F6" i="7" s="1"/>
  <c r="C9" i="2"/>
  <c r="N3" i="6"/>
  <c r="E9" i="6" s="1"/>
  <c r="G9" i="6" s="1"/>
  <c r="H18" i="5"/>
  <c r="J18" i="5" s="1"/>
  <c r="G5" i="6"/>
  <c r="G35" i="6"/>
  <c r="E38" i="6"/>
  <c r="G38" i="6" s="1"/>
  <c r="C24" i="7"/>
  <c r="D24" i="7" s="1"/>
  <c r="E24" i="7" s="1"/>
  <c r="F24" i="7" s="1"/>
  <c r="F4" i="8"/>
  <c r="F11" i="8" s="1"/>
  <c r="D10" i="1" s="1"/>
  <c r="C10" i="1" s="1"/>
  <c r="E11" i="8"/>
  <c r="F17" i="8"/>
  <c r="F24" i="8" s="1"/>
  <c r="F10" i="1" s="1"/>
  <c r="E10" i="1" s="1"/>
  <c r="E24" i="8"/>
  <c r="H7" i="5"/>
  <c r="J7" i="5" s="1"/>
  <c r="H29" i="5"/>
  <c r="J29" i="5" s="1"/>
  <c r="C28" i="5"/>
  <c r="F28" i="5" s="1"/>
  <c r="D36" i="6"/>
  <c r="O4" i="7"/>
  <c r="E25" i="2"/>
  <c r="C7" i="1" l="1"/>
  <c r="D38" i="7"/>
  <c r="E38" i="7" s="1"/>
  <c r="F38" i="7" s="1"/>
  <c r="C7" i="7"/>
  <c r="D7" i="7" s="1"/>
  <c r="E7" i="7" s="1"/>
  <c r="F7" i="7" s="1"/>
  <c r="D39" i="7"/>
  <c r="E39" i="7" s="1"/>
  <c r="F39" i="7" s="1"/>
  <c r="D8" i="6"/>
  <c r="C9" i="7"/>
  <c r="D9" i="7" s="1"/>
  <c r="E9" i="7" s="1"/>
  <c r="F9" i="7" s="1"/>
  <c r="E21" i="6"/>
  <c r="D21" i="6"/>
  <c r="D23" i="6"/>
  <c r="E23" i="6"/>
  <c r="G23" i="6" s="1"/>
  <c r="D40" i="7"/>
  <c r="E40" i="7" s="1"/>
  <c r="F40" i="7" s="1"/>
  <c r="E6" i="6"/>
  <c r="E28" i="2"/>
  <c r="E27" i="5" s="1"/>
  <c r="D9" i="6"/>
  <c r="E40" i="6"/>
  <c r="G40" i="6" s="1"/>
  <c r="B41" i="6"/>
  <c r="E41" i="6" s="1"/>
  <c r="G41" i="6" s="1"/>
  <c r="E39" i="6"/>
  <c r="G39" i="6" s="1"/>
  <c r="G43" i="6" s="1"/>
  <c r="H8" i="1" s="1"/>
  <c r="G8" i="1" s="1"/>
  <c r="D39" i="6"/>
  <c r="D38" i="6"/>
  <c r="E30" i="7"/>
  <c r="F21" i="7"/>
  <c r="F30" i="7" s="1"/>
  <c r="F9" i="1" s="1"/>
  <c r="E9" i="1" s="1"/>
  <c r="E8" i="6"/>
  <c r="G8" i="6" s="1"/>
  <c r="C5" i="7"/>
  <c r="D5" i="7" s="1"/>
  <c r="E5" i="7" s="1"/>
  <c r="E7" i="6"/>
  <c r="G7" i="6" s="1"/>
  <c r="D6" i="6"/>
  <c r="D7" i="6"/>
  <c r="D41" i="7"/>
  <c r="E41" i="7" s="1"/>
  <c r="F41" i="7" s="1"/>
  <c r="D22" i="6"/>
  <c r="D25" i="2"/>
  <c r="D28" i="2" s="1"/>
  <c r="E16" i="5" s="1"/>
  <c r="H16" i="5" s="1"/>
  <c r="J16" i="5" s="1"/>
  <c r="J20" i="5" s="1"/>
  <c r="F7" i="1" s="1"/>
  <c r="C8" i="7"/>
  <c r="D8" i="7" s="1"/>
  <c r="E8" i="7" s="1"/>
  <c r="F8" i="7" s="1"/>
  <c r="C37" i="7"/>
  <c r="D37" i="7" s="1"/>
  <c r="E37" i="7" s="1"/>
  <c r="F16" i="5" l="1"/>
  <c r="G6" i="6"/>
  <c r="G13" i="6" s="1"/>
  <c r="D8" i="1" s="1"/>
  <c r="E13" i="6"/>
  <c r="F37" i="7"/>
  <c r="F46" i="7" s="1"/>
  <c r="H9" i="1" s="1"/>
  <c r="G9" i="1" s="1"/>
  <c r="E46" i="7"/>
  <c r="E14" i="7"/>
  <c r="F5" i="7"/>
  <c r="F14" i="7" s="1"/>
  <c r="D9" i="1" s="1"/>
  <c r="C9" i="1" s="1"/>
  <c r="E7" i="1"/>
  <c r="E12" i="1" s="1"/>
  <c r="G21" i="6"/>
  <c r="G28" i="6" s="1"/>
  <c r="F8" i="1" s="1"/>
  <c r="E8" i="1" s="1"/>
  <c r="E28" i="6"/>
  <c r="E43" i="6"/>
  <c r="G16" i="5"/>
  <c r="H27" i="5"/>
  <c r="J27" i="5" s="1"/>
  <c r="J31" i="5" s="1"/>
  <c r="H7" i="1" s="1"/>
  <c r="F27" i="5"/>
  <c r="G27" i="5"/>
  <c r="H12" i="1" l="1"/>
  <c r="G7" i="1"/>
  <c r="G12" i="1" s="1"/>
  <c r="C8" i="1"/>
  <c r="C12" i="1" s="1"/>
  <c r="D12" i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Fairhurst</author>
  </authors>
  <commentList>
    <comment ref="C3" authorId="0" shapeId="0" xr:uid="{AC4D6CA1-3362-4E71-950D-D5BF6B8D0053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I:small</t>
        </r>
      </text>
    </comment>
    <comment ref="E3" authorId="0" shapeId="0" xr:uid="{95E0806F-8EA2-408C-B3FF-D80C3480B2F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I:medium</t>
        </r>
      </text>
    </comment>
    <comment ref="G3" authorId="0" shapeId="0" xr:uid="{EFFB8EDB-ED95-41BB-9420-68A4AED5B79D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I:large</t>
        </r>
      </text>
    </comment>
    <comment ref="C12" authorId="0" shapeId="0" xr:uid="{18080A04-D7DF-40C0-B846-C6B2EFCC71EF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O:totalSmallPerMonth</t>
        </r>
      </text>
    </comment>
    <comment ref="D12" authorId="0" shapeId="0" xr:uid="{6A768834-0EC6-4C50-B91B-A51154B8D757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O:totalSmallPerYear</t>
        </r>
      </text>
    </comment>
    <comment ref="E12" authorId="0" shapeId="0" xr:uid="{F95D80B2-E33E-426E-BACB-68F8E451FA0B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O:totalMediumPerMonth</t>
        </r>
      </text>
    </comment>
    <comment ref="F12" authorId="0" shapeId="0" xr:uid="{62863347-D2B0-4824-B747-F400F54278D3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O:totalMediumPerYear</t>
        </r>
      </text>
    </comment>
    <comment ref="G12" authorId="0" shapeId="0" xr:uid="{E6CEE5F0-0D25-4C02-9DAE-43506C9C1FDE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O:totalLargePerMonth</t>
        </r>
      </text>
    </comment>
    <comment ref="H12" authorId="0" shapeId="0" xr:uid="{04948994-2327-466A-870D-7A91FC1075C1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O:totalLargePerYear</t>
        </r>
      </text>
    </comment>
    <comment ref="G14" authorId="0" shapeId="0" xr:uid="{BB292A18-39CB-4F86-AA1F-23B0C6B72134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O:totalPerMonth</t>
        </r>
      </text>
    </comment>
    <comment ref="H14" authorId="0" shapeId="0" xr:uid="{A4F04943-5A4E-437C-A490-6048E7ACD1A2}">
      <text>
        <r>
          <rPr>
            <b/>
            <sz val="9"/>
            <color indexed="81"/>
            <rFont val="Tahoma"/>
            <charset val="1"/>
          </rPr>
          <t>Mark Fairhurst:</t>
        </r>
        <r>
          <rPr>
            <sz val="9"/>
            <color indexed="81"/>
            <rFont val="Tahoma"/>
            <charset val="1"/>
          </rPr>
          <t xml:space="preserve">
O:totalPerYear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9" authorId="0" shapeId="0" xr:uid="{00000000-0006-0000-0100-000001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D69" authorId="0" shapeId="0" xr:uid="{00000000-0006-0000-0100-000002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E69" authorId="0" shapeId="0" xr:uid="{00000000-0006-0000-0100-000003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C70" authorId="0" shapeId="0" xr:uid="{00000000-0006-0000-0100-000004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D70" authorId="0" shapeId="0" xr:uid="{00000000-0006-0000-0100-000005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E70" authorId="0" shapeId="0" xr:uid="{00000000-0006-0000-0100-000006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C71" authorId="0" shapeId="0" xr:uid="{00000000-0006-0000-0100-000007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D71" authorId="0" shapeId="0" xr:uid="{00000000-0006-0000-0100-000008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E71" authorId="0" shapeId="0" xr:uid="{00000000-0006-0000-0100-000009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C72" authorId="0" shapeId="0" xr:uid="{00000000-0006-0000-0100-00000A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D72" authorId="0" shapeId="0" xr:uid="{00000000-0006-0000-0100-00000B000000}">
      <text>
        <r>
          <rPr>
            <sz val="10"/>
            <color rgb="FF000000"/>
            <rFont val="Arial"/>
          </rPr>
          <t>Nick Carter:
not being used at the moment</t>
        </r>
      </text>
    </comment>
    <comment ref="E72" authorId="0" shapeId="0" xr:uid="{00000000-0006-0000-0100-00000C000000}">
      <text>
        <r>
          <rPr>
            <sz val="10"/>
            <color rgb="FF000000"/>
            <rFont val="Arial"/>
          </rPr>
          <t>Nick Carter:
not being used at the moment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10"/>
            <color rgb="FF000000"/>
            <rFont val="Arial"/>
          </rPr>
          <t>AAron's perf tests currently nosedive at 50 users on a medium spec environment
	-Nick Carter
https://olmgroup.atlassian.net/wiki/spaces/OLM/pages/17944309/Eclipse+Performance+Test+Results
	-Nick Carter</t>
        </r>
      </text>
    </comment>
    <comment ref="A28" authorId="0" shapeId="0" xr:uid="{00000000-0006-0000-0200-000002000000}">
      <text>
        <r>
          <rPr>
            <sz val="10"/>
            <color rgb="FF000000"/>
            <rFont val="Arial"/>
          </rPr>
          <t>We do not have any support arrangements in place - may want to consider business support
	-Nick Carter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700-000001000000}">
      <text>
        <r>
          <rPr>
            <sz val="10"/>
            <color rgb="FF000000"/>
            <rFont val="Arial"/>
          </rPr>
          <t>Nick Carter:
difficult to quantify per customer</t>
        </r>
      </text>
    </comment>
    <comment ref="A22" authorId="0" shapeId="0" xr:uid="{00000000-0006-0000-0700-000002000000}">
      <text>
        <r>
          <rPr>
            <sz val="10"/>
            <color rgb="FF000000"/>
            <rFont val="Arial"/>
          </rPr>
          <t>Nick Carter:
difficult to quantify per customer</t>
        </r>
      </text>
    </comment>
    <comment ref="A35" authorId="0" shapeId="0" xr:uid="{00000000-0006-0000-0700-000003000000}">
      <text>
        <r>
          <rPr>
            <sz val="10"/>
            <color rgb="FF000000"/>
            <rFont val="Arial"/>
          </rPr>
          <t>Nick Carter:
difficult to quantify per customer</t>
        </r>
      </text>
    </comment>
  </commentList>
</comments>
</file>

<file path=xl/sharedStrings.xml><?xml version="1.0" encoding="utf-8"?>
<sst xmlns="http://schemas.openxmlformats.org/spreadsheetml/2006/main" count="532" uniqueCount="293">
  <si>
    <t>Component</t>
  </si>
  <si>
    <t>ASSUMPTION</t>
  </si>
  <si>
    <t>Notes</t>
  </si>
  <si>
    <t>Small Customer</t>
  </si>
  <si>
    <t>Medium Customer</t>
  </si>
  <si>
    <t>Large Customer</t>
  </si>
  <si>
    <t>Number of Prod instances</t>
  </si>
  <si>
    <t>Number of Non Prod instances</t>
  </si>
  <si>
    <t>Maximum Active Users</t>
  </si>
  <si>
    <t>0-50</t>
  </si>
  <si>
    <t>Description</t>
  </si>
  <si>
    <t>SMALL</t>
  </si>
  <si>
    <t>51-150</t>
  </si>
  <si>
    <t>151-250</t>
  </si>
  <si>
    <t>Compute &amp; Disk Spec</t>
  </si>
  <si>
    <t>https://cloud.google.com/products/calculator/#id=7dbe50ea-0db7-4555-9dd3-656e96c3388a</t>
  </si>
  <si>
    <t>Unit</t>
  </si>
  <si>
    <t>Value</t>
  </si>
  <si>
    <t>Customer</t>
  </si>
  <si>
    <t>Eclipse</t>
  </si>
  <si>
    <t>https://cloud.google.com/products/calculator/#id=5c861564-af78-41b9-9d4c-79dc3ee81444</t>
  </si>
  <si>
    <t>Total licensed users</t>
  </si>
  <si>
    <t>users</t>
  </si>
  <si>
    <t>https://cloud.google.com/products/calculator/#id=8cd6ef34-272b-4787-a636-01479b919c22</t>
  </si>
  <si>
    <t>MEDIUM</t>
  </si>
  <si>
    <t>DB spec</t>
  </si>
  <si>
    <t>https://cloud.google.com/products/calculator/#id=da41a1c7-eed2-45c4-aace-0c2975cef450</t>
  </si>
  <si>
    <t>LARGE</t>
  </si>
  <si>
    <t>https://cloud.google.com/products/calculator/#id=d0852bae-cac4-4056-aeb4-a9234e0bf2e0</t>
  </si>
  <si>
    <t>Licensed Users</t>
  </si>
  <si>
    <t>https://cloud.google.com/products/calculator/#id=72cf9570-ea53-403f-b87b-f3bfd406245a</t>
  </si>
  <si>
    <t>Disk</t>
  </si>
  <si>
    <t>1Tb persistent storage assumed
100Gb snapshot storage</t>
  </si>
  <si>
    <t>Compute</t>
  </si>
  <si>
    <t>raw cost per year in £</t>
  </si>
  <si>
    <t>% of licensed users who are active users</t>
  </si>
  <si>
    <t>%</t>
  </si>
  <si>
    <t>Networking</t>
  </si>
  <si>
    <t>Assume 10Gb download per user per year</t>
  </si>
  <si>
    <t>Database</t>
  </si>
  <si>
    <t>Cloud PostgreSQL</t>
  </si>
  <si>
    <t>TOTAL PER YEAR</t>
  </si>
  <si>
    <t>Cost per month</t>
  </si>
  <si>
    <t>Cost per year</t>
  </si>
  <si>
    <t>Total active users</t>
  </si>
  <si>
    <t>GCP Compute payaway</t>
  </si>
  <si>
    <t>Support</t>
  </si>
  <si>
    <t>Cost in hours per year
1725 hours available per person per year 
(46 weeks x 37.5 hours per week)</t>
  </si>
  <si>
    <t xml:space="preserve">Ops support </t>
  </si>
  <si>
    <t>~75 environments per Ops person</t>
  </si>
  <si>
    <t>1st line support</t>
  </si>
  <si>
    <t>~20 environments per 1st line person</t>
  </si>
  <si>
    <t>2nd line support</t>
  </si>
  <si>
    <t>~40 environments per 2nd line person</t>
  </si>
  <si>
    <t>3rd line support</t>
  </si>
  <si>
    <t>~75 environments per 3rd line person</t>
  </si>
  <si>
    <t>TOTAL</t>
  </si>
  <si>
    <t>% concurrency of active users</t>
  </si>
  <si>
    <t>Total concurrent users</t>
  </si>
  <si>
    <t>Average cost per hour</t>
  </si>
  <si>
    <t>Average FTE £50k / 52w / 37.5h = ~£25</t>
  </si>
  <si>
    <t>% number mobile users</t>
  </si>
  <si>
    <t>number active mobile seats</t>
  </si>
  <si>
    <t>% users active during business hours</t>
  </si>
  <si>
    <t>% users active outside business hours</t>
  </si>
  <si>
    <t>Number of business hours per week</t>
  </si>
  <si>
    <t>hours</t>
  </si>
  <si>
    <t>Number of non business hours per week</t>
  </si>
  <si>
    <t>On-call support</t>
  </si>
  <si>
    <t>average cost = £16,000 per engineer per year
2 engineers per 100 environments</t>
  </si>
  <si>
    <t xml:space="preserve">On-call incidents </t>
  </si>
  <si>
    <t xml:space="preserve">Average incident cost = £1000
2 incidents per 50 environments per year </t>
  </si>
  <si>
    <t>GCP Storage payaway</t>
  </si>
  <si>
    <t>Number of working days per week</t>
  </si>
  <si>
    <t>days</t>
  </si>
  <si>
    <t>Number of non-working days per week</t>
  </si>
  <si>
    <t>GRAND TOTAL</t>
  </si>
  <si>
    <t>GCP Network payaway</t>
  </si>
  <si>
    <t>Number of working days per year</t>
  </si>
  <si>
    <t>OLM Support internal cost</t>
  </si>
  <si>
    <t>Active Users per container</t>
  </si>
  <si>
    <t>Required number of containers</t>
  </si>
  <si>
    <t>containers</t>
  </si>
  <si>
    <t>Container memory</t>
  </si>
  <si>
    <t>GB</t>
  </si>
  <si>
    <t>Containers per node (rounded down)</t>
  </si>
  <si>
    <t>Number of Production Clusters</t>
  </si>
  <si>
    <t>cluster</t>
  </si>
  <si>
    <t>Number of Non prod Clusters</t>
  </si>
  <si>
    <t>Required mumber of nodes per prod cluster</t>
  </si>
  <si>
    <t>node</t>
  </si>
  <si>
    <t>Number of nodes per non prod cluster</t>
  </si>
  <si>
    <t>Prod cluster node type</t>
  </si>
  <si>
    <t>n1-standard-2 - COS / Ubuntu</t>
  </si>
  <si>
    <t>Non prod cluster node type</t>
  </si>
  <si>
    <t>Number of nodes for integration</t>
  </si>
  <si>
    <t>Integration node type</t>
  </si>
  <si>
    <t>n1-standard-2 - Windows</t>
  </si>
  <si>
    <t>Prod cluster running hours per day</t>
  </si>
  <si>
    <t>Non-prod cluster running hours per day</t>
  </si>
  <si>
    <t>Integration nodes running hours per day</t>
  </si>
  <si>
    <t>Storage</t>
  </si>
  <si>
    <t>text casenotes per active user per day</t>
  </si>
  <si>
    <t>text case note</t>
  </si>
  <si>
    <t>text case note size</t>
  </si>
  <si>
    <t>MB</t>
  </si>
  <si>
    <t>image casenotes per active user per day</t>
  </si>
  <si>
    <t>image</t>
  </si>
  <si>
    <t>image casenote size</t>
  </si>
  <si>
    <t>video casenotes per active user per day</t>
  </si>
  <si>
    <t>video</t>
  </si>
  <si>
    <t>video case note size</t>
  </si>
  <si>
    <t>forms per active user per day</t>
  </si>
  <si>
    <t>form</t>
  </si>
  <si>
    <t>form size</t>
  </si>
  <si>
    <t>Size of imported legacy data</t>
  </si>
  <si>
    <t>Default Storage Type</t>
  </si>
  <si>
    <t>Multi Region Storage - EU</t>
  </si>
  <si>
    <t>Eclipse Early Help</t>
  </si>
  <si>
    <t>Eclipse Childrens</t>
  </si>
  <si>
    <t>Eclipse Adults</t>
  </si>
  <si>
    <t>Fiscal</t>
  </si>
  <si>
    <t>Storage Cost per GB per month</t>
  </si>
  <si>
    <t>CareFirst</t>
  </si>
  <si>
    <t>GB per month</t>
  </si>
  <si>
    <t>CareFinance</t>
  </si>
  <si>
    <t>Swift</t>
  </si>
  <si>
    <t>Customer user base</t>
  </si>
  <si>
    <t>number total user seats</t>
  </si>
  <si>
    <t>assumed average active seats</t>
  </si>
  <si>
    <t>number mobile seats</t>
  </si>
  <si>
    <t>Storage cost drivers</t>
  </si>
  <si>
    <t>text casenotes per day</t>
  </si>
  <si>
    <t>image casenotes per day</t>
  </si>
  <si>
    <t>video casenotes per day</t>
  </si>
  <si>
    <t>Compute cost drivers</t>
  </si>
  <si>
    <t>number of forms</t>
  </si>
  <si>
    <t>number of worklists</t>
  </si>
  <si>
    <t>number of events</t>
  </si>
  <si>
    <t>user working hours</t>
  </si>
  <si>
    <t>user working days</t>
  </si>
  <si>
    <t>OLM staff cost drivers</t>
  </si>
  <si>
    <t>ops support hours per day</t>
  </si>
  <si>
    <t>ops support days per week</t>
  </si>
  <si>
    <t>firstline support hours per day</t>
  </si>
  <si>
    <t>firstline support days per week</t>
  </si>
  <si>
    <t>secondline support hours per day</t>
  </si>
  <si>
    <t>secondline support days per week</t>
  </si>
  <si>
    <t>Storage Cost per GB per year</t>
  </si>
  <si>
    <t>GB per year</t>
  </si>
  <si>
    <t>thirdline support hours per day</t>
  </si>
  <si>
    <t>thirdline support days per week</t>
  </si>
  <si>
    <t>Initial database Storage per registered user</t>
  </si>
  <si>
    <t>MB per user</t>
  </si>
  <si>
    <t>Database growth per year</t>
  </si>
  <si>
    <t>Network</t>
  </si>
  <si>
    <t>Page views per user per day</t>
  </si>
  <si>
    <t>pages</t>
  </si>
  <si>
    <t>Page note size</t>
  </si>
  <si>
    <t>KB</t>
  </si>
  <si>
    <t>case note views per user per day</t>
  </si>
  <si>
    <t>case note size</t>
  </si>
  <si>
    <t>image views per person per day</t>
  </si>
  <si>
    <t>images</t>
  </si>
  <si>
    <t>image view size</t>
  </si>
  <si>
    <t>video views per person per day</t>
  </si>
  <si>
    <t>videos</t>
  </si>
  <si>
    <t>video stream size</t>
  </si>
  <si>
    <t>Form view per user per day</t>
  </si>
  <si>
    <t>forms</t>
  </si>
  <si>
    <t>Form view size</t>
  </si>
  <si>
    <t>Business Hours Support</t>
  </si>
  <si>
    <t>Number of environments per Tech Ops person</t>
  </si>
  <si>
    <t>environments</t>
  </si>
  <si>
    <t>Number of environments per 1st line support person</t>
  </si>
  <si>
    <t>Number of environments per 2nd line support person</t>
  </si>
  <si>
    <t>Number of environments per 3rd line support person</t>
  </si>
  <si>
    <t>1st line - Product Support incidents per month</t>
  </si>
  <si>
    <t>2nd line - Operations incidents per month</t>
  </si>
  <si>
    <t>3rd line - development support incidents per month</t>
  </si>
  <si>
    <t>Tech-Ops Support incidents per month</t>
  </si>
  <si>
    <t>1st line - Product Support incident average TTR</t>
  </si>
  <si>
    <t>minutes</t>
  </si>
  <si>
    <t>2nd line - Operations incident average TTR</t>
  </si>
  <si>
    <t>3rd line - development support incident average TTR</t>
  </si>
  <si>
    <t>Tech-Ops Support incident average TTR</t>
  </si>
  <si>
    <t>FTE cost</t>
  </si>
  <si>
    <t>£</t>
  </si>
  <si>
    <t>FTE working weeks per year</t>
  </si>
  <si>
    <t>weeks</t>
  </si>
  <si>
    <t>Cluster</t>
  </si>
  <si>
    <t>Cluster Node Type</t>
  </si>
  <si>
    <t>vCPU</t>
  </si>
  <si>
    <t>FTE working hours per week</t>
  </si>
  <si>
    <t>RAM</t>
  </si>
  <si>
    <t>QTY</t>
  </si>
  <si>
    <t>Total vCPU</t>
  </si>
  <si>
    <t>Total RAM</t>
  </si>
  <si>
    <t>Total Cost per hour</t>
  </si>
  <si>
    <t>Operating Hours per Day</t>
  </si>
  <si>
    <t>PROD</t>
  </si>
  <si>
    <t>FTE cost per working hour</t>
  </si>
  <si>
    <t>Out of Hours Support</t>
  </si>
  <si>
    <t>Cost for OOH work per hour</t>
  </si>
  <si>
    <t>NON-PROD</t>
  </si>
  <si>
    <t>OOH incidents per month</t>
  </si>
  <si>
    <t>incidents</t>
  </si>
  <si>
    <t>OOH support incident average TTR</t>
  </si>
  <si>
    <t>On call support cost per engineer per week</t>
  </si>
  <si>
    <t>On call support cost per engineer per month</t>
  </si>
  <si>
    <t>On call support weeks per year</t>
  </si>
  <si>
    <t>INTEGRATION</t>
  </si>
  <si>
    <t>Number of engineers on call</t>
  </si>
  <si>
    <t>engineer</t>
  </si>
  <si>
    <t>Miscelleanous</t>
  </si>
  <si>
    <t>$ Exchange rate</t>
  </si>
  <si>
    <t>Number of licensed users:</t>
  </si>
  <si>
    <t>Size (MB)</t>
  </si>
  <si>
    <t>per user per day</t>
  </si>
  <si>
    <t>Total per day (MB)</t>
  </si>
  <si>
    <t>Total per year (GB)</t>
  </si>
  <si>
    <t>Storage Type</t>
  </si>
  <si>
    <t>Storage Cost per year</t>
  </si>
  <si>
    <t>Number of active users:</t>
  </si>
  <si>
    <t>Number of working days per week:</t>
  </si>
  <si>
    <t>Migrated data</t>
  </si>
  <si>
    <t>n/a</t>
  </si>
  <si>
    <t>Number of working days per year:</t>
  </si>
  <si>
    <t>Total per day</t>
  </si>
  <si>
    <t>Total per year</t>
  </si>
  <si>
    <t>Total egress per year (GB)</t>
  </si>
  <si>
    <t>Text Case Notes</t>
  </si>
  <si>
    <t>Page views</t>
  </si>
  <si>
    <t>Images</t>
  </si>
  <si>
    <t>Videos</t>
  </si>
  <si>
    <t>Forms</t>
  </si>
  <si>
    <t>Initial Database size</t>
  </si>
  <si>
    <t>Database growth</t>
  </si>
  <si>
    <t>Total</t>
  </si>
  <si>
    <t>Reporting</t>
  </si>
  <si>
    <t>Exports</t>
  </si>
  <si>
    <t>Integration</t>
  </si>
  <si>
    <t>Support per customer</t>
  </si>
  <si>
    <t>Number of incidents per month</t>
  </si>
  <si>
    <t>Average time to resolve (mins)</t>
  </si>
  <si>
    <t>Total time required (Hrs)</t>
  </si>
  <si>
    <t>1st line - Product Support</t>
  </si>
  <si>
    <t>2nd line - Operations</t>
  </si>
  <si>
    <t>3rd line - development support</t>
  </si>
  <si>
    <t>Tech-Ops Support</t>
  </si>
  <si>
    <t>OOH support incidents</t>
  </si>
  <si>
    <t>OOH support on-call</t>
  </si>
  <si>
    <t>Node Shape</t>
  </si>
  <si>
    <t>Memory</t>
  </si>
  <si>
    <t>Compute Cost per Hour ($)</t>
  </si>
  <si>
    <t>Compute Cost per Hour (£)</t>
  </si>
  <si>
    <t>Compute pre-emptible cost per hour ($)</t>
  </si>
  <si>
    <t>OS cost per hour ($)</t>
  </si>
  <si>
    <t>OS cost per hour (£)</t>
  </si>
  <si>
    <t>Total Cost per hour (£)</t>
  </si>
  <si>
    <t>n1-standard-1 - COS / Ubuntu</t>
  </si>
  <si>
    <t>$0.01230</t>
  </si>
  <si>
    <t>$0.02460</t>
  </si>
  <si>
    <t>n1-standard-4 - COS / Ubuntu</t>
  </si>
  <si>
    <t>$0.04920</t>
  </si>
  <si>
    <t>n1-standard-8 - COS / Ubuntu</t>
  </si>
  <si>
    <t>$0.09840</t>
  </si>
  <si>
    <t>n1-standard-16 - COS / Ubuntu</t>
  </si>
  <si>
    <t>$0.19680</t>
  </si>
  <si>
    <t>n1-standard-32 - COS / Ubuntu</t>
  </si>
  <si>
    <t>$0.39360</t>
  </si>
  <si>
    <t>n1-standard-64 - COS / Ubuntu</t>
  </si>
  <si>
    <t>$0.78720</t>
  </si>
  <si>
    <t>n1-standard-1 - Windows</t>
  </si>
  <si>
    <t>n1-standard-4 - Windows</t>
  </si>
  <si>
    <t>n1-standard-8 - Windows</t>
  </si>
  <si>
    <t>n1-standard-16 - Windows</t>
  </si>
  <si>
    <t>n1-standard-32 - Windows</t>
  </si>
  <si>
    <t>n1-standard-64 - Windows</t>
  </si>
  <si>
    <t>per GB per month ($)</t>
  </si>
  <si>
    <t>per GB per month (£)</t>
  </si>
  <si>
    <t>Regional Storage - London</t>
  </si>
  <si>
    <t>Egress</t>
  </si>
  <si>
    <t>Per GB ($)</t>
  </si>
  <si>
    <t>per GB (£)</t>
  </si>
  <si>
    <t xml:space="preserve">to Worldwide Destinations </t>
  </si>
  <si>
    <t>Storage Operations</t>
  </si>
  <si>
    <t>per 10k operations ($)</t>
  </si>
  <si>
    <t>per 10k operations (£)</t>
  </si>
  <si>
    <t>Multi-Regional and Regional</t>
  </si>
  <si>
    <t>Nearline and Durable Reduced Availability</t>
  </si>
  <si>
    <t>Coldline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</si>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</sst>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]#,##0"/>
    <numFmt numFmtId="165" formatCode="&quot;£&quot;#,##0"/>
    <numFmt numFmtId="166" formatCode="&quot;£&quot;#,##0.00"/>
    <numFmt numFmtId="167" formatCode="_-* #,##0_-;\-* #,##0_-;_-* &quot;-&quot;??_-;_-@"/>
    <numFmt numFmtId="168" formatCode="_-* #,##0.00_-;\-* #,##0.00_-;_-* &quot;-&quot;??_-;_-@"/>
    <numFmt numFmtId="169" formatCode="0.00000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1"/>
      <color rgb="FF3F3F76"/>
      <name val="Calibri"/>
    </font>
    <font>
      <b/>
      <sz val="10"/>
      <name val="Arial"/>
    </font>
    <font>
      <sz val="10"/>
      <name val="Arial"/>
    </font>
    <font>
      <i/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B6D7A8"/>
        <bgColor rgb="FFB6D7A8"/>
      </patternFill>
    </fill>
    <fill>
      <patternFill patternType="solid">
        <fgColor rgb="FFAEABAB"/>
        <bgColor rgb="FFAEABAB"/>
      </patternFill>
    </fill>
    <fill>
      <patternFill patternType="solid">
        <fgColor rgb="FFF4CCCC"/>
        <bgColor rgb="FFF4CC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/>
    <xf numFmtId="164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9" fontId="4" fillId="2" borderId="1" xfId="0" applyNumberFormat="1" applyFont="1" applyFill="1" applyBorder="1"/>
    <xf numFmtId="165" fontId="2" fillId="0" borderId="0" xfId="0" applyNumberFormat="1" applyFont="1"/>
    <xf numFmtId="164" fontId="5" fillId="0" borderId="0" xfId="0" applyNumberFormat="1" applyFont="1"/>
    <xf numFmtId="0" fontId="0" fillId="0" borderId="0" xfId="0" applyFont="1" applyAlignment="1"/>
    <xf numFmtId="0" fontId="0" fillId="4" borderId="4" xfId="0" applyFont="1" applyFill="1" applyBorder="1"/>
    <xf numFmtId="165" fontId="0" fillId="0" borderId="0" xfId="0" applyNumberFormat="1" applyFont="1"/>
    <xf numFmtId="0" fontId="1" fillId="0" borderId="0" xfId="0" applyFont="1" applyAlignment="1"/>
    <xf numFmtId="0" fontId="4" fillId="4" borderId="1" xfId="0" applyFont="1" applyFill="1" applyBorder="1"/>
    <xf numFmtId="165" fontId="0" fillId="5" borderId="0" xfId="0" applyNumberFormat="1" applyFont="1" applyFill="1"/>
    <xf numFmtId="165" fontId="2" fillId="5" borderId="0" xfId="0" applyNumberFormat="1" applyFont="1" applyFill="1"/>
    <xf numFmtId="166" fontId="4" fillId="4" borderId="1" xfId="0" applyNumberFormat="1" applyFont="1" applyFill="1" applyBorder="1"/>
    <xf numFmtId="166" fontId="0" fillId="0" borderId="0" xfId="0" applyNumberFormat="1" applyFont="1"/>
    <xf numFmtId="166" fontId="0" fillId="4" borderId="4" xfId="0" applyNumberFormat="1" applyFont="1" applyFill="1" applyBorder="1"/>
    <xf numFmtId="165" fontId="4" fillId="2" borderId="1" xfId="0" applyNumberFormat="1" applyFont="1" applyFill="1" applyBorder="1"/>
    <xf numFmtId="166" fontId="2" fillId="0" borderId="0" xfId="0" applyNumberFormat="1" applyFont="1"/>
    <xf numFmtId="1" fontId="0" fillId="0" borderId="0" xfId="0" applyNumberFormat="1" applyFont="1"/>
    <xf numFmtId="0" fontId="7" fillId="0" borderId="0" xfId="0" applyFont="1" applyAlignment="1">
      <alignment horizontal="center"/>
    </xf>
    <xf numFmtId="1" fontId="0" fillId="4" borderId="4" xfId="0" applyNumberFormat="1" applyFont="1" applyFill="1" applyBorder="1"/>
    <xf numFmtId="167" fontId="0" fillId="0" borderId="0" xfId="0" applyNumberFormat="1" applyFont="1"/>
    <xf numFmtId="165" fontId="0" fillId="4" borderId="4" xfId="0" applyNumberFormat="1" applyFont="1" applyFill="1" applyBorder="1"/>
    <xf numFmtId="167" fontId="0" fillId="4" borderId="4" xfId="0" applyNumberFormat="1" applyFont="1" applyFill="1" applyBorder="1"/>
    <xf numFmtId="167" fontId="2" fillId="0" borderId="0" xfId="0" applyNumberFormat="1" applyFont="1"/>
    <xf numFmtId="167" fontId="2" fillId="4" borderId="4" xfId="0" applyNumberFormat="1" applyFont="1" applyFill="1" applyBorder="1"/>
    <xf numFmtId="165" fontId="2" fillId="4" borderId="4" xfId="0" applyNumberFormat="1" applyFont="1" applyFill="1" applyBorder="1"/>
    <xf numFmtId="168" fontId="0" fillId="4" borderId="4" xfId="0" applyNumberFormat="1" applyFont="1" applyFill="1" applyBorder="1"/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0" xfId="0" applyFont="1" applyAlignment="1">
      <alignment horizontal="center" wrapText="1"/>
    </xf>
    <xf numFmtId="169" fontId="0" fillId="0" borderId="0" xfId="0" applyNumberFormat="1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4" borderId="4" xfId="0" applyFont="1" applyFill="1" applyBorder="1" applyAlignment="1">
      <alignment horizontal="center"/>
    </xf>
    <xf numFmtId="169" fontId="4" fillId="2" borderId="1" xfId="0" applyNumberFormat="1" applyFont="1" applyFill="1" applyBorder="1"/>
    <xf numFmtId="169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6" fillId="0" borderId="3" xfId="0" applyFont="1" applyBorder="1"/>
    <xf numFmtId="0" fontId="4" fillId="2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65" fontId="0" fillId="4" borderId="8" xfId="0" applyNumberFormat="1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165" fontId="4" fillId="2" borderId="5" xfId="0" applyNumberFormat="1" applyFont="1" applyFill="1" applyBorder="1" applyAlignment="1">
      <alignment horizontal="center"/>
    </xf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1514475</xdr:colOff>
      <xdr:row>58</xdr:row>
      <xdr:rowOff>133350</xdr:rowOff>
    </xdr:to>
    <xdr:sp macro="" textlink="">
      <xdr:nvSpPr>
        <xdr:cNvPr id="2061" name="Text Box 13" hidden="1">
          <a:extLst>
            <a:ext uri="{FF2B5EF4-FFF2-40B4-BE49-F238E27FC236}">
              <a16:creationId xmlns:a16="http://schemas.microsoft.com/office/drawing/2014/main" id="{03E1C665-3A28-4433-952E-8D14748C5A6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314325</xdr:colOff>
      <xdr:row>47</xdr:row>
      <xdr:rowOff>123825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D2DE6175-5AFF-4029-8871-20D7EA082F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57150</xdr:colOff>
      <xdr:row>56</xdr:row>
      <xdr:rowOff>114300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3D40BFF3-9ABE-488E-A6BF-5566525412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s://cloud.google.com/products/calculator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cloud.google.com/products/calculator/" TargetMode="External"/><Relationship Id="rId1" Type="http://schemas.openxmlformats.org/officeDocument/2006/relationships/hyperlink" Target="https://cloud.google.com/products/calculator/" TargetMode="External"/><Relationship Id="rId6" Type="http://schemas.openxmlformats.org/officeDocument/2006/relationships/hyperlink" Target="https://cloud.google.com/products/calculator/" TargetMode="External"/><Relationship Id="rId5" Type="http://schemas.openxmlformats.org/officeDocument/2006/relationships/hyperlink" Target="https://cloud.google.com/products/calculator/" TargetMode="External"/><Relationship Id="rId4" Type="http://schemas.openxmlformats.org/officeDocument/2006/relationships/hyperlink" Target="https://cloud.google.com/products/calculator/" TargetMode="External"/><Relationship Id="rId9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4" sqref="H14"/>
    </sheetView>
  </sheetViews>
  <sheetFormatPr defaultColWidth="14.42578125" defaultRowHeight="15" customHeight="1" x14ac:dyDescent="0.2"/>
  <cols>
    <col min="1" max="1" width="22.7109375" customWidth="1"/>
    <col min="2" max="2" width="26.5703125" customWidth="1"/>
    <col min="3" max="4" width="15.28515625" customWidth="1"/>
    <col min="5" max="8" width="14.42578125" customWidth="1"/>
  </cols>
  <sheetData>
    <row r="1" spans="1:8" ht="15.75" customHeight="1" x14ac:dyDescent="0.2">
      <c r="A1" s="2" t="s">
        <v>0</v>
      </c>
      <c r="B1" s="2" t="s">
        <v>10</v>
      </c>
      <c r="C1" s="43" t="s">
        <v>11</v>
      </c>
      <c r="D1" s="44"/>
      <c r="E1" s="43" t="s">
        <v>24</v>
      </c>
      <c r="F1" s="44"/>
      <c r="G1" s="43" t="s">
        <v>27</v>
      </c>
      <c r="H1" s="44"/>
    </row>
    <row r="2" spans="1:8" ht="15.75" customHeight="1" x14ac:dyDescent="0.2">
      <c r="C2" s="5"/>
      <c r="D2" s="5"/>
      <c r="E2" s="5"/>
      <c r="F2" s="5"/>
      <c r="G2" s="5"/>
      <c r="H2" s="5"/>
    </row>
    <row r="3" spans="1:8" ht="15.75" customHeight="1" x14ac:dyDescent="0.2">
      <c r="A3" s="3" t="s">
        <v>29</v>
      </c>
      <c r="C3" s="45">
        <v>400</v>
      </c>
      <c r="D3" s="46"/>
      <c r="E3" s="45">
        <v>800</v>
      </c>
      <c r="F3" s="46"/>
      <c r="G3" s="45">
        <v>1200</v>
      </c>
      <c r="H3" s="46"/>
    </row>
    <row r="4" spans="1:8" ht="15.75" customHeight="1" x14ac:dyDescent="0.2">
      <c r="C4" s="5"/>
      <c r="D4" s="5"/>
      <c r="E4" s="5"/>
      <c r="F4" s="5"/>
      <c r="G4" s="5"/>
      <c r="H4" s="5"/>
    </row>
    <row r="5" spans="1:8" ht="15.75" customHeight="1" x14ac:dyDescent="0.2">
      <c r="C5" s="3" t="s">
        <v>42</v>
      </c>
      <c r="D5" s="11" t="s">
        <v>43</v>
      </c>
      <c r="E5" s="3" t="s">
        <v>42</v>
      </c>
      <c r="F5" s="11" t="s">
        <v>43</v>
      </c>
      <c r="G5" s="3" t="s">
        <v>42</v>
      </c>
      <c r="H5" s="11" t="s">
        <v>43</v>
      </c>
    </row>
    <row r="6" spans="1:8" ht="15.75" customHeight="1" x14ac:dyDescent="0.2">
      <c r="D6" s="11"/>
    </row>
    <row r="7" spans="1:8" ht="15.75" customHeight="1" x14ac:dyDescent="0.2">
      <c r="A7" s="13" t="s">
        <v>45</v>
      </c>
      <c r="C7" s="15">
        <f t="shared" ref="C7:C10" si="0">D7/12</f>
        <v>570.95927999999992</v>
      </c>
      <c r="D7" s="11">
        <f>Compute!J9</f>
        <v>6851.5113599999995</v>
      </c>
      <c r="E7" s="15">
        <f t="shared" ref="E7:E10" si="1">F7/12</f>
        <v>888.15887999999984</v>
      </c>
      <c r="F7" s="11">
        <f>Compute!J20</f>
        <v>10657.906559999998</v>
      </c>
      <c r="G7" s="15">
        <f t="shared" ref="G7:G10" si="2">H7/12</f>
        <v>1205.3584799999996</v>
      </c>
      <c r="H7" s="11">
        <f>Compute!J31</f>
        <v>14464.301759999997</v>
      </c>
    </row>
    <row r="8" spans="1:8" ht="15.75" customHeight="1" x14ac:dyDescent="0.2">
      <c r="A8" s="16" t="s">
        <v>72</v>
      </c>
      <c r="C8" s="15">
        <f t="shared" si="0"/>
        <v>23.911468749999997</v>
      </c>
      <c r="D8" s="11">
        <f>Storage!G13</f>
        <v>286.93762499999997</v>
      </c>
      <c r="E8" s="15">
        <f t="shared" si="1"/>
        <v>46.921570312499995</v>
      </c>
      <c r="F8" s="11">
        <f>Storage!G28</f>
        <v>563.05884374999994</v>
      </c>
      <c r="G8" s="15">
        <f t="shared" si="2"/>
        <v>69.931671874999992</v>
      </c>
      <c r="H8" s="11">
        <f>Storage!G43</f>
        <v>839.18006249999996</v>
      </c>
    </row>
    <row r="9" spans="1:8" ht="15.75" customHeight="1" x14ac:dyDescent="0.2">
      <c r="A9" s="13" t="s">
        <v>77</v>
      </c>
      <c r="C9" s="15">
        <f t="shared" si="0"/>
        <v>8.2390594482421875</v>
      </c>
      <c r="D9" s="11">
        <f>Network!F14</f>
        <v>98.86871337890625</v>
      </c>
      <c r="E9" s="15">
        <f t="shared" si="1"/>
        <v>16.478118896484375</v>
      </c>
      <c r="F9" s="11">
        <f>Network!F30</f>
        <v>197.7374267578125</v>
      </c>
      <c r="G9" s="15">
        <f t="shared" si="2"/>
        <v>24.717178344726563</v>
      </c>
      <c r="H9" s="11">
        <f>Network!F46</f>
        <v>296.60614013671875</v>
      </c>
    </row>
    <row r="10" spans="1:8" ht="15.75" customHeight="1" x14ac:dyDescent="0.2">
      <c r="A10" s="16" t="s">
        <v>79</v>
      </c>
      <c r="C10" s="15">
        <f t="shared" si="0"/>
        <v>567.21504112808464</v>
      </c>
      <c r="D10" s="11">
        <f>Support!F11</f>
        <v>6806.5804935370152</v>
      </c>
      <c r="E10" s="15">
        <f t="shared" si="1"/>
        <v>816.92126909518208</v>
      </c>
      <c r="F10" s="11">
        <f>Support!F24</f>
        <v>9803.0552291421845</v>
      </c>
      <c r="G10" s="15">
        <f t="shared" si="2"/>
        <v>1066.6274970622796</v>
      </c>
      <c r="H10" s="11">
        <f>Support!F37</f>
        <v>12799.529964747355</v>
      </c>
    </row>
    <row r="11" spans="1:8" ht="15.75" customHeight="1" x14ac:dyDescent="0.2">
      <c r="C11" s="15"/>
      <c r="D11" s="11"/>
      <c r="E11" s="15"/>
      <c r="F11" s="11"/>
      <c r="G11" s="15"/>
      <c r="H11" s="11"/>
    </row>
    <row r="12" spans="1:8" ht="15.75" customHeight="1" x14ac:dyDescent="0.2">
      <c r="A12" s="8" t="s">
        <v>56</v>
      </c>
      <c r="B12" s="2"/>
      <c r="C12" s="18">
        <f t="shared" ref="C12:H12" si="3">SUM(C7:C10)</f>
        <v>1170.3248493263268</v>
      </c>
      <c r="D12" s="19">
        <f t="shared" si="3"/>
        <v>14043.89819191592</v>
      </c>
      <c r="E12" s="18">
        <f t="shared" si="3"/>
        <v>1768.4798383041662</v>
      </c>
      <c r="F12" s="19">
        <f t="shared" si="3"/>
        <v>21221.758059649994</v>
      </c>
      <c r="G12" s="18">
        <f t="shared" si="3"/>
        <v>2366.634827282006</v>
      </c>
      <c r="H12" s="19">
        <f t="shared" si="3"/>
        <v>28399.617927384068</v>
      </c>
    </row>
    <row r="13" spans="1:8" ht="15.75" customHeight="1" x14ac:dyDescent="0.2">
      <c r="D13" s="11"/>
    </row>
    <row r="14" spans="1:8" ht="15.75" customHeight="1" x14ac:dyDescent="0.2">
      <c r="A14" t="s">
        <v>292</v>
      </c>
      <c r="D14" s="11"/>
      <c r="G14" s="54">
        <f>C12+E12+G12</f>
        <v>5305.4395149124994</v>
      </c>
      <c r="H14" s="54">
        <f>D12+F12+H12</f>
        <v>63665.274178949985</v>
      </c>
    </row>
    <row r="15" spans="1:8" ht="15.75" customHeight="1" x14ac:dyDescent="0.2">
      <c r="A15" s="43"/>
      <c r="B15" s="44"/>
      <c r="C15" s="44"/>
      <c r="D15" s="44"/>
    </row>
    <row r="16" spans="1:8" ht="15.75" customHeight="1" x14ac:dyDescent="0.2">
      <c r="A16" s="3"/>
      <c r="B16" s="3"/>
      <c r="C16" s="3"/>
      <c r="D16" s="11"/>
    </row>
    <row r="17" spans="1:4" ht="15.75" customHeight="1" x14ac:dyDescent="0.2">
      <c r="D17" s="11"/>
    </row>
    <row r="18" spans="1:4" ht="15.75" customHeight="1" x14ac:dyDescent="0.2">
      <c r="A18" s="3"/>
      <c r="C18" s="15"/>
      <c r="D18" s="11"/>
    </row>
    <row r="19" spans="1:4" ht="15.75" customHeight="1" x14ac:dyDescent="0.2">
      <c r="A19" s="1"/>
      <c r="C19" s="15"/>
      <c r="D19" s="11"/>
    </row>
    <row r="20" spans="1:4" ht="15.75" customHeight="1" x14ac:dyDescent="0.2">
      <c r="A20" s="3"/>
      <c r="C20" s="15"/>
      <c r="D20" s="11"/>
    </row>
    <row r="21" spans="1:4" ht="15.75" customHeight="1" x14ac:dyDescent="0.2">
      <c r="A21" s="1"/>
      <c r="C21" s="15"/>
      <c r="D21" s="11"/>
    </row>
    <row r="22" spans="1:4" ht="15.75" customHeight="1" x14ac:dyDescent="0.2">
      <c r="C22" s="15"/>
      <c r="D22" s="11"/>
    </row>
    <row r="23" spans="1:4" ht="15.75" customHeight="1" x14ac:dyDescent="0.2">
      <c r="A23" s="8"/>
      <c r="B23" s="2"/>
      <c r="C23" s="15"/>
      <c r="D23" s="11"/>
    </row>
    <row r="24" spans="1:4" ht="15.75" customHeight="1" x14ac:dyDescent="0.2">
      <c r="D24" s="11"/>
    </row>
    <row r="25" spans="1:4" ht="15.75" customHeight="1" x14ac:dyDescent="0.2">
      <c r="D25" s="11"/>
    </row>
    <row r="26" spans="1:4" ht="15.75" customHeight="1" x14ac:dyDescent="0.2">
      <c r="A26" s="43"/>
      <c r="B26" s="44"/>
      <c r="C26" s="44"/>
      <c r="D26" s="44"/>
    </row>
    <row r="27" spans="1:4" ht="15.75" customHeight="1" x14ac:dyDescent="0.2">
      <c r="A27" s="3"/>
      <c r="B27" s="3"/>
      <c r="C27" s="3"/>
      <c r="D27" s="11"/>
    </row>
    <row r="28" spans="1:4" ht="15.75" customHeight="1" x14ac:dyDescent="0.2">
      <c r="D28" s="11"/>
    </row>
    <row r="29" spans="1:4" ht="15.75" customHeight="1" x14ac:dyDescent="0.2">
      <c r="A29" s="3"/>
      <c r="C29" s="15"/>
      <c r="D29" s="11"/>
    </row>
    <row r="30" spans="1:4" ht="15.75" customHeight="1" x14ac:dyDescent="0.2">
      <c r="A30" s="1"/>
      <c r="C30" s="15"/>
      <c r="D30" s="11"/>
    </row>
    <row r="31" spans="1:4" ht="15.75" customHeight="1" x14ac:dyDescent="0.2">
      <c r="A31" s="3"/>
      <c r="C31" s="15"/>
      <c r="D31" s="11"/>
    </row>
    <row r="32" spans="1:4" ht="15.75" customHeight="1" x14ac:dyDescent="0.2">
      <c r="A32" s="1"/>
      <c r="C32" s="15"/>
      <c r="D32" s="11"/>
    </row>
    <row r="33" spans="1:4" ht="15.75" customHeight="1" x14ac:dyDescent="0.2">
      <c r="C33" s="15"/>
      <c r="D33" s="11"/>
    </row>
    <row r="34" spans="1:4" ht="15.75" customHeight="1" x14ac:dyDescent="0.2">
      <c r="A34" s="8"/>
      <c r="B34" s="2"/>
      <c r="C34" s="15"/>
      <c r="D34" s="11"/>
    </row>
    <row r="35" spans="1:4" ht="15.75" customHeight="1" x14ac:dyDescent="0.2">
      <c r="D35" s="11"/>
    </row>
    <row r="36" spans="1:4" ht="15.75" customHeight="1" x14ac:dyDescent="0.2">
      <c r="D36" s="11"/>
    </row>
    <row r="37" spans="1:4" ht="15.75" customHeight="1" x14ac:dyDescent="0.2">
      <c r="D37" s="11"/>
    </row>
    <row r="38" spans="1:4" ht="15.75" customHeight="1" x14ac:dyDescent="0.2">
      <c r="D38" s="11"/>
    </row>
    <row r="39" spans="1:4" ht="15.75" customHeight="1" x14ac:dyDescent="0.2">
      <c r="D39" s="11"/>
    </row>
    <row r="40" spans="1:4" ht="15.75" customHeight="1" x14ac:dyDescent="0.2">
      <c r="D40" s="11"/>
    </row>
    <row r="41" spans="1:4" ht="15.75" customHeight="1" x14ac:dyDescent="0.2">
      <c r="D41" s="11"/>
    </row>
    <row r="42" spans="1:4" ht="15.75" customHeight="1" x14ac:dyDescent="0.2">
      <c r="D42" s="11"/>
    </row>
    <row r="43" spans="1:4" ht="15.75" customHeight="1" x14ac:dyDescent="0.2">
      <c r="D43" s="11"/>
    </row>
    <row r="44" spans="1:4" ht="15.75" customHeight="1" x14ac:dyDescent="0.2">
      <c r="D44" s="11"/>
    </row>
    <row r="45" spans="1:4" ht="15.75" customHeight="1" x14ac:dyDescent="0.2">
      <c r="D45" s="11"/>
    </row>
    <row r="46" spans="1:4" ht="15.75" customHeight="1" x14ac:dyDescent="0.2">
      <c r="D46" s="11"/>
    </row>
    <row r="47" spans="1:4" ht="15.75" customHeight="1" x14ac:dyDescent="0.2">
      <c r="D47" s="11"/>
    </row>
    <row r="48" spans="1:4" ht="15.75" customHeight="1" x14ac:dyDescent="0.2">
      <c r="D48" s="11"/>
    </row>
    <row r="49" spans="4:4" ht="15.75" customHeight="1" x14ac:dyDescent="0.2">
      <c r="D49" s="11"/>
    </row>
    <row r="50" spans="4:4" ht="15.75" customHeight="1" x14ac:dyDescent="0.2">
      <c r="D50" s="11"/>
    </row>
    <row r="51" spans="4:4" ht="15.75" customHeight="1" x14ac:dyDescent="0.2">
      <c r="D51" s="11"/>
    </row>
    <row r="52" spans="4:4" ht="15.75" customHeight="1" x14ac:dyDescent="0.2">
      <c r="D52" s="11"/>
    </row>
    <row r="53" spans="4:4" ht="15.75" customHeight="1" x14ac:dyDescent="0.2">
      <c r="D53" s="11"/>
    </row>
    <row r="54" spans="4:4" ht="15.75" customHeight="1" x14ac:dyDescent="0.2">
      <c r="D54" s="11"/>
    </row>
    <row r="55" spans="4:4" ht="15.75" customHeight="1" x14ac:dyDescent="0.2">
      <c r="D55" s="11"/>
    </row>
    <row r="56" spans="4:4" ht="15.75" customHeight="1" x14ac:dyDescent="0.2">
      <c r="D56" s="11"/>
    </row>
    <row r="57" spans="4:4" ht="15.75" customHeight="1" x14ac:dyDescent="0.2">
      <c r="D57" s="11"/>
    </row>
    <row r="58" spans="4:4" ht="15.75" customHeight="1" x14ac:dyDescent="0.2">
      <c r="D58" s="11"/>
    </row>
    <row r="59" spans="4:4" ht="15.75" customHeight="1" x14ac:dyDescent="0.2">
      <c r="D59" s="11"/>
    </row>
    <row r="60" spans="4:4" ht="15.75" customHeight="1" x14ac:dyDescent="0.2">
      <c r="D60" s="11"/>
    </row>
    <row r="61" spans="4:4" ht="15.75" customHeight="1" x14ac:dyDescent="0.2">
      <c r="D61" s="11"/>
    </row>
    <row r="62" spans="4:4" ht="15.75" customHeight="1" x14ac:dyDescent="0.2">
      <c r="D62" s="11"/>
    </row>
    <row r="63" spans="4:4" ht="15.75" customHeight="1" x14ac:dyDescent="0.2">
      <c r="D63" s="11"/>
    </row>
    <row r="64" spans="4:4" ht="15.75" customHeight="1" x14ac:dyDescent="0.2">
      <c r="D64" s="11"/>
    </row>
    <row r="65" spans="4:4" ht="15.75" customHeight="1" x14ac:dyDescent="0.2">
      <c r="D65" s="11"/>
    </row>
    <row r="66" spans="4:4" ht="15.75" customHeight="1" x14ac:dyDescent="0.2">
      <c r="D66" s="11"/>
    </row>
    <row r="67" spans="4:4" ht="15.75" customHeight="1" x14ac:dyDescent="0.2">
      <c r="D67" s="11"/>
    </row>
    <row r="68" spans="4:4" ht="15.75" customHeight="1" x14ac:dyDescent="0.2">
      <c r="D68" s="11"/>
    </row>
    <row r="69" spans="4:4" ht="15.75" customHeight="1" x14ac:dyDescent="0.2">
      <c r="D69" s="11"/>
    </row>
    <row r="70" spans="4:4" ht="15.75" customHeight="1" x14ac:dyDescent="0.2">
      <c r="D70" s="11"/>
    </row>
    <row r="71" spans="4:4" ht="15.75" customHeight="1" x14ac:dyDescent="0.2">
      <c r="D71" s="11"/>
    </row>
    <row r="72" spans="4:4" ht="15.75" customHeight="1" x14ac:dyDescent="0.2">
      <c r="D72" s="11"/>
    </row>
    <row r="73" spans="4:4" ht="15.75" customHeight="1" x14ac:dyDescent="0.2">
      <c r="D73" s="11"/>
    </row>
    <row r="74" spans="4:4" ht="15.75" customHeight="1" x14ac:dyDescent="0.2">
      <c r="D74" s="11"/>
    </row>
    <row r="75" spans="4:4" ht="15.75" customHeight="1" x14ac:dyDescent="0.2">
      <c r="D75" s="11"/>
    </row>
    <row r="76" spans="4:4" ht="15.75" customHeight="1" x14ac:dyDescent="0.2">
      <c r="D76" s="11"/>
    </row>
    <row r="77" spans="4:4" ht="15.75" customHeight="1" x14ac:dyDescent="0.2">
      <c r="D77" s="11"/>
    </row>
    <row r="78" spans="4:4" ht="15.75" customHeight="1" x14ac:dyDescent="0.2">
      <c r="D78" s="11"/>
    </row>
    <row r="79" spans="4:4" ht="15.75" customHeight="1" x14ac:dyDescent="0.2">
      <c r="D79" s="11"/>
    </row>
    <row r="80" spans="4:4" ht="15.75" customHeight="1" x14ac:dyDescent="0.2">
      <c r="D80" s="11"/>
    </row>
    <row r="81" spans="4:4" ht="15.75" customHeight="1" x14ac:dyDescent="0.2">
      <c r="D81" s="11"/>
    </row>
    <row r="82" spans="4:4" ht="15.75" customHeight="1" x14ac:dyDescent="0.2">
      <c r="D82" s="11"/>
    </row>
    <row r="83" spans="4:4" ht="15.75" customHeight="1" x14ac:dyDescent="0.2">
      <c r="D83" s="11"/>
    </row>
    <row r="84" spans="4:4" ht="15.75" customHeight="1" x14ac:dyDescent="0.2">
      <c r="D84" s="11"/>
    </row>
    <row r="85" spans="4:4" ht="15.75" customHeight="1" x14ac:dyDescent="0.2">
      <c r="D85" s="11"/>
    </row>
    <row r="86" spans="4:4" ht="15.75" customHeight="1" x14ac:dyDescent="0.2">
      <c r="D86" s="11"/>
    </row>
    <row r="87" spans="4:4" ht="15.75" customHeight="1" x14ac:dyDescent="0.2">
      <c r="D87" s="11"/>
    </row>
    <row r="88" spans="4:4" ht="15.75" customHeight="1" x14ac:dyDescent="0.2">
      <c r="D88" s="11"/>
    </row>
    <row r="89" spans="4:4" ht="15.75" customHeight="1" x14ac:dyDescent="0.2">
      <c r="D89" s="11"/>
    </row>
    <row r="90" spans="4:4" ht="15.75" customHeight="1" x14ac:dyDescent="0.2">
      <c r="D90" s="11"/>
    </row>
    <row r="91" spans="4:4" ht="15.75" customHeight="1" x14ac:dyDescent="0.2">
      <c r="D91" s="11"/>
    </row>
    <row r="92" spans="4:4" ht="15.75" customHeight="1" x14ac:dyDescent="0.2">
      <c r="D92" s="11"/>
    </row>
    <row r="93" spans="4:4" ht="15.75" customHeight="1" x14ac:dyDescent="0.2">
      <c r="D93" s="11"/>
    </row>
    <row r="94" spans="4:4" ht="15.75" customHeight="1" x14ac:dyDescent="0.2">
      <c r="D94" s="11"/>
    </row>
    <row r="95" spans="4:4" ht="15.75" customHeight="1" x14ac:dyDescent="0.2">
      <c r="D95" s="11"/>
    </row>
    <row r="96" spans="4:4" ht="15.75" customHeight="1" x14ac:dyDescent="0.2">
      <c r="D96" s="11"/>
    </row>
    <row r="97" spans="4:4" ht="15.75" customHeight="1" x14ac:dyDescent="0.2">
      <c r="D97" s="11"/>
    </row>
    <row r="98" spans="4:4" ht="15.75" customHeight="1" x14ac:dyDescent="0.2">
      <c r="D98" s="11"/>
    </row>
    <row r="99" spans="4:4" ht="15.75" customHeight="1" x14ac:dyDescent="0.2">
      <c r="D99" s="11"/>
    </row>
    <row r="100" spans="4:4" ht="15.75" customHeight="1" x14ac:dyDescent="0.2">
      <c r="D100" s="11"/>
    </row>
    <row r="101" spans="4:4" ht="15.75" customHeight="1" x14ac:dyDescent="0.2">
      <c r="D101" s="11"/>
    </row>
    <row r="102" spans="4:4" ht="15.75" customHeight="1" x14ac:dyDescent="0.2">
      <c r="D102" s="11"/>
    </row>
    <row r="103" spans="4:4" ht="15.75" customHeight="1" x14ac:dyDescent="0.2">
      <c r="D103" s="11"/>
    </row>
    <row r="104" spans="4:4" ht="15.75" customHeight="1" x14ac:dyDescent="0.2">
      <c r="D104" s="11"/>
    </row>
    <row r="105" spans="4:4" ht="15.75" customHeight="1" x14ac:dyDescent="0.2">
      <c r="D105" s="11"/>
    </row>
    <row r="106" spans="4:4" ht="15.75" customHeight="1" x14ac:dyDescent="0.2">
      <c r="D106" s="11"/>
    </row>
    <row r="107" spans="4:4" ht="15.75" customHeight="1" x14ac:dyDescent="0.2">
      <c r="D107" s="11"/>
    </row>
    <row r="108" spans="4:4" ht="15.75" customHeight="1" x14ac:dyDescent="0.2">
      <c r="D108" s="11"/>
    </row>
    <row r="109" spans="4:4" ht="15.75" customHeight="1" x14ac:dyDescent="0.2">
      <c r="D109" s="11"/>
    </row>
    <row r="110" spans="4:4" ht="15.75" customHeight="1" x14ac:dyDescent="0.2">
      <c r="D110" s="11"/>
    </row>
    <row r="111" spans="4:4" ht="15.75" customHeight="1" x14ac:dyDescent="0.2">
      <c r="D111" s="11"/>
    </row>
    <row r="112" spans="4:4" ht="15.75" customHeight="1" x14ac:dyDescent="0.2">
      <c r="D112" s="11"/>
    </row>
    <row r="113" spans="4:4" ht="15.75" customHeight="1" x14ac:dyDescent="0.2">
      <c r="D113" s="11"/>
    </row>
    <row r="114" spans="4:4" ht="15.75" customHeight="1" x14ac:dyDescent="0.2">
      <c r="D114" s="11"/>
    </row>
    <row r="115" spans="4:4" ht="15.75" customHeight="1" x14ac:dyDescent="0.2">
      <c r="D115" s="11"/>
    </row>
    <row r="116" spans="4:4" ht="15.75" customHeight="1" x14ac:dyDescent="0.2">
      <c r="D116" s="11"/>
    </row>
    <row r="117" spans="4:4" ht="15.75" customHeight="1" x14ac:dyDescent="0.2">
      <c r="D117" s="11"/>
    </row>
    <row r="118" spans="4:4" ht="15.75" customHeight="1" x14ac:dyDescent="0.2">
      <c r="D118" s="11"/>
    </row>
    <row r="119" spans="4:4" ht="15.75" customHeight="1" x14ac:dyDescent="0.2">
      <c r="D119" s="11"/>
    </row>
    <row r="120" spans="4:4" ht="15.75" customHeight="1" x14ac:dyDescent="0.2">
      <c r="D120" s="11"/>
    </row>
    <row r="121" spans="4:4" ht="15.75" customHeight="1" x14ac:dyDescent="0.2">
      <c r="D121" s="11"/>
    </row>
    <row r="122" spans="4:4" ht="15.75" customHeight="1" x14ac:dyDescent="0.2">
      <c r="D122" s="11"/>
    </row>
    <row r="123" spans="4:4" ht="15.75" customHeight="1" x14ac:dyDescent="0.2">
      <c r="D123" s="11"/>
    </row>
    <row r="124" spans="4:4" ht="15.75" customHeight="1" x14ac:dyDescent="0.2">
      <c r="D124" s="11"/>
    </row>
    <row r="125" spans="4:4" ht="15.75" customHeight="1" x14ac:dyDescent="0.2">
      <c r="D125" s="11"/>
    </row>
    <row r="126" spans="4:4" ht="15.75" customHeight="1" x14ac:dyDescent="0.2">
      <c r="D126" s="11"/>
    </row>
    <row r="127" spans="4:4" ht="15.75" customHeight="1" x14ac:dyDescent="0.2">
      <c r="D127" s="11"/>
    </row>
    <row r="128" spans="4:4" ht="15.75" customHeight="1" x14ac:dyDescent="0.2">
      <c r="D128" s="11"/>
    </row>
    <row r="129" spans="4:4" ht="15.75" customHeight="1" x14ac:dyDescent="0.2">
      <c r="D129" s="11"/>
    </row>
    <row r="130" spans="4:4" ht="15.75" customHeight="1" x14ac:dyDescent="0.2">
      <c r="D130" s="11"/>
    </row>
    <row r="131" spans="4:4" ht="15.75" customHeight="1" x14ac:dyDescent="0.2">
      <c r="D131" s="11"/>
    </row>
    <row r="132" spans="4:4" ht="15.75" customHeight="1" x14ac:dyDescent="0.2">
      <c r="D132" s="11"/>
    </row>
    <row r="133" spans="4:4" ht="15.75" customHeight="1" x14ac:dyDescent="0.2">
      <c r="D133" s="11"/>
    </row>
    <row r="134" spans="4:4" ht="15.75" customHeight="1" x14ac:dyDescent="0.2">
      <c r="D134" s="11"/>
    </row>
    <row r="135" spans="4:4" ht="15.75" customHeight="1" x14ac:dyDescent="0.2">
      <c r="D135" s="11"/>
    </row>
    <row r="136" spans="4:4" ht="15.75" customHeight="1" x14ac:dyDescent="0.2">
      <c r="D136" s="11"/>
    </row>
    <row r="137" spans="4:4" ht="15.75" customHeight="1" x14ac:dyDescent="0.2">
      <c r="D137" s="11"/>
    </row>
    <row r="138" spans="4:4" ht="15.75" customHeight="1" x14ac:dyDescent="0.2">
      <c r="D138" s="11"/>
    </row>
    <row r="139" spans="4:4" ht="15.75" customHeight="1" x14ac:dyDescent="0.2">
      <c r="D139" s="11"/>
    </row>
    <row r="140" spans="4:4" ht="15.75" customHeight="1" x14ac:dyDescent="0.2">
      <c r="D140" s="11"/>
    </row>
    <row r="141" spans="4:4" ht="15.75" customHeight="1" x14ac:dyDescent="0.2">
      <c r="D141" s="11"/>
    </row>
    <row r="142" spans="4:4" ht="15.75" customHeight="1" x14ac:dyDescent="0.2">
      <c r="D142" s="11"/>
    </row>
    <row r="143" spans="4:4" ht="15.75" customHeight="1" x14ac:dyDescent="0.2">
      <c r="D143" s="11"/>
    </row>
    <row r="144" spans="4:4" ht="15.75" customHeight="1" x14ac:dyDescent="0.2">
      <c r="D144" s="11"/>
    </row>
    <row r="145" spans="4:4" ht="15.75" customHeight="1" x14ac:dyDescent="0.2">
      <c r="D145" s="11"/>
    </row>
    <row r="146" spans="4:4" ht="15.75" customHeight="1" x14ac:dyDescent="0.2">
      <c r="D146" s="11"/>
    </row>
    <row r="147" spans="4:4" ht="15.75" customHeight="1" x14ac:dyDescent="0.2">
      <c r="D147" s="11"/>
    </row>
    <row r="148" spans="4:4" ht="15.75" customHeight="1" x14ac:dyDescent="0.2">
      <c r="D148" s="11"/>
    </row>
    <row r="149" spans="4:4" ht="15.75" customHeight="1" x14ac:dyDescent="0.2">
      <c r="D149" s="11"/>
    </row>
    <row r="150" spans="4:4" ht="15.75" customHeight="1" x14ac:dyDescent="0.2">
      <c r="D150" s="11"/>
    </row>
    <row r="151" spans="4:4" ht="15.75" customHeight="1" x14ac:dyDescent="0.2">
      <c r="D151" s="11"/>
    </row>
    <row r="152" spans="4:4" ht="15.75" customHeight="1" x14ac:dyDescent="0.2">
      <c r="D152" s="11"/>
    </row>
    <row r="153" spans="4:4" ht="15.75" customHeight="1" x14ac:dyDescent="0.2">
      <c r="D153" s="11"/>
    </row>
    <row r="154" spans="4:4" ht="15.75" customHeight="1" x14ac:dyDescent="0.2">
      <c r="D154" s="11"/>
    </row>
    <row r="155" spans="4:4" ht="15.75" customHeight="1" x14ac:dyDescent="0.2">
      <c r="D155" s="11"/>
    </row>
    <row r="156" spans="4:4" ht="15.75" customHeight="1" x14ac:dyDescent="0.2">
      <c r="D156" s="11"/>
    </row>
    <row r="157" spans="4:4" ht="15.75" customHeight="1" x14ac:dyDescent="0.2">
      <c r="D157" s="11"/>
    </row>
    <row r="158" spans="4:4" ht="15.75" customHeight="1" x14ac:dyDescent="0.2">
      <c r="D158" s="11"/>
    </row>
    <row r="159" spans="4:4" ht="15.75" customHeight="1" x14ac:dyDescent="0.2">
      <c r="D159" s="11"/>
    </row>
    <row r="160" spans="4:4" ht="15.75" customHeight="1" x14ac:dyDescent="0.2">
      <c r="D160" s="11"/>
    </row>
    <row r="161" spans="4:4" ht="15.75" customHeight="1" x14ac:dyDescent="0.2">
      <c r="D161" s="11"/>
    </row>
    <row r="162" spans="4:4" ht="15.75" customHeight="1" x14ac:dyDescent="0.2">
      <c r="D162" s="11"/>
    </row>
    <row r="163" spans="4:4" ht="15.75" customHeight="1" x14ac:dyDescent="0.2">
      <c r="D163" s="11"/>
    </row>
    <row r="164" spans="4:4" ht="15.75" customHeight="1" x14ac:dyDescent="0.2">
      <c r="D164" s="11"/>
    </row>
    <row r="165" spans="4:4" ht="15.75" customHeight="1" x14ac:dyDescent="0.2">
      <c r="D165" s="11"/>
    </row>
    <row r="166" spans="4:4" ht="15.75" customHeight="1" x14ac:dyDescent="0.2">
      <c r="D166" s="11"/>
    </row>
    <row r="167" spans="4:4" ht="15.75" customHeight="1" x14ac:dyDescent="0.2">
      <c r="D167" s="11"/>
    </row>
    <row r="168" spans="4:4" ht="15.75" customHeight="1" x14ac:dyDescent="0.2">
      <c r="D168" s="11"/>
    </row>
    <row r="169" spans="4:4" ht="15.75" customHeight="1" x14ac:dyDescent="0.2">
      <c r="D169" s="11"/>
    </row>
    <row r="170" spans="4:4" ht="15.75" customHeight="1" x14ac:dyDescent="0.2">
      <c r="D170" s="11"/>
    </row>
    <row r="171" spans="4:4" ht="15.75" customHeight="1" x14ac:dyDescent="0.2">
      <c r="D171" s="11"/>
    </row>
    <row r="172" spans="4:4" ht="15.75" customHeight="1" x14ac:dyDescent="0.2">
      <c r="D172" s="11"/>
    </row>
    <row r="173" spans="4:4" ht="15.75" customHeight="1" x14ac:dyDescent="0.2">
      <c r="D173" s="11"/>
    </row>
    <row r="174" spans="4:4" ht="15.75" customHeight="1" x14ac:dyDescent="0.2">
      <c r="D174" s="11"/>
    </row>
    <row r="175" spans="4:4" ht="15.75" customHeight="1" x14ac:dyDescent="0.2">
      <c r="D175" s="11"/>
    </row>
    <row r="176" spans="4:4" ht="15.75" customHeight="1" x14ac:dyDescent="0.2">
      <c r="D176" s="11"/>
    </row>
    <row r="177" spans="4:4" ht="15.75" customHeight="1" x14ac:dyDescent="0.2">
      <c r="D177" s="11"/>
    </row>
    <row r="178" spans="4:4" ht="15.75" customHeight="1" x14ac:dyDescent="0.2">
      <c r="D178" s="11"/>
    </row>
    <row r="179" spans="4:4" ht="15.75" customHeight="1" x14ac:dyDescent="0.2">
      <c r="D179" s="11"/>
    </row>
    <row r="180" spans="4:4" ht="15.75" customHeight="1" x14ac:dyDescent="0.2">
      <c r="D180" s="11"/>
    </row>
    <row r="181" spans="4:4" ht="15.75" customHeight="1" x14ac:dyDescent="0.2">
      <c r="D181" s="11"/>
    </row>
    <row r="182" spans="4:4" ht="15.75" customHeight="1" x14ac:dyDescent="0.2">
      <c r="D182" s="11"/>
    </row>
    <row r="183" spans="4:4" ht="15.75" customHeight="1" x14ac:dyDescent="0.2">
      <c r="D183" s="11"/>
    </row>
    <row r="184" spans="4:4" ht="15.75" customHeight="1" x14ac:dyDescent="0.2">
      <c r="D184" s="11"/>
    </row>
    <row r="185" spans="4:4" ht="15.75" customHeight="1" x14ac:dyDescent="0.2">
      <c r="D185" s="11"/>
    </row>
    <row r="186" spans="4:4" ht="15.75" customHeight="1" x14ac:dyDescent="0.2">
      <c r="D186" s="11"/>
    </row>
    <row r="187" spans="4:4" ht="15.75" customHeight="1" x14ac:dyDescent="0.2">
      <c r="D187" s="11"/>
    </row>
    <row r="188" spans="4:4" ht="15.75" customHeight="1" x14ac:dyDescent="0.2">
      <c r="D188" s="11"/>
    </row>
    <row r="189" spans="4:4" ht="15.75" customHeight="1" x14ac:dyDescent="0.2">
      <c r="D189" s="11"/>
    </row>
    <row r="190" spans="4:4" ht="15.75" customHeight="1" x14ac:dyDescent="0.2">
      <c r="D190" s="11"/>
    </row>
    <row r="191" spans="4:4" ht="15.75" customHeight="1" x14ac:dyDescent="0.2">
      <c r="D191" s="11"/>
    </row>
    <row r="192" spans="4:4" ht="15.75" customHeight="1" x14ac:dyDescent="0.2">
      <c r="D192" s="11"/>
    </row>
    <row r="193" spans="4:4" ht="15.75" customHeight="1" x14ac:dyDescent="0.2">
      <c r="D193" s="11"/>
    </row>
    <row r="194" spans="4:4" ht="15.75" customHeight="1" x14ac:dyDescent="0.2">
      <c r="D194" s="11"/>
    </row>
    <row r="195" spans="4:4" ht="15.75" customHeight="1" x14ac:dyDescent="0.2">
      <c r="D195" s="11"/>
    </row>
    <row r="196" spans="4:4" ht="15.75" customHeight="1" x14ac:dyDescent="0.2">
      <c r="D196" s="11"/>
    </row>
    <row r="197" spans="4:4" ht="15.75" customHeight="1" x14ac:dyDescent="0.2">
      <c r="D197" s="11"/>
    </row>
    <row r="198" spans="4:4" ht="15.75" customHeight="1" x14ac:dyDescent="0.2">
      <c r="D198" s="11"/>
    </row>
    <row r="199" spans="4:4" ht="15.75" customHeight="1" x14ac:dyDescent="0.2">
      <c r="D199" s="11"/>
    </row>
    <row r="200" spans="4:4" ht="15.75" customHeight="1" x14ac:dyDescent="0.2">
      <c r="D200" s="11"/>
    </row>
    <row r="201" spans="4:4" ht="15.75" customHeight="1" x14ac:dyDescent="0.2">
      <c r="D201" s="11"/>
    </row>
    <row r="202" spans="4:4" ht="15.75" customHeight="1" x14ac:dyDescent="0.2">
      <c r="D202" s="11"/>
    </row>
    <row r="203" spans="4:4" ht="15.75" customHeight="1" x14ac:dyDescent="0.2">
      <c r="D203" s="11"/>
    </row>
    <row r="204" spans="4:4" ht="15.75" customHeight="1" x14ac:dyDescent="0.2">
      <c r="D204" s="11"/>
    </row>
    <row r="205" spans="4:4" ht="15.75" customHeight="1" x14ac:dyDescent="0.2">
      <c r="D205" s="11"/>
    </row>
    <row r="206" spans="4:4" ht="15.75" customHeight="1" x14ac:dyDescent="0.2">
      <c r="D206" s="11"/>
    </row>
    <row r="207" spans="4:4" ht="15.75" customHeight="1" x14ac:dyDescent="0.2">
      <c r="D207" s="11"/>
    </row>
    <row r="208" spans="4:4" ht="15.75" customHeight="1" x14ac:dyDescent="0.2">
      <c r="D208" s="11"/>
    </row>
    <row r="209" spans="4:4" ht="15.75" customHeight="1" x14ac:dyDescent="0.2">
      <c r="D209" s="11"/>
    </row>
    <row r="210" spans="4:4" ht="15.75" customHeight="1" x14ac:dyDescent="0.2">
      <c r="D210" s="11"/>
    </row>
    <row r="211" spans="4:4" ht="15.75" customHeight="1" x14ac:dyDescent="0.2">
      <c r="D211" s="11"/>
    </row>
    <row r="212" spans="4:4" ht="15.75" customHeight="1" x14ac:dyDescent="0.2">
      <c r="D212" s="11"/>
    </row>
    <row r="213" spans="4:4" ht="15.75" customHeight="1" x14ac:dyDescent="0.2">
      <c r="D213" s="11"/>
    </row>
    <row r="214" spans="4:4" ht="15.75" customHeight="1" x14ac:dyDescent="0.2">
      <c r="D214" s="11"/>
    </row>
    <row r="215" spans="4:4" ht="15.75" customHeight="1" x14ac:dyDescent="0.2">
      <c r="D215" s="11"/>
    </row>
    <row r="216" spans="4:4" ht="15.75" customHeight="1" x14ac:dyDescent="0.2">
      <c r="D216" s="11"/>
    </row>
    <row r="217" spans="4:4" ht="15.75" customHeight="1" x14ac:dyDescent="0.2">
      <c r="D217" s="11"/>
    </row>
    <row r="218" spans="4:4" ht="15.75" customHeight="1" x14ac:dyDescent="0.2">
      <c r="D218" s="11"/>
    </row>
    <row r="219" spans="4:4" ht="15.75" customHeight="1" x14ac:dyDescent="0.2">
      <c r="D219" s="11"/>
    </row>
    <row r="220" spans="4:4" ht="15.75" customHeight="1" x14ac:dyDescent="0.2">
      <c r="D220" s="11"/>
    </row>
    <row r="221" spans="4:4" ht="15.75" customHeight="1" x14ac:dyDescent="0.2">
      <c r="D221" s="11"/>
    </row>
    <row r="222" spans="4:4" ht="15.75" customHeight="1" x14ac:dyDescent="0.2">
      <c r="D222" s="11"/>
    </row>
    <row r="223" spans="4:4" ht="15.75" customHeight="1" x14ac:dyDescent="0.2">
      <c r="D223" s="11"/>
    </row>
    <row r="224" spans="4:4" ht="15.75" customHeight="1" x14ac:dyDescent="0.2">
      <c r="D224" s="11"/>
    </row>
    <row r="225" spans="4:4" ht="15.75" customHeight="1" x14ac:dyDescent="0.2">
      <c r="D225" s="11"/>
    </row>
    <row r="226" spans="4:4" ht="15.75" customHeight="1" x14ac:dyDescent="0.2">
      <c r="D226" s="11"/>
    </row>
    <row r="227" spans="4:4" ht="15.75" customHeight="1" x14ac:dyDescent="0.2">
      <c r="D227" s="11"/>
    </row>
    <row r="228" spans="4:4" ht="15.75" customHeight="1" x14ac:dyDescent="0.2">
      <c r="D228" s="11"/>
    </row>
    <row r="229" spans="4:4" ht="15.75" customHeight="1" x14ac:dyDescent="0.2">
      <c r="D229" s="11"/>
    </row>
    <row r="230" spans="4:4" ht="15.75" customHeight="1" x14ac:dyDescent="0.2">
      <c r="D230" s="11"/>
    </row>
    <row r="231" spans="4:4" ht="15.75" customHeight="1" x14ac:dyDescent="0.2">
      <c r="D231" s="11"/>
    </row>
    <row r="232" spans="4:4" ht="15.75" customHeight="1" x14ac:dyDescent="0.2">
      <c r="D232" s="11"/>
    </row>
    <row r="233" spans="4:4" ht="15.75" customHeight="1" x14ac:dyDescent="0.2">
      <c r="D233" s="11"/>
    </row>
    <row r="234" spans="4:4" ht="15.75" customHeight="1" x14ac:dyDescent="0.2">
      <c r="D234" s="11"/>
    </row>
    <row r="235" spans="4:4" ht="15.75" customHeight="1" x14ac:dyDescent="0.2">
      <c r="D235" s="11"/>
    </row>
    <row r="236" spans="4:4" ht="15.75" customHeight="1" x14ac:dyDescent="0.2">
      <c r="D236" s="11"/>
    </row>
    <row r="237" spans="4:4" ht="15.75" customHeight="1" x14ac:dyDescent="0.2">
      <c r="D237" s="11"/>
    </row>
    <row r="238" spans="4:4" ht="15.75" customHeight="1" x14ac:dyDescent="0.2">
      <c r="D238" s="11"/>
    </row>
    <row r="239" spans="4:4" ht="15.75" customHeight="1" x14ac:dyDescent="0.2">
      <c r="D239" s="11"/>
    </row>
    <row r="240" spans="4:4" ht="15.75" customHeight="1" x14ac:dyDescent="0.2">
      <c r="D240" s="11"/>
    </row>
    <row r="241" spans="4:4" ht="15.75" customHeight="1" x14ac:dyDescent="0.2">
      <c r="D241" s="11"/>
    </row>
    <row r="242" spans="4:4" ht="15.75" customHeight="1" x14ac:dyDescent="0.2">
      <c r="D242" s="11"/>
    </row>
    <row r="243" spans="4:4" ht="15.75" customHeight="1" x14ac:dyDescent="0.2">
      <c r="D243" s="11"/>
    </row>
    <row r="244" spans="4:4" ht="15.75" customHeight="1" x14ac:dyDescent="0.2">
      <c r="D244" s="11"/>
    </row>
    <row r="245" spans="4:4" ht="15.75" customHeight="1" x14ac:dyDescent="0.2">
      <c r="D245" s="11"/>
    </row>
    <row r="246" spans="4:4" ht="15.75" customHeight="1" x14ac:dyDescent="0.2">
      <c r="D246" s="11"/>
    </row>
    <row r="247" spans="4:4" ht="15.75" customHeight="1" x14ac:dyDescent="0.2">
      <c r="D247" s="11"/>
    </row>
    <row r="248" spans="4:4" ht="15.75" customHeight="1" x14ac:dyDescent="0.2">
      <c r="D248" s="11"/>
    </row>
    <row r="249" spans="4:4" ht="15.75" customHeight="1" x14ac:dyDescent="0.2">
      <c r="D249" s="11"/>
    </row>
    <row r="250" spans="4:4" ht="15.75" customHeight="1" x14ac:dyDescent="0.2">
      <c r="D250" s="11"/>
    </row>
    <row r="251" spans="4:4" ht="15.75" customHeight="1" x14ac:dyDescent="0.2">
      <c r="D251" s="11"/>
    </row>
    <row r="252" spans="4:4" ht="15.75" customHeight="1" x14ac:dyDescent="0.2">
      <c r="D252" s="11"/>
    </row>
    <row r="253" spans="4:4" ht="15.75" customHeight="1" x14ac:dyDescent="0.2">
      <c r="D253" s="11"/>
    </row>
    <row r="254" spans="4:4" ht="15.75" customHeight="1" x14ac:dyDescent="0.2">
      <c r="D254" s="11"/>
    </row>
    <row r="255" spans="4:4" ht="15.75" customHeight="1" x14ac:dyDescent="0.2">
      <c r="D255" s="11"/>
    </row>
    <row r="256" spans="4:4" ht="15.75" customHeight="1" x14ac:dyDescent="0.2">
      <c r="D256" s="11"/>
    </row>
    <row r="257" spans="4:4" ht="15.75" customHeight="1" x14ac:dyDescent="0.2">
      <c r="D257" s="11"/>
    </row>
    <row r="258" spans="4:4" ht="15.75" customHeight="1" x14ac:dyDescent="0.2">
      <c r="D258" s="11"/>
    </row>
    <row r="259" spans="4:4" ht="15.75" customHeight="1" x14ac:dyDescent="0.2">
      <c r="D259" s="11"/>
    </row>
    <row r="260" spans="4:4" ht="15.75" customHeight="1" x14ac:dyDescent="0.2">
      <c r="D260" s="11"/>
    </row>
    <row r="261" spans="4:4" ht="15.75" customHeight="1" x14ac:dyDescent="0.2">
      <c r="D261" s="11"/>
    </row>
    <row r="262" spans="4:4" ht="15.75" customHeight="1" x14ac:dyDescent="0.2">
      <c r="D262" s="11"/>
    </row>
    <row r="263" spans="4:4" ht="15.75" customHeight="1" x14ac:dyDescent="0.2">
      <c r="D263" s="11"/>
    </row>
    <row r="264" spans="4:4" ht="15.75" customHeight="1" x14ac:dyDescent="0.2">
      <c r="D264" s="11"/>
    </row>
    <row r="265" spans="4:4" ht="15.75" customHeight="1" x14ac:dyDescent="0.2">
      <c r="D265" s="11"/>
    </row>
    <row r="266" spans="4:4" ht="15.75" customHeight="1" x14ac:dyDescent="0.2">
      <c r="D266" s="11"/>
    </row>
    <row r="267" spans="4:4" ht="15.75" customHeight="1" x14ac:dyDescent="0.2">
      <c r="D267" s="11"/>
    </row>
    <row r="268" spans="4:4" ht="15.75" customHeight="1" x14ac:dyDescent="0.2">
      <c r="D268" s="11"/>
    </row>
    <row r="269" spans="4:4" ht="15.75" customHeight="1" x14ac:dyDescent="0.2">
      <c r="D269" s="11"/>
    </row>
    <row r="270" spans="4:4" ht="15.75" customHeight="1" x14ac:dyDescent="0.2">
      <c r="D270" s="11"/>
    </row>
    <row r="271" spans="4:4" ht="15.75" customHeight="1" x14ac:dyDescent="0.2">
      <c r="D271" s="11"/>
    </row>
    <row r="272" spans="4:4" ht="15.75" customHeight="1" x14ac:dyDescent="0.2">
      <c r="D272" s="11"/>
    </row>
    <row r="273" spans="4:4" ht="15.75" customHeight="1" x14ac:dyDescent="0.2">
      <c r="D273" s="11"/>
    </row>
    <row r="274" spans="4:4" ht="15.75" customHeight="1" x14ac:dyDescent="0.2">
      <c r="D274" s="11"/>
    </row>
    <row r="275" spans="4:4" ht="15.75" customHeight="1" x14ac:dyDescent="0.2">
      <c r="D275" s="11"/>
    </row>
    <row r="276" spans="4:4" ht="15.75" customHeight="1" x14ac:dyDescent="0.2">
      <c r="D276" s="11"/>
    </row>
    <row r="277" spans="4:4" ht="15.75" customHeight="1" x14ac:dyDescent="0.2">
      <c r="D277" s="11"/>
    </row>
    <row r="278" spans="4:4" ht="15.75" customHeight="1" x14ac:dyDescent="0.2">
      <c r="D278" s="11"/>
    </row>
    <row r="279" spans="4:4" ht="15.75" customHeight="1" x14ac:dyDescent="0.2">
      <c r="D279" s="11"/>
    </row>
    <row r="280" spans="4:4" ht="15.75" customHeight="1" x14ac:dyDescent="0.2">
      <c r="D280" s="11"/>
    </row>
    <row r="281" spans="4:4" ht="15.75" customHeight="1" x14ac:dyDescent="0.2">
      <c r="D281" s="11"/>
    </row>
    <row r="282" spans="4:4" ht="15.75" customHeight="1" x14ac:dyDescent="0.2">
      <c r="D282" s="11"/>
    </row>
    <row r="283" spans="4:4" ht="15.75" customHeight="1" x14ac:dyDescent="0.2">
      <c r="D283" s="11"/>
    </row>
    <row r="284" spans="4:4" ht="15.75" customHeight="1" x14ac:dyDescent="0.2">
      <c r="D284" s="11"/>
    </row>
    <row r="285" spans="4:4" ht="15.75" customHeight="1" x14ac:dyDescent="0.2">
      <c r="D285" s="11"/>
    </row>
    <row r="286" spans="4:4" ht="15.75" customHeight="1" x14ac:dyDescent="0.2">
      <c r="D286" s="11"/>
    </row>
    <row r="287" spans="4:4" ht="15.75" customHeight="1" x14ac:dyDescent="0.2">
      <c r="D287" s="11"/>
    </row>
    <row r="288" spans="4:4" ht="15.75" customHeight="1" x14ac:dyDescent="0.2">
      <c r="D288" s="11"/>
    </row>
    <row r="289" spans="4:4" ht="15.75" customHeight="1" x14ac:dyDescent="0.2">
      <c r="D289" s="11"/>
    </row>
    <row r="290" spans="4:4" ht="15.75" customHeight="1" x14ac:dyDescent="0.2">
      <c r="D290" s="11"/>
    </row>
    <row r="291" spans="4:4" ht="15.75" customHeight="1" x14ac:dyDescent="0.2">
      <c r="D291" s="11"/>
    </row>
    <row r="292" spans="4:4" ht="15.75" customHeight="1" x14ac:dyDescent="0.2">
      <c r="D292" s="11"/>
    </row>
    <row r="293" spans="4:4" ht="15.75" customHeight="1" x14ac:dyDescent="0.2">
      <c r="D293" s="11"/>
    </row>
    <row r="294" spans="4:4" ht="15.75" customHeight="1" x14ac:dyDescent="0.2">
      <c r="D294" s="11"/>
    </row>
    <row r="295" spans="4:4" ht="15.75" customHeight="1" x14ac:dyDescent="0.2">
      <c r="D295" s="11"/>
    </row>
    <row r="296" spans="4:4" ht="15.75" customHeight="1" x14ac:dyDescent="0.2">
      <c r="D296" s="11"/>
    </row>
    <row r="297" spans="4:4" ht="15.75" customHeight="1" x14ac:dyDescent="0.2">
      <c r="D297" s="11"/>
    </row>
    <row r="298" spans="4:4" ht="15.75" customHeight="1" x14ac:dyDescent="0.2">
      <c r="D298" s="11"/>
    </row>
    <row r="299" spans="4:4" ht="15.75" customHeight="1" x14ac:dyDescent="0.2">
      <c r="D299" s="11"/>
    </row>
    <row r="300" spans="4:4" ht="15.75" customHeight="1" x14ac:dyDescent="0.2">
      <c r="D300" s="11"/>
    </row>
    <row r="301" spans="4:4" ht="15.75" customHeight="1" x14ac:dyDescent="0.2">
      <c r="D301" s="11"/>
    </row>
    <row r="302" spans="4:4" ht="15.75" customHeight="1" x14ac:dyDescent="0.2">
      <c r="D302" s="11"/>
    </row>
    <row r="303" spans="4:4" ht="15.75" customHeight="1" x14ac:dyDescent="0.2">
      <c r="D303" s="11"/>
    </row>
    <row r="304" spans="4:4" ht="15.75" customHeight="1" x14ac:dyDescent="0.2">
      <c r="D304" s="11"/>
    </row>
    <row r="305" spans="4:4" ht="15.75" customHeight="1" x14ac:dyDescent="0.2">
      <c r="D305" s="11"/>
    </row>
    <row r="306" spans="4:4" ht="15.75" customHeight="1" x14ac:dyDescent="0.2">
      <c r="D306" s="11"/>
    </row>
    <row r="307" spans="4:4" ht="15.75" customHeight="1" x14ac:dyDescent="0.2">
      <c r="D307" s="11"/>
    </row>
    <row r="308" spans="4:4" ht="15.75" customHeight="1" x14ac:dyDescent="0.2">
      <c r="D308" s="11"/>
    </row>
    <row r="309" spans="4:4" ht="15.75" customHeight="1" x14ac:dyDescent="0.2">
      <c r="D309" s="11"/>
    </row>
    <row r="310" spans="4:4" ht="15.75" customHeight="1" x14ac:dyDescent="0.2">
      <c r="D310" s="11"/>
    </row>
    <row r="311" spans="4:4" ht="15.75" customHeight="1" x14ac:dyDescent="0.2">
      <c r="D311" s="11"/>
    </row>
    <row r="312" spans="4:4" ht="15.75" customHeight="1" x14ac:dyDescent="0.2">
      <c r="D312" s="11"/>
    </row>
    <row r="313" spans="4:4" ht="15.75" customHeight="1" x14ac:dyDescent="0.2">
      <c r="D313" s="11"/>
    </row>
    <row r="314" spans="4:4" ht="15.75" customHeight="1" x14ac:dyDescent="0.2">
      <c r="D314" s="11"/>
    </row>
    <row r="315" spans="4:4" ht="15.75" customHeight="1" x14ac:dyDescent="0.2">
      <c r="D315" s="11"/>
    </row>
    <row r="316" spans="4:4" ht="15.75" customHeight="1" x14ac:dyDescent="0.2">
      <c r="D316" s="11"/>
    </row>
    <row r="317" spans="4:4" ht="15.75" customHeight="1" x14ac:dyDescent="0.2">
      <c r="D317" s="11"/>
    </row>
    <row r="318" spans="4:4" ht="15.75" customHeight="1" x14ac:dyDescent="0.2">
      <c r="D318" s="11"/>
    </row>
    <row r="319" spans="4:4" ht="15.75" customHeight="1" x14ac:dyDescent="0.2">
      <c r="D319" s="11"/>
    </row>
    <row r="320" spans="4:4" ht="15.75" customHeight="1" x14ac:dyDescent="0.2">
      <c r="D320" s="11"/>
    </row>
    <row r="321" spans="4:4" ht="15.75" customHeight="1" x14ac:dyDescent="0.2">
      <c r="D321" s="11"/>
    </row>
    <row r="322" spans="4:4" ht="15.75" customHeight="1" x14ac:dyDescent="0.2">
      <c r="D322" s="11"/>
    </row>
    <row r="323" spans="4:4" ht="15.75" customHeight="1" x14ac:dyDescent="0.2">
      <c r="D323" s="11"/>
    </row>
    <row r="324" spans="4:4" ht="15.75" customHeight="1" x14ac:dyDescent="0.2">
      <c r="D324" s="11"/>
    </row>
    <row r="325" spans="4:4" ht="15.75" customHeight="1" x14ac:dyDescent="0.2">
      <c r="D325" s="11"/>
    </row>
    <row r="326" spans="4:4" ht="15.75" customHeight="1" x14ac:dyDescent="0.2">
      <c r="D326" s="11"/>
    </row>
    <row r="327" spans="4:4" ht="15.75" customHeight="1" x14ac:dyDescent="0.2">
      <c r="D327" s="11"/>
    </row>
    <row r="328" spans="4:4" ht="15.75" customHeight="1" x14ac:dyDescent="0.2">
      <c r="D328" s="11"/>
    </row>
    <row r="329" spans="4:4" ht="15.75" customHeight="1" x14ac:dyDescent="0.2">
      <c r="D329" s="11"/>
    </row>
    <row r="330" spans="4:4" ht="15.75" customHeight="1" x14ac:dyDescent="0.2">
      <c r="D330" s="11"/>
    </row>
    <row r="331" spans="4:4" ht="15.75" customHeight="1" x14ac:dyDescent="0.2">
      <c r="D331" s="11"/>
    </row>
    <row r="332" spans="4:4" ht="15.75" customHeight="1" x14ac:dyDescent="0.2">
      <c r="D332" s="11"/>
    </row>
    <row r="333" spans="4:4" ht="15.75" customHeight="1" x14ac:dyDescent="0.2">
      <c r="D333" s="11"/>
    </row>
    <row r="334" spans="4:4" ht="15.75" customHeight="1" x14ac:dyDescent="0.2">
      <c r="D334" s="11"/>
    </row>
    <row r="335" spans="4:4" ht="15.75" customHeight="1" x14ac:dyDescent="0.2">
      <c r="D335" s="11"/>
    </row>
    <row r="336" spans="4:4" ht="15.75" customHeight="1" x14ac:dyDescent="0.2">
      <c r="D336" s="11"/>
    </row>
    <row r="337" spans="4:4" ht="15.75" customHeight="1" x14ac:dyDescent="0.2">
      <c r="D337" s="11"/>
    </row>
    <row r="338" spans="4:4" ht="15.75" customHeight="1" x14ac:dyDescent="0.2">
      <c r="D338" s="11"/>
    </row>
    <row r="339" spans="4:4" ht="15.75" customHeight="1" x14ac:dyDescent="0.2">
      <c r="D339" s="11"/>
    </row>
    <row r="340" spans="4:4" ht="15.75" customHeight="1" x14ac:dyDescent="0.2">
      <c r="D340" s="11"/>
    </row>
    <row r="341" spans="4:4" ht="15.75" customHeight="1" x14ac:dyDescent="0.2">
      <c r="D341" s="11"/>
    </row>
    <row r="342" spans="4:4" ht="15.75" customHeight="1" x14ac:dyDescent="0.2">
      <c r="D342" s="11"/>
    </row>
    <row r="343" spans="4:4" ht="15.75" customHeight="1" x14ac:dyDescent="0.2">
      <c r="D343" s="11"/>
    </row>
    <row r="344" spans="4:4" ht="15.75" customHeight="1" x14ac:dyDescent="0.2">
      <c r="D344" s="11"/>
    </row>
    <row r="345" spans="4:4" ht="15.75" customHeight="1" x14ac:dyDescent="0.2">
      <c r="D345" s="11"/>
    </row>
    <row r="346" spans="4:4" ht="15.75" customHeight="1" x14ac:dyDescent="0.2">
      <c r="D346" s="11"/>
    </row>
    <row r="347" spans="4:4" ht="15.75" customHeight="1" x14ac:dyDescent="0.2">
      <c r="D347" s="11"/>
    </row>
    <row r="348" spans="4:4" ht="15.75" customHeight="1" x14ac:dyDescent="0.2">
      <c r="D348" s="11"/>
    </row>
    <row r="349" spans="4:4" ht="15.75" customHeight="1" x14ac:dyDescent="0.2">
      <c r="D349" s="11"/>
    </row>
    <row r="350" spans="4:4" ht="15.75" customHeight="1" x14ac:dyDescent="0.2">
      <c r="D350" s="11"/>
    </row>
    <row r="351" spans="4:4" ht="15.75" customHeight="1" x14ac:dyDescent="0.2">
      <c r="D351" s="11"/>
    </row>
    <row r="352" spans="4:4" ht="15.75" customHeight="1" x14ac:dyDescent="0.2">
      <c r="D352" s="11"/>
    </row>
    <row r="353" spans="4:4" ht="15.75" customHeight="1" x14ac:dyDescent="0.2">
      <c r="D353" s="11"/>
    </row>
    <row r="354" spans="4:4" ht="15.75" customHeight="1" x14ac:dyDescent="0.2">
      <c r="D354" s="11"/>
    </row>
    <row r="355" spans="4:4" ht="15.75" customHeight="1" x14ac:dyDescent="0.2">
      <c r="D355" s="11"/>
    </row>
    <row r="356" spans="4:4" ht="15.75" customHeight="1" x14ac:dyDescent="0.2">
      <c r="D356" s="11"/>
    </row>
    <row r="357" spans="4:4" ht="15.75" customHeight="1" x14ac:dyDescent="0.2">
      <c r="D357" s="11"/>
    </row>
    <row r="358" spans="4:4" ht="15.75" customHeight="1" x14ac:dyDescent="0.2">
      <c r="D358" s="11"/>
    </row>
    <row r="359" spans="4:4" ht="15.75" customHeight="1" x14ac:dyDescent="0.2">
      <c r="D359" s="11"/>
    </row>
    <row r="360" spans="4:4" ht="15.75" customHeight="1" x14ac:dyDescent="0.2">
      <c r="D360" s="11"/>
    </row>
    <row r="361" spans="4:4" ht="15.75" customHeight="1" x14ac:dyDescent="0.2">
      <c r="D361" s="11"/>
    </row>
    <row r="362" spans="4:4" ht="15.75" customHeight="1" x14ac:dyDescent="0.2">
      <c r="D362" s="11"/>
    </row>
    <row r="363" spans="4:4" ht="15.75" customHeight="1" x14ac:dyDescent="0.2">
      <c r="D363" s="11"/>
    </row>
    <row r="364" spans="4:4" ht="15.75" customHeight="1" x14ac:dyDescent="0.2">
      <c r="D364" s="11"/>
    </row>
    <row r="365" spans="4:4" ht="15.75" customHeight="1" x14ac:dyDescent="0.2">
      <c r="D365" s="11"/>
    </row>
    <row r="366" spans="4:4" ht="15.75" customHeight="1" x14ac:dyDescent="0.2">
      <c r="D366" s="11"/>
    </row>
    <row r="367" spans="4:4" ht="15.75" customHeight="1" x14ac:dyDescent="0.2">
      <c r="D367" s="11"/>
    </row>
    <row r="368" spans="4:4" ht="15.75" customHeight="1" x14ac:dyDescent="0.2">
      <c r="D368" s="11"/>
    </row>
    <row r="369" spans="4:4" ht="15.75" customHeight="1" x14ac:dyDescent="0.2">
      <c r="D369" s="11"/>
    </row>
    <row r="370" spans="4:4" ht="15.75" customHeight="1" x14ac:dyDescent="0.2">
      <c r="D370" s="11"/>
    </row>
    <row r="371" spans="4:4" ht="15.75" customHeight="1" x14ac:dyDescent="0.2">
      <c r="D371" s="11"/>
    </row>
    <row r="372" spans="4:4" ht="15.75" customHeight="1" x14ac:dyDescent="0.2">
      <c r="D372" s="11"/>
    </row>
    <row r="373" spans="4:4" ht="15.75" customHeight="1" x14ac:dyDescent="0.2">
      <c r="D373" s="11"/>
    </row>
    <row r="374" spans="4:4" ht="15.75" customHeight="1" x14ac:dyDescent="0.2">
      <c r="D374" s="11"/>
    </row>
    <row r="375" spans="4:4" ht="15.75" customHeight="1" x14ac:dyDescent="0.2">
      <c r="D375" s="11"/>
    </row>
    <row r="376" spans="4:4" ht="15.75" customHeight="1" x14ac:dyDescent="0.2">
      <c r="D376" s="11"/>
    </row>
    <row r="377" spans="4:4" ht="15.75" customHeight="1" x14ac:dyDescent="0.2">
      <c r="D377" s="11"/>
    </row>
    <row r="378" spans="4:4" ht="15.75" customHeight="1" x14ac:dyDescent="0.2">
      <c r="D378" s="11"/>
    </row>
    <row r="379" spans="4:4" ht="15.75" customHeight="1" x14ac:dyDescent="0.2">
      <c r="D379" s="11"/>
    </row>
    <row r="380" spans="4:4" ht="15.75" customHeight="1" x14ac:dyDescent="0.2">
      <c r="D380" s="11"/>
    </row>
    <row r="381" spans="4:4" ht="15.75" customHeight="1" x14ac:dyDescent="0.2">
      <c r="D381" s="11"/>
    </row>
    <row r="382" spans="4:4" ht="15.75" customHeight="1" x14ac:dyDescent="0.2">
      <c r="D382" s="11"/>
    </row>
    <row r="383" spans="4:4" ht="15.75" customHeight="1" x14ac:dyDescent="0.2">
      <c r="D383" s="11"/>
    </row>
    <row r="384" spans="4:4" ht="15.75" customHeight="1" x14ac:dyDescent="0.2">
      <c r="D384" s="11"/>
    </row>
    <row r="385" spans="4:4" ht="15.75" customHeight="1" x14ac:dyDescent="0.2">
      <c r="D385" s="11"/>
    </row>
    <row r="386" spans="4:4" ht="15.75" customHeight="1" x14ac:dyDescent="0.2">
      <c r="D386" s="11"/>
    </row>
    <row r="387" spans="4:4" ht="15.75" customHeight="1" x14ac:dyDescent="0.2">
      <c r="D387" s="11"/>
    </row>
    <row r="388" spans="4:4" ht="15.75" customHeight="1" x14ac:dyDescent="0.2">
      <c r="D388" s="11"/>
    </row>
    <row r="389" spans="4:4" ht="15.75" customHeight="1" x14ac:dyDescent="0.2">
      <c r="D389" s="11"/>
    </row>
    <row r="390" spans="4:4" ht="15.75" customHeight="1" x14ac:dyDescent="0.2">
      <c r="D390" s="11"/>
    </row>
    <row r="391" spans="4:4" ht="15.75" customHeight="1" x14ac:dyDescent="0.2">
      <c r="D391" s="11"/>
    </row>
    <row r="392" spans="4:4" ht="15.75" customHeight="1" x14ac:dyDescent="0.2">
      <c r="D392" s="11"/>
    </row>
    <row r="393" spans="4:4" ht="15.75" customHeight="1" x14ac:dyDescent="0.2">
      <c r="D393" s="11"/>
    </row>
    <row r="394" spans="4:4" ht="15.75" customHeight="1" x14ac:dyDescent="0.2">
      <c r="D394" s="11"/>
    </row>
    <row r="395" spans="4:4" ht="15.75" customHeight="1" x14ac:dyDescent="0.2">
      <c r="D395" s="11"/>
    </row>
    <row r="396" spans="4:4" ht="15.75" customHeight="1" x14ac:dyDescent="0.2">
      <c r="D396" s="11"/>
    </row>
    <row r="397" spans="4:4" ht="15.75" customHeight="1" x14ac:dyDescent="0.2">
      <c r="D397" s="11"/>
    </row>
    <row r="398" spans="4:4" ht="15.75" customHeight="1" x14ac:dyDescent="0.2">
      <c r="D398" s="11"/>
    </row>
    <row r="399" spans="4:4" ht="15.75" customHeight="1" x14ac:dyDescent="0.2">
      <c r="D399" s="11"/>
    </row>
    <row r="400" spans="4:4" ht="15.75" customHeight="1" x14ac:dyDescent="0.2">
      <c r="D400" s="11"/>
    </row>
    <row r="401" spans="4:4" ht="15.75" customHeight="1" x14ac:dyDescent="0.2">
      <c r="D401" s="11"/>
    </row>
    <row r="402" spans="4:4" ht="15.75" customHeight="1" x14ac:dyDescent="0.2">
      <c r="D402" s="11"/>
    </row>
    <row r="403" spans="4:4" ht="15.75" customHeight="1" x14ac:dyDescent="0.2">
      <c r="D403" s="11"/>
    </row>
    <row r="404" spans="4:4" ht="15.75" customHeight="1" x14ac:dyDescent="0.2">
      <c r="D404" s="11"/>
    </row>
    <row r="405" spans="4:4" ht="15.75" customHeight="1" x14ac:dyDescent="0.2">
      <c r="D405" s="11"/>
    </row>
    <row r="406" spans="4:4" ht="15.75" customHeight="1" x14ac:dyDescent="0.2">
      <c r="D406" s="11"/>
    </row>
    <row r="407" spans="4:4" ht="15.75" customHeight="1" x14ac:dyDescent="0.2">
      <c r="D407" s="11"/>
    </row>
    <row r="408" spans="4:4" ht="15.75" customHeight="1" x14ac:dyDescent="0.2">
      <c r="D408" s="11"/>
    </row>
    <row r="409" spans="4:4" ht="15.75" customHeight="1" x14ac:dyDescent="0.2">
      <c r="D409" s="11"/>
    </row>
    <row r="410" spans="4:4" ht="15.75" customHeight="1" x14ac:dyDescent="0.2">
      <c r="D410" s="11"/>
    </row>
    <row r="411" spans="4:4" ht="15.75" customHeight="1" x14ac:dyDescent="0.2">
      <c r="D411" s="11"/>
    </row>
    <row r="412" spans="4:4" ht="15.75" customHeight="1" x14ac:dyDescent="0.2">
      <c r="D412" s="11"/>
    </row>
    <row r="413" spans="4:4" ht="15.75" customHeight="1" x14ac:dyDescent="0.2">
      <c r="D413" s="11"/>
    </row>
    <row r="414" spans="4:4" ht="15.75" customHeight="1" x14ac:dyDescent="0.2">
      <c r="D414" s="11"/>
    </row>
    <row r="415" spans="4:4" ht="15.75" customHeight="1" x14ac:dyDescent="0.2">
      <c r="D415" s="11"/>
    </row>
    <row r="416" spans="4:4" ht="15.75" customHeight="1" x14ac:dyDescent="0.2">
      <c r="D416" s="11"/>
    </row>
    <row r="417" spans="4:4" ht="15.75" customHeight="1" x14ac:dyDescent="0.2">
      <c r="D417" s="11"/>
    </row>
    <row r="418" spans="4:4" ht="15.75" customHeight="1" x14ac:dyDescent="0.2">
      <c r="D418" s="11"/>
    </row>
    <row r="419" spans="4:4" ht="15.75" customHeight="1" x14ac:dyDescent="0.2">
      <c r="D419" s="11"/>
    </row>
    <row r="420" spans="4:4" ht="15.75" customHeight="1" x14ac:dyDescent="0.2">
      <c r="D420" s="11"/>
    </row>
    <row r="421" spans="4:4" ht="15.75" customHeight="1" x14ac:dyDescent="0.2">
      <c r="D421" s="11"/>
    </row>
    <row r="422" spans="4:4" ht="15.75" customHeight="1" x14ac:dyDescent="0.2">
      <c r="D422" s="11"/>
    </row>
    <row r="423" spans="4:4" ht="15.75" customHeight="1" x14ac:dyDescent="0.2">
      <c r="D423" s="11"/>
    </row>
    <row r="424" spans="4:4" ht="15.75" customHeight="1" x14ac:dyDescent="0.2">
      <c r="D424" s="11"/>
    </row>
    <row r="425" spans="4:4" ht="15.75" customHeight="1" x14ac:dyDescent="0.2">
      <c r="D425" s="11"/>
    </row>
    <row r="426" spans="4:4" ht="15.75" customHeight="1" x14ac:dyDescent="0.2">
      <c r="D426" s="11"/>
    </row>
    <row r="427" spans="4:4" ht="15.75" customHeight="1" x14ac:dyDescent="0.2">
      <c r="D427" s="11"/>
    </row>
    <row r="428" spans="4:4" ht="15.75" customHeight="1" x14ac:dyDescent="0.2">
      <c r="D428" s="11"/>
    </row>
    <row r="429" spans="4:4" ht="15.75" customHeight="1" x14ac:dyDescent="0.2">
      <c r="D429" s="11"/>
    </row>
    <row r="430" spans="4:4" ht="15.75" customHeight="1" x14ac:dyDescent="0.2">
      <c r="D430" s="11"/>
    </row>
    <row r="431" spans="4:4" ht="15.75" customHeight="1" x14ac:dyDescent="0.2">
      <c r="D431" s="11"/>
    </row>
    <row r="432" spans="4:4" ht="15.75" customHeight="1" x14ac:dyDescent="0.2">
      <c r="D432" s="11"/>
    </row>
    <row r="433" spans="4:4" ht="15.75" customHeight="1" x14ac:dyDescent="0.2">
      <c r="D433" s="11"/>
    </row>
    <row r="434" spans="4:4" ht="15.75" customHeight="1" x14ac:dyDescent="0.2">
      <c r="D434" s="11"/>
    </row>
    <row r="435" spans="4:4" ht="15.75" customHeight="1" x14ac:dyDescent="0.2">
      <c r="D435" s="11"/>
    </row>
    <row r="436" spans="4:4" ht="15.75" customHeight="1" x14ac:dyDescent="0.2">
      <c r="D436" s="11"/>
    </row>
    <row r="437" spans="4:4" ht="15.75" customHeight="1" x14ac:dyDescent="0.2">
      <c r="D437" s="11"/>
    </row>
    <row r="438" spans="4:4" ht="15.75" customHeight="1" x14ac:dyDescent="0.2">
      <c r="D438" s="11"/>
    </row>
    <row r="439" spans="4:4" ht="15.75" customHeight="1" x14ac:dyDescent="0.2">
      <c r="D439" s="11"/>
    </row>
    <row r="440" spans="4:4" ht="15.75" customHeight="1" x14ac:dyDescent="0.2">
      <c r="D440" s="11"/>
    </row>
    <row r="441" spans="4:4" ht="15.75" customHeight="1" x14ac:dyDescent="0.2">
      <c r="D441" s="11"/>
    </row>
    <row r="442" spans="4:4" ht="15.75" customHeight="1" x14ac:dyDescent="0.2">
      <c r="D442" s="11"/>
    </row>
    <row r="443" spans="4:4" ht="15.75" customHeight="1" x14ac:dyDescent="0.2">
      <c r="D443" s="11"/>
    </row>
    <row r="444" spans="4:4" ht="15.75" customHeight="1" x14ac:dyDescent="0.2">
      <c r="D444" s="11"/>
    </row>
    <row r="445" spans="4:4" ht="15.75" customHeight="1" x14ac:dyDescent="0.2">
      <c r="D445" s="11"/>
    </row>
    <row r="446" spans="4:4" ht="15.75" customHeight="1" x14ac:dyDescent="0.2">
      <c r="D446" s="11"/>
    </row>
    <row r="447" spans="4:4" ht="15.75" customHeight="1" x14ac:dyDescent="0.2">
      <c r="D447" s="11"/>
    </row>
    <row r="448" spans="4:4" ht="15.75" customHeight="1" x14ac:dyDescent="0.2">
      <c r="D448" s="11"/>
    </row>
    <row r="449" spans="4:4" ht="15.75" customHeight="1" x14ac:dyDescent="0.2">
      <c r="D449" s="11"/>
    </row>
    <row r="450" spans="4:4" ht="15.75" customHeight="1" x14ac:dyDescent="0.2">
      <c r="D450" s="11"/>
    </row>
    <row r="451" spans="4:4" ht="15.75" customHeight="1" x14ac:dyDescent="0.2">
      <c r="D451" s="11"/>
    </row>
    <row r="452" spans="4:4" ht="15.75" customHeight="1" x14ac:dyDescent="0.2">
      <c r="D452" s="11"/>
    </row>
    <row r="453" spans="4:4" ht="15.75" customHeight="1" x14ac:dyDescent="0.2">
      <c r="D453" s="11"/>
    </row>
    <row r="454" spans="4:4" ht="15.75" customHeight="1" x14ac:dyDescent="0.2">
      <c r="D454" s="11"/>
    </row>
    <row r="455" spans="4:4" ht="15.75" customHeight="1" x14ac:dyDescent="0.2">
      <c r="D455" s="11"/>
    </row>
    <row r="456" spans="4:4" ht="15.75" customHeight="1" x14ac:dyDescent="0.2">
      <c r="D456" s="11"/>
    </row>
    <row r="457" spans="4:4" ht="15.75" customHeight="1" x14ac:dyDescent="0.2">
      <c r="D457" s="11"/>
    </row>
    <row r="458" spans="4:4" ht="15.75" customHeight="1" x14ac:dyDescent="0.2">
      <c r="D458" s="11"/>
    </row>
    <row r="459" spans="4:4" ht="15.75" customHeight="1" x14ac:dyDescent="0.2">
      <c r="D459" s="11"/>
    </row>
    <row r="460" spans="4:4" ht="15.75" customHeight="1" x14ac:dyDescent="0.2">
      <c r="D460" s="11"/>
    </row>
    <row r="461" spans="4:4" ht="15.75" customHeight="1" x14ac:dyDescent="0.2">
      <c r="D461" s="11"/>
    </row>
    <row r="462" spans="4:4" ht="15.75" customHeight="1" x14ac:dyDescent="0.2">
      <c r="D462" s="11"/>
    </row>
    <row r="463" spans="4:4" ht="15.75" customHeight="1" x14ac:dyDescent="0.2">
      <c r="D463" s="11"/>
    </row>
    <row r="464" spans="4:4" ht="15.75" customHeight="1" x14ac:dyDescent="0.2">
      <c r="D464" s="11"/>
    </row>
    <row r="465" spans="4:4" ht="15.75" customHeight="1" x14ac:dyDescent="0.2">
      <c r="D465" s="11"/>
    </row>
    <row r="466" spans="4:4" ht="15.75" customHeight="1" x14ac:dyDescent="0.2">
      <c r="D466" s="11"/>
    </row>
    <row r="467" spans="4:4" ht="15.75" customHeight="1" x14ac:dyDescent="0.2">
      <c r="D467" s="11"/>
    </row>
    <row r="468" spans="4:4" ht="15.75" customHeight="1" x14ac:dyDescent="0.2">
      <c r="D468" s="11"/>
    </row>
    <row r="469" spans="4:4" ht="15.75" customHeight="1" x14ac:dyDescent="0.2">
      <c r="D469" s="11"/>
    </row>
    <row r="470" spans="4:4" ht="15.75" customHeight="1" x14ac:dyDescent="0.2">
      <c r="D470" s="11"/>
    </row>
    <row r="471" spans="4:4" ht="15.75" customHeight="1" x14ac:dyDescent="0.2">
      <c r="D471" s="11"/>
    </row>
    <row r="472" spans="4:4" ht="15.75" customHeight="1" x14ac:dyDescent="0.2">
      <c r="D472" s="11"/>
    </row>
    <row r="473" spans="4:4" ht="15.75" customHeight="1" x14ac:dyDescent="0.2">
      <c r="D473" s="11"/>
    </row>
    <row r="474" spans="4:4" ht="15.75" customHeight="1" x14ac:dyDescent="0.2">
      <c r="D474" s="11"/>
    </row>
    <row r="475" spans="4:4" ht="15.75" customHeight="1" x14ac:dyDescent="0.2">
      <c r="D475" s="11"/>
    </row>
    <row r="476" spans="4:4" ht="15.75" customHeight="1" x14ac:dyDescent="0.2">
      <c r="D476" s="11"/>
    </row>
    <row r="477" spans="4:4" ht="15.75" customHeight="1" x14ac:dyDescent="0.2">
      <c r="D477" s="11"/>
    </row>
    <row r="478" spans="4:4" ht="15.75" customHeight="1" x14ac:dyDescent="0.2">
      <c r="D478" s="11"/>
    </row>
    <row r="479" spans="4:4" ht="15.75" customHeight="1" x14ac:dyDescent="0.2">
      <c r="D479" s="11"/>
    </row>
    <row r="480" spans="4:4" ht="15.75" customHeight="1" x14ac:dyDescent="0.2">
      <c r="D480" s="11"/>
    </row>
    <row r="481" spans="4:4" ht="15.75" customHeight="1" x14ac:dyDescent="0.2">
      <c r="D481" s="11"/>
    </row>
    <row r="482" spans="4:4" ht="15.75" customHeight="1" x14ac:dyDescent="0.2">
      <c r="D482" s="11"/>
    </row>
    <row r="483" spans="4:4" ht="15.75" customHeight="1" x14ac:dyDescent="0.2">
      <c r="D483" s="11"/>
    </row>
    <row r="484" spans="4:4" ht="15.75" customHeight="1" x14ac:dyDescent="0.2">
      <c r="D484" s="11"/>
    </row>
    <row r="485" spans="4:4" ht="15.75" customHeight="1" x14ac:dyDescent="0.2">
      <c r="D485" s="11"/>
    </row>
    <row r="486" spans="4:4" ht="15.75" customHeight="1" x14ac:dyDescent="0.2">
      <c r="D486" s="11"/>
    </row>
    <row r="487" spans="4:4" ht="15.75" customHeight="1" x14ac:dyDescent="0.2">
      <c r="D487" s="11"/>
    </row>
    <row r="488" spans="4:4" ht="15.75" customHeight="1" x14ac:dyDescent="0.2">
      <c r="D488" s="11"/>
    </row>
    <row r="489" spans="4:4" ht="15.75" customHeight="1" x14ac:dyDescent="0.2">
      <c r="D489" s="11"/>
    </row>
    <row r="490" spans="4:4" ht="15.75" customHeight="1" x14ac:dyDescent="0.2">
      <c r="D490" s="11"/>
    </row>
    <row r="491" spans="4:4" ht="15.75" customHeight="1" x14ac:dyDescent="0.2">
      <c r="D491" s="11"/>
    </row>
    <row r="492" spans="4:4" ht="15.75" customHeight="1" x14ac:dyDescent="0.2">
      <c r="D492" s="11"/>
    </row>
    <row r="493" spans="4:4" ht="15.75" customHeight="1" x14ac:dyDescent="0.2">
      <c r="D493" s="11"/>
    </row>
    <row r="494" spans="4:4" ht="15.75" customHeight="1" x14ac:dyDescent="0.2">
      <c r="D494" s="11"/>
    </row>
    <row r="495" spans="4:4" ht="15.75" customHeight="1" x14ac:dyDescent="0.2">
      <c r="D495" s="11"/>
    </row>
    <row r="496" spans="4:4" ht="15.75" customHeight="1" x14ac:dyDescent="0.2">
      <c r="D496" s="11"/>
    </row>
    <row r="497" spans="4:4" ht="15.75" customHeight="1" x14ac:dyDescent="0.2">
      <c r="D497" s="11"/>
    </row>
    <row r="498" spans="4:4" ht="15.75" customHeight="1" x14ac:dyDescent="0.2">
      <c r="D498" s="11"/>
    </row>
    <row r="499" spans="4:4" ht="15.75" customHeight="1" x14ac:dyDescent="0.2">
      <c r="D499" s="11"/>
    </row>
    <row r="500" spans="4:4" ht="15.75" customHeight="1" x14ac:dyDescent="0.2">
      <c r="D500" s="11"/>
    </row>
    <row r="501" spans="4:4" ht="15.75" customHeight="1" x14ac:dyDescent="0.2">
      <c r="D501" s="11"/>
    </row>
    <row r="502" spans="4:4" ht="15.75" customHeight="1" x14ac:dyDescent="0.2">
      <c r="D502" s="11"/>
    </row>
    <row r="503" spans="4:4" ht="15.75" customHeight="1" x14ac:dyDescent="0.2">
      <c r="D503" s="11"/>
    </row>
    <row r="504" spans="4:4" ht="15.75" customHeight="1" x14ac:dyDescent="0.2">
      <c r="D504" s="11"/>
    </row>
    <row r="505" spans="4:4" ht="15.75" customHeight="1" x14ac:dyDescent="0.2">
      <c r="D505" s="11"/>
    </row>
    <row r="506" spans="4:4" ht="15.75" customHeight="1" x14ac:dyDescent="0.2">
      <c r="D506" s="11"/>
    </row>
    <row r="507" spans="4:4" ht="15.75" customHeight="1" x14ac:dyDescent="0.2">
      <c r="D507" s="11"/>
    </row>
    <row r="508" spans="4:4" ht="15.75" customHeight="1" x14ac:dyDescent="0.2">
      <c r="D508" s="11"/>
    </row>
    <row r="509" spans="4:4" ht="15.75" customHeight="1" x14ac:dyDescent="0.2">
      <c r="D509" s="11"/>
    </row>
    <row r="510" spans="4:4" ht="15.75" customHeight="1" x14ac:dyDescent="0.2">
      <c r="D510" s="11"/>
    </row>
    <row r="511" spans="4:4" ht="15.75" customHeight="1" x14ac:dyDescent="0.2">
      <c r="D511" s="11"/>
    </row>
    <row r="512" spans="4:4" ht="15.75" customHeight="1" x14ac:dyDescent="0.2">
      <c r="D512" s="11"/>
    </row>
    <row r="513" spans="4:4" ht="15.75" customHeight="1" x14ac:dyDescent="0.2">
      <c r="D513" s="11"/>
    </row>
    <row r="514" spans="4:4" ht="15.75" customHeight="1" x14ac:dyDescent="0.2">
      <c r="D514" s="11"/>
    </row>
    <row r="515" spans="4:4" ht="15.75" customHeight="1" x14ac:dyDescent="0.2">
      <c r="D515" s="11"/>
    </row>
    <row r="516" spans="4:4" ht="15.75" customHeight="1" x14ac:dyDescent="0.2">
      <c r="D516" s="11"/>
    </row>
    <row r="517" spans="4:4" ht="15.75" customHeight="1" x14ac:dyDescent="0.2">
      <c r="D517" s="11"/>
    </row>
    <row r="518" spans="4:4" ht="15.75" customHeight="1" x14ac:dyDescent="0.2">
      <c r="D518" s="11"/>
    </row>
    <row r="519" spans="4:4" ht="15.75" customHeight="1" x14ac:dyDescent="0.2">
      <c r="D519" s="11"/>
    </row>
    <row r="520" spans="4:4" ht="15.75" customHeight="1" x14ac:dyDescent="0.2">
      <c r="D520" s="11"/>
    </row>
    <row r="521" spans="4:4" ht="15.75" customHeight="1" x14ac:dyDescent="0.2">
      <c r="D521" s="11"/>
    </row>
    <row r="522" spans="4:4" ht="15.75" customHeight="1" x14ac:dyDescent="0.2">
      <c r="D522" s="11"/>
    </row>
    <row r="523" spans="4:4" ht="15.75" customHeight="1" x14ac:dyDescent="0.2">
      <c r="D523" s="11"/>
    </row>
    <row r="524" spans="4:4" ht="15.75" customHeight="1" x14ac:dyDescent="0.2">
      <c r="D524" s="11"/>
    </row>
    <row r="525" spans="4:4" ht="15.75" customHeight="1" x14ac:dyDescent="0.2">
      <c r="D525" s="11"/>
    </row>
    <row r="526" spans="4:4" ht="15.75" customHeight="1" x14ac:dyDescent="0.2">
      <c r="D526" s="11"/>
    </row>
    <row r="527" spans="4:4" ht="15.75" customHeight="1" x14ac:dyDescent="0.2">
      <c r="D527" s="11"/>
    </row>
    <row r="528" spans="4:4" ht="15.75" customHeight="1" x14ac:dyDescent="0.2">
      <c r="D528" s="11"/>
    </row>
    <row r="529" spans="4:4" ht="15.75" customHeight="1" x14ac:dyDescent="0.2">
      <c r="D529" s="11"/>
    </row>
    <row r="530" spans="4:4" ht="15.75" customHeight="1" x14ac:dyDescent="0.2">
      <c r="D530" s="11"/>
    </row>
    <row r="531" spans="4:4" ht="15.75" customHeight="1" x14ac:dyDescent="0.2">
      <c r="D531" s="11"/>
    </row>
    <row r="532" spans="4:4" ht="15.75" customHeight="1" x14ac:dyDescent="0.2">
      <c r="D532" s="11"/>
    </row>
    <row r="533" spans="4:4" ht="15.75" customHeight="1" x14ac:dyDescent="0.2">
      <c r="D533" s="11"/>
    </row>
    <row r="534" spans="4:4" ht="15.75" customHeight="1" x14ac:dyDescent="0.2">
      <c r="D534" s="11"/>
    </row>
    <row r="535" spans="4:4" ht="15.75" customHeight="1" x14ac:dyDescent="0.2">
      <c r="D535" s="11"/>
    </row>
    <row r="536" spans="4:4" ht="15.75" customHeight="1" x14ac:dyDescent="0.2">
      <c r="D536" s="11"/>
    </row>
    <row r="537" spans="4:4" ht="15.75" customHeight="1" x14ac:dyDescent="0.2">
      <c r="D537" s="11"/>
    </row>
    <row r="538" spans="4:4" ht="15.75" customHeight="1" x14ac:dyDescent="0.2">
      <c r="D538" s="11"/>
    </row>
    <row r="539" spans="4:4" ht="15.75" customHeight="1" x14ac:dyDescent="0.2">
      <c r="D539" s="11"/>
    </row>
    <row r="540" spans="4:4" ht="15.75" customHeight="1" x14ac:dyDescent="0.2">
      <c r="D540" s="11"/>
    </row>
    <row r="541" spans="4:4" ht="15.75" customHeight="1" x14ac:dyDescent="0.2">
      <c r="D541" s="11"/>
    </row>
    <row r="542" spans="4:4" ht="15.75" customHeight="1" x14ac:dyDescent="0.2">
      <c r="D542" s="11"/>
    </row>
    <row r="543" spans="4:4" ht="15.75" customHeight="1" x14ac:dyDescent="0.2">
      <c r="D543" s="11"/>
    </row>
    <row r="544" spans="4:4" ht="15.75" customHeight="1" x14ac:dyDescent="0.2">
      <c r="D544" s="11"/>
    </row>
    <row r="545" spans="4:4" ht="15.75" customHeight="1" x14ac:dyDescent="0.2">
      <c r="D545" s="11"/>
    </row>
    <row r="546" spans="4:4" ht="15.75" customHeight="1" x14ac:dyDescent="0.2">
      <c r="D546" s="11"/>
    </row>
    <row r="547" spans="4:4" ht="15.75" customHeight="1" x14ac:dyDescent="0.2">
      <c r="D547" s="11"/>
    </row>
    <row r="548" spans="4:4" ht="15.75" customHeight="1" x14ac:dyDescent="0.2">
      <c r="D548" s="11"/>
    </row>
    <row r="549" spans="4:4" ht="15.75" customHeight="1" x14ac:dyDescent="0.2">
      <c r="D549" s="11"/>
    </row>
    <row r="550" spans="4:4" ht="15.75" customHeight="1" x14ac:dyDescent="0.2">
      <c r="D550" s="11"/>
    </row>
    <row r="551" spans="4:4" ht="15.75" customHeight="1" x14ac:dyDescent="0.2">
      <c r="D551" s="11"/>
    </row>
    <row r="552" spans="4:4" ht="15.75" customHeight="1" x14ac:dyDescent="0.2">
      <c r="D552" s="11"/>
    </row>
    <row r="553" spans="4:4" ht="15.75" customHeight="1" x14ac:dyDescent="0.2">
      <c r="D553" s="11"/>
    </row>
    <row r="554" spans="4:4" ht="15.75" customHeight="1" x14ac:dyDescent="0.2">
      <c r="D554" s="11"/>
    </row>
    <row r="555" spans="4:4" ht="15.75" customHeight="1" x14ac:dyDescent="0.2">
      <c r="D555" s="11"/>
    </row>
    <row r="556" spans="4:4" ht="15.75" customHeight="1" x14ac:dyDescent="0.2">
      <c r="D556" s="11"/>
    </row>
    <row r="557" spans="4:4" ht="15.75" customHeight="1" x14ac:dyDescent="0.2">
      <c r="D557" s="11"/>
    </row>
    <row r="558" spans="4:4" ht="15.75" customHeight="1" x14ac:dyDescent="0.2">
      <c r="D558" s="11"/>
    </row>
    <row r="559" spans="4:4" ht="15.75" customHeight="1" x14ac:dyDescent="0.2">
      <c r="D559" s="11"/>
    </row>
    <row r="560" spans="4:4" ht="15.75" customHeight="1" x14ac:dyDescent="0.2">
      <c r="D560" s="11"/>
    </row>
    <row r="561" spans="4:4" ht="15.75" customHeight="1" x14ac:dyDescent="0.2">
      <c r="D561" s="11"/>
    </row>
    <row r="562" spans="4:4" ht="15.75" customHeight="1" x14ac:dyDescent="0.2">
      <c r="D562" s="11"/>
    </row>
    <row r="563" spans="4:4" ht="15.75" customHeight="1" x14ac:dyDescent="0.2">
      <c r="D563" s="11"/>
    </row>
    <row r="564" spans="4:4" ht="15.75" customHeight="1" x14ac:dyDescent="0.2">
      <c r="D564" s="11"/>
    </row>
    <row r="565" spans="4:4" ht="15.75" customHeight="1" x14ac:dyDescent="0.2">
      <c r="D565" s="11"/>
    </row>
    <row r="566" spans="4:4" ht="15.75" customHeight="1" x14ac:dyDescent="0.2">
      <c r="D566" s="11"/>
    </row>
    <row r="567" spans="4:4" ht="15.75" customHeight="1" x14ac:dyDescent="0.2">
      <c r="D567" s="11"/>
    </row>
    <row r="568" spans="4:4" ht="15.75" customHeight="1" x14ac:dyDescent="0.2">
      <c r="D568" s="11"/>
    </row>
    <row r="569" spans="4:4" ht="15.75" customHeight="1" x14ac:dyDescent="0.2">
      <c r="D569" s="11"/>
    </row>
    <row r="570" spans="4:4" ht="15.75" customHeight="1" x14ac:dyDescent="0.2">
      <c r="D570" s="11"/>
    </row>
    <row r="571" spans="4:4" ht="15.75" customHeight="1" x14ac:dyDescent="0.2">
      <c r="D571" s="11"/>
    </row>
    <row r="572" spans="4:4" ht="15.75" customHeight="1" x14ac:dyDescent="0.2">
      <c r="D572" s="11"/>
    </row>
    <row r="573" spans="4:4" ht="15.75" customHeight="1" x14ac:dyDescent="0.2">
      <c r="D573" s="11"/>
    </row>
    <row r="574" spans="4:4" ht="15.75" customHeight="1" x14ac:dyDescent="0.2">
      <c r="D574" s="11"/>
    </row>
    <row r="575" spans="4:4" ht="15.75" customHeight="1" x14ac:dyDescent="0.2">
      <c r="D575" s="11"/>
    </row>
    <row r="576" spans="4:4" ht="15.75" customHeight="1" x14ac:dyDescent="0.2">
      <c r="D576" s="11"/>
    </row>
    <row r="577" spans="4:4" ht="15.75" customHeight="1" x14ac:dyDescent="0.2">
      <c r="D577" s="11"/>
    </row>
    <row r="578" spans="4:4" ht="15.75" customHeight="1" x14ac:dyDescent="0.2">
      <c r="D578" s="11"/>
    </row>
    <row r="579" spans="4:4" ht="15.75" customHeight="1" x14ac:dyDescent="0.2">
      <c r="D579" s="11"/>
    </row>
    <row r="580" spans="4:4" ht="15.75" customHeight="1" x14ac:dyDescent="0.2">
      <c r="D580" s="11"/>
    </row>
    <row r="581" spans="4:4" ht="15.75" customHeight="1" x14ac:dyDescent="0.2">
      <c r="D581" s="11"/>
    </row>
    <row r="582" spans="4:4" ht="15.75" customHeight="1" x14ac:dyDescent="0.2">
      <c r="D582" s="11"/>
    </row>
    <row r="583" spans="4:4" ht="15.75" customHeight="1" x14ac:dyDescent="0.2">
      <c r="D583" s="11"/>
    </row>
    <row r="584" spans="4:4" ht="15.75" customHeight="1" x14ac:dyDescent="0.2">
      <c r="D584" s="11"/>
    </row>
    <row r="585" spans="4:4" ht="15.75" customHeight="1" x14ac:dyDescent="0.2">
      <c r="D585" s="11"/>
    </row>
    <row r="586" spans="4:4" ht="15.75" customHeight="1" x14ac:dyDescent="0.2">
      <c r="D586" s="11"/>
    </row>
    <row r="587" spans="4:4" ht="15.75" customHeight="1" x14ac:dyDescent="0.2">
      <c r="D587" s="11"/>
    </row>
    <row r="588" spans="4:4" ht="15.75" customHeight="1" x14ac:dyDescent="0.2">
      <c r="D588" s="11"/>
    </row>
    <row r="589" spans="4:4" ht="15.75" customHeight="1" x14ac:dyDescent="0.2">
      <c r="D589" s="11"/>
    </row>
    <row r="590" spans="4:4" ht="15.75" customHeight="1" x14ac:dyDescent="0.2">
      <c r="D590" s="11"/>
    </row>
    <row r="591" spans="4:4" ht="15.75" customHeight="1" x14ac:dyDescent="0.2">
      <c r="D591" s="11"/>
    </row>
    <row r="592" spans="4:4" ht="15.75" customHeight="1" x14ac:dyDescent="0.2">
      <c r="D592" s="11"/>
    </row>
    <row r="593" spans="4:4" ht="15.75" customHeight="1" x14ac:dyDescent="0.2">
      <c r="D593" s="11"/>
    </row>
    <row r="594" spans="4:4" ht="15.75" customHeight="1" x14ac:dyDescent="0.2">
      <c r="D594" s="11"/>
    </row>
    <row r="595" spans="4:4" ht="15.75" customHeight="1" x14ac:dyDescent="0.2">
      <c r="D595" s="11"/>
    </row>
    <row r="596" spans="4:4" ht="15.75" customHeight="1" x14ac:dyDescent="0.2">
      <c r="D596" s="11"/>
    </row>
    <row r="597" spans="4:4" ht="15.75" customHeight="1" x14ac:dyDescent="0.2">
      <c r="D597" s="11"/>
    </row>
    <row r="598" spans="4:4" ht="15.75" customHeight="1" x14ac:dyDescent="0.2">
      <c r="D598" s="11"/>
    </row>
    <row r="599" spans="4:4" ht="15.75" customHeight="1" x14ac:dyDescent="0.2">
      <c r="D599" s="11"/>
    </row>
    <row r="600" spans="4:4" ht="15.75" customHeight="1" x14ac:dyDescent="0.2">
      <c r="D600" s="11"/>
    </row>
    <row r="601" spans="4:4" ht="15.75" customHeight="1" x14ac:dyDescent="0.2">
      <c r="D601" s="11"/>
    </row>
    <row r="602" spans="4:4" ht="15.75" customHeight="1" x14ac:dyDescent="0.2">
      <c r="D602" s="11"/>
    </row>
    <row r="603" spans="4:4" ht="15.75" customHeight="1" x14ac:dyDescent="0.2">
      <c r="D603" s="11"/>
    </row>
    <row r="604" spans="4:4" ht="15.75" customHeight="1" x14ac:dyDescent="0.2">
      <c r="D604" s="11"/>
    </row>
    <row r="605" spans="4:4" ht="15.75" customHeight="1" x14ac:dyDescent="0.2">
      <c r="D605" s="11"/>
    </row>
    <row r="606" spans="4:4" ht="15.75" customHeight="1" x14ac:dyDescent="0.2">
      <c r="D606" s="11"/>
    </row>
    <row r="607" spans="4:4" ht="15.75" customHeight="1" x14ac:dyDescent="0.2">
      <c r="D607" s="11"/>
    </row>
    <row r="608" spans="4:4" ht="15.75" customHeight="1" x14ac:dyDescent="0.2">
      <c r="D608" s="11"/>
    </row>
    <row r="609" spans="4:4" ht="15.75" customHeight="1" x14ac:dyDescent="0.2">
      <c r="D609" s="11"/>
    </row>
    <row r="610" spans="4:4" ht="15.75" customHeight="1" x14ac:dyDescent="0.2">
      <c r="D610" s="11"/>
    </row>
    <row r="611" spans="4:4" ht="15.75" customHeight="1" x14ac:dyDescent="0.2">
      <c r="D611" s="11"/>
    </row>
    <row r="612" spans="4:4" ht="15.75" customHeight="1" x14ac:dyDescent="0.2">
      <c r="D612" s="11"/>
    </row>
    <row r="613" spans="4:4" ht="15.75" customHeight="1" x14ac:dyDescent="0.2">
      <c r="D613" s="11"/>
    </row>
    <row r="614" spans="4:4" ht="15.75" customHeight="1" x14ac:dyDescent="0.2">
      <c r="D614" s="11"/>
    </row>
    <row r="615" spans="4:4" ht="15.75" customHeight="1" x14ac:dyDescent="0.2">
      <c r="D615" s="11"/>
    </row>
    <row r="616" spans="4:4" ht="15.75" customHeight="1" x14ac:dyDescent="0.2">
      <c r="D616" s="11"/>
    </row>
    <row r="617" spans="4:4" ht="15.75" customHeight="1" x14ac:dyDescent="0.2">
      <c r="D617" s="11"/>
    </row>
    <row r="618" spans="4:4" ht="15.75" customHeight="1" x14ac:dyDescent="0.2">
      <c r="D618" s="11"/>
    </row>
    <row r="619" spans="4:4" ht="15.75" customHeight="1" x14ac:dyDescent="0.2">
      <c r="D619" s="11"/>
    </row>
    <row r="620" spans="4:4" ht="15.75" customHeight="1" x14ac:dyDescent="0.2">
      <c r="D620" s="11"/>
    </row>
    <row r="621" spans="4:4" ht="15.75" customHeight="1" x14ac:dyDescent="0.2">
      <c r="D621" s="11"/>
    </row>
    <row r="622" spans="4:4" ht="15.75" customHeight="1" x14ac:dyDescent="0.2">
      <c r="D622" s="11"/>
    </row>
    <row r="623" spans="4:4" ht="15.75" customHeight="1" x14ac:dyDescent="0.2">
      <c r="D623" s="11"/>
    </row>
    <row r="624" spans="4:4" ht="15.75" customHeight="1" x14ac:dyDescent="0.2">
      <c r="D624" s="11"/>
    </row>
    <row r="625" spans="4:4" ht="15.75" customHeight="1" x14ac:dyDescent="0.2">
      <c r="D625" s="11"/>
    </row>
    <row r="626" spans="4:4" ht="15.75" customHeight="1" x14ac:dyDescent="0.2">
      <c r="D626" s="11"/>
    </row>
    <row r="627" spans="4:4" ht="15.75" customHeight="1" x14ac:dyDescent="0.2">
      <c r="D627" s="11"/>
    </row>
    <row r="628" spans="4:4" ht="15.75" customHeight="1" x14ac:dyDescent="0.2">
      <c r="D628" s="11"/>
    </row>
    <row r="629" spans="4:4" ht="15.75" customHeight="1" x14ac:dyDescent="0.2">
      <c r="D629" s="11"/>
    </row>
    <row r="630" spans="4:4" ht="15.75" customHeight="1" x14ac:dyDescent="0.2">
      <c r="D630" s="11"/>
    </row>
    <row r="631" spans="4:4" ht="15.75" customHeight="1" x14ac:dyDescent="0.2">
      <c r="D631" s="11"/>
    </row>
    <row r="632" spans="4:4" ht="15.75" customHeight="1" x14ac:dyDescent="0.2">
      <c r="D632" s="11"/>
    </row>
    <row r="633" spans="4:4" ht="15.75" customHeight="1" x14ac:dyDescent="0.2">
      <c r="D633" s="11"/>
    </row>
    <row r="634" spans="4:4" ht="15.75" customHeight="1" x14ac:dyDescent="0.2">
      <c r="D634" s="11"/>
    </row>
    <row r="635" spans="4:4" ht="15.75" customHeight="1" x14ac:dyDescent="0.2">
      <c r="D635" s="11"/>
    </row>
    <row r="636" spans="4:4" ht="15.75" customHeight="1" x14ac:dyDescent="0.2">
      <c r="D636" s="11"/>
    </row>
    <row r="637" spans="4:4" ht="15.75" customHeight="1" x14ac:dyDescent="0.2">
      <c r="D637" s="11"/>
    </row>
    <row r="638" spans="4:4" ht="15.75" customHeight="1" x14ac:dyDescent="0.2">
      <c r="D638" s="11"/>
    </row>
    <row r="639" spans="4:4" ht="15.75" customHeight="1" x14ac:dyDescent="0.2">
      <c r="D639" s="11"/>
    </row>
    <row r="640" spans="4:4" ht="15.75" customHeight="1" x14ac:dyDescent="0.2">
      <c r="D640" s="11"/>
    </row>
    <row r="641" spans="4:4" ht="15.75" customHeight="1" x14ac:dyDescent="0.2">
      <c r="D641" s="11"/>
    </row>
    <row r="642" spans="4:4" ht="15.75" customHeight="1" x14ac:dyDescent="0.2">
      <c r="D642" s="11"/>
    </row>
    <row r="643" spans="4:4" ht="15.75" customHeight="1" x14ac:dyDescent="0.2">
      <c r="D643" s="11"/>
    </row>
    <row r="644" spans="4:4" ht="15.75" customHeight="1" x14ac:dyDescent="0.2">
      <c r="D644" s="11"/>
    </row>
    <row r="645" spans="4:4" ht="15.75" customHeight="1" x14ac:dyDescent="0.2">
      <c r="D645" s="11"/>
    </row>
    <row r="646" spans="4:4" ht="15.75" customHeight="1" x14ac:dyDescent="0.2">
      <c r="D646" s="11"/>
    </row>
    <row r="647" spans="4:4" ht="15.75" customHeight="1" x14ac:dyDescent="0.2">
      <c r="D647" s="11"/>
    </row>
    <row r="648" spans="4:4" ht="15.75" customHeight="1" x14ac:dyDescent="0.2">
      <c r="D648" s="11"/>
    </row>
    <row r="649" spans="4:4" ht="15.75" customHeight="1" x14ac:dyDescent="0.2">
      <c r="D649" s="11"/>
    </row>
    <row r="650" spans="4:4" ht="15.75" customHeight="1" x14ac:dyDescent="0.2">
      <c r="D650" s="11"/>
    </row>
    <row r="651" spans="4:4" ht="15.75" customHeight="1" x14ac:dyDescent="0.2">
      <c r="D651" s="11"/>
    </row>
    <row r="652" spans="4:4" ht="15.75" customHeight="1" x14ac:dyDescent="0.2">
      <c r="D652" s="11"/>
    </row>
    <row r="653" spans="4:4" ht="15.75" customHeight="1" x14ac:dyDescent="0.2">
      <c r="D653" s="11"/>
    </row>
    <row r="654" spans="4:4" ht="15.75" customHeight="1" x14ac:dyDescent="0.2">
      <c r="D654" s="11"/>
    </row>
    <row r="655" spans="4:4" ht="15.75" customHeight="1" x14ac:dyDescent="0.2">
      <c r="D655" s="11"/>
    </row>
    <row r="656" spans="4:4" ht="15.75" customHeight="1" x14ac:dyDescent="0.2">
      <c r="D656" s="11"/>
    </row>
    <row r="657" spans="4:4" ht="15.75" customHeight="1" x14ac:dyDescent="0.2">
      <c r="D657" s="11"/>
    </row>
    <row r="658" spans="4:4" ht="15.75" customHeight="1" x14ac:dyDescent="0.2">
      <c r="D658" s="11"/>
    </row>
    <row r="659" spans="4:4" ht="15.75" customHeight="1" x14ac:dyDescent="0.2">
      <c r="D659" s="11"/>
    </row>
    <row r="660" spans="4:4" ht="15.75" customHeight="1" x14ac:dyDescent="0.2">
      <c r="D660" s="11"/>
    </row>
    <row r="661" spans="4:4" ht="15.75" customHeight="1" x14ac:dyDescent="0.2">
      <c r="D661" s="11"/>
    </row>
    <row r="662" spans="4:4" ht="15.75" customHeight="1" x14ac:dyDescent="0.2">
      <c r="D662" s="11"/>
    </row>
    <row r="663" spans="4:4" ht="15.75" customHeight="1" x14ac:dyDescent="0.2">
      <c r="D663" s="11"/>
    </row>
    <row r="664" spans="4:4" ht="15.75" customHeight="1" x14ac:dyDescent="0.2">
      <c r="D664" s="11"/>
    </row>
    <row r="665" spans="4:4" ht="15.75" customHeight="1" x14ac:dyDescent="0.2">
      <c r="D665" s="11"/>
    </row>
    <row r="666" spans="4:4" ht="15.75" customHeight="1" x14ac:dyDescent="0.2">
      <c r="D666" s="11"/>
    </row>
    <row r="667" spans="4:4" ht="15.75" customHeight="1" x14ac:dyDescent="0.2">
      <c r="D667" s="11"/>
    </row>
    <row r="668" spans="4:4" ht="15.75" customHeight="1" x14ac:dyDescent="0.2">
      <c r="D668" s="11"/>
    </row>
    <row r="669" spans="4:4" ht="15.75" customHeight="1" x14ac:dyDescent="0.2">
      <c r="D669" s="11"/>
    </row>
    <row r="670" spans="4:4" ht="15.75" customHeight="1" x14ac:dyDescent="0.2">
      <c r="D670" s="11"/>
    </row>
    <row r="671" spans="4:4" ht="15.75" customHeight="1" x14ac:dyDescent="0.2">
      <c r="D671" s="11"/>
    </row>
    <row r="672" spans="4:4" ht="15.75" customHeight="1" x14ac:dyDescent="0.2">
      <c r="D672" s="11"/>
    </row>
    <row r="673" spans="4:4" ht="15.75" customHeight="1" x14ac:dyDescent="0.2">
      <c r="D673" s="11"/>
    </row>
    <row r="674" spans="4:4" ht="15.75" customHeight="1" x14ac:dyDescent="0.2">
      <c r="D674" s="11"/>
    </row>
    <row r="675" spans="4:4" ht="15.75" customHeight="1" x14ac:dyDescent="0.2">
      <c r="D675" s="11"/>
    </row>
    <row r="676" spans="4:4" ht="15.75" customHeight="1" x14ac:dyDescent="0.2">
      <c r="D676" s="11"/>
    </row>
    <row r="677" spans="4:4" ht="15.75" customHeight="1" x14ac:dyDescent="0.2">
      <c r="D677" s="11"/>
    </row>
    <row r="678" spans="4:4" ht="15.75" customHeight="1" x14ac:dyDescent="0.2">
      <c r="D678" s="11"/>
    </row>
    <row r="679" spans="4:4" ht="15.75" customHeight="1" x14ac:dyDescent="0.2">
      <c r="D679" s="11"/>
    </row>
    <row r="680" spans="4:4" ht="15.75" customHeight="1" x14ac:dyDescent="0.2">
      <c r="D680" s="11"/>
    </row>
    <row r="681" spans="4:4" ht="15.75" customHeight="1" x14ac:dyDescent="0.2">
      <c r="D681" s="11"/>
    </row>
    <row r="682" spans="4:4" ht="15.75" customHeight="1" x14ac:dyDescent="0.2">
      <c r="D682" s="11"/>
    </row>
    <row r="683" spans="4:4" ht="15.75" customHeight="1" x14ac:dyDescent="0.2">
      <c r="D683" s="11"/>
    </row>
    <row r="684" spans="4:4" ht="15.75" customHeight="1" x14ac:dyDescent="0.2">
      <c r="D684" s="11"/>
    </row>
    <row r="685" spans="4:4" ht="15.75" customHeight="1" x14ac:dyDescent="0.2">
      <c r="D685" s="11"/>
    </row>
    <row r="686" spans="4:4" ht="15.75" customHeight="1" x14ac:dyDescent="0.2">
      <c r="D686" s="11"/>
    </row>
    <row r="687" spans="4:4" ht="15.75" customHeight="1" x14ac:dyDescent="0.2">
      <c r="D687" s="11"/>
    </row>
    <row r="688" spans="4:4" ht="15.75" customHeight="1" x14ac:dyDescent="0.2">
      <c r="D688" s="11"/>
    </row>
    <row r="689" spans="4:4" ht="15.75" customHeight="1" x14ac:dyDescent="0.2">
      <c r="D689" s="11"/>
    </row>
    <row r="690" spans="4:4" ht="15.75" customHeight="1" x14ac:dyDescent="0.2">
      <c r="D690" s="11"/>
    </row>
    <row r="691" spans="4:4" ht="15.75" customHeight="1" x14ac:dyDescent="0.2">
      <c r="D691" s="11"/>
    </row>
    <row r="692" spans="4:4" ht="15.75" customHeight="1" x14ac:dyDescent="0.2">
      <c r="D692" s="11"/>
    </row>
    <row r="693" spans="4:4" ht="15.75" customHeight="1" x14ac:dyDescent="0.2">
      <c r="D693" s="11"/>
    </row>
    <row r="694" spans="4:4" ht="15.75" customHeight="1" x14ac:dyDescent="0.2">
      <c r="D694" s="11"/>
    </row>
    <row r="695" spans="4:4" ht="15.75" customHeight="1" x14ac:dyDescent="0.2">
      <c r="D695" s="11"/>
    </row>
    <row r="696" spans="4:4" ht="15.75" customHeight="1" x14ac:dyDescent="0.2">
      <c r="D696" s="11"/>
    </row>
    <row r="697" spans="4:4" ht="15.75" customHeight="1" x14ac:dyDescent="0.2">
      <c r="D697" s="11"/>
    </row>
    <row r="698" spans="4:4" ht="15.75" customHeight="1" x14ac:dyDescent="0.2">
      <c r="D698" s="11"/>
    </row>
    <row r="699" spans="4:4" ht="15.75" customHeight="1" x14ac:dyDescent="0.2">
      <c r="D699" s="11"/>
    </row>
    <row r="700" spans="4:4" ht="15.75" customHeight="1" x14ac:dyDescent="0.2">
      <c r="D700" s="11"/>
    </row>
    <row r="701" spans="4:4" ht="15.75" customHeight="1" x14ac:dyDescent="0.2">
      <c r="D701" s="11"/>
    </row>
    <row r="702" spans="4:4" ht="15.75" customHeight="1" x14ac:dyDescent="0.2">
      <c r="D702" s="11"/>
    </row>
    <row r="703" spans="4:4" ht="15.75" customHeight="1" x14ac:dyDescent="0.2">
      <c r="D703" s="11"/>
    </row>
    <row r="704" spans="4:4" ht="15.75" customHeight="1" x14ac:dyDescent="0.2">
      <c r="D704" s="11"/>
    </row>
    <row r="705" spans="4:4" ht="15.75" customHeight="1" x14ac:dyDescent="0.2">
      <c r="D705" s="11"/>
    </row>
    <row r="706" spans="4:4" ht="15.75" customHeight="1" x14ac:dyDescent="0.2">
      <c r="D706" s="11"/>
    </row>
    <row r="707" spans="4:4" ht="15.75" customHeight="1" x14ac:dyDescent="0.2">
      <c r="D707" s="11"/>
    </row>
    <row r="708" spans="4:4" ht="15.75" customHeight="1" x14ac:dyDescent="0.2">
      <c r="D708" s="11"/>
    </row>
    <row r="709" spans="4:4" ht="15.75" customHeight="1" x14ac:dyDescent="0.2">
      <c r="D709" s="11"/>
    </row>
    <row r="710" spans="4:4" ht="15.75" customHeight="1" x14ac:dyDescent="0.2">
      <c r="D710" s="11"/>
    </row>
    <row r="711" spans="4:4" ht="15.75" customHeight="1" x14ac:dyDescent="0.2">
      <c r="D711" s="11"/>
    </row>
    <row r="712" spans="4:4" ht="15.75" customHeight="1" x14ac:dyDescent="0.2">
      <c r="D712" s="11"/>
    </row>
    <row r="713" spans="4:4" ht="15.75" customHeight="1" x14ac:dyDescent="0.2">
      <c r="D713" s="11"/>
    </row>
    <row r="714" spans="4:4" ht="15.75" customHeight="1" x14ac:dyDescent="0.2">
      <c r="D714" s="11"/>
    </row>
    <row r="715" spans="4:4" ht="15.75" customHeight="1" x14ac:dyDescent="0.2">
      <c r="D715" s="11"/>
    </row>
    <row r="716" spans="4:4" ht="15.75" customHeight="1" x14ac:dyDescent="0.2">
      <c r="D716" s="11"/>
    </row>
    <row r="717" spans="4:4" ht="15.75" customHeight="1" x14ac:dyDescent="0.2">
      <c r="D717" s="11"/>
    </row>
    <row r="718" spans="4:4" ht="15.75" customHeight="1" x14ac:dyDescent="0.2">
      <c r="D718" s="11"/>
    </row>
    <row r="719" spans="4:4" ht="15.75" customHeight="1" x14ac:dyDescent="0.2">
      <c r="D719" s="11"/>
    </row>
    <row r="720" spans="4:4" ht="15.75" customHeight="1" x14ac:dyDescent="0.2">
      <c r="D720" s="11"/>
    </row>
    <row r="721" spans="4:4" ht="15.75" customHeight="1" x14ac:dyDescent="0.2">
      <c r="D721" s="11"/>
    </row>
    <row r="722" spans="4:4" ht="15.75" customHeight="1" x14ac:dyDescent="0.2">
      <c r="D722" s="11"/>
    </row>
    <row r="723" spans="4:4" ht="15.75" customHeight="1" x14ac:dyDescent="0.2">
      <c r="D723" s="11"/>
    </row>
    <row r="724" spans="4:4" ht="15.75" customHeight="1" x14ac:dyDescent="0.2">
      <c r="D724" s="11"/>
    </row>
    <row r="725" spans="4:4" ht="15.75" customHeight="1" x14ac:dyDescent="0.2">
      <c r="D725" s="11"/>
    </row>
    <row r="726" spans="4:4" ht="15.75" customHeight="1" x14ac:dyDescent="0.2">
      <c r="D726" s="11"/>
    </row>
    <row r="727" spans="4:4" ht="15.75" customHeight="1" x14ac:dyDescent="0.2">
      <c r="D727" s="11"/>
    </row>
    <row r="728" spans="4:4" ht="15.75" customHeight="1" x14ac:dyDescent="0.2">
      <c r="D728" s="11"/>
    </row>
    <row r="729" spans="4:4" ht="15.75" customHeight="1" x14ac:dyDescent="0.2">
      <c r="D729" s="11"/>
    </row>
    <row r="730" spans="4:4" ht="15.75" customHeight="1" x14ac:dyDescent="0.2">
      <c r="D730" s="11"/>
    </row>
    <row r="731" spans="4:4" ht="15.75" customHeight="1" x14ac:dyDescent="0.2">
      <c r="D731" s="11"/>
    </row>
    <row r="732" spans="4:4" ht="15.75" customHeight="1" x14ac:dyDescent="0.2">
      <c r="D732" s="11"/>
    </row>
    <row r="733" spans="4:4" ht="15.75" customHeight="1" x14ac:dyDescent="0.2">
      <c r="D733" s="11"/>
    </row>
    <row r="734" spans="4:4" ht="15.75" customHeight="1" x14ac:dyDescent="0.2">
      <c r="D734" s="11"/>
    </row>
    <row r="735" spans="4:4" ht="15.75" customHeight="1" x14ac:dyDescent="0.2">
      <c r="D735" s="11"/>
    </row>
    <row r="736" spans="4:4" ht="15.75" customHeight="1" x14ac:dyDescent="0.2">
      <c r="D736" s="11"/>
    </row>
    <row r="737" spans="4:4" ht="15.75" customHeight="1" x14ac:dyDescent="0.2">
      <c r="D737" s="11"/>
    </row>
    <row r="738" spans="4:4" ht="15.75" customHeight="1" x14ac:dyDescent="0.2">
      <c r="D738" s="11"/>
    </row>
    <row r="739" spans="4:4" ht="15.75" customHeight="1" x14ac:dyDescent="0.2">
      <c r="D739" s="11"/>
    </row>
    <row r="740" spans="4:4" ht="15.75" customHeight="1" x14ac:dyDescent="0.2">
      <c r="D740" s="11"/>
    </row>
    <row r="741" spans="4:4" ht="15.75" customHeight="1" x14ac:dyDescent="0.2">
      <c r="D741" s="11"/>
    </row>
    <row r="742" spans="4:4" ht="15.75" customHeight="1" x14ac:dyDescent="0.2">
      <c r="D742" s="11"/>
    </row>
    <row r="743" spans="4:4" ht="15.75" customHeight="1" x14ac:dyDescent="0.2">
      <c r="D743" s="11"/>
    </row>
    <row r="744" spans="4:4" ht="15.75" customHeight="1" x14ac:dyDescent="0.2">
      <c r="D744" s="11"/>
    </row>
    <row r="745" spans="4:4" ht="15.75" customHeight="1" x14ac:dyDescent="0.2">
      <c r="D745" s="11"/>
    </row>
    <row r="746" spans="4:4" ht="15.75" customHeight="1" x14ac:dyDescent="0.2">
      <c r="D746" s="11"/>
    </row>
    <row r="747" spans="4:4" ht="15.75" customHeight="1" x14ac:dyDescent="0.2">
      <c r="D747" s="11"/>
    </row>
    <row r="748" spans="4:4" ht="15.75" customHeight="1" x14ac:dyDescent="0.2">
      <c r="D748" s="11"/>
    </row>
    <row r="749" spans="4:4" ht="15.75" customHeight="1" x14ac:dyDescent="0.2">
      <c r="D749" s="11"/>
    </row>
    <row r="750" spans="4:4" ht="15.75" customHeight="1" x14ac:dyDescent="0.2">
      <c r="D750" s="11"/>
    </row>
    <row r="751" spans="4:4" ht="15.75" customHeight="1" x14ac:dyDescent="0.2">
      <c r="D751" s="11"/>
    </row>
    <row r="752" spans="4:4" ht="15.75" customHeight="1" x14ac:dyDescent="0.2">
      <c r="D752" s="11"/>
    </row>
    <row r="753" spans="4:4" ht="15.75" customHeight="1" x14ac:dyDescent="0.2">
      <c r="D753" s="11"/>
    </row>
    <row r="754" spans="4:4" ht="15.75" customHeight="1" x14ac:dyDescent="0.2">
      <c r="D754" s="11"/>
    </row>
    <row r="755" spans="4:4" ht="15.75" customHeight="1" x14ac:dyDescent="0.2">
      <c r="D755" s="11"/>
    </row>
    <row r="756" spans="4:4" ht="15.75" customHeight="1" x14ac:dyDescent="0.2">
      <c r="D756" s="11"/>
    </row>
    <row r="757" spans="4:4" ht="15.75" customHeight="1" x14ac:dyDescent="0.2">
      <c r="D757" s="11"/>
    </row>
    <row r="758" spans="4:4" ht="15.75" customHeight="1" x14ac:dyDescent="0.2">
      <c r="D758" s="11"/>
    </row>
    <row r="759" spans="4:4" ht="15.75" customHeight="1" x14ac:dyDescent="0.2">
      <c r="D759" s="11"/>
    </row>
    <row r="760" spans="4:4" ht="15.75" customHeight="1" x14ac:dyDescent="0.2">
      <c r="D760" s="11"/>
    </row>
    <row r="761" spans="4:4" ht="15.75" customHeight="1" x14ac:dyDescent="0.2">
      <c r="D761" s="11"/>
    </row>
    <row r="762" spans="4:4" ht="15.75" customHeight="1" x14ac:dyDescent="0.2">
      <c r="D762" s="11"/>
    </row>
    <row r="763" spans="4:4" ht="15.75" customHeight="1" x14ac:dyDescent="0.2">
      <c r="D763" s="11"/>
    </row>
    <row r="764" spans="4:4" ht="15.75" customHeight="1" x14ac:dyDescent="0.2">
      <c r="D764" s="11"/>
    </row>
    <row r="765" spans="4:4" ht="15.75" customHeight="1" x14ac:dyDescent="0.2">
      <c r="D765" s="11"/>
    </row>
    <row r="766" spans="4:4" ht="15.75" customHeight="1" x14ac:dyDescent="0.2">
      <c r="D766" s="11"/>
    </row>
    <row r="767" spans="4:4" ht="15.75" customHeight="1" x14ac:dyDescent="0.2">
      <c r="D767" s="11"/>
    </row>
    <row r="768" spans="4:4" ht="15.75" customHeight="1" x14ac:dyDescent="0.2">
      <c r="D768" s="11"/>
    </row>
    <row r="769" spans="4:4" ht="15.75" customHeight="1" x14ac:dyDescent="0.2">
      <c r="D769" s="11"/>
    </row>
    <row r="770" spans="4:4" ht="15.75" customHeight="1" x14ac:dyDescent="0.2">
      <c r="D770" s="11"/>
    </row>
    <row r="771" spans="4:4" ht="15.75" customHeight="1" x14ac:dyDescent="0.2">
      <c r="D771" s="11"/>
    </row>
    <row r="772" spans="4:4" ht="15.75" customHeight="1" x14ac:dyDescent="0.2">
      <c r="D772" s="11"/>
    </row>
    <row r="773" spans="4:4" ht="15.75" customHeight="1" x14ac:dyDescent="0.2">
      <c r="D773" s="11"/>
    </row>
    <row r="774" spans="4:4" ht="15.75" customHeight="1" x14ac:dyDescent="0.2">
      <c r="D774" s="11"/>
    </row>
    <row r="775" spans="4:4" ht="15.75" customHeight="1" x14ac:dyDescent="0.2">
      <c r="D775" s="11"/>
    </row>
    <row r="776" spans="4:4" ht="15.75" customHeight="1" x14ac:dyDescent="0.2">
      <c r="D776" s="11"/>
    </row>
    <row r="777" spans="4:4" ht="15.75" customHeight="1" x14ac:dyDescent="0.2">
      <c r="D777" s="11"/>
    </row>
    <row r="778" spans="4:4" ht="15.75" customHeight="1" x14ac:dyDescent="0.2">
      <c r="D778" s="11"/>
    </row>
    <row r="779" spans="4:4" ht="15.75" customHeight="1" x14ac:dyDescent="0.2">
      <c r="D779" s="11"/>
    </row>
    <row r="780" spans="4:4" ht="15.75" customHeight="1" x14ac:dyDescent="0.2">
      <c r="D780" s="11"/>
    </row>
    <row r="781" spans="4:4" ht="15.75" customHeight="1" x14ac:dyDescent="0.2">
      <c r="D781" s="11"/>
    </row>
    <row r="782" spans="4:4" ht="15.75" customHeight="1" x14ac:dyDescent="0.2">
      <c r="D782" s="11"/>
    </row>
    <row r="783" spans="4:4" ht="15.75" customHeight="1" x14ac:dyDescent="0.2">
      <c r="D783" s="11"/>
    </row>
    <row r="784" spans="4:4" ht="15.75" customHeight="1" x14ac:dyDescent="0.2">
      <c r="D784" s="11"/>
    </row>
    <row r="785" spans="4:4" ht="15.75" customHeight="1" x14ac:dyDescent="0.2">
      <c r="D785" s="11"/>
    </row>
    <row r="786" spans="4:4" ht="15.75" customHeight="1" x14ac:dyDescent="0.2">
      <c r="D786" s="11"/>
    </row>
    <row r="787" spans="4:4" ht="15.75" customHeight="1" x14ac:dyDescent="0.2">
      <c r="D787" s="11"/>
    </row>
    <row r="788" spans="4:4" ht="15.75" customHeight="1" x14ac:dyDescent="0.2">
      <c r="D788" s="11"/>
    </row>
    <row r="789" spans="4:4" ht="15.75" customHeight="1" x14ac:dyDescent="0.2">
      <c r="D789" s="11"/>
    </row>
    <row r="790" spans="4:4" ht="15.75" customHeight="1" x14ac:dyDescent="0.2">
      <c r="D790" s="11"/>
    </row>
    <row r="791" spans="4:4" ht="15.75" customHeight="1" x14ac:dyDescent="0.2">
      <c r="D791" s="11"/>
    </row>
    <row r="792" spans="4:4" ht="15.75" customHeight="1" x14ac:dyDescent="0.2">
      <c r="D792" s="11"/>
    </row>
    <row r="793" spans="4:4" ht="15.75" customHeight="1" x14ac:dyDescent="0.2">
      <c r="D793" s="11"/>
    </row>
    <row r="794" spans="4:4" ht="15.75" customHeight="1" x14ac:dyDescent="0.2">
      <c r="D794" s="11"/>
    </row>
    <row r="795" spans="4:4" ht="15.75" customHeight="1" x14ac:dyDescent="0.2">
      <c r="D795" s="11"/>
    </row>
    <row r="796" spans="4:4" ht="15.75" customHeight="1" x14ac:dyDescent="0.2">
      <c r="D796" s="11"/>
    </row>
    <row r="797" spans="4:4" ht="15.75" customHeight="1" x14ac:dyDescent="0.2">
      <c r="D797" s="11"/>
    </row>
    <row r="798" spans="4:4" ht="15.75" customHeight="1" x14ac:dyDescent="0.2">
      <c r="D798" s="11"/>
    </row>
    <row r="799" spans="4:4" ht="15.75" customHeight="1" x14ac:dyDescent="0.2">
      <c r="D799" s="11"/>
    </row>
    <row r="800" spans="4:4" ht="15.75" customHeight="1" x14ac:dyDescent="0.2">
      <c r="D800" s="11"/>
    </row>
    <row r="801" spans="4:4" ht="15.75" customHeight="1" x14ac:dyDescent="0.2">
      <c r="D801" s="11"/>
    </row>
    <row r="802" spans="4:4" ht="15.75" customHeight="1" x14ac:dyDescent="0.2">
      <c r="D802" s="11"/>
    </row>
    <row r="803" spans="4:4" ht="15.75" customHeight="1" x14ac:dyDescent="0.2">
      <c r="D803" s="11"/>
    </row>
    <row r="804" spans="4:4" ht="15.75" customHeight="1" x14ac:dyDescent="0.2">
      <c r="D804" s="11"/>
    </row>
    <row r="805" spans="4:4" ht="15.75" customHeight="1" x14ac:dyDescent="0.2">
      <c r="D805" s="11"/>
    </row>
    <row r="806" spans="4:4" ht="15.75" customHeight="1" x14ac:dyDescent="0.2">
      <c r="D806" s="11"/>
    </row>
    <row r="807" spans="4:4" ht="15.75" customHeight="1" x14ac:dyDescent="0.2">
      <c r="D807" s="11"/>
    </row>
    <row r="808" spans="4:4" ht="15.75" customHeight="1" x14ac:dyDescent="0.2">
      <c r="D808" s="11"/>
    </row>
    <row r="809" spans="4:4" ht="15.75" customHeight="1" x14ac:dyDescent="0.2">
      <c r="D809" s="11"/>
    </row>
    <row r="810" spans="4:4" ht="15.75" customHeight="1" x14ac:dyDescent="0.2">
      <c r="D810" s="11"/>
    </row>
    <row r="811" spans="4:4" ht="15.75" customHeight="1" x14ac:dyDescent="0.2">
      <c r="D811" s="11"/>
    </row>
    <row r="812" spans="4:4" ht="15.75" customHeight="1" x14ac:dyDescent="0.2">
      <c r="D812" s="11"/>
    </row>
    <row r="813" spans="4:4" ht="15.75" customHeight="1" x14ac:dyDescent="0.2">
      <c r="D813" s="11"/>
    </row>
    <row r="814" spans="4:4" ht="15.75" customHeight="1" x14ac:dyDescent="0.2">
      <c r="D814" s="11"/>
    </row>
    <row r="815" spans="4:4" ht="15.75" customHeight="1" x14ac:dyDescent="0.2">
      <c r="D815" s="11"/>
    </row>
    <row r="816" spans="4:4" ht="15.75" customHeight="1" x14ac:dyDescent="0.2">
      <c r="D816" s="11"/>
    </row>
    <row r="817" spans="4:4" ht="15.75" customHeight="1" x14ac:dyDescent="0.2">
      <c r="D817" s="11"/>
    </row>
    <row r="818" spans="4:4" ht="15.75" customHeight="1" x14ac:dyDescent="0.2">
      <c r="D818" s="11"/>
    </row>
    <row r="819" spans="4:4" ht="15.75" customHeight="1" x14ac:dyDescent="0.2">
      <c r="D819" s="11"/>
    </row>
    <row r="820" spans="4:4" ht="15.75" customHeight="1" x14ac:dyDescent="0.2">
      <c r="D820" s="11"/>
    </row>
    <row r="821" spans="4:4" ht="15.75" customHeight="1" x14ac:dyDescent="0.2">
      <c r="D821" s="11"/>
    </row>
    <row r="822" spans="4:4" ht="15.75" customHeight="1" x14ac:dyDescent="0.2">
      <c r="D822" s="11"/>
    </row>
    <row r="823" spans="4:4" ht="15.75" customHeight="1" x14ac:dyDescent="0.2">
      <c r="D823" s="11"/>
    </row>
    <row r="824" spans="4:4" ht="15.75" customHeight="1" x14ac:dyDescent="0.2">
      <c r="D824" s="11"/>
    </row>
    <row r="825" spans="4:4" ht="15.75" customHeight="1" x14ac:dyDescent="0.2">
      <c r="D825" s="11"/>
    </row>
    <row r="826" spans="4:4" ht="15.75" customHeight="1" x14ac:dyDescent="0.2">
      <c r="D826" s="11"/>
    </row>
    <row r="827" spans="4:4" ht="15.75" customHeight="1" x14ac:dyDescent="0.2">
      <c r="D827" s="11"/>
    </row>
    <row r="828" spans="4:4" ht="15.75" customHeight="1" x14ac:dyDescent="0.2">
      <c r="D828" s="11"/>
    </row>
    <row r="829" spans="4:4" ht="15.75" customHeight="1" x14ac:dyDescent="0.2">
      <c r="D829" s="11"/>
    </row>
    <row r="830" spans="4:4" ht="15.75" customHeight="1" x14ac:dyDescent="0.2">
      <c r="D830" s="11"/>
    </row>
    <row r="831" spans="4:4" ht="15.75" customHeight="1" x14ac:dyDescent="0.2">
      <c r="D831" s="11"/>
    </row>
    <row r="832" spans="4:4" ht="15.75" customHeight="1" x14ac:dyDescent="0.2">
      <c r="D832" s="11"/>
    </row>
    <row r="833" spans="4:4" ht="15.75" customHeight="1" x14ac:dyDescent="0.2">
      <c r="D833" s="11"/>
    </row>
    <row r="834" spans="4:4" ht="15.75" customHeight="1" x14ac:dyDescent="0.2">
      <c r="D834" s="11"/>
    </row>
    <row r="835" spans="4:4" ht="15.75" customHeight="1" x14ac:dyDescent="0.2">
      <c r="D835" s="11"/>
    </row>
    <row r="836" spans="4:4" ht="15.75" customHeight="1" x14ac:dyDescent="0.2">
      <c r="D836" s="11"/>
    </row>
    <row r="837" spans="4:4" ht="15.75" customHeight="1" x14ac:dyDescent="0.2">
      <c r="D837" s="11"/>
    </row>
    <row r="838" spans="4:4" ht="15.75" customHeight="1" x14ac:dyDescent="0.2">
      <c r="D838" s="11"/>
    </row>
    <row r="839" spans="4:4" ht="15.75" customHeight="1" x14ac:dyDescent="0.2">
      <c r="D839" s="11"/>
    </row>
    <row r="840" spans="4:4" ht="15.75" customHeight="1" x14ac:dyDescent="0.2">
      <c r="D840" s="11"/>
    </row>
    <row r="841" spans="4:4" ht="15.75" customHeight="1" x14ac:dyDescent="0.2">
      <c r="D841" s="11"/>
    </row>
    <row r="842" spans="4:4" ht="15.75" customHeight="1" x14ac:dyDescent="0.2">
      <c r="D842" s="11"/>
    </row>
    <row r="843" spans="4:4" ht="15.75" customHeight="1" x14ac:dyDescent="0.2">
      <c r="D843" s="11"/>
    </row>
    <row r="844" spans="4:4" ht="15.75" customHeight="1" x14ac:dyDescent="0.2">
      <c r="D844" s="11"/>
    </row>
    <row r="845" spans="4:4" ht="15.75" customHeight="1" x14ac:dyDescent="0.2">
      <c r="D845" s="11"/>
    </row>
    <row r="846" spans="4:4" ht="15.75" customHeight="1" x14ac:dyDescent="0.2">
      <c r="D846" s="11"/>
    </row>
    <row r="847" spans="4:4" ht="15.75" customHeight="1" x14ac:dyDescent="0.2">
      <c r="D847" s="11"/>
    </row>
    <row r="848" spans="4:4" ht="15.75" customHeight="1" x14ac:dyDescent="0.2">
      <c r="D848" s="11"/>
    </row>
    <row r="849" spans="4:4" ht="15.75" customHeight="1" x14ac:dyDescent="0.2">
      <c r="D849" s="11"/>
    </row>
    <row r="850" spans="4:4" ht="15.75" customHeight="1" x14ac:dyDescent="0.2">
      <c r="D850" s="11"/>
    </row>
    <row r="851" spans="4:4" ht="15.75" customHeight="1" x14ac:dyDescent="0.2">
      <c r="D851" s="11"/>
    </row>
    <row r="852" spans="4:4" ht="15.75" customHeight="1" x14ac:dyDescent="0.2">
      <c r="D852" s="11"/>
    </row>
    <row r="853" spans="4:4" ht="15.75" customHeight="1" x14ac:dyDescent="0.2">
      <c r="D853" s="11"/>
    </row>
    <row r="854" spans="4:4" ht="15.75" customHeight="1" x14ac:dyDescent="0.2">
      <c r="D854" s="11"/>
    </row>
    <row r="855" spans="4:4" ht="15.75" customHeight="1" x14ac:dyDescent="0.2">
      <c r="D855" s="11"/>
    </row>
    <row r="856" spans="4:4" ht="15.75" customHeight="1" x14ac:dyDescent="0.2">
      <c r="D856" s="11"/>
    </row>
    <row r="857" spans="4:4" ht="15.75" customHeight="1" x14ac:dyDescent="0.2">
      <c r="D857" s="11"/>
    </row>
    <row r="858" spans="4:4" ht="15.75" customHeight="1" x14ac:dyDescent="0.2">
      <c r="D858" s="11"/>
    </row>
    <row r="859" spans="4:4" ht="15.75" customHeight="1" x14ac:dyDescent="0.2">
      <c r="D859" s="11"/>
    </row>
    <row r="860" spans="4:4" ht="15.75" customHeight="1" x14ac:dyDescent="0.2">
      <c r="D860" s="11"/>
    </row>
    <row r="861" spans="4:4" ht="15.75" customHeight="1" x14ac:dyDescent="0.2">
      <c r="D861" s="11"/>
    </row>
    <row r="862" spans="4:4" ht="15.75" customHeight="1" x14ac:dyDescent="0.2">
      <c r="D862" s="11"/>
    </row>
    <row r="863" spans="4:4" ht="15.75" customHeight="1" x14ac:dyDescent="0.2">
      <c r="D863" s="11"/>
    </row>
    <row r="864" spans="4:4" ht="15.75" customHeight="1" x14ac:dyDescent="0.2">
      <c r="D864" s="11"/>
    </row>
    <row r="865" spans="4:4" ht="15.75" customHeight="1" x14ac:dyDescent="0.2">
      <c r="D865" s="11"/>
    </row>
    <row r="866" spans="4:4" ht="15.75" customHeight="1" x14ac:dyDescent="0.2">
      <c r="D866" s="11"/>
    </row>
    <row r="867" spans="4:4" ht="15.75" customHeight="1" x14ac:dyDescent="0.2">
      <c r="D867" s="11"/>
    </row>
    <row r="868" spans="4:4" ht="15.75" customHeight="1" x14ac:dyDescent="0.2">
      <c r="D868" s="11"/>
    </row>
    <row r="869" spans="4:4" ht="15.75" customHeight="1" x14ac:dyDescent="0.2">
      <c r="D869" s="11"/>
    </row>
    <row r="870" spans="4:4" ht="15.75" customHeight="1" x14ac:dyDescent="0.2">
      <c r="D870" s="11"/>
    </row>
    <row r="871" spans="4:4" ht="15.75" customHeight="1" x14ac:dyDescent="0.2">
      <c r="D871" s="11"/>
    </row>
    <row r="872" spans="4:4" ht="15.75" customHeight="1" x14ac:dyDescent="0.2">
      <c r="D872" s="11"/>
    </row>
    <row r="873" spans="4:4" ht="15.75" customHeight="1" x14ac:dyDescent="0.2">
      <c r="D873" s="11"/>
    </row>
    <row r="874" spans="4:4" ht="15.75" customHeight="1" x14ac:dyDescent="0.2">
      <c r="D874" s="11"/>
    </row>
    <row r="875" spans="4:4" ht="15.75" customHeight="1" x14ac:dyDescent="0.2">
      <c r="D875" s="11"/>
    </row>
    <row r="876" spans="4:4" ht="15.75" customHeight="1" x14ac:dyDescent="0.2">
      <c r="D876" s="11"/>
    </row>
    <row r="877" spans="4:4" ht="15.75" customHeight="1" x14ac:dyDescent="0.2">
      <c r="D877" s="11"/>
    </row>
    <row r="878" spans="4:4" ht="15.75" customHeight="1" x14ac:dyDescent="0.2">
      <c r="D878" s="11"/>
    </row>
    <row r="879" spans="4:4" ht="15.75" customHeight="1" x14ac:dyDescent="0.2">
      <c r="D879" s="11"/>
    </row>
    <row r="880" spans="4:4" ht="15.75" customHeight="1" x14ac:dyDescent="0.2">
      <c r="D880" s="11"/>
    </row>
    <row r="881" spans="4:4" ht="15.75" customHeight="1" x14ac:dyDescent="0.2">
      <c r="D881" s="11"/>
    </row>
    <row r="882" spans="4:4" ht="15.75" customHeight="1" x14ac:dyDescent="0.2">
      <c r="D882" s="11"/>
    </row>
    <row r="883" spans="4:4" ht="15.75" customHeight="1" x14ac:dyDescent="0.2">
      <c r="D883" s="11"/>
    </row>
    <row r="884" spans="4:4" ht="15.75" customHeight="1" x14ac:dyDescent="0.2">
      <c r="D884" s="11"/>
    </row>
    <row r="885" spans="4:4" ht="15.75" customHeight="1" x14ac:dyDescent="0.2">
      <c r="D885" s="11"/>
    </row>
    <row r="886" spans="4:4" ht="15.75" customHeight="1" x14ac:dyDescent="0.2">
      <c r="D886" s="11"/>
    </row>
    <row r="887" spans="4:4" ht="15.75" customHeight="1" x14ac:dyDescent="0.2">
      <c r="D887" s="11"/>
    </row>
    <row r="888" spans="4:4" ht="15.75" customHeight="1" x14ac:dyDescent="0.2">
      <c r="D888" s="11"/>
    </row>
    <row r="889" spans="4:4" ht="15.75" customHeight="1" x14ac:dyDescent="0.2">
      <c r="D889" s="11"/>
    </row>
    <row r="890" spans="4:4" ht="15.75" customHeight="1" x14ac:dyDescent="0.2">
      <c r="D890" s="11"/>
    </row>
    <row r="891" spans="4:4" ht="15.75" customHeight="1" x14ac:dyDescent="0.2">
      <c r="D891" s="11"/>
    </row>
    <row r="892" spans="4:4" ht="15.75" customHeight="1" x14ac:dyDescent="0.2">
      <c r="D892" s="11"/>
    </row>
    <row r="893" spans="4:4" ht="15.75" customHeight="1" x14ac:dyDescent="0.2">
      <c r="D893" s="11"/>
    </row>
    <row r="894" spans="4:4" ht="15.75" customHeight="1" x14ac:dyDescent="0.2">
      <c r="D894" s="11"/>
    </row>
    <row r="895" spans="4:4" ht="15.75" customHeight="1" x14ac:dyDescent="0.2">
      <c r="D895" s="11"/>
    </row>
    <row r="896" spans="4:4" ht="15.75" customHeight="1" x14ac:dyDescent="0.2">
      <c r="D896" s="11"/>
    </row>
    <row r="897" spans="4:4" ht="15.75" customHeight="1" x14ac:dyDescent="0.2">
      <c r="D897" s="11"/>
    </row>
    <row r="898" spans="4:4" ht="15.75" customHeight="1" x14ac:dyDescent="0.2">
      <c r="D898" s="11"/>
    </row>
    <row r="899" spans="4:4" ht="15.75" customHeight="1" x14ac:dyDescent="0.2">
      <c r="D899" s="11"/>
    </row>
    <row r="900" spans="4:4" ht="15.75" customHeight="1" x14ac:dyDescent="0.2">
      <c r="D900" s="11"/>
    </row>
    <row r="901" spans="4:4" ht="15.75" customHeight="1" x14ac:dyDescent="0.2">
      <c r="D901" s="11"/>
    </row>
    <row r="902" spans="4:4" ht="15.75" customHeight="1" x14ac:dyDescent="0.2">
      <c r="D902" s="11"/>
    </row>
    <row r="903" spans="4:4" ht="15.75" customHeight="1" x14ac:dyDescent="0.2">
      <c r="D903" s="11"/>
    </row>
    <row r="904" spans="4:4" ht="15.75" customHeight="1" x14ac:dyDescent="0.2">
      <c r="D904" s="11"/>
    </row>
    <row r="905" spans="4:4" ht="15.75" customHeight="1" x14ac:dyDescent="0.2">
      <c r="D905" s="11"/>
    </row>
    <row r="906" spans="4:4" ht="15.75" customHeight="1" x14ac:dyDescent="0.2">
      <c r="D906" s="11"/>
    </row>
    <row r="907" spans="4:4" ht="15.75" customHeight="1" x14ac:dyDescent="0.2">
      <c r="D907" s="11"/>
    </row>
    <row r="908" spans="4:4" ht="15.75" customHeight="1" x14ac:dyDescent="0.2">
      <c r="D908" s="11"/>
    </row>
    <row r="909" spans="4:4" ht="15.75" customHeight="1" x14ac:dyDescent="0.2">
      <c r="D909" s="11"/>
    </row>
    <row r="910" spans="4:4" ht="15.75" customHeight="1" x14ac:dyDescent="0.2">
      <c r="D910" s="11"/>
    </row>
    <row r="911" spans="4:4" ht="15.75" customHeight="1" x14ac:dyDescent="0.2">
      <c r="D911" s="11"/>
    </row>
    <row r="912" spans="4:4" ht="15.75" customHeight="1" x14ac:dyDescent="0.2">
      <c r="D912" s="11"/>
    </row>
    <row r="913" spans="4:4" ht="15.75" customHeight="1" x14ac:dyDescent="0.2">
      <c r="D913" s="11"/>
    </row>
    <row r="914" spans="4:4" ht="15.75" customHeight="1" x14ac:dyDescent="0.2">
      <c r="D914" s="11"/>
    </row>
    <row r="915" spans="4:4" ht="15.75" customHeight="1" x14ac:dyDescent="0.2">
      <c r="D915" s="11"/>
    </row>
    <row r="916" spans="4:4" ht="15.75" customHeight="1" x14ac:dyDescent="0.2">
      <c r="D916" s="11"/>
    </row>
    <row r="917" spans="4:4" ht="15.75" customHeight="1" x14ac:dyDescent="0.2">
      <c r="D917" s="11"/>
    </row>
    <row r="918" spans="4:4" ht="15.75" customHeight="1" x14ac:dyDescent="0.2">
      <c r="D918" s="11"/>
    </row>
    <row r="919" spans="4:4" ht="15.75" customHeight="1" x14ac:dyDescent="0.2">
      <c r="D919" s="11"/>
    </row>
    <row r="920" spans="4:4" ht="15.75" customHeight="1" x14ac:dyDescent="0.2">
      <c r="D920" s="11"/>
    </row>
    <row r="921" spans="4:4" ht="15.75" customHeight="1" x14ac:dyDescent="0.2">
      <c r="D921" s="11"/>
    </row>
    <row r="922" spans="4:4" ht="15.75" customHeight="1" x14ac:dyDescent="0.2">
      <c r="D922" s="11"/>
    </row>
    <row r="923" spans="4:4" ht="15.75" customHeight="1" x14ac:dyDescent="0.2">
      <c r="D923" s="11"/>
    </row>
    <row r="924" spans="4:4" ht="15.75" customHeight="1" x14ac:dyDescent="0.2">
      <c r="D924" s="11"/>
    </row>
    <row r="925" spans="4:4" ht="15.75" customHeight="1" x14ac:dyDescent="0.2">
      <c r="D925" s="11"/>
    </row>
    <row r="926" spans="4:4" ht="15.75" customHeight="1" x14ac:dyDescent="0.2">
      <c r="D926" s="11"/>
    </row>
    <row r="927" spans="4:4" ht="15.75" customHeight="1" x14ac:dyDescent="0.2">
      <c r="D927" s="11"/>
    </row>
    <row r="928" spans="4:4" ht="15.75" customHeight="1" x14ac:dyDescent="0.2">
      <c r="D928" s="11"/>
    </row>
    <row r="929" spans="4:4" ht="15.75" customHeight="1" x14ac:dyDescent="0.2">
      <c r="D929" s="11"/>
    </row>
    <row r="930" spans="4:4" ht="15.75" customHeight="1" x14ac:dyDescent="0.2">
      <c r="D930" s="11"/>
    </row>
    <row r="931" spans="4:4" ht="15.75" customHeight="1" x14ac:dyDescent="0.2">
      <c r="D931" s="11"/>
    </row>
    <row r="932" spans="4:4" ht="15.75" customHeight="1" x14ac:dyDescent="0.2">
      <c r="D932" s="11"/>
    </row>
    <row r="933" spans="4:4" ht="15.75" customHeight="1" x14ac:dyDescent="0.2">
      <c r="D933" s="11"/>
    </row>
    <row r="934" spans="4:4" ht="15.75" customHeight="1" x14ac:dyDescent="0.2">
      <c r="D934" s="11"/>
    </row>
    <row r="935" spans="4:4" ht="15.75" customHeight="1" x14ac:dyDescent="0.2">
      <c r="D935" s="11"/>
    </row>
    <row r="936" spans="4:4" ht="15.75" customHeight="1" x14ac:dyDescent="0.2">
      <c r="D936" s="11"/>
    </row>
    <row r="937" spans="4:4" ht="15.75" customHeight="1" x14ac:dyDescent="0.2">
      <c r="D937" s="11"/>
    </row>
    <row r="938" spans="4:4" ht="15.75" customHeight="1" x14ac:dyDescent="0.2">
      <c r="D938" s="11"/>
    </row>
    <row r="939" spans="4:4" ht="15.75" customHeight="1" x14ac:dyDescent="0.2">
      <c r="D939" s="11"/>
    </row>
    <row r="940" spans="4:4" ht="15.75" customHeight="1" x14ac:dyDescent="0.2">
      <c r="D940" s="11"/>
    </row>
    <row r="941" spans="4:4" ht="15.75" customHeight="1" x14ac:dyDescent="0.2">
      <c r="D941" s="11"/>
    </row>
    <row r="942" spans="4:4" ht="15.75" customHeight="1" x14ac:dyDescent="0.2">
      <c r="D942" s="11"/>
    </row>
    <row r="943" spans="4:4" ht="15.75" customHeight="1" x14ac:dyDescent="0.2">
      <c r="D943" s="11"/>
    </row>
    <row r="944" spans="4:4" ht="15.75" customHeight="1" x14ac:dyDescent="0.2">
      <c r="D944" s="11"/>
    </row>
    <row r="945" spans="4:4" ht="15.75" customHeight="1" x14ac:dyDescent="0.2">
      <c r="D945" s="11"/>
    </row>
    <row r="946" spans="4:4" ht="15.75" customHeight="1" x14ac:dyDescent="0.2">
      <c r="D946" s="11"/>
    </row>
    <row r="947" spans="4:4" ht="15.75" customHeight="1" x14ac:dyDescent="0.2">
      <c r="D947" s="11"/>
    </row>
    <row r="948" spans="4:4" ht="15.75" customHeight="1" x14ac:dyDescent="0.2">
      <c r="D948" s="11"/>
    </row>
    <row r="949" spans="4:4" ht="15.75" customHeight="1" x14ac:dyDescent="0.2">
      <c r="D949" s="11"/>
    </row>
    <row r="950" spans="4:4" ht="15.75" customHeight="1" x14ac:dyDescent="0.2">
      <c r="D950" s="11"/>
    </row>
    <row r="951" spans="4:4" ht="15.75" customHeight="1" x14ac:dyDescent="0.2">
      <c r="D951" s="11"/>
    </row>
    <row r="952" spans="4:4" ht="15.75" customHeight="1" x14ac:dyDescent="0.2">
      <c r="D952" s="11"/>
    </row>
    <row r="953" spans="4:4" ht="15.75" customHeight="1" x14ac:dyDescent="0.2">
      <c r="D953" s="11"/>
    </row>
    <row r="954" spans="4:4" ht="15.75" customHeight="1" x14ac:dyDescent="0.2">
      <c r="D954" s="11"/>
    </row>
    <row r="955" spans="4:4" ht="15.75" customHeight="1" x14ac:dyDescent="0.2">
      <c r="D955" s="11"/>
    </row>
    <row r="956" spans="4:4" ht="15.75" customHeight="1" x14ac:dyDescent="0.2">
      <c r="D956" s="11"/>
    </row>
    <row r="957" spans="4:4" ht="15.75" customHeight="1" x14ac:dyDescent="0.2">
      <c r="D957" s="11"/>
    </row>
    <row r="958" spans="4:4" ht="15.75" customHeight="1" x14ac:dyDescent="0.2">
      <c r="D958" s="11"/>
    </row>
    <row r="959" spans="4:4" ht="15.75" customHeight="1" x14ac:dyDescent="0.2">
      <c r="D959" s="11"/>
    </row>
    <row r="960" spans="4:4" ht="15.75" customHeight="1" x14ac:dyDescent="0.2">
      <c r="D960" s="11"/>
    </row>
    <row r="961" spans="4:4" ht="15.75" customHeight="1" x14ac:dyDescent="0.2">
      <c r="D961" s="11"/>
    </row>
    <row r="962" spans="4:4" ht="15.75" customHeight="1" x14ac:dyDescent="0.2">
      <c r="D962" s="11"/>
    </row>
    <row r="963" spans="4:4" ht="15.75" customHeight="1" x14ac:dyDescent="0.2">
      <c r="D963" s="11"/>
    </row>
    <row r="964" spans="4:4" ht="15.75" customHeight="1" x14ac:dyDescent="0.2">
      <c r="D964" s="11"/>
    </row>
    <row r="965" spans="4:4" ht="15.75" customHeight="1" x14ac:dyDescent="0.2">
      <c r="D965" s="11"/>
    </row>
    <row r="966" spans="4:4" ht="15.75" customHeight="1" x14ac:dyDescent="0.2">
      <c r="D966" s="11"/>
    </row>
    <row r="967" spans="4:4" ht="15.75" customHeight="1" x14ac:dyDescent="0.2">
      <c r="D967" s="11"/>
    </row>
    <row r="968" spans="4:4" ht="15.75" customHeight="1" x14ac:dyDescent="0.2">
      <c r="D968" s="11"/>
    </row>
    <row r="969" spans="4:4" ht="15.75" customHeight="1" x14ac:dyDescent="0.2">
      <c r="D969" s="11"/>
    </row>
    <row r="970" spans="4:4" ht="15.75" customHeight="1" x14ac:dyDescent="0.2">
      <c r="D970" s="11"/>
    </row>
    <row r="971" spans="4:4" ht="15.75" customHeight="1" x14ac:dyDescent="0.2">
      <c r="D971" s="11"/>
    </row>
    <row r="972" spans="4:4" ht="15.75" customHeight="1" x14ac:dyDescent="0.2">
      <c r="D972" s="11"/>
    </row>
    <row r="973" spans="4:4" ht="15.75" customHeight="1" x14ac:dyDescent="0.2">
      <c r="D973" s="11"/>
    </row>
    <row r="974" spans="4:4" ht="15.75" customHeight="1" x14ac:dyDescent="0.2">
      <c r="D974" s="11"/>
    </row>
    <row r="975" spans="4:4" ht="15.75" customHeight="1" x14ac:dyDescent="0.2">
      <c r="D975" s="11"/>
    </row>
    <row r="976" spans="4:4" ht="15.75" customHeight="1" x14ac:dyDescent="0.2">
      <c r="D976" s="11"/>
    </row>
    <row r="977" spans="4:4" ht="15.75" customHeight="1" x14ac:dyDescent="0.2">
      <c r="D977" s="11"/>
    </row>
    <row r="978" spans="4:4" ht="15.75" customHeight="1" x14ac:dyDescent="0.2">
      <c r="D978" s="11"/>
    </row>
    <row r="979" spans="4:4" ht="15.75" customHeight="1" x14ac:dyDescent="0.2">
      <c r="D979" s="11"/>
    </row>
    <row r="980" spans="4:4" ht="15.75" customHeight="1" x14ac:dyDescent="0.2">
      <c r="D980" s="11"/>
    </row>
    <row r="981" spans="4:4" ht="15.75" customHeight="1" x14ac:dyDescent="0.2">
      <c r="D981" s="11"/>
    </row>
    <row r="982" spans="4:4" ht="15.75" customHeight="1" x14ac:dyDescent="0.2">
      <c r="D982" s="11"/>
    </row>
    <row r="983" spans="4:4" ht="15.75" customHeight="1" x14ac:dyDescent="0.2">
      <c r="D983" s="11"/>
    </row>
    <row r="984" spans="4:4" ht="15.75" customHeight="1" x14ac:dyDescent="0.2">
      <c r="D984" s="11"/>
    </row>
    <row r="985" spans="4:4" ht="15.75" customHeight="1" x14ac:dyDescent="0.2">
      <c r="D985" s="11"/>
    </row>
    <row r="986" spans="4:4" ht="15.75" customHeight="1" x14ac:dyDescent="0.2">
      <c r="D986" s="11"/>
    </row>
    <row r="987" spans="4:4" ht="15.75" customHeight="1" x14ac:dyDescent="0.2">
      <c r="D987" s="11"/>
    </row>
    <row r="988" spans="4:4" ht="15.75" customHeight="1" x14ac:dyDescent="0.2">
      <c r="D988" s="11"/>
    </row>
    <row r="989" spans="4:4" ht="15.75" customHeight="1" x14ac:dyDescent="0.2">
      <c r="D989" s="11"/>
    </row>
    <row r="990" spans="4:4" ht="15.75" customHeight="1" x14ac:dyDescent="0.2">
      <c r="D990" s="11"/>
    </row>
    <row r="991" spans="4:4" ht="15.75" customHeight="1" x14ac:dyDescent="0.2">
      <c r="D991" s="11"/>
    </row>
    <row r="992" spans="4:4" ht="15.75" customHeight="1" x14ac:dyDescent="0.2">
      <c r="D992" s="11"/>
    </row>
    <row r="993" spans="4:4" ht="15.75" customHeight="1" x14ac:dyDescent="0.2">
      <c r="D993" s="11"/>
    </row>
    <row r="994" spans="4:4" ht="15.75" customHeight="1" x14ac:dyDescent="0.2">
      <c r="D994" s="11"/>
    </row>
    <row r="995" spans="4:4" ht="15.75" customHeight="1" x14ac:dyDescent="0.2">
      <c r="D995" s="11"/>
    </row>
    <row r="996" spans="4:4" ht="15.75" customHeight="1" x14ac:dyDescent="0.2">
      <c r="D996" s="11"/>
    </row>
    <row r="997" spans="4:4" ht="15.75" customHeight="1" x14ac:dyDescent="0.2">
      <c r="D997" s="11"/>
    </row>
    <row r="998" spans="4:4" ht="15.75" customHeight="1" x14ac:dyDescent="0.2">
      <c r="D998" s="11"/>
    </row>
    <row r="999" spans="4:4" ht="15.75" customHeight="1" x14ac:dyDescent="0.2">
      <c r="D999" s="11"/>
    </row>
    <row r="1000" spans="4:4" ht="15.75" customHeight="1" x14ac:dyDescent="0.2">
      <c r="D1000" s="11"/>
    </row>
  </sheetData>
  <mergeCells count="8">
    <mergeCell ref="A15:D15"/>
    <mergeCell ref="A26:D26"/>
    <mergeCell ref="C1:D1"/>
    <mergeCell ref="E1:F1"/>
    <mergeCell ref="G1:H1"/>
    <mergeCell ref="C3:D3"/>
    <mergeCell ref="E3:F3"/>
    <mergeCell ref="G3:H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"/>
  <cols>
    <col min="1" max="1" width="45.28515625" customWidth="1"/>
    <col min="2" max="2" width="16.5703125" customWidth="1"/>
    <col min="3" max="5" width="29.140625" customWidth="1"/>
    <col min="6" max="26" width="8.7109375" customWidth="1"/>
  </cols>
  <sheetData>
    <row r="1" spans="1:5" ht="12.75" customHeight="1" x14ac:dyDescent="0.2">
      <c r="A1" s="3" t="s">
        <v>1</v>
      </c>
      <c r="B1" s="2" t="s">
        <v>16</v>
      </c>
      <c r="C1" s="2" t="s">
        <v>17</v>
      </c>
      <c r="D1" s="2" t="s">
        <v>17</v>
      </c>
      <c r="E1" s="2" t="s">
        <v>17</v>
      </c>
    </row>
    <row r="2" spans="1:5" ht="12.75" customHeight="1" x14ac:dyDescent="0.2"/>
    <row r="3" spans="1:5" ht="12.75" customHeight="1" x14ac:dyDescent="0.2">
      <c r="A3" s="2" t="s">
        <v>18</v>
      </c>
      <c r="C3" s="2" t="s">
        <v>19</v>
      </c>
      <c r="D3" s="2" t="s">
        <v>19</v>
      </c>
      <c r="E3" s="2" t="s">
        <v>19</v>
      </c>
    </row>
    <row r="4" spans="1:5" ht="12.75" customHeight="1" x14ac:dyDescent="0.2">
      <c r="C4" s="3"/>
      <c r="D4" s="3"/>
      <c r="E4" s="3"/>
    </row>
    <row r="5" spans="1:5" ht="12.75" customHeight="1" x14ac:dyDescent="0.25">
      <c r="A5" s="1" t="s">
        <v>21</v>
      </c>
      <c r="B5" s="1" t="s">
        <v>22</v>
      </c>
      <c r="C5" s="6">
        <f>Summary!C3</f>
        <v>400</v>
      </c>
      <c r="D5" s="6">
        <f>Summary!E3</f>
        <v>800</v>
      </c>
      <c r="E5" s="6">
        <f>Summary!G3</f>
        <v>1200</v>
      </c>
    </row>
    <row r="6" spans="1:5" ht="12.75" customHeight="1" x14ac:dyDescent="0.25">
      <c r="A6" s="1" t="s">
        <v>35</v>
      </c>
      <c r="B6" s="1" t="s">
        <v>36</v>
      </c>
      <c r="C6" s="10">
        <v>0.6</v>
      </c>
      <c r="D6" s="10">
        <v>0.6</v>
      </c>
      <c r="E6" s="10">
        <v>0.6</v>
      </c>
    </row>
    <row r="7" spans="1:5" ht="12.75" customHeight="1" x14ac:dyDescent="0.2">
      <c r="A7" s="1" t="s">
        <v>44</v>
      </c>
      <c r="B7" s="1" t="s">
        <v>22</v>
      </c>
      <c r="C7" s="14">
        <f t="shared" ref="C7:E7" si="0">C5*C6</f>
        <v>240</v>
      </c>
      <c r="D7" s="14">
        <f t="shared" si="0"/>
        <v>480</v>
      </c>
      <c r="E7" s="14">
        <f t="shared" si="0"/>
        <v>720</v>
      </c>
    </row>
    <row r="8" spans="1:5" ht="12.75" customHeight="1" x14ac:dyDescent="0.25">
      <c r="A8" s="1" t="s">
        <v>57</v>
      </c>
      <c r="B8" s="1" t="s">
        <v>36</v>
      </c>
      <c r="C8" s="10">
        <v>0.25</v>
      </c>
      <c r="D8" s="10">
        <v>0.25</v>
      </c>
      <c r="E8" s="10">
        <v>0.25</v>
      </c>
    </row>
    <row r="9" spans="1:5" ht="12.75" customHeight="1" x14ac:dyDescent="0.2">
      <c r="A9" s="1" t="s">
        <v>58</v>
      </c>
      <c r="B9" s="1" t="s">
        <v>22</v>
      </c>
      <c r="C9" s="14">
        <f t="shared" ref="C9:E9" si="1">C7*C8</f>
        <v>60</v>
      </c>
      <c r="D9" s="14">
        <f t="shared" si="1"/>
        <v>120</v>
      </c>
      <c r="E9" s="14">
        <f t="shared" si="1"/>
        <v>180</v>
      </c>
    </row>
    <row r="10" spans="1:5" ht="12.75" customHeight="1" x14ac:dyDescent="0.2">
      <c r="A10" s="1" t="s">
        <v>61</v>
      </c>
      <c r="B10" s="1"/>
    </row>
    <row r="11" spans="1:5" ht="12.75" customHeight="1" x14ac:dyDescent="0.2">
      <c r="A11" s="1" t="s">
        <v>62</v>
      </c>
      <c r="B11" s="1"/>
    </row>
    <row r="12" spans="1:5" ht="12.75" customHeight="1" x14ac:dyDescent="0.25">
      <c r="A12" s="1" t="s">
        <v>63</v>
      </c>
      <c r="B12" s="1" t="s">
        <v>36</v>
      </c>
      <c r="C12" s="10">
        <v>0.95</v>
      </c>
      <c r="D12" s="10">
        <v>0.95</v>
      </c>
      <c r="E12" s="10">
        <v>0.95</v>
      </c>
    </row>
    <row r="13" spans="1:5" ht="12.75" customHeight="1" x14ac:dyDescent="0.25">
      <c r="A13" s="1" t="s">
        <v>64</v>
      </c>
      <c r="B13" s="1" t="s">
        <v>36</v>
      </c>
      <c r="C13" s="10">
        <v>0.05</v>
      </c>
      <c r="D13" s="10">
        <v>0.05</v>
      </c>
      <c r="E13" s="10">
        <v>0.05</v>
      </c>
    </row>
    <row r="14" spans="1:5" ht="12.75" customHeight="1" x14ac:dyDescent="0.25">
      <c r="A14" s="1" t="s">
        <v>65</v>
      </c>
      <c r="B14" s="1" t="s">
        <v>66</v>
      </c>
      <c r="C14" s="6">
        <v>37.5</v>
      </c>
      <c r="D14" s="6">
        <v>37.5</v>
      </c>
      <c r="E14" s="6">
        <v>37.5</v>
      </c>
    </row>
    <row r="15" spans="1:5" ht="12.75" customHeight="1" x14ac:dyDescent="0.2">
      <c r="A15" s="1" t="s">
        <v>67</v>
      </c>
      <c r="B15" s="1" t="s">
        <v>66</v>
      </c>
      <c r="C15" s="14">
        <f t="shared" ref="C15:E15" si="2">168-C14</f>
        <v>130.5</v>
      </c>
      <c r="D15" s="14">
        <f t="shared" si="2"/>
        <v>130.5</v>
      </c>
      <c r="E15" s="14">
        <f t="shared" si="2"/>
        <v>130.5</v>
      </c>
    </row>
    <row r="16" spans="1:5" ht="12.75" customHeight="1" x14ac:dyDescent="0.25">
      <c r="A16" s="1" t="s">
        <v>73</v>
      </c>
      <c r="B16" s="1" t="s">
        <v>74</v>
      </c>
      <c r="C16" s="6">
        <v>5</v>
      </c>
      <c r="D16" s="6">
        <v>5</v>
      </c>
      <c r="E16" s="6">
        <v>5</v>
      </c>
    </row>
    <row r="17" spans="1:5" ht="12.75" customHeight="1" x14ac:dyDescent="0.25">
      <c r="A17" s="1" t="s">
        <v>75</v>
      </c>
      <c r="B17" s="1" t="s">
        <v>74</v>
      </c>
      <c r="C17" s="17">
        <f t="shared" ref="C17:E17" si="3">7-C16</f>
        <v>2</v>
      </c>
      <c r="D17" s="17">
        <f t="shared" si="3"/>
        <v>2</v>
      </c>
      <c r="E17" s="17">
        <f t="shared" si="3"/>
        <v>2</v>
      </c>
    </row>
    <row r="18" spans="1:5" ht="12.75" customHeight="1" x14ac:dyDescent="0.25">
      <c r="A18" s="1" t="s">
        <v>78</v>
      </c>
      <c r="B18" s="1" t="s">
        <v>74</v>
      </c>
      <c r="C18" s="17">
        <f t="shared" ref="C18:E18" si="4">C16*52</f>
        <v>260</v>
      </c>
      <c r="D18" s="17">
        <f t="shared" si="4"/>
        <v>260</v>
      </c>
      <c r="E18" s="17">
        <f t="shared" si="4"/>
        <v>260</v>
      </c>
    </row>
    <row r="19" spans="1:5" ht="12.75" customHeight="1" x14ac:dyDescent="0.2">
      <c r="A19" s="1"/>
      <c r="B19" s="1"/>
    </row>
    <row r="20" spans="1:5" ht="12.75" customHeight="1" x14ac:dyDescent="0.2">
      <c r="A20" s="2" t="s">
        <v>33</v>
      </c>
      <c r="B20" s="2"/>
    </row>
    <row r="21" spans="1:5" ht="12.75" customHeight="1" x14ac:dyDescent="0.2"/>
    <row r="22" spans="1:5" ht="12.75" customHeight="1" x14ac:dyDescent="0.25">
      <c r="A22" s="1" t="s">
        <v>80</v>
      </c>
      <c r="B22" s="3" t="s">
        <v>22</v>
      </c>
      <c r="C22" s="6">
        <v>50</v>
      </c>
      <c r="D22" s="6">
        <v>50</v>
      </c>
      <c r="E22" s="6">
        <v>50</v>
      </c>
    </row>
    <row r="23" spans="1:5" ht="12.75" customHeight="1" x14ac:dyDescent="0.2">
      <c r="A23" s="1" t="s">
        <v>81</v>
      </c>
      <c r="B23" s="3" t="s">
        <v>82</v>
      </c>
      <c r="C23" s="14">
        <f t="shared" ref="C23:E23" si="5">ROUNDUP(C7/C22,0)</f>
        <v>5</v>
      </c>
      <c r="D23" s="14">
        <f t="shared" si="5"/>
        <v>10</v>
      </c>
      <c r="E23" s="14">
        <f t="shared" si="5"/>
        <v>15</v>
      </c>
    </row>
    <row r="24" spans="1:5" ht="12.75" customHeight="1" x14ac:dyDescent="0.25">
      <c r="A24" s="1" t="s">
        <v>83</v>
      </c>
      <c r="B24" s="3" t="s">
        <v>84</v>
      </c>
      <c r="C24" s="6">
        <v>5.5</v>
      </c>
      <c r="D24" s="6">
        <v>5.5</v>
      </c>
      <c r="E24" s="6">
        <v>5.5</v>
      </c>
    </row>
    <row r="25" spans="1:5" ht="12.75" customHeight="1" x14ac:dyDescent="0.2">
      <c r="A25" s="1" t="s">
        <v>85</v>
      </c>
      <c r="B25" s="3" t="s">
        <v>82</v>
      </c>
      <c r="C25" s="14">
        <f>ROUND(Compute!D5/C24,0)</f>
        <v>1</v>
      </c>
      <c r="D25" s="14">
        <f>ROUND(Compute!D16/D24,0)</f>
        <v>1</v>
      </c>
      <c r="E25" s="14">
        <f>ROUND(Compute!D27/E24,0)</f>
        <v>1</v>
      </c>
    </row>
    <row r="26" spans="1:5" ht="12.75" customHeight="1" x14ac:dyDescent="0.25">
      <c r="A26" t="s">
        <v>86</v>
      </c>
      <c r="B26" s="3" t="s">
        <v>87</v>
      </c>
      <c r="C26" s="6">
        <v>1</v>
      </c>
      <c r="D26" s="6">
        <v>1</v>
      </c>
      <c r="E26" s="6">
        <v>1</v>
      </c>
    </row>
    <row r="27" spans="1:5" ht="12.75" customHeight="1" x14ac:dyDescent="0.25">
      <c r="A27" t="s">
        <v>88</v>
      </c>
      <c r="B27" s="3" t="s">
        <v>87</v>
      </c>
      <c r="C27" s="6">
        <v>1</v>
      </c>
      <c r="D27" s="6">
        <v>1</v>
      </c>
      <c r="E27" s="6">
        <v>1</v>
      </c>
    </row>
    <row r="28" spans="1:5" ht="12.75" customHeight="1" x14ac:dyDescent="0.25">
      <c r="A28" s="3" t="s">
        <v>89</v>
      </c>
      <c r="B28" s="3" t="s">
        <v>90</v>
      </c>
      <c r="C28" s="17">
        <f t="shared" ref="C28:E28" si="6">ROUNDUP(C23/C25,0)</f>
        <v>5</v>
      </c>
      <c r="D28" s="17">
        <f t="shared" si="6"/>
        <v>10</v>
      </c>
      <c r="E28" s="17">
        <f t="shared" si="6"/>
        <v>15</v>
      </c>
    </row>
    <row r="29" spans="1:5" ht="12.75" customHeight="1" x14ac:dyDescent="0.25">
      <c r="A29" t="s">
        <v>91</v>
      </c>
      <c r="B29" s="3" t="s">
        <v>90</v>
      </c>
      <c r="C29" s="6">
        <v>3</v>
      </c>
      <c r="D29" s="6">
        <v>3</v>
      </c>
      <c r="E29" s="6">
        <v>3</v>
      </c>
    </row>
    <row r="30" spans="1:5" ht="12.75" customHeight="1" x14ac:dyDescent="0.25">
      <c r="A30" t="s">
        <v>92</v>
      </c>
      <c r="C30" s="6" t="s">
        <v>93</v>
      </c>
      <c r="D30" s="6" t="s">
        <v>93</v>
      </c>
      <c r="E30" s="6" t="s">
        <v>93</v>
      </c>
    </row>
    <row r="31" spans="1:5" ht="12.75" customHeight="1" x14ac:dyDescent="0.25">
      <c r="A31" t="s">
        <v>94</v>
      </c>
      <c r="C31" s="6" t="s">
        <v>93</v>
      </c>
      <c r="D31" s="6" t="s">
        <v>93</v>
      </c>
      <c r="E31" s="6" t="s">
        <v>93</v>
      </c>
    </row>
    <row r="32" spans="1:5" ht="12.75" customHeight="1" x14ac:dyDescent="0.25">
      <c r="A32" t="s">
        <v>95</v>
      </c>
      <c r="B32" t="s">
        <v>90</v>
      </c>
      <c r="C32" s="6">
        <v>1</v>
      </c>
      <c r="D32" s="6">
        <v>1</v>
      </c>
      <c r="E32" s="6">
        <v>1</v>
      </c>
    </row>
    <row r="33" spans="1:5" ht="12.75" customHeight="1" x14ac:dyDescent="0.25">
      <c r="A33" t="s">
        <v>96</v>
      </c>
      <c r="C33" s="6" t="s">
        <v>97</v>
      </c>
      <c r="D33" s="6" t="s">
        <v>97</v>
      </c>
      <c r="E33" s="6" t="s">
        <v>97</v>
      </c>
    </row>
    <row r="34" spans="1:5" ht="12.75" customHeight="1" x14ac:dyDescent="0.25">
      <c r="A34" t="s">
        <v>98</v>
      </c>
      <c r="B34" t="s">
        <v>66</v>
      </c>
      <c r="C34" s="6">
        <v>24</v>
      </c>
      <c r="D34" s="6">
        <v>24</v>
      </c>
      <c r="E34" s="6">
        <v>24</v>
      </c>
    </row>
    <row r="35" spans="1:5" ht="12.75" customHeight="1" x14ac:dyDescent="0.25">
      <c r="A35" t="s">
        <v>99</v>
      </c>
      <c r="B35" t="s">
        <v>66</v>
      </c>
      <c r="C35" s="6">
        <v>24</v>
      </c>
      <c r="D35" s="6">
        <v>24</v>
      </c>
      <c r="E35" s="6">
        <v>24</v>
      </c>
    </row>
    <row r="36" spans="1:5" ht="12.75" customHeight="1" x14ac:dyDescent="0.25">
      <c r="A36" t="s">
        <v>100</v>
      </c>
      <c r="B36" t="s">
        <v>66</v>
      </c>
      <c r="C36" s="6">
        <v>24</v>
      </c>
      <c r="D36" s="6">
        <v>24</v>
      </c>
      <c r="E36" s="6">
        <v>24</v>
      </c>
    </row>
    <row r="37" spans="1:5" ht="12.75" customHeight="1" x14ac:dyDescent="0.2"/>
    <row r="38" spans="1:5" ht="12.75" customHeight="1" x14ac:dyDescent="0.2">
      <c r="A38" s="2" t="s">
        <v>101</v>
      </c>
    </row>
    <row r="39" spans="1:5" ht="12.75" customHeight="1" x14ac:dyDescent="0.2"/>
    <row r="40" spans="1:5" ht="12.75" customHeight="1" x14ac:dyDescent="0.25">
      <c r="A40" s="1" t="s">
        <v>102</v>
      </c>
      <c r="B40" s="1" t="s">
        <v>103</v>
      </c>
      <c r="C40" s="6">
        <v>5</v>
      </c>
      <c r="D40" s="6">
        <v>5</v>
      </c>
      <c r="E40" s="6">
        <v>5</v>
      </c>
    </row>
    <row r="41" spans="1:5" ht="12.75" customHeight="1" x14ac:dyDescent="0.25">
      <c r="A41" s="1" t="s">
        <v>104</v>
      </c>
      <c r="B41" s="1" t="s">
        <v>105</v>
      </c>
      <c r="C41" s="6">
        <v>0.25</v>
      </c>
      <c r="D41" s="6">
        <v>0.25</v>
      </c>
      <c r="E41" s="6">
        <v>0.25</v>
      </c>
    </row>
    <row r="42" spans="1:5" ht="12.75" customHeight="1" x14ac:dyDescent="0.25">
      <c r="A42" s="1" t="s">
        <v>106</v>
      </c>
      <c r="B42" s="1" t="s">
        <v>107</v>
      </c>
      <c r="C42" s="6">
        <v>5</v>
      </c>
      <c r="D42" s="6">
        <v>5</v>
      </c>
      <c r="E42" s="6">
        <v>5</v>
      </c>
    </row>
    <row r="43" spans="1:5" ht="12.75" customHeight="1" x14ac:dyDescent="0.25">
      <c r="A43" s="1" t="s">
        <v>108</v>
      </c>
      <c r="B43" s="1" t="s">
        <v>105</v>
      </c>
      <c r="C43" s="6">
        <v>1</v>
      </c>
      <c r="D43" s="6">
        <v>1</v>
      </c>
      <c r="E43" s="6">
        <v>1</v>
      </c>
    </row>
    <row r="44" spans="1:5" ht="12.75" customHeight="1" x14ac:dyDescent="0.25">
      <c r="A44" s="1" t="s">
        <v>109</v>
      </c>
      <c r="B44" s="1" t="s">
        <v>110</v>
      </c>
      <c r="C44" s="6">
        <v>0.25</v>
      </c>
      <c r="D44" s="6">
        <v>0.25</v>
      </c>
      <c r="E44" s="6">
        <v>0.25</v>
      </c>
    </row>
    <row r="45" spans="1:5" ht="12.75" customHeight="1" x14ac:dyDescent="0.25">
      <c r="A45" s="1" t="s">
        <v>111</v>
      </c>
      <c r="B45" s="1" t="s">
        <v>105</v>
      </c>
      <c r="C45" s="6">
        <v>50</v>
      </c>
      <c r="D45" s="6">
        <v>50</v>
      </c>
      <c r="E45" s="6">
        <v>50</v>
      </c>
    </row>
    <row r="46" spans="1:5" ht="12.75" customHeight="1" x14ac:dyDescent="0.25">
      <c r="A46" s="1" t="s">
        <v>112</v>
      </c>
      <c r="B46" s="1" t="s">
        <v>113</v>
      </c>
      <c r="C46" s="6">
        <v>2</v>
      </c>
      <c r="D46" s="6">
        <v>2</v>
      </c>
      <c r="E46" s="6">
        <v>2</v>
      </c>
    </row>
    <row r="47" spans="1:5" ht="12.75" customHeight="1" x14ac:dyDescent="0.25">
      <c r="A47" s="1" t="s">
        <v>114</v>
      </c>
      <c r="B47" s="1" t="s">
        <v>105</v>
      </c>
      <c r="C47" s="6">
        <v>0.5</v>
      </c>
      <c r="D47" s="6">
        <v>0.5</v>
      </c>
      <c r="E47" s="6">
        <v>0.5</v>
      </c>
    </row>
    <row r="48" spans="1:5" ht="12.75" customHeight="1" x14ac:dyDescent="0.25">
      <c r="A48" s="1" t="s">
        <v>115</v>
      </c>
      <c r="B48" s="1" t="s">
        <v>105</v>
      </c>
      <c r="C48" s="6">
        <v>50000</v>
      </c>
      <c r="D48" s="6">
        <v>50000</v>
      </c>
      <c r="E48" s="6">
        <v>50000</v>
      </c>
    </row>
    <row r="49" spans="1:5" ht="12.75" customHeight="1" x14ac:dyDescent="0.25">
      <c r="A49" s="1" t="s">
        <v>116</v>
      </c>
      <c r="B49" s="1"/>
      <c r="C49" s="6" t="s">
        <v>117</v>
      </c>
      <c r="D49" s="6" t="s">
        <v>117</v>
      </c>
      <c r="E49" s="6" t="s">
        <v>117</v>
      </c>
    </row>
    <row r="50" spans="1:5" ht="12.75" customHeight="1" x14ac:dyDescent="0.25">
      <c r="A50" s="1" t="s">
        <v>122</v>
      </c>
      <c r="B50" s="1" t="s">
        <v>124</v>
      </c>
      <c r="C50" s="20">
        <f>VLOOKUP(C49,storage,3,FALSE)</f>
        <v>1.8459999999999997E-2</v>
      </c>
      <c r="D50" s="20">
        <f>VLOOKUP(D49,storage,3,FALSE)</f>
        <v>1.8459999999999997E-2</v>
      </c>
      <c r="E50" s="20">
        <f>VLOOKUP(E49,storage,3,FALSE)</f>
        <v>1.8459999999999997E-2</v>
      </c>
    </row>
    <row r="51" spans="1:5" ht="12.75" customHeight="1" x14ac:dyDescent="0.25">
      <c r="A51" s="1" t="s">
        <v>148</v>
      </c>
      <c r="B51" s="1" t="s">
        <v>149</v>
      </c>
      <c r="C51" s="20">
        <f t="shared" ref="C51:E51" si="7">C50*12</f>
        <v>0.22151999999999997</v>
      </c>
      <c r="D51" s="20">
        <f t="shared" si="7"/>
        <v>0.22151999999999997</v>
      </c>
      <c r="E51" s="20">
        <f t="shared" si="7"/>
        <v>0.22151999999999997</v>
      </c>
    </row>
    <row r="52" spans="1:5" ht="12.75" customHeight="1" x14ac:dyDescent="0.25">
      <c r="A52" s="1" t="s">
        <v>152</v>
      </c>
      <c r="B52" s="1" t="s">
        <v>153</v>
      </c>
      <c r="C52" s="6">
        <v>100</v>
      </c>
      <c r="D52" s="6">
        <v>100</v>
      </c>
      <c r="E52" s="6">
        <v>100</v>
      </c>
    </row>
    <row r="53" spans="1:5" ht="12.75" customHeight="1" x14ac:dyDescent="0.25">
      <c r="A53" s="1" t="s">
        <v>154</v>
      </c>
      <c r="B53" s="1" t="s">
        <v>36</v>
      </c>
      <c r="C53" s="10">
        <v>0.1</v>
      </c>
      <c r="D53" s="10">
        <v>0.1</v>
      </c>
      <c r="E53" s="10">
        <v>0.1</v>
      </c>
    </row>
    <row r="54" spans="1:5" ht="12.75" customHeight="1" x14ac:dyDescent="0.2"/>
    <row r="55" spans="1:5" ht="12.75" customHeight="1" x14ac:dyDescent="0.2">
      <c r="A55" s="8" t="s">
        <v>155</v>
      </c>
    </row>
    <row r="56" spans="1:5" ht="12.75" customHeight="1" x14ac:dyDescent="0.25">
      <c r="A56" s="1" t="s">
        <v>156</v>
      </c>
      <c r="B56" s="3" t="s">
        <v>157</v>
      </c>
      <c r="C56" s="6">
        <v>50</v>
      </c>
      <c r="D56" s="6">
        <v>50</v>
      </c>
      <c r="E56" s="6">
        <v>50</v>
      </c>
    </row>
    <row r="57" spans="1:5" ht="12.75" customHeight="1" x14ac:dyDescent="0.25">
      <c r="A57" s="1" t="s">
        <v>158</v>
      </c>
      <c r="B57" s="3" t="s">
        <v>159</v>
      </c>
      <c r="C57" s="6">
        <v>50</v>
      </c>
      <c r="D57" s="6">
        <v>50</v>
      </c>
      <c r="E57" s="6">
        <v>50</v>
      </c>
    </row>
    <row r="58" spans="1:5" ht="12.75" customHeight="1" x14ac:dyDescent="0.25">
      <c r="A58" s="1" t="s">
        <v>160</v>
      </c>
      <c r="B58" s="3" t="s">
        <v>157</v>
      </c>
      <c r="C58" s="6">
        <v>20</v>
      </c>
      <c r="D58" s="6">
        <v>20</v>
      </c>
      <c r="E58" s="6">
        <v>20</v>
      </c>
    </row>
    <row r="59" spans="1:5" ht="12.75" customHeight="1" x14ac:dyDescent="0.25">
      <c r="A59" s="1" t="s">
        <v>161</v>
      </c>
      <c r="B59" s="3" t="s">
        <v>159</v>
      </c>
      <c r="C59" s="6">
        <v>50</v>
      </c>
      <c r="D59" s="6">
        <v>50</v>
      </c>
      <c r="E59" s="6">
        <v>50</v>
      </c>
    </row>
    <row r="60" spans="1:5" ht="12.75" customHeight="1" x14ac:dyDescent="0.25">
      <c r="A60" s="1" t="s">
        <v>162</v>
      </c>
      <c r="B60" s="3" t="s">
        <v>163</v>
      </c>
      <c r="C60" s="6">
        <v>5</v>
      </c>
      <c r="D60" s="6">
        <v>5</v>
      </c>
      <c r="E60" s="6">
        <v>5</v>
      </c>
    </row>
    <row r="61" spans="1:5" ht="12.75" customHeight="1" x14ac:dyDescent="0.25">
      <c r="A61" t="s">
        <v>164</v>
      </c>
      <c r="B61" s="3" t="s">
        <v>159</v>
      </c>
      <c r="C61" s="6">
        <v>500</v>
      </c>
      <c r="D61" s="6">
        <v>500</v>
      </c>
      <c r="E61" s="6">
        <v>500</v>
      </c>
    </row>
    <row r="62" spans="1:5" ht="12.75" customHeight="1" x14ac:dyDescent="0.25">
      <c r="A62" s="1" t="s">
        <v>165</v>
      </c>
      <c r="B62" s="3" t="s">
        <v>166</v>
      </c>
      <c r="C62" s="6">
        <v>0.25</v>
      </c>
      <c r="D62" s="6">
        <v>0.25</v>
      </c>
      <c r="E62" s="6">
        <v>0.25</v>
      </c>
    </row>
    <row r="63" spans="1:5" ht="12.75" customHeight="1" x14ac:dyDescent="0.25">
      <c r="A63" s="1" t="s">
        <v>167</v>
      </c>
      <c r="B63" s="3" t="s">
        <v>159</v>
      </c>
      <c r="C63" s="6">
        <v>50000</v>
      </c>
      <c r="D63" s="6">
        <v>50000</v>
      </c>
      <c r="E63" s="6">
        <v>50000</v>
      </c>
    </row>
    <row r="64" spans="1:5" ht="12.75" customHeight="1" x14ac:dyDescent="0.25">
      <c r="A64" s="1" t="s">
        <v>168</v>
      </c>
      <c r="B64" s="3" t="s">
        <v>169</v>
      </c>
      <c r="C64" s="6">
        <v>2</v>
      </c>
      <c r="D64" s="6">
        <v>2</v>
      </c>
      <c r="E64" s="6">
        <v>2</v>
      </c>
    </row>
    <row r="65" spans="1:5" ht="12.75" customHeight="1" x14ac:dyDescent="0.25">
      <c r="A65" s="1" t="s">
        <v>170</v>
      </c>
      <c r="B65" s="3" t="s">
        <v>159</v>
      </c>
      <c r="C65" s="6">
        <v>500</v>
      </c>
      <c r="D65" s="6">
        <v>500</v>
      </c>
      <c r="E65" s="6">
        <v>500</v>
      </c>
    </row>
    <row r="66" spans="1:5" ht="12.75" customHeight="1" x14ac:dyDescent="0.2"/>
    <row r="67" spans="1:5" ht="12.75" customHeight="1" x14ac:dyDescent="0.2">
      <c r="A67" s="8" t="s">
        <v>171</v>
      </c>
    </row>
    <row r="68" spans="1:5" ht="12.75" customHeight="1" x14ac:dyDescent="0.2"/>
    <row r="69" spans="1:5" ht="12.75" hidden="1" customHeight="1" x14ac:dyDescent="0.25">
      <c r="A69" s="3" t="s">
        <v>172</v>
      </c>
      <c r="B69" s="3" t="s">
        <v>173</v>
      </c>
      <c r="C69" s="6">
        <v>75</v>
      </c>
      <c r="D69" s="6">
        <v>75</v>
      </c>
      <c r="E69" s="6">
        <v>75</v>
      </c>
    </row>
    <row r="70" spans="1:5" ht="12.75" hidden="1" customHeight="1" x14ac:dyDescent="0.25">
      <c r="A70" s="3" t="s">
        <v>174</v>
      </c>
      <c r="B70" s="3" t="s">
        <v>173</v>
      </c>
      <c r="C70" s="6">
        <v>20</v>
      </c>
      <c r="D70" s="6">
        <v>20</v>
      </c>
      <c r="E70" s="6">
        <v>20</v>
      </c>
    </row>
    <row r="71" spans="1:5" ht="12.75" hidden="1" customHeight="1" x14ac:dyDescent="0.25">
      <c r="A71" s="3" t="s">
        <v>175</v>
      </c>
      <c r="B71" s="3" t="s">
        <v>173</v>
      </c>
      <c r="C71" s="6">
        <v>40</v>
      </c>
      <c r="D71" s="6">
        <v>40</v>
      </c>
      <c r="E71" s="6">
        <v>40</v>
      </c>
    </row>
    <row r="72" spans="1:5" ht="12.75" hidden="1" customHeight="1" x14ac:dyDescent="0.25">
      <c r="A72" s="3" t="s">
        <v>176</v>
      </c>
      <c r="B72" s="3" t="s">
        <v>173</v>
      </c>
      <c r="C72" s="6">
        <v>75</v>
      </c>
      <c r="D72" s="6">
        <v>75</v>
      </c>
      <c r="E72" s="6">
        <v>75</v>
      </c>
    </row>
    <row r="73" spans="1:5" ht="12.75" customHeight="1" x14ac:dyDescent="0.25">
      <c r="A73" s="3" t="s">
        <v>177</v>
      </c>
      <c r="B73" s="3"/>
      <c r="C73" s="6">
        <v>5</v>
      </c>
      <c r="D73" s="6">
        <v>10</v>
      </c>
      <c r="E73" s="6">
        <v>15</v>
      </c>
    </row>
    <row r="74" spans="1:5" ht="12.75" customHeight="1" x14ac:dyDescent="0.25">
      <c r="A74" s="3" t="s">
        <v>178</v>
      </c>
      <c r="B74" s="3"/>
      <c r="C74" s="6">
        <v>4</v>
      </c>
      <c r="D74" s="6">
        <v>8</v>
      </c>
      <c r="E74" s="6">
        <v>12</v>
      </c>
    </row>
    <row r="75" spans="1:5" ht="12.75" customHeight="1" x14ac:dyDescent="0.25">
      <c r="A75" s="3" t="s">
        <v>179</v>
      </c>
      <c r="B75" s="3"/>
      <c r="C75" s="6">
        <v>1</v>
      </c>
      <c r="D75" s="6">
        <v>2</v>
      </c>
      <c r="E75" s="6">
        <v>3</v>
      </c>
    </row>
    <row r="76" spans="1:5" ht="12.75" customHeight="1" x14ac:dyDescent="0.25">
      <c r="A76" s="3" t="s">
        <v>180</v>
      </c>
      <c r="B76" s="3"/>
      <c r="C76" s="6">
        <v>2</v>
      </c>
      <c r="D76" s="6">
        <v>2</v>
      </c>
      <c r="E76" s="6">
        <v>2</v>
      </c>
    </row>
    <row r="77" spans="1:5" ht="12.75" customHeight="1" x14ac:dyDescent="0.25">
      <c r="A77" s="3" t="s">
        <v>181</v>
      </c>
      <c r="B77" s="3" t="s">
        <v>182</v>
      </c>
      <c r="C77" s="47">
        <v>30</v>
      </c>
      <c r="D77" s="48"/>
      <c r="E77" s="49"/>
    </row>
    <row r="78" spans="1:5" ht="12.75" customHeight="1" x14ac:dyDescent="0.25">
      <c r="A78" s="3" t="s">
        <v>183</v>
      </c>
      <c r="B78" s="3" t="s">
        <v>182</v>
      </c>
      <c r="C78" s="47">
        <v>60</v>
      </c>
      <c r="D78" s="48"/>
      <c r="E78" s="49"/>
    </row>
    <row r="79" spans="1:5" ht="12.75" customHeight="1" x14ac:dyDescent="0.25">
      <c r="A79" s="3" t="s">
        <v>184</v>
      </c>
      <c r="B79" s="3" t="s">
        <v>182</v>
      </c>
      <c r="C79" s="47">
        <v>120</v>
      </c>
      <c r="D79" s="48"/>
      <c r="E79" s="49"/>
    </row>
    <row r="80" spans="1:5" ht="12.75" customHeight="1" x14ac:dyDescent="0.25">
      <c r="A80" s="3" t="s">
        <v>185</v>
      </c>
      <c r="B80" s="3" t="s">
        <v>182</v>
      </c>
      <c r="C80" s="47">
        <v>120</v>
      </c>
      <c r="D80" s="48"/>
      <c r="E80" s="49"/>
    </row>
    <row r="81" spans="1:5" ht="12.75" customHeight="1" x14ac:dyDescent="0.25">
      <c r="A81" s="3" t="s">
        <v>186</v>
      </c>
      <c r="B81" s="3" t="s">
        <v>187</v>
      </c>
      <c r="C81" s="53">
        <v>50000</v>
      </c>
      <c r="D81" s="48"/>
      <c r="E81" s="49"/>
    </row>
    <row r="82" spans="1:5" ht="12.75" customHeight="1" x14ac:dyDescent="0.25">
      <c r="A82" s="3" t="s">
        <v>188</v>
      </c>
      <c r="B82" s="3" t="s">
        <v>189</v>
      </c>
      <c r="C82" s="47">
        <v>46</v>
      </c>
      <c r="D82" s="48"/>
      <c r="E82" s="49"/>
    </row>
    <row r="83" spans="1:5" ht="12.75" customHeight="1" x14ac:dyDescent="0.25">
      <c r="A83" s="3" t="s">
        <v>193</v>
      </c>
      <c r="B83" s="3" t="s">
        <v>189</v>
      </c>
      <c r="C83" s="47">
        <v>37</v>
      </c>
      <c r="D83" s="48"/>
      <c r="E83" s="49"/>
    </row>
    <row r="84" spans="1:5" ht="12.75" customHeight="1" x14ac:dyDescent="0.2">
      <c r="A84" s="3" t="s">
        <v>201</v>
      </c>
      <c r="B84" s="3" t="s">
        <v>187</v>
      </c>
      <c r="C84" s="50">
        <f>C81/C82/C83</f>
        <v>29.377203290246769</v>
      </c>
      <c r="D84" s="51"/>
      <c r="E84" s="52"/>
    </row>
    <row r="85" spans="1:5" ht="12.75" customHeight="1" x14ac:dyDescent="0.2">
      <c r="A85" s="3"/>
    </row>
    <row r="86" spans="1:5" ht="12.75" customHeight="1" x14ac:dyDescent="0.2">
      <c r="A86" s="2" t="s">
        <v>202</v>
      </c>
    </row>
    <row r="87" spans="1:5" ht="12.75" customHeight="1" x14ac:dyDescent="0.2"/>
    <row r="88" spans="1:5" ht="12.75" customHeight="1" x14ac:dyDescent="0.25">
      <c r="A88" s="3" t="s">
        <v>203</v>
      </c>
      <c r="B88" s="3" t="s">
        <v>187</v>
      </c>
      <c r="C88" s="53">
        <v>200</v>
      </c>
      <c r="D88" s="48"/>
      <c r="E88" s="49"/>
    </row>
    <row r="89" spans="1:5" ht="12.75" customHeight="1" x14ac:dyDescent="0.25">
      <c r="A89" s="3" t="s">
        <v>205</v>
      </c>
      <c r="B89" s="3" t="s">
        <v>206</v>
      </c>
      <c r="C89" s="6">
        <v>0.25</v>
      </c>
      <c r="D89" s="6">
        <v>0.25</v>
      </c>
      <c r="E89" s="6">
        <v>0.25</v>
      </c>
    </row>
    <row r="90" spans="1:5" ht="12.75" customHeight="1" x14ac:dyDescent="0.25">
      <c r="A90" s="3" t="s">
        <v>207</v>
      </c>
      <c r="B90" s="3" t="s">
        <v>182</v>
      </c>
      <c r="C90" s="47">
        <v>240</v>
      </c>
      <c r="D90" s="48"/>
      <c r="E90" s="49"/>
    </row>
    <row r="91" spans="1:5" ht="12.75" customHeight="1" x14ac:dyDescent="0.25">
      <c r="A91" s="3" t="s">
        <v>208</v>
      </c>
      <c r="B91" s="3" t="s">
        <v>187</v>
      </c>
      <c r="C91" s="23">
        <v>350</v>
      </c>
      <c r="D91" s="23">
        <v>350</v>
      </c>
      <c r="E91" s="23">
        <v>350</v>
      </c>
    </row>
    <row r="92" spans="1:5" ht="12.75" customHeight="1" x14ac:dyDescent="0.25">
      <c r="A92" s="3" t="s">
        <v>209</v>
      </c>
      <c r="B92" s="3" t="s">
        <v>187</v>
      </c>
      <c r="C92" s="20">
        <f t="shared" ref="C92:E92" si="8">C91*52/12</f>
        <v>1516.6666666666667</v>
      </c>
      <c r="D92" s="20">
        <f t="shared" si="8"/>
        <v>1516.6666666666667</v>
      </c>
      <c r="E92" s="20">
        <f t="shared" si="8"/>
        <v>1516.6666666666667</v>
      </c>
    </row>
    <row r="93" spans="1:5" ht="12.75" customHeight="1" x14ac:dyDescent="0.25">
      <c r="A93" s="3" t="s">
        <v>210</v>
      </c>
      <c r="B93" s="3" t="s">
        <v>189</v>
      </c>
      <c r="C93" s="6">
        <v>52</v>
      </c>
      <c r="D93" s="6">
        <v>52</v>
      </c>
      <c r="E93" s="6">
        <v>52</v>
      </c>
    </row>
    <row r="94" spans="1:5" ht="12.75" customHeight="1" x14ac:dyDescent="0.25">
      <c r="A94" s="3" t="s">
        <v>212</v>
      </c>
      <c r="B94" s="3" t="s">
        <v>213</v>
      </c>
      <c r="C94" s="6">
        <v>2</v>
      </c>
      <c r="D94" s="6">
        <v>2</v>
      </c>
      <c r="E94" s="6">
        <v>2</v>
      </c>
    </row>
    <row r="95" spans="1:5" ht="12.75" customHeight="1" x14ac:dyDescent="0.2"/>
    <row r="96" spans="1:5" ht="12.75" customHeight="1" x14ac:dyDescent="0.2">
      <c r="A96" s="2" t="s">
        <v>214</v>
      </c>
    </row>
    <row r="97" spans="1:5" ht="12.75" customHeight="1" x14ac:dyDescent="0.2"/>
    <row r="98" spans="1:5" ht="12.75" customHeight="1" x14ac:dyDescent="0.25">
      <c r="A98" s="3" t="s">
        <v>215</v>
      </c>
      <c r="B98" s="3" t="s">
        <v>187</v>
      </c>
      <c r="C98" s="47">
        <v>0.71</v>
      </c>
      <c r="D98" s="48"/>
      <c r="E98" s="49"/>
    </row>
    <row r="99" spans="1:5" ht="12.75" customHeight="1" x14ac:dyDescent="0.2"/>
    <row r="100" spans="1:5" ht="12.75" customHeight="1" x14ac:dyDescent="0.2"/>
    <row r="101" spans="1:5" ht="12.75" customHeight="1" x14ac:dyDescent="0.2"/>
    <row r="102" spans="1:5" ht="12.75" customHeight="1" x14ac:dyDescent="0.2"/>
    <row r="103" spans="1:5" ht="12.75" customHeight="1" x14ac:dyDescent="0.2"/>
    <row r="104" spans="1:5" ht="12.75" customHeight="1" x14ac:dyDescent="0.2"/>
    <row r="105" spans="1:5" ht="12.75" customHeight="1" x14ac:dyDescent="0.2"/>
    <row r="106" spans="1:5" ht="12.75" customHeight="1" x14ac:dyDescent="0.2"/>
    <row r="107" spans="1:5" ht="12.75" customHeight="1" x14ac:dyDescent="0.2"/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C98:E98"/>
    <mergeCell ref="C90:E90"/>
    <mergeCell ref="C88:E88"/>
    <mergeCell ref="C79:E79"/>
    <mergeCell ref="C80:E80"/>
    <mergeCell ref="C81:E81"/>
    <mergeCell ref="C82:E82"/>
    <mergeCell ref="C83:E83"/>
    <mergeCell ref="C78:E78"/>
    <mergeCell ref="C77:E77"/>
    <mergeCell ref="C84:E8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"/>
  <cols>
    <col min="1" max="1" width="26.140625" customWidth="1"/>
    <col min="2" max="2" width="43.42578125" customWidth="1"/>
    <col min="3" max="3" width="19.5703125" customWidth="1"/>
    <col min="4" max="4" width="17" customWidth="1"/>
    <col min="5" max="5" width="17.5703125" customWidth="1"/>
    <col min="6" max="6" width="14.42578125" customWidth="1"/>
  </cols>
  <sheetData>
    <row r="1" spans="1:5" ht="15.75" customHeight="1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</row>
    <row r="2" spans="1:5" ht="15.75" customHeight="1" x14ac:dyDescent="0.2">
      <c r="A2" s="1"/>
      <c r="B2" s="1"/>
      <c r="C2" s="1"/>
      <c r="D2" s="1"/>
      <c r="E2" s="1"/>
    </row>
    <row r="3" spans="1:5" ht="15.75" customHeight="1" x14ac:dyDescent="0.2">
      <c r="A3" s="1" t="s">
        <v>6</v>
      </c>
      <c r="B3" s="1"/>
      <c r="C3" s="1"/>
      <c r="D3" s="1"/>
      <c r="E3" s="1"/>
    </row>
    <row r="4" spans="1:5" ht="15.75" customHeight="1" x14ac:dyDescent="0.2">
      <c r="A4" s="1" t="s">
        <v>7</v>
      </c>
      <c r="B4" s="1"/>
      <c r="C4" s="1"/>
      <c r="D4" s="1"/>
      <c r="E4" s="1"/>
    </row>
    <row r="5" spans="1:5" ht="15.75" customHeight="1" x14ac:dyDescent="0.2">
      <c r="A5" s="1" t="s">
        <v>8</v>
      </c>
      <c r="C5" s="1" t="s">
        <v>9</v>
      </c>
      <c r="D5" s="1" t="s">
        <v>12</v>
      </c>
      <c r="E5" s="1" t="s">
        <v>13</v>
      </c>
    </row>
    <row r="6" spans="1:5" ht="15.75" customHeight="1" x14ac:dyDescent="0.2">
      <c r="A6" s="1" t="s">
        <v>14</v>
      </c>
      <c r="C6" s="4" t="s">
        <v>15</v>
      </c>
      <c r="D6" s="4" t="s">
        <v>20</v>
      </c>
      <c r="E6" s="4" t="s">
        <v>23</v>
      </c>
    </row>
    <row r="7" spans="1:5" ht="15.75" customHeight="1" x14ac:dyDescent="0.2">
      <c r="A7" s="1" t="s">
        <v>25</v>
      </c>
      <c r="C7" s="4" t="s">
        <v>26</v>
      </c>
      <c r="D7" s="4" t="s">
        <v>28</v>
      </c>
      <c r="E7" s="4" t="s">
        <v>30</v>
      </c>
    </row>
    <row r="8" spans="1:5" ht="15.75" customHeight="1" x14ac:dyDescent="0.2">
      <c r="A8" s="1" t="s">
        <v>31</v>
      </c>
      <c r="B8" s="1" t="s">
        <v>32</v>
      </c>
      <c r="C8" s="7">
        <v>500</v>
      </c>
      <c r="D8" s="7">
        <v>500</v>
      </c>
      <c r="E8" s="7">
        <v>500</v>
      </c>
    </row>
    <row r="9" spans="1:5" ht="15.75" customHeight="1" x14ac:dyDescent="0.2">
      <c r="A9" s="1" t="s">
        <v>33</v>
      </c>
      <c r="B9" s="1" t="s">
        <v>34</v>
      </c>
      <c r="C9" s="7">
        <v>560</v>
      </c>
      <c r="D9" s="7">
        <v>1125</v>
      </c>
      <c r="E9" s="7">
        <v>2250</v>
      </c>
    </row>
    <row r="10" spans="1:5" ht="15.75" customHeight="1" x14ac:dyDescent="0.2">
      <c r="A10" s="1" t="s">
        <v>37</v>
      </c>
      <c r="B10" s="1" t="s">
        <v>38</v>
      </c>
      <c r="C10" s="7">
        <v>535</v>
      </c>
      <c r="D10" s="7">
        <v>1610</v>
      </c>
      <c r="E10" s="7">
        <v>2560</v>
      </c>
    </row>
    <row r="11" spans="1:5" ht="15.75" customHeight="1" x14ac:dyDescent="0.2">
      <c r="A11" s="1" t="s">
        <v>39</v>
      </c>
      <c r="B11" s="1" t="s">
        <v>40</v>
      </c>
      <c r="C11" s="7">
        <v>600</v>
      </c>
      <c r="D11" s="7">
        <v>1330</v>
      </c>
      <c r="E11" s="7">
        <v>2665</v>
      </c>
    </row>
    <row r="12" spans="1:5" ht="15.75" customHeight="1" x14ac:dyDescent="0.2">
      <c r="A12" s="8"/>
      <c r="B12" s="9" t="s">
        <v>41</v>
      </c>
      <c r="C12" s="12">
        <f t="shared" ref="C12:E12" si="0">SUM(C8:C11)</f>
        <v>2195</v>
      </c>
      <c r="D12" s="12">
        <f t="shared" si="0"/>
        <v>4565</v>
      </c>
      <c r="E12" s="12">
        <f t="shared" si="0"/>
        <v>7975</v>
      </c>
    </row>
    <row r="13" spans="1:5" ht="15.75" customHeight="1" x14ac:dyDescent="0.2">
      <c r="A13" s="1"/>
      <c r="B13" s="1"/>
      <c r="C13" s="1"/>
      <c r="D13" s="1"/>
    </row>
    <row r="14" spans="1:5" ht="15.75" customHeight="1" x14ac:dyDescent="0.2">
      <c r="A14" s="1"/>
      <c r="B14" s="1"/>
      <c r="C14" s="1"/>
      <c r="D14" s="1"/>
    </row>
    <row r="15" spans="1:5" ht="15.75" customHeight="1" x14ac:dyDescent="0.2">
      <c r="A15" s="8" t="s">
        <v>46</v>
      </c>
      <c r="B15" s="1" t="s">
        <v>47</v>
      </c>
    </row>
    <row r="16" spans="1:5" ht="15.75" customHeight="1" x14ac:dyDescent="0.2">
      <c r="A16" s="1"/>
      <c r="B16" s="1"/>
      <c r="C16" s="1"/>
      <c r="D16" s="1"/>
      <c r="E16" s="1"/>
    </row>
    <row r="17" spans="1:5" ht="15.75" customHeight="1" x14ac:dyDescent="0.2">
      <c r="A17" s="1" t="s">
        <v>48</v>
      </c>
      <c r="B17" s="1" t="s">
        <v>49</v>
      </c>
      <c r="C17" s="1">
        <v>23</v>
      </c>
      <c r="D17" s="1">
        <v>23</v>
      </c>
      <c r="E17" s="1">
        <v>23</v>
      </c>
    </row>
    <row r="18" spans="1:5" ht="15.75" customHeight="1" x14ac:dyDescent="0.2">
      <c r="A18" s="1" t="s">
        <v>50</v>
      </c>
      <c r="B18" s="1" t="s">
        <v>51</v>
      </c>
      <c r="C18" s="1">
        <v>90</v>
      </c>
      <c r="D18" s="1">
        <v>90</v>
      </c>
      <c r="E18" s="1">
        <v>90</v>
      </c>
    </row>
    <row r="19" spans="1:5" ht="15.75" customHeight="1" x14ac:dyDescent="0.2">
      <c r="A19" s="1" t="s">
        <v>52</v>
      </c>
      <c r="B19" s="1" t="s">
        <v>53</v>
      </c>
      <c r="C19" s="1">
        <v>45</v>
      </c>
      <c r="D19" s="1">
        <v>45</v>
      </c>
      <c r="E19" s="1">
        <v>45</v>
      </c>
    </row>
    <row r="20" spans="1:5" ht="15.75" customHeight="1" x14ac:dyDescent="0.2">
      <c r="A20" s="1" t="s">
        <v>54</v>
      </c>
      <c r="B20" s="1" t="s">
        <v>55</v>
      </c>
      <c r="C20" s="1">
        <v>23</v>
      </c>
      <c r="D20" s="1">
        <v>23</v>
      </c>
      <c r="E20" s="1">
        <v>23</v>
      </c>
    </row>
    <row r="21" spans="1:5" ht="15.75" customHeight="1" x14ac:dyDescent="0.2">
      <c r="B21" s="9" t="s">
        <v>56</v>
      </c>
      <c r="C21">
        <f t="shared" ref="C21:E21" si="1">SUM(C17:C20)</f>
        <v>181</v>
      </c>
      <c r="D21">
        <f t="shared" si="1"/>
        <v>181</v>
      </c>
      <c r="E21">
        <f t="shared" si="1"/>
        <v>181</v>
      </c>
    </row>
    <row r="22" spans="1:5" ht="15.75" customHeight="1" x14ac:dyDescent="0.2">
      <c r="A22" s="1" t="s">
        <v>59</v>
      </c>
      <c r="B22" s="1" t="s">
        <v>60</v>
      </c>
      <c r="C22" s="12">
        <f t="shared" ref="C22:E22" si="2">C21*25</f>
        <v>4525</v>
      </c>
      <c r="D22" s="12">
        <f t="shared" si="2"/>
        <v>4525</v>
      </c>
      <c r="E22" s="12">
        <f t="shared" si="2"/>
        <v>4525</v>
      </c>
    </row>
    <row r="23" spans="1:5" ht="15.75" customHeight="1" x14ac:dyDescent="0.2">
      <c r="A23" s="1"/>
    </row>
    <row r="24" spans="1:5" ht="15.75" customHeight="1" x14ac:dyDescent="0.2">
      <c r="A24" s="1"/>
      <c r="B24" s="1"/>
    </row>
    <row r="25" spans="1:5" ht="15.75" customHeight="1" x14ac:dyDescent="0.2">
      <c r="A25" s="1" t="s">
        <v>68</v>
      </c>
      <c r="B25" s="1" t="s">
        <v>69</v>
      </c>
      <c r="C25" s="7">
        <v>320</v>
      </c>
      <c r="D25" s="7">
        <v>320</v>
      </c>
      <c r="E25" s="7">
        <v>320</v>
      </c>
    </row>
    <row r="26" spans="1:5" ht="15.75" customHeight="1" x14ac:dyDescent="0.2">
      <c r="A26" s="1" t="s">
        <v>70</v>
      </c>
      <c r="B26" s="1" t="s">
        <v>71</v>
      </c>
      <c r="C26" s="7">
        <v>40</v>
      </c>
      <c r="D26" s="7">
        <v>40</v>
      </c>
      <c r="E26" s="7">
        <v>40</v>
      </c>
    </row>
    <row r="27" spans="1:5" ht="15.75" customHeight="1" x14ac:dyDescent="0.2">
      <c r="A27" s="1"/>
      <c r="B27" s="9" t="s">
        <v>56</v>
      </c>
      <c r="C27" s="12">
        <f t="shared" ref="C27:E27" si="3">SUM(C25:C26)</f>
        <v>360</v>
      </c>
      <c r="D27" s="12">
        <f t="shared" si="3"/>
        <v>360</v>
      </c>
      <c r="E27" s="12">
        <f t="shared" si="3"/>
        <v>360</v>
      </c>
    </row>
    <row r="28" spans="1:5" ht="15.75" customHeight="1" x14ac:dyDescent="0.2"/>
    <row r="29" spans="1:5" ht="15.75" customHeight="1" x14ac:dyDescent="0.2">
      <c r="B29" s="9" t="s">
        <v>76</v>
      </c>
      <c r="C29" s="7">
        <f t="shared" ref="C29:E29" si="4">SUM(C12,C22,C27)</f>
        <v>7080</v>
      </c>
      <c r="D29" s="7">
        <f t="shared" si="4"/>
        <v>9450</v>
      </c>
      <c r="E29" s="7">
        <f t="shared" si="4"/>
        <v>12860</v>
      </c>
    </row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6" r:id="rId1" location="id=7dbe50ea-0db7-4555-9dd3-656e96c3388a" xr:uid="{00000000-0004-0000-0200-000000000000}"/>
    <hyperlink ref="D6" r:id="rId2" location="id=5c861564-af78-41b9-9d4c-79dc3ee81444" xr:uid="{00000000-0004-0000-0200-000001000000}"/>
    <hyperlink ref="E6" r:id="rId3" location="id=8cd6ef34-272b-4787-a636-01479b919c22" xr:uid="{00000000-0004-0000-0200-000002000000}"/>
    <hyperlink ref="C7" r:id="rId4" location="id=da41a1c7-eed2-45c4-aace-0c2975cef450" xr:uid="{00000000-0004-0000-0200-000003000000}"/>
    <hyperlink ref="D7" r:id="rId5" location="id=d0852bae-cac4-4056-aeb4-a9234e0bf2e0" xr:uid="{00000000-0004-0000-0200-000004000000}"/>
    <hyperlink ref="E7" r:id="rId6" location="id=72cf9570-ea53-403f-b87b-f3bfd406245a" xr:uid="{00000000-0004-0000-0200-000005000000}"/>
  </hyperlinks>
  <pageMargins left="0.7" right="0.7" top="0.75" bottom="0.75" header="0.3" footer="0.3"/>
  <drawing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 x14ac:dyDescent="0.2"/>
  <cols>
    <col min="1" max="1" width="9.28515625" customWidth="1"/>
    <col min="2" max="2" width="34.7109375" customWidth="1"/>
    <col min="3" max="3" width="18.140625" customWidth="1"/>
    <col min="4" max="4" width="18.28515625" customWidth="1"/>
    <col min="5" max="5" width="14.7109375" customWidth="1"/>
    <col min="6" max="9" width="12.42578125" customWidth="1"/>
  </cols>
  <sheetData>
    <row r="1" spans="1:9" ht="15.75" customHeight="1" x14ac:dyDescent="0.2">
      <c r="A1" s="1"/>
      <c r="B1" s="1"/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123</v>
      </c>
      <c r="H1" s="1" t="s">
        <v>125</v>
      </c>
      <c r="I1" s="1" t="s">
        <v>126</v>
      </c>
    </row>
    <row r="2" spans="1:9" ht="15.75" customHeight="1" x14ac:dyDescent="0.2">
      <c r="A2" s="1" t="s">
        <v>127</v>
      </c>
      <c r="B2" s="1"/>
    </row>
    <row r="3" spans="1:9" ht="15.75" customHeight="1" x14ac:dyDescent="0.2">
      <c r="A3" s="1"/>
      <c r="B3" s="1" t="s">
        <v>128</v>
      </c>
    </row>
    <row r="4" spans="1:9" ht="15.75" customHeight="1" x14ac:dyDescent="0.2">
      <c r="A4" s="1"/>
      <c r="B4" s="1" t="s">
        <v>129</v>
      </c>
    </row>
    <row r="5" spans="1:9" ht="15.75" customHeight="1" x14ac:dyDescent="0.2">
      <c r="A5" s="1"/>
      <c r="B5" s="1" t="s">
        <v>130</v>
      </c>
    </row>
    <row r="6" spans="1:9" ht="15.75" customHeight="1" x14ac:dyDescent="0.2">
      <c r="A6" s="1"/>
      <c r="B6" s="1" t="s">
        <v>62</v>
      </c>
    </row>
    <row r="7" spans="1:9" ht="15.75" customHeight="1" x14ac:dyDescent="0.2">
      <c r="A7" s="1" t="s">
        <v>131</v>
      </c>
      <c r="B7" s="1"/>
    </row>
    <row r="8" spans="1:9" ht="15.75" customHeight="1" x14ac:dyDescent="0.2">
      <c r="A8" s="1"/>
      <c r="B8" s="1" t="s">
        <v>132</v>
      </c>
    </row>
    <row r="9" spans="1:9" ht="15.75" customHeight="1" x14ac:dyDescent="0.2">
      <c r="A9" s="1"/>
      <c r="B9" s="1" t="s">
        <v>133</v>
      </c>
    </row>
    <row r="10" spans="1:9" ht="15.75" customHeight="1" x14ac:dyDescent="0.2">
      <c r="A10" s="1"/>
      <c r="B10" s="1" t="s">
        <v>134</v>
      </c>
    </row>
    <row r="11" spans="1:9" ht="15.75" customHeight="1" x14ac:dyDescent="0.2">
      <c r="A11" s="1" t="s">
        <v>135</v>
      </c>
      <c r="B11" s="1"/>
    </row>
    <row r="12" spans="1:9" ht="15.75" customHeight="1" x14ac:dyDescent="0.2">
      <c r="A12" s="1"/>
      <c r="B12" s="1" t="s">
        <v>136</v>
      </c>
    </row>
    <row r="13" spans="1:9" ht="15.75" customHeight="1" x14ac:dyDescent="0.2">
      <c r="A13" s="1"/>
      <c r="B13" s="1" t="s">
        <v>137</v>
      </c>
    </row>
    <row r="14" spans="1:9" ht="15.75" customHeight="1" x14ac:dyDescent="0.2">
      <c r="A14" s="1"/>
      <c r="B14" s="1" t="s">
        <v>138</v>
      </c>
    </row>
    <row r="15" spans="1:9" ht="15.75" customHeight="1" x14ac:dyDescent="0.2">
      <c r="A15" s="1"/>
      <c r="B15" s="1" t="s">
        <v>139</v>
      </c>
    </row>
    <row r="16" spans="1:9" ht="15.75" customHeight="1" x14ac:dyDescent="0.2">
      <c r="A16" s="1"/>
      <c r="B16" s="1" t="s">
        <v>140</v>
      </c>
    </row>
    <row r="17" spans="1:9" ht="15.75" customHeight="1" x14ac:dyDescent="0.2">
      <c r="A17" s="1" t="s">
        <v>141</v>
      </c>
      <c r="B17" s="1"/>
    </row>
    <row r="18" spans="1:9" ht="15.75" customHeight="1" x14ac:dyDescent="0.2">
      <c r="A18" s="1"/>
      <c r="B18" s="1" t="s">
        <v>142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</row>
    <row r="19" spans="1:9" ht="15.75" customHeight="1" x14ac:dyDescent="0.2">
      <c r="A19" s="1"/>
      <c r="B19" s="1" t="s">
        <v>143</v>
      </c>
      <c r="C19" s="1">
        <v>5</v>
      </c>
      <c r="D19" s="1">
        <v>5</v>
      </c>
      <c r="E19" s="1">
        <v>5</v>
      </c>
      <c r="F19" s="1">
        <v>5</v>
      </c>
      <c r="G19" s="1">
        <v>5</v>
      </c>
      <c r="H19" s="1">
        <v>5</v>
      </c>
      <c r="I19" s="1">
        <v>5</v>
      </c>
    </row>
    <row r="20" spans="1:9" ht="15.75" customHeight="1" x14ac:dyDescent="0.2">
      <c r="A20" s="1"/>
      <c r="B20" s="1" t="s">
        <v>144</v>
      </c>
      <c r="C20" s="1">
        <v>8</v>
      </c>
      <c r="D20" s="1">
        <v>8</v>
      </c>
      <c r="E20" s="1">
        <v>8</v>
      </c>
      <c r="F20" s="1">
        <v>8</v>
      </c>
      <c r="G20" s="1">
        <v>8</v>
      </c>
      <c r="H20" s="1">
        <v>8</v>
      </c>
      <c r="I20" s="1">
        <v>8</v>
      </c>
    </row>
    <row r="21" spans="1:9" ht="15.75" customHeight="1" x14ac:dyDescent="0.2">
      <c r="A21" s="1"/>
      <c r="B21" s="1" t="s">
        <v>145</v>
      </c>
      <c r="C21" s="1">
        <v>5</v>
      </c>
      <c r="D21" s="1">
        <v>5</v>
      </c>
      <c r="E21" s="1">
        <v>5</v>
      </c>
      <c r="F21" s="1">
        <v>5</v>
      </c>
      <c r="G21" s="1">
        <v>5</v>
      </c>
      <c r="H21" s="1">
        <v>5</v>
      </c>
      <c r="I21" s="1">
        <v>5</v>
      </c>
    </row>
    <row r="22" spans="1:9" ht="15.75" customHeight="1" x14ac:dyDescent="0.2">
      <c r="A22" s="1"/>
      <c r="B22" s="1" t="s">
        <v>146</v>
      </c>
      <c r="C22" s="1">
        <v>8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1">
        <v>8</v>
      </c>
    </row>
    <row r="23" spans="1:9" ht="15.75" customHeight="1" x14ac:dyDescent="0.2">
      <c r="A23" s="1"/>
      <c r="B23" s="1" t="s">
        <v>147</v>
      </c>
      <c r="C23" s="1">
        <v>5</v>
      </c>
      <c r="D23" s="1">
        <v>5</v>
      </c>
      <c r="E23" s="1">
        <v>5</v>
      </c>
      <c r="F23" s="1">
        <v>5</v>
      </c>
      <c r="G23" s="1">
        <v>5</v>
      </c>
      <c r="H23" s="1">
        <v>5</v>
      </c>
      <c r="I23" s="1">
        <v>5</v>
      </c>
    </row>
    <row r="24" spans="1:9" ht="15.75" customHeight="1" x14ac:dyDescent="0.2">
      <c r="A24" s="1"/>
      <c r="B24" s="1" t="s">
        <v>150</v>
      </c>
      <c r="C24" s="1">
        <v>8</v>
      </c>
      <c r="D24" s="1">
        <v>8</v>
      </c>
      <c r="E24" s="1">
        <v>8</v>
      </c>
      <c r="F24" s="1">
        <v>8</v>
      </c>
      <c r="G24" s="1">
        <v>8</v>
      </c>
      <c r="H24" s="1">
        <v>8</v>
      </c>
      <c r="I24" s="1">
        <v>8</v>
      </c>
    </row>
    <row r="25" spans="1:9" ht="15.75" customHeight="1" x14ac:dyDescent="0.2">
      <c r="A25" s="1"/>
      <c r="B25" s="1" t="s">
        <v>151</v>
      </c>
      <c r="C25" s="1">
        <v>5</v>
      </c>
      <c r="D25" s="1">
        <v>5</v>
      </c>
      <c r="E25" s="1">
        <v>5</v>
      </c>
      <c r="F25" s="1">
        <v>5</v>
      </c>
      <c r="G25" s="1">
        <v>5</v>
      </c>
      <c r="H25" s="1">
        <v>5</v>
      </c>
      <c r="I25" s="1">
        <v>5</v>
      </c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"/>
  <cols>
    <col min="1" max="1" width="16.5703125" customWidth="1"/>
    <col min="2" max="2" width="27.28515625" customWidth="1"/>
    <col min="3" max="3" width="8.7109375" customWidth="1"/>
    <col min="4" max="4" width="10.140625" customWidth="1"/>
    <col min="5" max="5" width="10.42578125" customWidth="1"/>
    <col min="6" max="6" width="12" customWidth="1"/>
    <col min="7" max="7" width="10.7109375" customWidth="1"/>
    <col min="8" max="8" width="16.85546875" customWidth="1"/>
    <col min="9" max="9" width="21.85546875" customWidth="1"/>
    <col min="10" max="10" width="13.42578125" customWidth="1"/>
    <col min="11" max="26" width="8.7109375" customWidth="1"/>
  </cols>
  <sheetData>
    <row r="1" spans="1:26" ht="12.75" customHeight="1" x14ac:dyDescent="0.2">
      <c r="A1" s="43" t="s">
        <v>11</v>
      </c>
      <c r="B1" s="44"/>
      <c r="C1" s="44"/>
      <c r="D1" s="44"/>
      <c r="E1" s="44"/>
      <c r="F1" s="44"/>
      <c r="G1" s="44"/>
      <c r="H1" s="44"/>
      <c r="I1" s="44"/>
      <c r="J1" s="44"/>
    </row>
    <row r="2" spans="1:26" ht="12.75" customHeight="1" x14ac:dyDescent="0.2">
      <c r="H2" s="21"/>
    </row>
    <row r="3" spans="1:26" ht="12.75" customHeight="1" x14ac:dyDescent="0.2">
      <c r="A3" s="3" t="s">
        <v>190</v>
      </c>
      <c r="B3" s="3" t="s">
        <v>191</v>
      </c>
      <c r="C3" s="3" t="s">
        <v>192</v>
      </c>
      <c r="D3" s="3" t="s">
        <v>194</v>
      </c>
      <c r="E3" s="3" t="s">
        <v>195</v>
      </c>
      <c r="F3" s="3" t="s">
        <v>196</v>
      </c>
      <c r="G3" s="3" t="s">
        <v>197</v>
      </c>
      <c r="H3" s="21" t="s">
        <v>198</v>
      </c>
      <c r="I3" s="3" t="s">
        <v>199</v>
      </c>
      <c r="J3" s="3" t="s">
        <v>43</v>
      </c>
    </row>
    <row r="4" spans="1:26" ht="12.75" customHeight="1" x14ac:dyDescent="0.2">
      <c r="H4" s="21"/>
    </row>
    <row r="5" spans="1:26" ht="12.75" customHeight="1" x14ac:dyDescent="0.2">
      <c r="A5" s="3" t="s">
        <v>200</v>
      </c>
      <c r="B5" s="14" t="str">
        <f>Assumptions!C30</f>
        <v>n1-standard-2 - COS / Ubuntu</v>
      </c>
      <c r="C5" s="14">
        <f>VLOOKUP(B5,Node_Shape,2)</f>
        <v>2</v>
      </c>
      <c r="D5" s="14">
        <f>VLOOKUP(B5,Node_Shape,3)</f>
        <v>7.5</v>
      </c>
      <c r="E5" s="14">
        <f>Assumptions!C26*Assumptions!C28</f>
        <v>5</v>
      </c>
      <c r="F5" s="14">
        <f t="shared" ref="F5:F7" si="0">C5*E5</f>
        <v>10</v>
      </c>
      <c r="G5" s="14">
        <f t="shared" ref="G5:G7" si="1">D5*E5</f>
        <v>37.5</v>
      </c>
      <c r="H5" s="22">
        <f>VLOOKUP(B5,Node_Shape,9)*E5</f>
        <v>0.43451999999999996</v>
      </c>
      <c r="I5" s="14">
        <f>Assumptions!C34</f>
        <v>24</v>
      </c>
      <c r="J5" s="22">
        <f t="shared" ref="J5:J7" si="2">H5*I5*365</f>
        <v>3806.3951999999995</v>
      </c>
    </row>
    <row r="6" spans="1:26" ht="12.75" customHeight="1" x14ac:dyDescent="0.2">
      <c r="A6" s="3" t="s">
        <v>204</v>
      </c>
      <c r="B6" s="14" t="str">
        <f>Assumptions!C31</f>
        <v>n1-standard-2 - COS / Ubuntu</v>
      </c>
      <c r="C6" s="14">
        <f>VLOOKUP(B6,Node_Shape,2)</f>
        <v>2</v>
      </c>
      <c r="D6" s="14">
        <f>VLOOKUP(B6,Node_Shape,3)</f>
        <v>7.5</v>
      </c>
      <c r="E6" s="14">
        <f>Assumptions!C27*Assumptions!C29</f>
        <v>3</v>
      </c>
      <c r="F6" s="14">
        <f t="shared" si="0"/>
        <v>6</v>
      </c>
      <c r="G6" s="14">
        <f t="shared" si="1"/>
        <v>22.5</v>
      </c>
      <c r="H6" s="22">
        <f>VLOOKUP(B6,Node_Shape,9)*E6</f>
        <v>0.260712</v>
      </c>
      <c r="I6" s="14">
        <f>Assumptions!C35</f>
        <v>24</v>
      </c>
      <c r="J6" s="22">
        <f t="shared" si="2"/>
        <v>2283.8371199999997</v>
      </c>
    </row>
    <row r="7" spans="1:26" ht="12.75" customHeight="1" x14ac:dyDescent="0.2">
      <c r="A7" s="3" t="s">
        <v>211</v>
      </c>
      <c r="B7" s="14" t="str">
        <f>Assumptions!C33</f>
        <v>n1-standard-2 - Windows</v>
      </c>
      <c r="C7" s="14">
        <f>VLOOKUP(B7,Node_Shape,2, FALSE)</f>
        <v>2</v>
      </c>
      <c r="D7" s="14">
        <f>VLOOKUP(B7,Node_Shape,3,FALSE)</f>
        <v>7.5</v>
      </c>
      <c r="E7" s="14">
        <f>Assumptions!C32</f>
        <v>1</v>
      </c>
      <c r="F7" s="14">
        <f t="shared" si="0"/>
        <v>2</v>
      </c>
      <c r="G7" s="14">
        <f t="shared" si="1"/>
        <v>7.5</v>
      </c>
      <c r="H7" s="22">
        <f>VLOOKUP(B7,Node_Shape,9)*E7</f>
        <v>8.6903999999999995E-2</v>
      </c>
      <c r="I7" s="14">
        <f>Assumptions!C36</f>
        <v>24</v>
      </c>
      <c r="J7" s="22">
        <f t="shared" si="2"/>
        <v>761.27904000000001</v>
      </c>
    </row>
    <row r="8" spans="1:26" ht="12.75" customHeight="1" x14ac:dyDescent="0.2">
      <c r="H8" s="21"/>
    </row>
    <row r="9" spans="1:26" ht="12.75" customHeight="1" x14ac:dyDescent="0.2">
      <c r="A9" s="2" t="s">
        <v>56</v>
      </c>
      <c r="B9" s="2"/>
      <c r="C9" s="2"/>
      <c r="D9" s="2"/>
      <c r="E9" s="2"/>
      <c r="F9" s="2"/>
      <c r="G9" s="2"/>
      <c r="H9" s="24"/>
      <c r="I9" s="2"/>
      <c r="J9" s="11">
        <f>SUM(J5:J7)</f>
        <v>6851.5113599999995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H10" s="21"/>
    </row>
    <row r="11" spans="1:26" ht="12.75" customHeight="1" x14ac:dyDescent="0.2">
      <c r="H11" s="21"/>
    </row>
    <row r="12" spans="1:26" ht="12.75" customHeight="1" x14ac:dyDescent="0.2">
      <c r="A12" s="43" t="s">
        <v>24</v>
      </c>
      <c r="B12" s="44"/>
      <c r="C12" s="44"/>
      <c r="D12" s="44"/>
      <c r="E12" s="44"/>
      <c r="F12" s="44"/>
      <c r="G12" s="44"/>
      <c r="H12" s="44"/>
      <c r="I12" s="44"/>
      <c r="J12" s="44"/>
    </row>
    <row r="13" spans="1:26" ht="12.75" customHeight="1" x14ac:dyDescent="0.2">
      <c r="H13" s="21"/>
    </row>
    <row r="14" spans="1:26" ht="12.75" customHeight="1" x14ac:dyDescent="0.2">
      <c r="A14" s="3" t="s">
        <v>190</v>
      </c>
      <c r="B14" s="3" t="s">
        <v>191</v>
      </c>
      <c r="C14" s="3" t="s">
        <v>192</v>
      </c>
      <c r="D14" s="3" t="s">
        <v>194</v>
      </c>
      <c r="E14" s="3" t="s">
        <v>195</v>
      </c>
      <c r="F14" s="3" t="s">
        <v>196</v>
      </c>
      <c r="G14" s="3" t="s">
        <v>197</v>
      </c>
      <c r="H14" s="21" t="s">
        <v>198</v>
      </c>
      <c r="I14" s="3" t="s">
        <v>199</v>
      </c>
      <c r="J14" s="3" t="s">
        <v>43</v>
      </c>
    </row>
    <row r="15" spans="1:26" ht="12.75" customHeight="1" x14ac:dyDescent="0.2">
      <c r="H15" s="21"/>
    </row>
    <row r="16" spans="1:26" ht="12.75" customHeight="1" x14ac:dyDescent="0.2">
      <c r="A16" s="3" t="s">
        <v>200</v>
      </c>
      <c r="B16" s="14" t="str">
        <f>Assumptions!D30</f>
        <v>n1-standard-2 - COS / Ubuntu</v>
      </c>
      <c r="C16" s="14">
        <f>VLOOKUP(B16,Node_Shape,2)</f>
        <v>2</v>
      </c>
      <c r="D16" s="14">
        <f>VLOOKUP(B16,Node_Shape,3)</f>
        <v>7.5</v>
      </c>
      <c r="E16" s="14">
        <f>Assumptions!D26*Assumptions!D28</f>
        <v>10</v>
      </c>
      <c r="F16" s="14">
        <f t="shared" ref="F16:F18" si="3">C16*E16</f>
        <v>20</v>
      </c>
      <c r="G16" s="14">
        <f t="shared" ref="G16:G18" si="4">D16*E16</f>
        <v>75</v>
      </c>
      <c r="H16" s="22">
        <f>VLOOKUP(B16,Node_Shape,9)*E16</f>
        <v>0.86903999999999992</v>
      </c>
      <c r="I16" s="14">
        <f>Assumptions!D34</f>
        <v>24</v>
      </c>
      <c r="J16" s="22">
        <f t="shared" ref="J16:J18" si="5">H16*I16*365</f>
        <v>7612.790399999999</v>
      </c>
    </row>
    <row r="17" spans="1:26" ht="12.75" customHeight="1" x14ac:dyDescent="0.2">
      <c r="A17" s="3" t="s">
        <v>204</v>
      </c>
      <c r="B17" s="14" t="str">
        <f>Assumptions!D31</f>
        <v>n1-standard-2 - COS / Ubuntu</v>
      </c>
      <c r="C17" s="14">
        <f>VLOOKUP(B17,Node_Shape,2)</f>
        <v>2</v>
      </c>
      <c r="D17" s="14">
        <f>VLOOKUP(B17,Node_Shape,3)</f>
        <v>7.5</v>
      </c>
      <c r="E17" s="14">
        <f>Assumptions!D27*Assumptions!D29</f>
        <v>3</v>
      </c>
      <c r="F17" s="14">
        <f t="shared" si="3"/>
        <v>6</v>
      </c>
      <c r="G17" s="14">
        <f t="shared" si="4"/>
        <v>22.5</v>
      </c>
      <c r="H17" s="22">
        <f>VLOOKUP(B17,Node_Shape,9)*E17</f>
        <v>0.260712</v>
      </c>
      <c r="I17" s="14">
        <f>Assumptions!D35</f>
        <v>24</v>
      </c>
      <c r="J17" s="22">
        <f t="shared" si="5"/>
        <v>2283.8371199999997</v>
      </c>
    </row>
    <row r="18" spans="1:26" ht="12.75" customHeight="1" x14ac:dyDescent="0.2">
      <c r="A18" s="3" t="s">
        <v>211</v>
      </c>
      <c r="B18" s="14" t="str">
        <f>Assumptions!D33</f>
        <v>n1-standard-2 - Windows</v>
      </c>
      <c r="C18" s="14">
        <f>VLOOKUP(B18,Node_Shape,2, FALSE)</f>
        <v>2</v>
      </c>
      <c r="D18" s="14">
        <f>VLOOKUP(B18,Node_Shape,3,FALSE)</f>
        <v>7.5</v>
      </c>
      <c r="E18" s="14">
        <f>Assumptions!D32</f>
        <v>1</v>
      </c>
      <c r="F18" s="14">
        <f t="shared" si="3"/>
        <v>2</v>
      </c>
      <c r="G18" s="14">
        <f t="shared" si="4"/>
        <v>7.5</v>
      </c>
      <c r="H18" s="22">
        <f>VLOOKUP(B18,Node_Shape,9)*E18</f>
        <v>8.6903999999999995E-2</v>
      </c>
      <c r="I18" s="14">
        <f>Assumptions!D36</f>
        <v>24</v>
      </c>
      <c r="J18" s="22">
        <f t="shared" si="5"/>
        <v>761.27904000000001</v>
      </c>
    </row>
    <row r="19" spans="1:26" ht="12.75" customHeight="1" x14ac:dyDescent="0.2">
      <c r="H19" s="21"/>
    </row>
    <row r="20" spans="1:26" ht="12.75" customHeight="1" x14ac:dyDescent="0.2">
      <c r="A20" s="2" t="s">
        <v>56</v>
      </c>
      <c r="B20" s="2"/>
      <c r="C20" s="2"/>
      <c r="D20" s="2"/>
      <c r="E20" s="2"/>
      <c r="F20" s="2"/>
      <c r="G20" s="2"/>
      <c r="H20" s="24"/>
      <c r="I20" s="2"/>
      <c r="J20" s="11">
        <f>SUM(J16:J18)</f>
        <v>10657.906559999998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H21" s="21"/>
    </row>
    <row r="22" spans="1:26" ht="12.75" customHeight="1" x14ac:dyDescent="0.2">
      <c r="H22" s="21"/>
    </row>
    <row r="23" spans="1:26" ht="12.75" customHeight="1" x14ac:dyDescent="0.2">
      <c r="A23" s="43" t="s">
        <v>27</v>
      </c>
      <c r="B23" s="44"/>
      <c r="C23" s="44"/>
      <c r="D23" s="44"/>
      <c r="E23" s="44"/>
      <c r="F23" s="44"/>
      <c r="G23" s="44"/>
      <c r="H23" s="44"/>
      <c r="I23" s="44"/>
      <c r="J23" s="44"/>
    </row>
    <row r="24" spans="1:26" ht="12.75" customHeight="1" x14ac:dyDescent="0.2">
      <c r="H24" s="21"/>
    </row>
    <row r="25" spans="1:26" ht="12.75" customHeight="1" x14ac:dyDescent="0.2">
      <c r="A25" s="3" t="s">
        <v>190</v>
      </c>
      <c r="B25" s="3" t="s">
        <v>191</v>
      </c>
      <c r="C25" s="3" t="s">
        <v>192</v>
      </c>
      <c r="D25" s="3" t="s">
        <v>194</v>
      </c>
      <c r="E25" s="3" t="s">
        <v>195</v>
      </c>
      <c r="F25" s="3" t="s">
        <v>196</v>
      </c>
      <c r="G25" s="3" t="s">
        <v>197</v>
      </c>
      <c r="H25" s="21" t="s">
        <v>198</v>
      </c>
      <c r="I25" s="3" t="s">
        <v>199</v>
      </c>
      <c r="J25" s="3" t="s">
        <v>43</v>
      </c>
    </row>
    <row r="26" spans="1:26" ht="12.75" customHeight="1" x14ac:dyDescent="0.2">
      <c r="H26" s="21"/>
    </row>
    <row r="27" spans="1:26" ht="12.75" customHeight="1" x14ac:dyDescent="0.2">
      <c r="A27" s="3" t="s">
        <v>200</v>
      </c>
      <c r="B27" s="14" t="str">
        <f>Assumptions!E30</f>
        <v>n1-standard-2 - COS / Ubuntu</v>
      </c>
      <c r="C27" s="14">
        <f>VLOOKUP(B27,Node_Shape,2)</f>
        <v>2</v>
      </c>
      <c r="D27" s="14">
        <f>VLOOKUP(B27,Node_Shape,3)</f>
        <v>7.5</v>
      </c>
      <c r="E27" s="14">
        <f>Assumptions!E26*Assumptions!E28</f>
        <v>15</v>
      </c>
      <c r="F27" s="14">
        <f t="shared" ref="F27:F29" si="6">C27*E27</f>
        <v>30</v>
      </c>
      <c r="G27" s="14">
        <f t="shared" ref="G27:G29" si="7">D27*E27</f>
        <v>112.5</v>
      </c>
      <c r="H27" s="22">
        <f>VLOOKUP(B27,Node_Shape,9)*E27</f>
        <v>1.3035599999999998</v>
      </c>
      <c r="I27" s="14">
        <f>Assumptions!E34</f>
        <v>24</v>
      </c>
      <c r="J27" s="22">
        <f t="shared" ref="J27:J29" si="8">H27*I27*365</f>
        <v>11419.185599999997</v>
      </c>
    </row>
    <row r="28" spans="1:26" ht="12.75" customHeight="1" x14ac:dyDescent="0.2">
      <c r="A28" s="3" t="s">
        <v>204</v>
      </c>
      <c r="B28" s="14" t="str">
        <f>Assumptions!E31</f>
        <v>n1-standard-2 - COS / Ubuntu</v>
      </c>
      <c r="C28" s="14">
        <f>VLOOKUP(B28,Node_Shape,2)</f>
        <v>2</v>
      </c>
      <c r="D28" s="14">
        <f>VLOOKUP(B28,Node_Shape,3)</f>
        <v>7.5</v>
      </c>
      <c r="E28" s="14">
        <f>Assumptions!E27*Assumptions!E29</f>
        <v>3</v>
      </c>
      <c r="F28" s="14">
        <f t="shared" si="6"/>
        <v>6</v>
      </c>
      <c r="G28" s="14">
        <f t="shared" si="7"/>
        <v>22.5</v>
      </c>
      <c r="H28" s="22">
        <f>VLOOKUP(B28,Node_Shape,9)*E28</f>
        <v>0.260712</v>
      </c>
      <c r="I28" s="14">
        <f>Assumptions!E35</f>
        <v>24</v>
      </c>
      <c r="J28" s="22">
        <f t="shared" si="8"/>
        <v>2283.8371199999997</v>
      </c>
    </row>
    <row r="29" spans="1:26" ht="12.75" customHeight="1" x14ac:dyDescent="0.2">
      <c r="A29" s="3" t="s">
        <v>211</v>
      </c>
      <c r="B29" s="14" t="str">
        <f>Assumptions!E33</f>
        <v>n1-standard-2 - Windows</v>
      </c>
      <c r="C29" s="14">
        <f>VLOOKUP(B29,Node_Shape,2, FALSE)</f>
        <v>2</v>
      </c>
      <c r="D29" s="14">
        <f>VLOOKUP(B29,Node_Shape,3,FALSE)</f>
        <v>7.5</v>
      </c>
      <c r="E29" s="14">
        <f>Assumptions!E32</f>
        <v>1</v>
      </c>
      <c r="F29" s="14">
        <f t="shared" si="6"/>
        <v>2</v>
      </c>
      <c r="G29" s="14">
        <f t="shared" si="7"/>
        <v>7.5</v>
      </c>
      <c r="H29" s="22">
        <f>VLOOKUP(B29,Node_Shape,9)*E29</f>
        <v>8.6903999999999995E-2</v>
      </c>
      <c r="I29" s="14">
        <f>Assumptions!E36</f>
        <v>24</v>
      </c>
      <c r="J29" s="22">
        <f t="shared" si="8"/>
        <v>761.27904000000001</v>
      </c>
    </row>
    <row r="30" spans="1:26" ht="12.75" customHeight="1" x14ac:dyDescent="0.2">
      <c r="H30" s="21"/>
    </row>
    <row r="31" spans="1:26" ht="12.75" customHeight="1" x14ac:dyDescent="0.2">
      <c r="A31" s="2" t="s">
        <v>56</v>
      </c>
      <c r="B31" s="2"/>
      <c r="C31" s="2"/>
      <c r="D31" s="2"/>
      <c r="E31" s="2"/>
      <c r="F31" s="2"/>
      <c r="G31" s="2"/>
      <c r="H31" s="24"/>
      <c r="I31" s="2"/>
      <c r="J31" s="11">
        <f>SUM(J27:J29)</f>
        <v>14464.301759999997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H32" s="21"/>
    </row>
    <row r="33" spans="8:8" ht="12.75" customHeight="1" x14ac:dyDescent="0.2">
      <c r="H33" s="21"/>
    </row>
    <row r="34" spans="8:8" ht="12.75" customHeight="1" x14ac:dyDescent="0.2">
      <c r="H34" s="21"/>
    </row>
    <row r="35" spans="8:8" ht="12.75" customHeight="1" x14ac:dyDescent="0.2">
      <c r="H35" s="21"/>
    </row>
    <row r="36" spans="8:8" ht="12.75" customHeight="1" x14ac:dyDescent="0.2">
      <c r="H36" s="21"/>
    </row>
    <row r="37" spans="8:8" ht="12.75" customHeight="1" x14ac:dyDescent="0.2">
      <c r="H37" s="21"/>
    </row>
    <row r="38" spans="8:8" ht="12.75" customHeight="1" x14ac:dyDescent="0.2">
      <c r="H38" s="21"/>
    </row>
    <row r="39" spans="8:8" ht="12.75" customHeight="1" x14ac:dyDescent="0.2">
      <c r="H39" s="21"/>
    </row>
    <row r="40" spans="8:8" ht="12.75" customHeight="1" x14ac:dyDescent="0.2">
      <c r="H40" s="21"/>
    </row>
    <row r="41" spans="8:8" ht="12.75" customHeight="1" x14ac:dyDescent="0.2">
      <c r="H41" s="21"/>
    </row>
    <row r="42" spans="8:8" ht="12.75" customHeight="1" x14ac:dyDescent="0.2">
      <c r="H42" s="21"/>
    </row>
    <row r="43" spans="8:8" ht="12.75" customHeight="1" x14ac:dyDescent="0.2">
      <c r="H43" s="21"/>
    </row>
    <row r="44" spans="8:8" ht="12.75" customHeight="1" x14ac:dyDescent="0.2">
      <c r="H44" s="21"/>
    </row>
    <row r="45" spans="8:8" ht="12.75" customHeight="1" x14ac:dyDescent="0.2">
      <c r="H45" s="21"/>
    </row>
    <row r="46" spans="8:8" ht="12.75" customHeight="1" x14ac:dyDescent="0.2">
      <c r="H46" s="21"/>
    </row>
    <row r="47" spans="8:8" ht="12.75" customHeight="1" x14ac:dyDescent="0.2">
      <c r="H47" s="21"/>
    </row>
    <row r="48" spans="8:8" ht="12.75" customHeight="1" x14ac:dyDescent="0.2">
      <c r="H48" s="21"/>
    </row>
    <row r="49" spans="8:8" ht="12.75" customHeight="1" x14ac:dyDescent="0.2">
      <c r="H49" s="21"/>
    </row>
    <row r="50" spans="8:8" ht="12.75" customHeight="1" x14ac:dyDescent="0.2">
      <c r="H50" s="21"/>
    </row>
    <row r="51" spans="8:8" ht="12.75" customHeight="1" x14ac:dyDescent="0.2">
      <c r="H51" s="21"/>
    </row>
    <row r="52" spans="8:8" ht="12.75" customHeight="1" x14ac:dyDescent="0.2">
      <c r="H52" s="21"/>
    </row>
    <row r="53" spans="8:8" ht="12.75" customHeight="1" x14ac:dyDescent="0.2">
      <c r="H53" s="21"/>
    </row>
    <row r="54" spans="8:8" ht="12.75" customHeight="1" x14ac:dyDescent="0.2">
      <c r="H54" s="21"/>
    </row>
    <row r="55" spans="8:8" ht="12.75" customHeight="1" x14ac:dyDescent="0.2">
      <c r="H55" s="21"/>
    </row>
    <row r="56" spans="8:8" ht="12.75" customHeight="1" x14ac:dyDescent="0.2">
      <c r="H56" s="21"/>
    </row>
    <row r="57" spans="8:8" ht="12.75" customHeight="1" x14ac:dyDescent="0.2">
      <c r="H57" s="21"/>
    </row>
    <row r="58" spans="8:8" ht="12.75" customHeight="1" x14ac:dyDescent="0.2">
      <c r="H58" s="21"/>
    </row>
    <row r="59" spans="8:8" ht="12.75" customHeight="1" x14ac:dyDescent="0.2">
      <c r="H59" s="21"/>
    </row>
    <row r="60" spans="8:8" ht="12.75" customHeight="1" x14ac:dyDescent="0.2">
      <c r="H60" s="21"/>
    </row>
    <row r="61" spans="8:8" ht="12.75" customHeight="1" x14ac:dyDescent="0.2">
      <c r="H61" s="21"/>
    </row>
    <row r="62" spans="8:8" ht="12.75" customHeight="1" x14ac:dyDescent="0.2">
      <c r="H62" s="21"/>
    </row>
    <row r="63" spans="8:8" ht="12.75" customHeight="1" x14ac:dyDescent="0.2">
      <c r="H63" s="21"/>
    </row>
    <row r="64" spans="8:8" ht="12.75" customHeight="1" x14ac:dyDescent="0.2">
      <c r="H64" s="21"/>
    </row>
    <row r="65" spans="8:8" ht="12.75" customHeight="1" x14ac:dyDescent="0.2">
      <c r="H65" s="21"/>
    </row>
    <row r="66" spans="8:8" ht="12.75" customHeight="1" x14ac:dyDescent="0.2">
      <c r="H66" s="21"/>
    </row>
    <row r="67" spans="8:8" ht="12.75" customHeight="1" x14ac:dyDescent="0.2">
      <c r="H67" s="21"/>
    </row>
    <row r="68" spans="8:8" ht="12.75" customHeight="1" x14ac:dyDescent="0.2">
      <c r="H68" s="21"/>
    </row>
    <row r="69" spans="8:8" ht="12.75" customHeight="1" x14ac:dyDescent="0.2">
      <c r="H69" s="21"/>
    </row>
    <row r="70" spans="8:8" ht="12.75" customHeight="1" x14ac:dyDescent="0.2">
      <c r="H70" s="21"/>
    </row>
    <row r="71" spans="8:8" ht="12.75" customHeight="1" x14ac:dyDescent="0.2">
      <c r="H71" s="21"/>
    </row>
    <row r="72" spans="8:8" ht="12.75" customHeight="1" x14ac:dyDescent="0.2">
      <c r="H72" s="21"/>
    </row>
    <row r="73" spans="8:8" ht="12.75" customHeight="1" x14ac:dyDescent="0.2">
      <c r="H73" s="21"/>
    </row>
    <row r="74" spans="8:8" ht="12.75" customHeight="1" x14ac:dyDescent="0.2">
      <c r="H74" s="21"/>
    </row>
    <row r="75" spans="8:8" ht="12.75" customHeight="1" x14ac:dyDescent="0.2">
      <c r="H75" s="21"/>
    </row>
    <row r="76" spans="8:8" ht="12.75" customHeight="1" x14ac:dyDescent="0.2">
      <c r="H76" s="21"/>
    </row>
    <row r="77" spans="8:8" ht="12.75" customHeight="1" x14ac:dyDescent="0.2">
      <c r="H77" s="21"/>
    </row>
    <row r="78" spans="8:8" ht="12.75" customHeight="1" x14ac:dyDescent="0.2">
      <c r="H78" s="21"/>
    </row>
    <row r="79" spans="8:8" ht="12.75" customHeight="1" x14ac:dyDescent="0.2">
      <c r="H79" s="21"/>
    </row>
    <row r="80" spans="8:8" ht="12.75" customHeight="1" x14ac:dyDescent="0.2">
      <c r="H80" s="21"/>
    </row>
    <row r="81" spans="8:8" ht="12.75" customHeight="1" x14ac:dyDescent="0.2">
      <c r="H81" s="21"/>
    </row>
    <row r="82" spans="8:8" ht="12.75" customHeight="1" x14ac:dyDescent="0.2">
      <c r="H82" s="21"/>
    </row>
    <row r="83" spans="8:8" ht="12.75" customHeight="1" x14ac:dyDescent="0.2">
      <c r="H83" s="21"/>
    </row>
    <row r="84" spans="8:8" ht="12.75" customHeight="1" x14ac:dyDescent="0.2">
      <c r="H84" s="21"/>
    </row>
    <row r="85" spans="8:8" ht="12.75" customHeight="1" x14ac:dyDescent="0.2">
      <c r="H85" s="21"/>
    </row>
    <row r="86" spans="8:8" ht="12.75" customHeight="1" x14ac:dyDescent="0.2">
      <c r="H86" s="21"/>
    </row>
    <row r="87" spans="8:8" ht="12.75" customHeight="1" x14ac:dyDescent="0.2">
      <c r="H87" s="21"/>
    </row>
    <row r="88" spans="8:8" ht="12.75" customHeight="1" x14ac:dyDescent="0.2">
      <c r="H88" s="21"/>
    </row>
    <row r="89" spans="8:8" ht="12.75" customHeight="1" x14ac:dyDescent="0.2">
      <c r="H89" s="21"/>
    </row>
    <row r="90" spans="8:8" ht="12.75" customHeight="1" x14ac:dyDescent="0.2">
      <c r="H90" s="21"/>
    </row>
    <row r="91" spans="8:8" ht="12.75" customHeight="1" x14ac:dyDescent="0.2">
      <c r="H91" s="21"/>
    </row>
    <row r="92" spans="8:8" ht="12.75" customHeight="1" x14ac:dyDescent="0.2">
      <c r="H92" s="21"/>
    </row>
    <row r="93" spans="8:8" ht="12.75" customHeight="1" x14ac:dyDescent="0.2">
      <c r="H93" s="21"/>
    </row>
    <row r="94" spans="8:8" ht="12.75" customHeight="1" x14ac:dyDescent="0.2">
      <c r="H94" s="21"/>
    </row>
    <row r="95" spans="8:8" ht="12.75" customHeight="1" x14ac:dyDescent="0.2">
      <c r="H95" s="21"/>
    </row>
    <row r="96" spans="8:8" ht="12.75" customHeight="1" x14ac:dyDescent="0.2">
      <c r="H96" s="21"/>
    </row>
    <row r="97" spans="8:8" ht="12.75" customHeight="1" x14ac:dyDescent="0.2">
      <c r="H97" s="21"/>
    </row>
    <row r="98" spans="8:8" ht="12.75" customHeight="1" x14ac:dyDescent="0.2">
      <c r="H98" s="21"/>
    </row>
    <row r="99" spans="8:8" ht="12.75" customHeight="1" x14ac:dyDescent="0.2">
      <c r="H99" s="21"/>
    </row>
    <row r="100" spans="8:8" ht="12.75" customHeight="1" x14ac:dyDescent="0.2">
      <c r="H100" s="21"/>
    </row>
    <row r="101" spans="8:8" ht="12.75" customHeight="1" x14ac:dyDescent="0.2">
      <c r="H101" s="21"/>
    </row>
    <row r="102" spans="8:8" ht="12.75" customHeight="1" x14ac:dyDescent="0.2">
      <c r="H102" s="21"/>
    </row>
    <row r="103" spans="8:8" ht="12.75" customHeight="1" x14ac:dyDescent="0.2">
      <c r="H103" s="21"/>
    </row>
    <row r="104" spans="8:8" ht="12.75" customHeight="1" x14ac:dyDescent="0.2">
      <c r="H104" s="21"/>
    </row>
    <row r="105" spans="8:8" ht="12.75" customHeight="1" x14ac:dyDescent="0.2">
      <c r="H105" s="21"/>
    </row>
    <row r="106" spans="8:8" ht="12.75" customHeight="1" x14ac:dyDescent="0.2">
      <c r="H106" s="21"/>
    </row>
    <row r="107" spans="8:8" ht="12.75" customHeight="1" x14ac:dyDescent="0.2">
      <c r="H107" s="21"/>
    </row>
    <row r="108" spans="8:8" ht="12.75" customHeight="1" x14ac:dyDescent="0.2">
      <c r="H108" s="21"/>
    </row>
    <row r="109" spans="8:8" ht="12.75" customHeight="1" x14ac:dyDescent="0.2">
      <c r="H109" s="21"/>
    </row>
    <row r="110" spans="8:8" ht="12.75" customHeight="1" x14ac:dyDescent="0.2">
      <c r="H110" s="21"/>
    </row>
    <row r="111" spans="8:8" ht="12.75" customHeight="1" x14ac:dyDescent="0.2">
      <c r="H111" s="21"/>
    </row>
    <row r="112" spans="8:8" ht="12.75" customHeight="1" x14ac:dyDescent="0.2">
      <c r="H112" s="21"/>
    </row>
    <row r="113" spans="8:8" ht="12.75" customHeight="1" x14ac:dyDescent="0.2">
      <c r="H113" s="21"/>
    </row>
    <row r="114" spans="8:8" ht="12.75" customHeight="1" x14ac:dyDescent="0.2">
      <c r="H114" s="21"/>
    </row>
    <row r="115" spans="8:8" ht="12.75" customHeight="1" x14ac:dyDescent="0.2">
      <c r="H115" s="21"/>
    </row>
    <row r="116" spans="8:8" ht="12.75" customHeight="1" x14ac:dyDescent="0.2">
      <c r="H116" s="21"/>
    </row>
    <row r="117" spans="8:8" ht="12.75" customHeight="1" x14ac:dyDescent="0.2">
      <c r="H117" s="21"/>
    </row>
    <row r="118" spans="8:8" ht="12.75" customHeight="1" x14ac:dyDescent="0.2">
      <c r="H118" s="21"/>
    </row>
    <row r="119" spans="8:8" ht="12.75" customHeight="1" x14ac:dyDescent="0.2">
      <c r="H119" s="21"/>
    </row>
    <row r="120" spans="8:8" ht="12.75" customHeight="1" x14ac:dyDescent="0.2">
      <c r="H120" s="21"/>
    </row>
    <row r="121" spans="8:8" ht="12.75" customHeight="1" x14ac:dyDescent="0.2">
      <c r="H121" s="21"/>
    </row>
    <row r="122" spans="8:8" ht="12.75" customHeight="1" x14ac:dyDescent="0.2">
      <c r="H122" s="21"/>
    </row>
    <row r="123" spans="8:8" ht="12.75" customHeight="1" x14ac:dyDescent="0.2">
      <c r="H123" s="21"/>
    </row>
    <row r="124" spans="8:8" ht="12.75" customHeight="1" x14ac:dyDescent="0.2">
      <c r="H124" s="21"/>
    </row>
    <row r="125" spans="8:8" ht="12.75" customHeight="1" x14ac:dyDescent="0.2">
      <c r="H125" s="21"/>
    </row>
    <row r="126" spans="8:8" ht="12.75" customHeight="1" x14ac:dyDescent="0.2">
      <c r="H126" s="21"/>
    </row>
    <row r="127" spans="8:8" ht="12.75" customHeight="1" x14ac:dyDescent="0.2">
      <c r="H127" s="21"/>
    </row>
    <row r="128" spans="8:8" ht="12.75" customHeight="1" x14ac:dyDescent="0.2">
      <c r="H128" s="21"/>
    </row>
    <row r="129" spans="8:8" ht="12.75" customHeight="1" x14ac:dyDescent="0.2">
      <c r="H129" s="21"/>
    </row>
    <row r="130" spans="8:8" ht="12.75" customHeight="1" x14ac:dyDescent="0.2">
      <c r="H130" s="21"/>
    </row>
    <row r="131" spans="8:8" ht="12.75" customHeight="1" x14ac:dyDescent="0.2">
      <c r="H131" s="21"/>
    </row>
    <row r="132" spans="8:8" ht="12.75" customHeight="1" x14ac:dyDescent="0.2">
      <c r="H132" s="21"/>
    </row>
    <row r="133" spans="8:8" ht="12.75" customHeight="1" x14ac:dyDescent="0.2">
      <c r="H133" s="21"/>
    </row>
    <row r="134" spans="8:8" ht="12.75" customHeight="1" x14ac:dyDescent="0.2">
      <c r="H134" s="21"/>
    </row>
    <row r="135" spans="8:8" ht="12.75" customHeight="1" x14ac:dyDescent="0.2">
      <c r="H135" s="21"/>
    </row>
    <row r="136" spans="8:8" ht="12.75" customHeight="1" x14ac:dyDescent="0.2">
      <c r="H136" s="21"/>
    </row>
    <row r="137" spans="8:8" ht="12.75" customHeight="1" x14ac:dyDescent="0.2">
      <c r="H137" s="21"/>
    </row>
    <row r="138" spans="8:8" ht="12.75" customHeight="1" x14ac:dyDescent="0.2">
      <c r="H138" s="21"/>
    </row>
    <row r="139" spans="8:8" ht="12.75" customHeight="1" x14ac:dyDescent="0.2">
      <c r="H139" s="21"/>
    </row>
    <row r="140" spans="8:8" ht="12.75" customHeight="1" x14ac:dyDescent="0.2">
      <c r="H140" s="21"/>
    </row>
    <row r="141" spans="8:8" ht="12.75" customHeight="1" x14ac:dyDescent="0.2">
      <c r="H141" s="21"/>
    </row>
    <row r="142" spans="8:8" ht="12.75" customHeight="1" x14ac:dyDescent="0.2">
      <c r="H142" s="21"/>
    </row>
    <row r="143" spans="8:8" ht="12.75" customHeight="1" x14ac:dyDescent="0.2">
      <c r="H143" s="21"/>
    </row>
    <row r="144" spans="8:8" ht="12.75" customHeight="1" x14ac:dyDescent="0.2">
      <c r="H144" s="21"/>
    </row>
    <row r="145" spans="8:8" ht="12.75" customHeight="1" x14ac:dyDescent="0.2">
      <c r="H145" s="21"/>
    </row>
    <row r="146" spans="8:8" ht="12.75" customHeight="1" x14ac:dyDescent="0.2">
      <c r="H146" s="21"/>
    </row>
    <row r="147" spans="8:8" ht="12.75" customHeight="1" x14ac:dyDescent="0.2">
      <c r="H147" s="21"/>
    </row>
    <row r="148" spans="8:8" ht="12.75" customHeight="1" x14ac:dyDescent="0.2">
      <c r="H148" s="21"/>
    </row>
    <row r="149" spans="8:8" ht="12.75" customHeight="1" x14ac:dyDescent="0.2">
      <c r="H149" s="21"/>
    </row>
    <row r="150" spans="8:8" ht="12.75" customHeight="1" x14ac:dyDescent="0.2">
      <c r="H150" s="21"/>
    </row>
    <row r="151" spans="8:8" ht="12.75" customHeight="1" x14ac:dyDescent="0.2">
      <c r="H151" s="21"/>
    </row>
    <row r="152" spans="8:8" ht="12.75" customHeight="1" x14ac:dyDescent="0.2">
      <c r="H152" s="21"/>
    </row>
    <row r="153" spans="8:8" ht="12.75" customHeight="1" x14ac:dyDescent="0.2">
      <c r="H153" s="21"/>
    </row>
    <row r="154" spans="8:8" ht="12.75" customHeight="1" x14ac:dyDescent="0.2">
      <c r="H154" s="21"/>
    </row>
    <row r="155" spans="8:8" ht="12.75" customHeight="1" x14ac:dyDescent="0.2">
      <c r="H155" s="21"/>
    </row>
    <row r="156" spans="8:8" ht="12.75" customHeight="1" x14ac:dyDescent="0.2">
      <c r="H156" s="21"/>
    </row>
    <row r="157" spans="8:8" ht="12.75" customHeight="1" x14ac:dyDescent="0.2">
      <c r="H157" s="21"/>
    </row>
    <row r="158" spans="8:8" ht="12.75" customHeight="1" x14ac:dyDescent="0.2">
      <c r="H158" s="21"/>
    </row>
    <row r="159" spans="8:8" ht="12.75" customHeight="1" x14ac:dyDescent="0.2">
      <c r="H159" s="21"/>
    </row>
    <row r="160" spans="8:8" ht="12.75" customHeight="1" x14ac:dyDescent="0.2">
      <c r="H160" s="21"/>
    </row>
    <row r="161" spans="8:8" ht="12.75" customHeight="1" x14ac:dyDescent="0.2">
      <c r="H161" s="21"/>
    </row>
    <row r="162" spans="8:8" ht="12.75" customHeight="1" x14ac:dyDescent="0.2">
      <c r="H162" s="21"/>
    </row>
    <row r="163" spans="8:8" ht="12.75" customHeight="1" x14ac:dyDescent="0.2">
      <c r="H163" s="21"/>
    </row>
    <row r="164" spans="8:8" ht="12.75" customHeight="1" x14ac:dyDescent="0.2">
      <c r="H164" s="21"/>
    </row>
    <row r="165" spans="8:8" ht="12.75" customHeight="1" x14ac:dyDescent="0.2">
      <c r="H165" s="21"/>
    </row>
    <row r="166" spans="8:8" ht="12.75" customHeight="1" x14ac:dyDescent="0.2">
      <c r="H166" s="21"/>
    </row>
    <row r="167" spans="8:8" ht="12.75" customHeight="1" x14ac:dyDescent="0.2">
      <c r="H167" s="21"/>
    </row>
    <row r="168" spans="8:8" ht="12.75" customHeight="1" x14ac:dyDescent="0.2">
      <c r="H168" s="21"/>
    </row>
    <row r="169" spans="8:8" ht="12.75" customHeight="1" x14ac:dyDescent="0.2">
      <c r="H169" s="21"/>
    </row>
    <row r="170" spans="8:8" ht="12.75" customHeight="1" x14ac:dyDescent="0.2">
      <c r="H170" s="21"/>
    </row>
    <row r="171" spans="8:8" ht="12.75" customHeight="1" x14ac:dyDescent="0.2">
      <c r="H171" s="21"/>
    </row>
    <row r="172" spans="8:8" ht="12.75" customHeight="1" x14ac:dyDescent="0.2">
      <c r="H172" s="21"/>
    </row>
    <row r="173" spans="8:8" ht="12.75" customHeight="1" x14ac:dyDescent="0.2">
      <c r="H173" s="21"/>
    </row>
    <row r="174" spans="8:8" ht="12.75" customHeight="1" x14ac:dyDescent="0.2">
      <c r="H174" s="21"/>
    </row>
    <row r="175" spans="8:8" ht="12.75" customHeight="1" x14ac:dyDescent="0.2">
      <c r="H175" s="21"/>
    </row>
    <row r="176" spans="8:8" ht="12.75" customHeight="1" x14ac:dyDescent="0.2">
      <c r="H176" s="21"/>
    </row>
    <row r="177" spans="8:8" ht="12.75" customHeight="1" x14ac:dyDescent="0.2">
      <c r="H177" s="21"/>
    </row>
    <row r="178" spans="8:8" ht="12.75" customHeight="1" x14ac:dyDescent="0.2">
      <c r="H178" s="21"/>
    </row>
    <row r="179" spans="8:8" ht="12.75" customHeight="1" x14ac:dyDescent="0.2">
      <c r="H179" s="21"/>
    </row>
    <row r="180" spans="8:8" ht="12.75" customHeight="1" x14ac:dyDescent="0.2">
      <c r="H180" s="21"/>
    </row>
    <row r="181" spans="8:8" ht="12.75" customHeight="1" x14ac:dyDescent="0.2">
      <c r="H181" s="21"/>
    </row>
    <row r="182" spans="8:8" ht="12.75" customHeight="1" x14ac:dyDescent="0.2">
      <c r="H182" s="21"/>
    </row>
    <row r="183" spans="8:8" ht="12.75" customHeight="1" x14ac:dyDescent="0.2">
      <c r="H183" s="21"/>
    </row>
    <row r="184" spans="8:8" ht="12.75" customHeight="1" x14ac:dyDescent="0.2">
      <c r="H184" s="21"/>
    </row>
    <row r="185" spans="8:8" ht="12.75" customHeight="1" x14ac:dyDescent="0.2">
      <c r="H185" s="21"/>
    </row>
    <row r="186" spans="8:8" ht="12.75" customHeight="1" x14ac:dyDescent="0.2">
      <c r="H186" s="21"/>
    </row>
    <row r="187" spans="8:8" ht="12.75" customHeight="1" x14ac:dyDescent="0.2">
      <c r="H187" s="21"/>
    </row>
    <row r="188" spans="8:8" ht="12.75" customHeight="1" x14ac:dyDescent="0.2">
      <c r="H188" s="21"/>
    </row>
    <row r="189" spans="8:8" ht="12.75" customHeight="1" x14ac:dyDescent="0.2">
      <c r="H189" s="21"/>
    </row>
    <row r="190" spans="8:8" ht="12.75" customHeight="1" x14ac:dyDescent="0.2">
      <c r="H190" s="21"/>
    </row>
    <row r="191" spans="8:8" ht="12.75" customHeight="1" x14ac:dyDescent="0.2">
      <c r="H191" s="21"/>
    </row>
    <row r="192" spans="8:8" ht="12.75" customHeight="1" x14ac:dyDescent="0.2">
      <c r="H192" s="21"/>
    </row>
    <row r="193" spans="8:8" ht="12.75" customHeight="1" x14ac:dyDescent="0.2">
      <c r="H193" s="21"/>
    </row>
    <row r="194" spans="8:8" ht="12.75" customHeight="1" x14ac:dyDescent="0.2">
      <c r="H194" s="21"/>
    </row>
    <row r="195" spans="8:8" ht="12.75" customHeight="1" x14ac:dyDescent="0.2">
      <c r="H195" s="21"/>
    </row>
    <row r="196" spans="8:8" ht="12.75" customHeight="1" x14ac:dyDescent="0.2">
      <c r="H196" s="21"/>
    </row>
    <row r="197" spans="8:8" ht="12.75" customHeight="1" x14ac:dyDescent="0.2">
      <c r="H197" s="21"/>
    </row>
    <row r="198" spans="8:8" ht="12.75" customHeight="1" x14ac:dyDescent="0.2">
      <c r="H198" s="21"/>
    </row>
    <row r="199" spans="8:8" ht="12.75" customHeight="1" x14ac:dyDescent="0.2">
      <c r="H199" s="21"/>
    </row>
    <row r="200" spans="8:8" ht="12.75" customHeight="1" x14ac:dyDescent="0.2">
      <c r="H200" s="21"/>
    </row>
    <row r="201" spans="8:8" ht="12.75" customHeight="1" x14ac:dyDescent="0.2">
      <c r="H201" s="21"/>
    </row>
    <row r="202" spans="8:8" ht="12.75" customHeight="1" x14ac:dyDescent="0.2">
      <c r="H202" s="21"/>
    </row>
    <row r="203" spans="8:8" ht="12.75" customHeight="1" x14ac:dyDescent="0.2">
      <c r="H203" s="21"/>
    </row>
    <row r="204" spans="8:8" ht="12.75" customHeight="1" x14ac:dyDescent="0.2">
      <c r="H204" s="21"/>
    </row>
    <row r="205" spans="8:8" ht="12.75" customHeight="1" x14ac:dyDescent="0.2">
      <c r="H205" s="21"/>
    </row>
    <row r="206" spans="8:8" ht="12.75" customHeight="1" x14ac:dyDescent="0.2">
      <c r="H206" s="21"/>
    </row>
    <row r="207" spans="8:8" ht="12.75" customHeight="1" x14ac:dyDescent="0.2">
      <c r="H207" s="21"/>
    </row>
    <row r="208" spans="8:8" ht="12.75" customHeight="1" x14ac:dyDescent="0.2">
      <c r="H208" s="21"/>
    </row>
    <row r="209" spans="8:8" ht="12.75" customHeight="1" x14ac:dyDescent="0.2">
      <c r="H209" s="21"/>
    </row>
    <row r="210" spans="8:8" ht="12.75" customHeight="1" x14ac:dyDescent="0.2">
      <c r="H210" s="21"/>
    </row>
    <row r="211" spans="8:8" ht="12.75" customHeight="1" x14ac:dyDescent="0.2">
      <c r="H211" s="21"/>
    </row>
    <row r="212" spans="8:8" ht="12.75" customHeight="1" x14ac:dyDescent="0.2">
      <c r="H212" s="21"/>
    </row>
    <row r="213" spans="8:8" ht="12.75" customHeight="1" x14ac:dyDescent="0.2">
      <c r="H213" s="21"/>
    </row>
    <row r="214" spans="8:8" ht="12.75" customHeight="1" x14ac:dyDescent="0.2">
      <c r="H214" s="21"/>
    </row>
    <row r="215" spans="8:8" ht="12.75" customHeight="1" x14ac:dyDescent="0.2">
      <c r="H215" s="21"/>
    </row>
    <row r="216" spans="8:8" ht="12.75" customHeight="1" x14ac:dyDescent="0.2">
      <c r="H216" s="21"/>
    </row>
    <row r="217" spans="8:8" ht="12.75" customHeight="1" x14ac:dyDescent="0.2">
      <c r="H217" s="21"/>
    </row>
    <row r="218" spans="8:8" ht="12.75" customHeight="1" x14ac:dyDescent="0.2">
      <c r="H218" s="21"/>
    </row>
    <row r="219" spans="8:8" ht="12.75" customHeight="1" x14ac:dyDescent="0.2">
      <c r="H219" s="21"/>
    </row>
    <row r="220" spans="8:8" ht="12.75" customHeight="1" x14ac:dyDescent="0.2">
      <c r="H220" s="21"/>
    </row>
    <row r="221" spans="8:8" ht="12.75" customHeight="1" x14ac:dyDescent="0.2">
      <c r="H221" s="21"/>
    </row>
    <row r="222" spans="8:8" ht="12.75" customHeight="1" x14ac:dyDescent="0.2">
      <c r="H222" s="21"/>
    </row>
    <row r="223" spans="8:8" ht="12.75" customHeight="1" x14ac:dyDescent="0.2">
      <c r="H223" s="21"/>
    </row>
    <row r="224" spans="8:8" ht="12.75" customHeight="1" x14ac:dyDescent="0.2">
      <c r="H224" s="21"/>
    </row>
    <row r="225" spans="8:8" ht="12.75" customHeight="1" x14ac:dyDescent="0.2">
      <c r="H225" s="21"/>
    </row>
    <row r="226" spans="8:8" ht="12.75" customHeight="1" x14ac:dyDescent="0.2">
      <c r="H226" s="21"/>
    </row>
    <row r="227" spans="8:8" ht="12.75" customHeight="1" x14ac:dyDescent="0.2">
      <c r="H227" s="21"/>
    </row>
    <row r="228" spans="8:8" ht="12.75" customHeight="1" x14ac:dyDescent="0.2">
      <c r="H228" s="21"/>
    </row>
    <row r="229" spans="8:8" ht="12.75" customHeight="1" x14ac:dyDescent="0.2">
      <c r="H229" s="21"/>
    </row>
    <row r="230" spans="8:8" ht="12.75" customHeight="1" x14ac:dyDescent="0.2">
      <c r="H230" s="21"/>
    </row>
    <row r="231" spans="8:8" ht="12.75" customHeight="1" x14ac:dyDescent="0.2">
      <c r="H231" s="21"/>
    </row>
    <row r="232" spans="8:8" ht="12.75" customHeight="1" x14ac:dyDescent="0.2">
      <c r="H232" s="21"/>
    </row>
    <row r="233" spans="8:8" ht="12.75" customHeight="1" x14ac:dyDescent="0.2">
      <c r="H233" s="21"/>
    </row>
    <row r="234" spans="8:8" ht="12.75" customHeight="1" x14ac:dyDescent="0.2">
      <c r="H234" s="21"/>
    </row>
    <row r="235" spans="8:8" ht="12.75" customHeight="1" x14ac:dyDescent="0.2">
      <c r="H235" s="21"/>
    </row>
    <row r="236" spans="8:8" ht="12.75" customHeight="1" x14ac:dyDescent="0.2">
      <c r="H236" s="21"/>
    </row>
    <row r="237" spans="8:8" ht="12.75" customHeight="1" x14ac:dyDescent="0.2">
      <c r="H237" s="21"/>
    </row>
    <row r="238" spans="8:8" ht="12.75" customHeight="1" x14ac:dyDescent="0.2">
      <c r="H238" s="21"/>
    </row>
    <row r="239" spans="8:8" ht="12.75" customHeight="1" x14ac:dyDescent="0.2">
      <c r="H239" s="21"/>
    </row>
    <row r="240" spans="8:8" ht="12.75" customHeight="1" x14ac:dyDescent="0.2">
      <c r="H240" s="21"/>
    </row>
    <row r="241" spans="8:8" ht="12.75" customHeight="1" x14ac:dyDescent="0.2">
      <c r="H241" s="21"/>
    </row>
    <row r="242" spans="8:8" ht="12.75" customHeight="1" x14ac:dyDescent="0.2">
      <c r="H242" s="21"/>
    </row>
    <row r="243" spans="8:8" ht="12.75" customHeight="1" x14ac:dyDescent="0.2">
      <c r="H243" s="21"/>
    </row>
    <row r="244" spans="8:8" ht="12.75" customHeight="1" x14ac:dyDescent="0.2">
      <c r="H244" s="21"/>
    </row>
    <row r="245" spans="8:8" ht="12.75" customHeight="1" x14ac:dyDescent="0.2">
      <c r="H245" s="21"/>
    </row>
    <row r="246" spans="8:8" ht="12.75" customHeight="1" x14ac:dyDescent="0.2">
      <c r="H246" s="21"/>
    </row>
    <row r="247" spans="8:8" ht="12.75" customHeight="1" x14ac:dyDescent="0.2">
      <c r="H247" s="21"/>
    </row>
    <row r="248" spans="8:8" ht="12.75" customHeight="1" x14ac:dyDescent="0.2">
      <c r="H248" s="21"/>
    </row>
    <row r="249" spans="8:8" ht="12.75" customHeight="1" x14ac:dyDescent="0.2">
      <c r="H249" s="21"/>
    </row>
    <row r="250" spans="8:8" ht="12.75" customHeight="1" x14ac:dyDescent="0.2">
      <c r="H250" s="21"/>
    </row>
    <row r="251" spans="8:8" ht="12.75" customHeight="1" x14ac:dyDescent="0.2">
      <c r="H251" s="21"/>
    </row>
    <row r="252" spans="8:8" ht="12.75" customHeight="1" x14ac:dyDescent="0.2">
      <c r="H252" s="21"/>
    </row>
    <row r="253" spans="8:8" ht="12.75" customHeight="1" x14ac:dyDescent="0.2">
      <c r="H253" s="21"/>
    </row>
    <row r="254" spans="8:8" ht="12.75" customHeight="1" x14ac:dyDescent="0.2">
      <c r="H254" s="21"/>
    </row>
    <row r="255" spans="8:8" ht="12.75" customHeight="1" x14ac:dyDescent="0.2">
      <c r="H255" s="21"/>
    </row>
    <row r="256" spans="8:8" ht="12.75" customHeight="1" x14ac:dyDescent="0.2">
      <c r="H256" s="21"/>
    </row>
    <row r="257" spans="8:8" ht="12.75" customHeight="1" x14ac:dyDescent="0.2">
      <c r="H257" s="21"/>
    </row>
    <row r="258" spans="8:8" ht="12.75" customHeight="1" x14ac:dyDescent="0.2">
      <c r="H258" s="21"/>
    </row>
    <row r="259" spans="8:8" ht="12.75" customHeight="1" x14ac:dyDescent="0.2">
      <c r="H259" s="21"/>
    </row>
    <row r="260" spans="8:8" ht="12.75" customHeight="1" x14ac:dyDescent="0.2">
      <c r="H260" s="21"/>
    </row>
    <row r="261" spans="8:8" ht="12.75" customHeight="1" x14ac:dyDescent="0.2">
      <c r="H261" s="21"/>
    </row>
    <row r="262" spans="8:8" ht="12.75" customHeight="1" x14ac:dyDescent="0.2">
      <c r="H262" s="21"/>
    </row>
    <row r="263" spans="8:8" ht="12.75" customHeight="1" x14ac:dyDescent="0.2">
      <c r="H263" s="21"/>
    </row>
    <row r="264" spans="8:8" ht="12.75" customHeight="1" x14ac:dyDescent="0.2">
      <c r="H264" s="21"/>
    </row>
    <row r="265" spans="8:8" ht="12.75" customHeight="1" x14ac:dyDescent="0.2">
      <c r="H265" s="21"/>
    </row>
    <row r="266" spans="8:8" ht="12.75" customHeight="1" x14ac:dyDescent="0.2">
      <c r="H266" s="21"/>
    </row>
    <row r="267" spans="8:8" ht="12.75" customHeight="1" x14ac:dyDescent="0.2">
      <c r="H267" s="21"/>
    </row>
    <row r="268" spans="8:8" ht="12.75" customHeight="1" x14ac:dyDescent="0.2">
      <c r="H268" s="21"/>
    </row>
    <row r="269" spans="8:8" ht="12.75" customHeight="1" x14ac:dyDescent="0.2">
      <c r="H269" s="21"/>
    </row>
    <row r="270" spans="8:8" ht="12.75" customHeight="1" x14ac:dyDescent="0.2">
      <c r="H270" s="21"/>
    </row>
    <row r="271" spans="8:8" ht="12.75" customHeight="1" x14ac:dyDescent="0.2">
      <c r="H271" s="21"/>
    </row>
    <row r="272" spans="8:8" ht="12.75" customHeight="1" x14ac:dyDescent="0.2">
      <c r="H272" s="21"/>
    </row>
    <row r="273" spans="8:8" ht="12.75" customHeight="1" x14ac:dyDescent="0.2">
      <c r="H273" s="21"/>
    </row>
    <row r="274" spans="8:8" ht="12.75" customHeight="1" x14ac:dyDescent="0.2">
      <c r="H274" s="21"/>
    </row>
    <row r="275" spans="8:8" ht="12.75" customHeight="1" x14ac:dyDescent="0.2">
      <c r="H275" s="21"/>
    </row>
    <row r="276" spans="8:8" ht="12.75" customHeight="1" x14ac:dyDescent="0.2">
      <c r="H276" s="21"/>
    </row>
    <row r="277" spans="8:8" ht="12.75" customHeight="1" x14ac:dyDescent="0.2">
      <c r="H277" s="21"/>
    </row>
    <row r="278" spans="8:8" ht="12.75" customHeight="1" x14ac:dyDescent="0.2">
      <c r="H278" s="21"/>
    </row>
    <row r="279" spans="8:8" ht="12.75" customHeight="1" x14ac:dyDescent="0.2">
      <c r="H279" s="21"/>
    </row>
    <row r="280" spans="8:8" ht="12.75" customHeight="1" x14ac:dyDescent="0.2">
      <c r="H280" s="21"/>
    </row>
    <row r="281" spans="8:8" ht="12.75" customHeight="1" x14ac:dyDescent="0.2">
      <c r="H281" s="21"/>
    </row>
    <row r="282" spans="8:8" ht="12.75" customHeight="1" x14ac:dyDescent="0.2">
      <c r="H282" s="21"/>
    </row>
    <row r="283" spans="8:8" ht="12.75" customHeight="1" x14ac:dyDescent="0.2">
      <c r="H283" s="21"/>
    </row>
    <row r="284" spans="8:8" ht="12.75" customHeight="1" x14ac:dyDescent="0.2">
      <c r="H284" s="21"/>
    </row>
    <row r="285" spans="8:8" ht="12.75" customHeight="1" x14ac:dyDescent="0.2">
      <c r="H285" s="21"/>
    </row>
    <row r="286" spans="8:8" ht="12.75" customHeight="1" x14ac:dyDescent="0.2">
      <c r="H286" s="21"/>
    </row>
    <row r="287" spans="8:8" ht="12.75" customHeight="1" x14ac:dyDescent="0.2">
      <c r="H287" s="21"/>
    </row>
    <row r="288" spans="8:8" ht="12.75" customHeight="1" x14ac:dyDescent="0.2">
      <c r="H288" s="21"/>
    </row>
    <row r="289" spans="8:8" ht="12.75" customHeight="1" x14ac:dyDescent="0.2">
      <c r="H289" s="21"/>
    </row>
    <row r="290" spans="8:8" ht="12.75" customHeight="1" x14ac:dyDescent="0.2">
      <c r="H290" s="21"/>
    </row>
    <row r="291" spans="8:8" ht="12.75" customHeight="1" x14ac:dyDescent="0.2">
      <c r="H291" s="21"/>
    </row>
    <row r="292" spans="8:8" ht="12.75" customHeight="1" x14ac:dyDescent="0.2">
      <c r="H292" s="21"/>
    </row>
    <row r="293" spans="8:8" ht="12.75" customHeight="1" x14ac:dyDescent="0.2">
      <c r="H293" s="21"/>
    </row>
    <row r="294" spans="8:8" ht="12.75" customHeight="1" x14ac:dyDescent="0.2">
      <c r="H294" s="21"/>
    </row>
    <row r="295" spans="8:8" ht="12.75" customHeight="1" x14ac:dyDescent="0.2">
      <c r="H295" s="21"/>
    </row>
    <row r="296" spans="8:8" ht="12.75" customHeight="1" x14ac:dyDescent="0.2">
      <c r="H296" s="21"/>
    </row>
    <row r="297" spans="8:8" ht="12.75" customHeight="1" x14ac:dyDescent="0.2">
      <c r="H297" s="21"/>
    </row>
    <row r="298" spans="8:8" ht="12.75" customHeight="1" x14ac:dyDescent="0.2">
      <c r="H298" s="21"/>
    </row>
    <row r="299" spans="8:8" ht="12.75" customHeight="1" x14ac:dyDescent="0.2">
      <c r="H299" s="21"/>
    </row>
    <row r="300" spans="8:8" ht="12.75" customHeight="1" x14ac:dyDescent="0.2">
      <c r="H300" s="21"/>
    </row>
    <row r="301" spans="8:8" ht="12.75" customHeight="1" x14ac:dyDescent="0.2">
      <c r="H301" s="21"/>
    </row>
    <row r="302" spans="8:8" ht="12.75" customHeight="1" x14ac:dyDescent="0.2">
      <c r="H302" s="21"/>
    </row>
    <row r="303" spans="8:8" ht="12.75" customHeight="1" x14ac:dyDescent="0.2">
      <c r="H303" s="21"/>
    </row>
    <row r="304" spans="8:8" ht="12.75" customHeight="1" x14ac:dyDescent="0.2">
      <c r="H304" s="21"/>
    </row>
    <row r="305" spans="8:8" ht="12.75" customHeight="1" x14ac:dyDescent="0.2">
      <c r="H305" s="21"/>
    </row>
    <row r="306" spans="8:8" ht="12.75" customHeight="1" x14ac:dyDescent="0.2">
      <c r="H306" s="21"/>
    </row>
    <row r="307" spans="8:8" ht="12.75" customHeight="1" x14ac:dyDescent="0.2">
      <c r="H307" s="21"/>
    </row>
    <row r="308" spans="8:8" ht="12.75" customHeight="1" x14ac:dyDescent="0.2">
      <c r="H308" s="21"/>
    </row>
    <row r="309" spans="8:8" ht="12.75" customHeight="1" x14ac:dyDescent="0.2">
      <c r="H309" s="21"/>
    </row>
    <row r="310" spans="8:8" ht="12.75" customHeight="1" x14ac:dyDescent="0.2">
      <c r="H310" s="21"/>
    </row>
    <row r="311" spans="8:8" ht="12.75" customHeight="1" x14ac:dyDescent="0.2">
      <c r="H311" s="21"/>
    </row>
    <row r="312" spans="8:8" ht="12.75" customHeight="1" x14ac:dyDescent="0.2">
      <c r="H312" s="21"/>
    </row>
    <row r="313" spans="8:8" ht="12.75" customHeight="1" x14ac:dyDescent="0.2">
      <c r="H313" s="21"/>
    </row>
    <row r="314" spans="8:8" ht="12.75" customHeight="1" x14ac:dyDescent="0.2">
      <c r="H314" s="21"/>
    </row>
    <row r="315" spans="8:8" ht="12.75" customHeight="1" x14ac:dyDescent="0.2">
      <c r="H315" s="21"/>
    </row>
    <row r="316" spans="8:8" ht="12.75" customHeight="1" x14ac:dyDescent="0.2">
      <c r="H316" s="21"/>
    </row>
    <row r="317" spans="8:8" ht="12.75" customHeight="1" x14ac:dyDescent="0.2">
      <c r="H317" s="21"/>
    </row>
    <row r="318" spans="8:8" ht="12.75" customHeight="1" x14ac:dyDescent="0.2">
      <c r="H318" s="21"/>
    </row>
    <row r="319" spans="8:8" ht="12.75" customHeight="1" x14ac:dyDescent="0.2">
      <c r="H319" s="21"/>
    </row>
    <row r="320" spans="8:8" ht="12.75" customHeight="1" x14ac:dyDescent="0.2">
      <c r="H320" s="21"/>
    </row>
    <row r="321" spans="8:8" ht="12.75" customHeight="1" x14ac:dyDescent="0.2">
      <c r="H321" s="21"/>
    </row>
    <row r="322" spans="8:8" ht="12.75" customHeight="1" x14ac:dyDescent="0.2">
      <c r="H322" s="21"/>
    </row>
    <row r="323" spans="8:8" ht="12.75" customHeight="1" x14ac:dyDescent="0.2">
      <c r="H323" s="21"/>
    </row>
    <row r="324" spans="8:8" ht="12.75" customHeight="1" x14ac:dyDescent="0.2">
      <c r="H324" s="21"/>
    </row>
    <row r="325" spans="8:8" ht="12.75" customHeight="1" x14ac:dyDescent="0.2">
      <c r="H325" s="21"/>
    </row>
    <row r="326" spans="8:8" ht="12.75" customHeight="1" x14ac:dyDescent="0.2">
      <c r="H326" s="21"/>
    </row>
    <row r="327" spans="8:8" ht="12.75" customHeight="1" x14ac:dyDescent="0.2">
      <c r="H327" s="21"/>
    </row>
    <row r="328" spans="8:8" ht="12.75" customHeight="1" x14ac:dyDescent="0.2">
      <c r="H328" s="21"/>
    </row>
    <row r="329" spans="8:8" ht="12.75" customHeight="1" x14ac:dyDescent="0.2">
      <c r="H329" s="21"/>
    </row>
    <row r="330" spans="8:8" ht="12.75" customHeight="1" x14ac:dyDescent="0.2">
      <c r="H330" s="21"/>
    </row>
    <row r="331" spans="8:8" ht="12.75" customHeight="1" x14ac:dyDescent="0.2">
      <c r="H331" s="21"/>
    </row>
    <row r="332" spans="8:8" ht="12.75" customHeight="1" x14ac:dyDescent="0.2">
      <c r="H332" s="21"/>
    </row>
    <row r="333" spans="8:8" ht="12.75" customHeight="1" x14ac:dyDescent="0.2">
      <c r="H333" s="21"/>
    </row>
    <row r="334" spans="8:8" ht="12.75" customHeight="1" x14ac:dyDescent="0.2">
      <c r="H334" s="21"/>
    </row>
    <row r="335" spans="8:8" ht="12.75" customHeight="1" x14ac:dyDescent="0.2">
      <c r="H335" s="21"/>
    </row>
    <row r="336" spans="8:8" ht="12.75" customHeight="1" x14ac:dyDescent="0.2">
      <c r="H336" s="21"/>
    </row>
    <row r="337" spans="8:8" ht="12.75" customHeight="1" x14ac:dyDescent="0.2">
      <c r="H337" s="21"/>
    </row>
    <row r="338" spans="8:8" ht="12.75" customHeight="1" x14ac:dyDescent="0.2">
      <c r="H338" s="21"/>
    </row>
    <row r="339" spans="8:8" ht="12.75" customHeight="1" x14ac:dyDescent="0.2">
      <c r="H339" s="21"/>
    </row>
    <row r="340" spans="8:8" ht="12.75" customHeight="1" x14ac:dyDescent="0.2">
      <c r="H340" s="21"/>
    </row>
    <row r="341" spans="8:8" ht="12.75" customHeight="1" x14ac:dyDescent="0.2">
      <c r="H341" s="21"/>
    </row>
    <row r="342" spans="8:8" ht="12.75" customHeight="1" x14ac:dyDescent="0.2">
      <c r="H342" s="21"/>
    </row>
    <row r="343" spans="8:8" ht="12.75" customHeight="1" x14ac:dyDescent="0.2">
      <c r="H343" s="21"/>
    </row>
    <row r="344" spans="8:8" ht="12.75" customHeight="1" x14ac:dyDescent="0.2">
      <c r="H344" s="21"/>
    </row>
    <row r="345" spans="8:8" ht="12.75" customHeight="1" x14ac:dyDescent="0.2">
      <c r="H345" s="21"/>
    </row>
    <row r="346" spans="8:8" ht="12.75" customHeight="1" x14ac:dyDescent="0.2">
      <c r="H346" s="21"/>
    </row>
    <row r="347" spans="8:8" ht="12.75" customHeight="1" x14ac:dyDescent="0.2">
      <c r="H347" s="21"/>
    </row>
    <row r="348" spans="8:8" ht="12.75" customHeight="1" x14ac:dyDescent="0.2">
      <c r="H348" s="21"/>
    </row>
    <row r="349" spans="8:8" ht="12.75" customHeight="1" x14ac:dyDescent="0.2">
      <c r="H349" s="21"/>
    </row>
    <row r="350" spans="8:8" ht="12.75" customHeight="1" x14ac:dyDescent="0.2">
      <c r="H350" s="21"/>
    </row>
    <row r="351" spans="8:8" ht="12.75" customHeight="1" x14ac:dyDescent="0.2">
      <c r="H351" s="21"/>
    </row>
    <row r="352" spans="8:8" ht="12.75" customHeight="1" x14ac:dyDescent="0.2">
      <c r="H352" s="21"/>
    </row>
    <row r="353" spans="8:8" ht="12.75" customHeight="1" x14ac:dyDescent="0.2">
      <c r="H353" s="21"/>
    </row>
    <row r="354" spans="8:8" ht="12.75" customHeight="1" x14ac:dyDescent="0.2">
      <c r="H354" s="21"/>
    </row>
    <row r="355" spans="8:8" ht="12.75" customHeight="1" x14ac:dyDescent="0.2">
      <c r="H355" s="21"/>
    </row>
    <row r="356" spans="8:8" ht="12.75" customHeight="1" x14ac:dyDescent="0.2">
      <c r="H356" s="21"/>
    </row>
    <row r="357" spans="8:8" ht="12.75" customHeight="1" x14ac:dyDescent="0.2">
      <c r="H357" s="21"/>
    </row>
    <row r="358" spans="8:8" ht="12.75" customHeight="1" x14ac:dyDescent="0.2">
      <c r="H358" s="21"/>
    </row>
    <row r="359" spans="8:8" ht="12.75" customHeight="1" x14ac:dyDescent="0.2">
      <c r="H359" s="21"/>
    </row>
    <row r="360" spans="8:8" ht="12.75" customHeight="1" x14ac:dyDescent="0.2">
      <c r="H360" s="21"/>
    </row>
    <row r="361" spans="8:8" ht="12.75" customHeight="1" x14ac:dyDescent="0.2">
      <c r="H361" s="21"/>
    </row>
    <row r="362" spans="8:8" ht="12.75" customHeight="1" x14ac:dyDescent="0.2">
      <c r="H362" s="21"/>
    </row>
    <row r="363" spans="8:8" ht="12.75" customHeight="1" x14ac:dyDescent="0.2">
      <c r="H363" s="21"/>
    </row>
    <row r="364" spans="8:8" ht="12.75" customHeight="1" x14ac:dyDescent="0.2">
      <c r="H364" s="21"/>
    </row>
    <row r="365" spans="8:8" ht="12.75" customHeight="1" x14ac:dyDescent="0.2">
      <c r="H365" s="21"/>
    </row>
    <row r="366" spans="8:8" ht="12.75" customHeight="1" x14ac:dyDescent="0.2">
      <c r="H366" s="21"/>
    </row>
    <row r="367" spans="8:8" ht="12.75" customHeight="1" x14ac:dyDescent="0.2">
      <c r="H367" s="21"/>
    </row>
    <row r="368" spans="8:8" ht="12.75" customHeight="1" x14ac:dyDescent="0.2">
      <c r="H368" s="21"/>
    </row>
    <row r="369" spans="8:8" ht="12.75" customHeight="1" x14ac:dyDescent="0.2">
      <c r="H369" s="21"/>
    </row>
    <row r="370" spans="8:8" ht="12.75" customHeight="1" x14ac:dyDescent="0.2">
      <c r="H370" s="21"/>
    </row>
    <row r="371" spans="8:8" ht="12.75" customHeight="1" x14ac:dyDescent="0.2">
      <c r="H371" s="21"/>
    </row>
    <row r="372" spans="8:8" ht="12.75" customHeight="1" x14ac:dyDescent="0.2">
      <c r="H372" s="21"/>
    </row>
    <row r="373" spans="8:8" ht="12.75" customHeight="1" x14ac:dyDescent="0.2">
      <c r="H373" s="21"/>
    </row>
    <row r="374" spans="8:8" ht="12.75" customHeight="1" x14ac:dyDescent="0.2">
      <c r="H374" s="21"/>
    </row>
    <row r="375" spans="8:8" ht="12.75" customHeight="1" x14ac:dyDescent="0.2">
      <c r="H375" s="21"/>
    </row>
    <row r="376" spans="8:8" ht="12.75" customHeight="1" x14ac:dyDescent="0.2">
      <c r="H376" s="21"/>
    </row>
    <row r="377" spans="8:8" ht="12.75" customHeight="1" x14ac:dyDescent="0.2">
      <c r="H377" s="21"/>
    </row>
    <row r="378" spans="8:8" ht="12.75" customHeight="1" x14ac:dyDescent="0.2">
      <c r="H378" s="21"/>
    </row>
    <row r="379" spans="8:8" ht="12.75" customHeight="1" x14ac:dyDescent="0.2">
      <c r="H379" s="21"/>
    </row>
    <row r="380" spans="8:8" ht="12.75" customHeight="1" x14ac:dyDescent="0.2">
      <c r="H380" s="21"/>
    </row>
    <row r="381" spans="8:8" ht="12.75" customHeight="1" x14ac:dyDescent="0.2">
      <c r="H381" s="21"/>
    </row>
    <row r="382" spans="8:8" ht="12.75" customHeight="1" x14ac:dyDescent="0.2">
      <c r="H382" s="21"/>
    </row>
    <row r="383" spans="8:8" ht="12.75" customHeight="1" x14ac:dyDescent="0.2">
      <c r="H383" s="21"/>
    </row>
    <row r="384" spans="8:8" ht="12.75" customHeight="1" x14ac:dyDescent="0.2">
      <c r="H384" s="21"/>
    </row>
    <row r="385" spans="8:8" ht="12.75" customHeight="1" x14ac:dyDescent="0.2">
      <c r="H385" s="21"/>
    </row>
    <row r="386" spans="8:8" ht="12.75" customHeight="1" x14ac:dyDescent="0.2">
      <c r="H386" s="21"/>
    </row>
    <row r="387" spans="8:8" ht="12.75" customHeight="1" x14ac:dyDescent="0.2">
      <c r="H387" s="21"/>
    </row>
    <row r="388" spans="8:8" ht="12.75" customHeight="1" x14ac:dyDescent="0.2">
      <c r="H388" s="21"/>
    </row>
    <row r="389" spans="8:8" ht="12.75" customHeight="1" x14ac:dyDescent="0.2">
      <c r="H389" s="21"/>
    </row>
    <row r="390" spans="8:8" ht="12.75" customHeight="1" x14ac:dyDescent="0.2">
      <c r="H390" s="21"/>
    </row>
    <row r="391" spans="8:8" ht="12.75" customHeight="1" x14ac:dyDescent="0.2">
      <c r="H391" s="21"/>
    </row>
    <row r="392" spans="8:8" ht="12.75" customHeight="1" x14ac:dyDescent="0.2">
      <c r="H392" s="21"/>
    </row>
    <row r="393" spans="8:8" ht="12.75" customHeight="1" x14ac:dyDescent="0.2">
      <c r="H393" s="21"/>
    </row>
    <row r="394" spans="8:8" ht="12.75" customHeight="1" x14ac:dyDescent="0.2">
      <c r="H394" s="21"/>
    </row>
    <row r="395" spans="8:8" ht="12.75" customHeight="1" x14ac:dyDescent="0.2">
      <c r="H395" s="21"/>
    </row>
    <row r="396" spans="8:8" ht="12.75" customHeight="1" x14ac:dyDescent="0.2">
      <c r="H396" s="21"/>
    </row>
    <row r="397" spans="8:8" ht="12.75" customHeight="1" x14ac:dyDescent="0.2">
      <c r="H397" s="21"/>
    </row>
    <row r="398" spans="8:8" ht="12.75" customHeight="1" x14ac:dyDescent="0.2">
      <c r="H398" s="21"/>
    </row>
    <row r="399" spans="8:8" ht="12.75" customHeight="1" x14ac:dyDescent="0.2">
      <c r="H399" s="21"/>
    </row>
    <row r="400" spans="8:8" ht="12.75" customHeight="1" x14ac:dyDescent="0.2">
      <c r="H400" s="21"/>
    </row>
    <row r="401" spans="8:8" ht="12.75" customHeight="1" x14ac:dyDescent="0.2">
      <c r="H401" s="21"/>
    </row>
    <row r="402" spans="8:8" ht="12.75" customHeight="1" x14ac:dyDescent="0.2">
      <c r="H402" s="21"/>
    </row>
    <row r="403" spans="8:8" ht="12.75" customHeight="1" x14ac:dyDescent="0.2">
      <c r="H403" s="21"/>
    </row>
    <row r="404" spans="8:8" ht="12.75" customHeight="1" x14ac:dyDescent="0.2">
      <c r="H404" s="21"/>
    </row>
    <row r="405" spans="8:8" ht="12.75" customHeight="1" x14ac:dyDescent="0.2">
      <c r="H405" s="21"/>
    </row>
    <row r="406" spans="8:8" ht="12.75" customHeight="1" x14ac:dyDescent="0.2">
      <c r="H406" s="21"/>
    </row>
    <row r="407" spans="8:8" ht="12.75" customHeight="1" x14ac:dyDescent="0.2">
      <c r="H407" s="21"/>
    </row>
    <row r="408" spans="8:8" ht="12.75" customHeight="1" x14ac:dyDescent="0.2">
      <c r="H408" s="21"/>
    </row>
    <row r="409" spans="8:8" ht="12.75" customHeight="1" x14ac:dyDescent="0.2">
      <c r="H409" s="21"/>
    </row>
    <row r="410" spans="8:8" ht="12.75" customHeight="1" x14ac:dyDescent="0.2">
      <c r="H410" s="21"/>
    </row>
    <row r="411" spans="8:8" ht="12.75" customHeight="1" x14ac:dyDescent="0.2">
      <c r="H411" s="21"/>
    </row>
    <row r="412" spans="8:8" ht="12.75" customHeight="1" x14ac:dyDescent="0.2">
      <c r="H412" s="21"/>
    </row>
    <row r="413" spans="8:8" ht="12.75" customHeight="1" x14ac:dyDescent="0.2">
      <c r="H413" s="21"/>
    </row>
    <row r="414" spans="8:8" ht="12.75" customHeight="1" x14ac:dyDescent="0.2">
      <c r="H414" s="21"/>
    </row>
    <row r="415" spans="8:8" ht="12.75" customHeight="1" x14ac:dyDescent="0.2">
      <c r="H415" s="21"/>
    </row>
    <row r="416" spans="8:8" ht="12.75" customHeight="1" x14ac:dyDescent="0.2">
      <c r="H416" s="21"/>
    </row>
    <row r="417" spans="8:8" ht="12.75" customHeight="1" x14ac:dyDescent="0.2">
      <c r="H417" s="21"/>
    </row>
    <row r="418" spans="8:8" ht="12.75" customHeight="1" x14ac:dyDescent="0.2">
      <c r="H418" s="21"/>
    </row>
    <row r="419" spans="8:8" ht="12.75" customHeight="1" x14ac:dyDescent="0.2">
      <c r="H419" s="21"/>
    </row>
    <row r="420" spans="8:8" ht="12.75" customHeight="1" x14ac:dyDescent="0.2">
      <c r="H420" s="21"/>
    </row>
    <row r="421" spans="8:8" ht="12.75" customHeight="1" x14ac:dyDescent="0.2">
      <c r="H421" s="21"/>
    </row>
    <row r="422" spans="8:8" ht="12.75" customHeight="1" x14ac:dyDescent="0.2">
      <c r="H422" s="21"/>
    </row>
    <row r="423" spans="8:8" ht="12.75" customHeight="1" x14ac:dyDescent="0.2">
      <c r="H423" s="21"/>
    </row>
    <row r="424" spans="8:8" ht="12.75" customHeight="1" x14ac:dyDescent="0.2">
      <c r="H424" s="21"/>
    </row>
    <row r="425" spans="8:8" ht="12.75" customHeight="1" x14ac:dyDescent="0.2">
      <c r="H425" s="21"/>
    </row>
    <row r="426" spans="8:8" ht="12.75" customHeight="1" x14ac:dyDescent="0.2">
      <c r="H426" s="21"/>
    </row>
    <row r="427" spans="8:8" ht="12.75" customHeight="1" x14ac:dyDescent="0.2">
      <c r="H427" s="21"/>
    </row>
    <row r="428" spans="8:8" ht="12.75" customHeight="1" x14ac:dyDescent="0.2">
      <c r="H428" s="21"/>
    </row>
    <row r="429" spans="8:8" ht="12.75" customHeight="1" x14ac:dyDescent="0.2">
      <c r="H429" s="21"/>
    </row>
    <row r="430" spans="8:8" ht="12.75" customHeight="1" x14ac:dyDescent="0.2">
      <c r="H430" s="21"/>
    </row>
    <row r="431" spans="8:8" ht="12.75" customHeight="1" x14ac:dyDescent="0.2">
      <c r="H431" s="21"/>
    </row>
    <row r="432" spans="8:8" ht="12.75" customHeight="1" x14ac:dyDescent="0.2">
      <c r="H432" s="21"/>
    </row>
    <row r="433" spans="8:8" ht="12.75" customHeight="1" x14ac:dyDescent="0.2">
      <c r="H433" s="21"/>
    </row>
    <row r="434" spans="8:8" ht="12.75" customHeight="1" x14ac:dyDescent="0.2">
      <c r="H434" s="21"/>
    </row>
    <row r="435" spans="8:8" ht="12.75" customHeight="1" x14ac:dyDescent="0.2">
      <c r="H435" s="21"/>
    </row>
    <row r="436" spans="8:8" ht="12.75" customHeight="1" x14ac:dyDescent="0.2">
      <c r="H436" s="21"/>
    </row>
    <row r="437" spans="8:8" ht="12.75" customHeight="1" x14ac:dyDescent="0.2">
      <c r="H437" s="21"/>
    </row>
    <row r="438" spans="8:8" ht="12.75" customHeight="1" x14ac:dyDescent="0.2">
      <c r="H438" s="21"/>
    </row>
    <row r="439" spans="8:8" ht="12.75" customHeight="1" x14ac:dyDescent="0.2">
      <c r="H439" s="21"/>
    </row>
    <row r="440" spans="8:8" ht="12.75" customHeight="1" x14ac:dyDescent="0.2">
      <c r="H440" s="21"/>
    </row>
    <row r="441" spans="8:8" ht="12.75" customHeight="1" x14ac:dyDescent="0.2">
      <c r="H441" s="21"/>
    </row>
    <row r="442" spans="8:8" ht="12.75" customHeight="1" x14ac:dyDescent="0.2">
      <c r="H442" s="21"/>
    </row>
    <row r="443" spans="8:8" ht="12.75" customHeight="1" x14ac:dyDescent="0.2">
      <c r="H443" s="21"/>
    </row>
    <row r="444" spans="8:8" ht="12.75" customHeight="1" x14ac:dyDescent="0.2">
      <c r="H444" s="21"/>
    </row>
    <row r="445" spans="8:8" ht="12.75" customHeight="1" x14ac:dyDescent="0.2">
      <c r="H445" s="21"/>
    </row>
    <row r="446" spans="8:8" ht="12.75" customHeight="1" x14ac:dyDescent="0.2">
      <c r="H446" s="21"/>
    </row>
    <row r="447" spans="8:8" ht="12.75" customHeight="1" x14ac:dyDescent="0.2">
      <c r="H447" s="21"/>
    </row>
    <row r="448" spans="8:8" ht="12.75" customHeight="1" x14ac:dyDescent="0.2">
      <c r="H448" s="21"/>
    </row>
    <row r="449" spans="8:8" ht="12.75" customHeight="1" x14ac:dyDescent="0.2">
      <c r="H449" s="21"/>
    </row>
    <row r="450" spans="8:8" ht="12.75" customHeight="1" x14ac:dyDescent="0.2">
      <c r="H450" s="21"/>
    </row>
    <row r="451" spans="8:8" ht="12.75" customHeight="1" x14ac:dyDescent="0.2">
      <c r="H451" s="21"/>
    </row>
    <row r="452" spans="8:8" ht="12.75" customHeight="1" x14ac:dyDescent="0.2">
      <c r="H452" s="21"/>
    </row>
    <row r="453" spans="8:8" ht="12.75" customHeight="1" x14ac:dyDescent="0.2">
      <c r="H453" s="21"/>
    </row>
    <row r="454" spans="8:8" ht="12.75" customHeight="1" x14ac:dyDescent="0.2">
      <c r="H454" s="21"/>
    </row>
    <row r="455" spans="8:8" ht="12.75" customHeight="1" x14ac:dyDescent="0.2">
      <c r="H455" s="21"/>
    </row>
    <row r="456" spans="8:8" ht="12.75" customHeight="1" x14ac:dyDescent="0.2">
      <c r="H456" s="21"/>
    </row>
    <row r="457" spans="8:8" ht="12.75" customHeight="1" x14ac:dyDescent="0.2">
      <c r="H457" s="21"/>
    </row>
    <row r="458" spans="8:8" ht="12.75" customHeight="1" x14ac:dyDescent="0.2">
      <c r="H458" s="21"/>
    </row>
    <row r="459" spans="8:8" ht="12.75" customHeight="1" x14ac:dyDescent="0.2">
      <c r="H459" s="21"/>
    </row>
    <row r="460" spans="8:8" ht="12.75" customHeight="1" x14ac:dyDescent="0.2">
      <c r="H460" s="21"/>
    </row>
    <row r="461" spans="8:8" ht="12.75" customHeight="1" x14ac:dyDescent="0.2">
      <c r="H461" s="21"/>
    </row>
    <row r="462" spans="8:8" ht="12.75" customHeight="1" x14ac:dyDescent="0.2">
      <c r="H462" s="21"/>
    </row>
    <row r="463" spans="8:8" ht="12.75" customHeight="1" x14ac:dyDescent="0.2">
      <c r="H463" s="21"/>
    </row>
    <row r="464" spans="8:8" ht="12.75" customHeight="1" x14ac:dyDescent="0.2">
      <c r="H464" s="21"/>
    </row>
    <row r="465" spans="8:8" ht="12.75" customHeight="1" x14ac:dyDescent="0.2">
      <c r="H465" s="21"/>
    </row>
    <row r="466" spans="8:8" ht="12.75" customHeight="1" x14ac:dyDescent="0.2">
      <c r="H466" s="21"/>
    </row>
    <row r="467" spans="8:8" ht="12.75" customHeight="1" x14ac:dyDescent="0.2">
      <c r="H467" s="21"/>
    </row>
    <row r="468" spans="8:8" ht="12.75" customHeight="1" x14ac:dyDescent="0.2">
      <c r="H468" s="21"/>
    </row>
    <row r="469" spans="8:8" ht="12.75" customHeight="1" x14ac:dyDescent="0.2">
      <c r="H469" s="21"/>
    </row>
    <row r="470" spans="8:8" ht="12.75" customHeight="1" x14ac:dyDescent="0.2">
      <c r="H470" s="21"/>
    </row>
    <row r="471" spans="8:8" ht="12.75" customHeight="1" x14ac:dyDescent="0.2">
      <c r="H471" s="21"/>
    </row>
    <row r="472" spans="8:8" ht="12.75" customHeight="1" x14ac:dyDescent="0.2">
      <c r="H472" s="21"/>
    </row>
    <row r="473" spans="8:8" ht="12.75" customHeight="1" x14ac:dyDescent="0.2">
      <c r="H473" s="21"/>
    </row>
    <row r="474" spans="8:8" ht="12.75" customHeight="1" x14ac:dyDescent="0.2">
      <c r="H474" s="21"/>
    </row>
    <row r="475" spans="8:8" ht="12.75" customHeight="1" x14ac:dyDescent="0.2">
      <c r="H475" s="21"/>
    </row>
    <row r="476" spans="8:8" ht="12.75" customHeight="1" x14ac:dyDescent="0.2">
      <c r="H476" s="21"/>
    </row>
    <row r="477" spans="8:8" ht="12.75" customHeight="1" x14ac:dyDescent="0.2">
      <c r="H477" s="21"/>
    </row>
    <row r="478" spans="8:8" ht="12.75" customHeight="1" x14ac:dyDescent="0.2">
      <c r="H478" s="21"/>
    </row>
    <row r="479" spans="8:8" ht="12.75" customHeight="1" x14ac:dyDescent="0.2">
      <c r="H479" s="21"/>
    </row>
    <row r="480" spans="8:8" ht="12.75" customHeight="1" x14ac:dyDescent="0.2">
      <c r="H480" s="21"/>
    </row>
    <row r="481" spans="8:8" ht="12.75" customHeight="1" x14ac:dyDescent="0.2">
      <c r="H481" s="21"/>
    </row>
    <row r="482" spans="8:8" ht="12.75" customHeight="1" x14ac:dyDescent="0.2">
      <c r="H482" s="21"/>
    </row>
    <row r="483" spans="8:8" ht="12.75" customHeight="1" x14ac:dyDescent="0.2">
      <c r="H483" s="21"/>
    </row>
    <row r="484" spans="8:8" ht="12.75" customHeight="1" x14ac:dyDescent="0.2">
      <c r="H484" s="21"/>
    </row>
    <row r="485" spans="8:8" ht="12.75" customHeight="1" x14ac:dyDescent="0.2">
      <c r="H485" s="21"/>
    </row>
    <row r="486" spans="8:8" ht="12.75" customHeight="1" x14ac:dyDescent="0.2">
      <c r="H486" s="21"/>
    </row>
    <row r="487" spans="8:8" ht="12.75" customHeight="1" x14ac:dyDescent="0.2">
      <c r="H487" s="21"/>
    </row>
    <row r="488" spans="8:8" ht="12.75" customHeight="1" x14ac:dyDescent="0.2">
      <c r="H488" s="21"/>
    </row>
    <row r="489" spans="8:8" ht="12.75" customHeight="1" x14ac:dyDescent="0.2">
      <c r="H489" s="21"/>
    </row>
    <row r="490" spans="8:8" ht="12.75" customHeight="1" x14ac:dyDescent="0.2">
      <c r="H490" s="21"/>
    </row>
    <row r="491" spans="8:8" ht="12.75" customHeight="1" x14ac:dyDescent="0.2">
      <c r="H491" s="21"/>
    </row>
    <row r="492" spans="8:8" ht="12.75" customHeight="1" x14ac:dyDescent="0.2">
      <c r="H492" s="21"/>
    </row>
    <row r="493" spans="8:8" ht="12.75" customHeight="1" x14ac:dyDescent="0.2">
      <c r="H493" s="21"/>
    </row>
    <row r="494" spans="8:8" ht="12.75" customHeight="1" x14ac:dyDescent="0.2">
      <c r="H494" s="21"/>
    </row>
    <row r="495" spans="8:8" ht="12.75" customHeight="1" x14ac:dyDescent="0.2">
      <c r="H495" s="21"/>
    </row>
    <row r="496" spans="8:8" ht="12.75" customHeight="1" x14ac:dyDescent="0.2">
      <c r="H496" s="21"/>
    </row>
    <row r="497" spans="8:8" ht="12.75" customHeight="1" x14ac:dyDescent="0.2">
      <c r="H497" s="21"/>
    </row>
    <row r="498" spans="8:8" ht="12.75" customHeight="1" x14ac:dyDescent="0.2">
      <c r="H498" s="21"/>
    </row>
    <row r="499" spans="8:8" ht="12.75" customHeight="1" x14ac:dyDescent="0.2">
      <c r="H499" s="21"/>
    </row>
    <row r="500" spans="8:8" ht="12.75" customHeight="1" x14ac:dyDescent="0.2">
      <c r="H500" s="21"/>
    </row>
    <row r="501" spans="8:8" ht="12.75" customHeight="1" x14ac:dyDescent="0.2">
      <c r="H501" s="21"/>
    </row>
    <row r="502" spans="8:8" ht="12.75" customHeight="1" x14ac:dyDescent="0.2">
      <c r="H502" s="21"/>
    </row>
    <row r="503" spans="8:8" ht="12.75" customHeight="1" x14ac:dyDescent="0.2">
      <c r="H503" s="21"/>
    </row>
    <row r="504" spans="8:8" ht="12.75" customHeight="1" x14ac:dyDescent="0.2">
      <c r="H504" s="21"/>
    </row>
    <row r="505" spans="8:8" ht="12.75" customHeight="1" x14ac:dyDescent="0.2">
      <c r="H505" s="21"/>
    </row>
    <row r="506" spans="8:8" ht="12.75" customHeight="1" x14ac:dyDescent="0.2">
      <c r="H506" s="21"/>
    </row>
    <row r="507" spans="8:8" ht="12.75" customHeight="1" x14ac:dyDescent="0.2">
      <c r="H507" s="21"/>
    </row>
    <row r="508" spans="8:8" ht="12.75" customHeight="1" x14ac:dyDescent="0.2">
      <c r="H508" s="21"/>
    </row>
    <row r="509" spans="8:8" ht="12.75" customHeight="1" x14ac:dyDescent="0.2">
      <c r="H509" s="21"/>
    </row>
    <row r="510" spans="8:8" ht="12.75" customHeight="1" x14ac:dyDescent="0.2">
      <c r="H510" s="21"/>
    </row>
    <row r="511" spans="8:8" ht="12.75" customHeight="1" x14ac:dyDescent="0.2">
      <c r="H511" s="21"/>
    </row>
    <row r="512" spans="8:8" ht="12.75" customHeight="1" x14ac:dyDescent="0.2">
      <c r="H512" s="21"/>
    </row>
    <row r="513" spans="8:8" ht="12.75" customHeight="1" x14ac:dyDescent="0.2">
      <c r="H513" s="21"/>
    </row>
    <row r="514" spans="8:8" ht="12.75" customHeight="1" x14ac:dyDescent="0.2">
      <c r="H514" s="21"/>
    </row>
    <row r="515" spans="8:8" ht="12.75" customHeight="1" x14ac:dyDescent="0.2">
      <c r="H515" s="21"/>
    </row>
    <row r="516" spans="8:8" ht="12.75" customHeight="1" x14ac:dyDescent="0.2">
      <c r="H516" s="21"/>
    </row>
    <row r="517" spans="8:8" ht="12.75" customHeight="1" x14ac:dyDescent="0.2">
      <c r="H517" s="21"/>
    </row>
    <row r="518" spans="8:8" ht="12.75" customHeight="1" x14ac:dyDescent="0.2">
      <c r="H518" s="21"/>
    </row>
    <row r="519" spans="8:8" ht="12.75" customHeight="1" x14ac:dyDescent="0.2">
      <c r="H519" s="21"/>
    </row>
    <row r="520" spans="8:8" ht="12.75" customHeight="1" x14ac:dyDescent="0.2">
      <c r="H520" s="21"/>
    </row>
    <row r="521" spans="8:8" ht="12.75" customHeight="1" x14ac:dyDescent="0.2">
      <c r="H521" s="21"/>
    </row>
    <row r="522" spans="8:8" ht="12.75" customHeight="1" x14ac:dyDescent="0.2">
      <c r="H522" s="21"/>
    </row>
    <row r="523" spans="8:8" ht="12.75" customHeight="1" x14ac:dyDescent="0.2">
      <c r="H523" s="21"/>
    </row>
    <row r="524" spans="8:8" ht="12.75" customHeight="1" x14ac:dyDescent="0.2">
      <c r="H524" s="21"/>
    </row>
    <row r="525" spans="8:8" ht="12.75" customHeight="1" x14ac:dyDescent="0.2">
      <c r="H525" s="21"/>
    </row>
    <row r="526" spans="8:8" ht="12.75" customHeight="1" x14ac:dyDescent="0.2">
      <c r="H526" s="21"/>
    </row>
    <row r="527" spans="8:8" ht="12.75" customHeight="1" x14ac:dyDescent="0.2">
      <c r="H527" s="21"/>
    </row>
    <row r="528" spans="8:8" ht="12.75" customHeight="1" x14ac:dyDescent="0.2">
      <c r="H528" s="21"/>
    </row>
    <row r="529" spans="8:8" ht="12.75" customHeight="1" x14ac:dyDescent="0.2">
      <c r="H529" s="21"/>
    </row>
    <row r="530" spans="8:8" ht="12.75" customHeight="1" x14ac:dyDescent="0.2">
      <c r="H530" s="21"/>
    </row>
    <row r="531" spans="8:8" ht="12.75" customHeight="1" x14ac:dyDescent="0.2">
      <c r="H531" s="21"/>
    </row>
    <row r="532" spans="8:8" ht="12.75" customHeight="1" x14ac:dyDescent="0.2">
      <c r="H532" s="21"/>
    </row>
    <row r="533" spans="8:8" ht="12.75" customHeight="1" x14ac:dyDescent="0.2">
      <c r="H533" s="21"/>
    </row>
    <row r="534" spans="8:8" ht="12.75" customHeight="1" x14ac:dyDescent="0.2">
      <c r="H534" s="21"/>
    </row>
    <row r="535" spans="8:8" ht="12.75" customHeight="1" x14ac:dyDescent="0.2">
      <c r="H535" s="21"/>
    </row>
    <row r="536" spans="8:8" ht="12.75" customHeight="1" x14ac:dyDescent="0.2">
      <c r="H536" s="21"/>
    </row>
    <row r="537" spans="8:8" ht="12.75" customHeight="1" x14ac:dyDescent="0.2">
      <c r="H537" s="21"/>
    </row>
    <row r="538" spans="8:8" ht="12.75" customHeight="1" x14ac:dyDescent="0.2">
      <c r="H538" s="21"/>
    </row>
    <row r="539" spans="8:8" ht="12.75" customHeight="1" x14ac:dyDescent="0.2">
      <c r="H539" s="21"/>
    </row>
    <row r="540" spans="8:8" ht="12.75" customHeight="1" x14ac:dyDescent="0.2">
      <c r="H540" s="21"/>
    </row>
    <row r="541" spans="8:8" ht="12.75" customHeight="1" x14ac:dyDescent="0.2">
      <c r="H541" s="21"/>
    </row>
    <row r="542" spans="8:8" ht="12.75" customHeight="1" x14ac:dyDescent="0.2">
      <c r="H542" s="21"/>
    </row>
    <row r="543" spans="8:8" ht="12.75" customHeight="1" x14ac:dyDescent="0.2">
      <c r="H543" s="21"/>
    </row>
    <row r="544" spans="8:8" ht="12.75" customHeight="1" x14ac:dyDescent="0.2">
      <c r="H544" s="21"/>
    </row>
    <row r="545" spans="8:8" ht="12.75" customHeight="1" x14ac:dyDescent="0.2">
      <c r="H545" s="21"/>
    </row>
    <row r="546" spans="8:8" ht="12.75" customHeight="1" x14ac:dyDescent="0.2">
      <c r="H546" s="21"/>
    </row>
    <row r="547" spans="8:8" ht="12.75" customHeight="1" x14ac:dyDescent="0.2">
      <c r="H547" s="21"/>
    </row>
    <row r="548" spans="8:8" ht="12.75" customHeight="1" x14ac:dyDescent="0.2">
      <c r="H548" s="21"/>
    </row>
    <row r="549" spans="8:8" ht="12.75" customHeight="1" x14ac:dyDescent="0.2">
      <c r="H549" s="21"/>
    </row>
    <row r="550" spans="8:8" ht="12.75" customHeight="1" x14ac:dyDescent="0.2">
      <c r="H550" s="21"/>
    </row>
    <row r="551" spans="8:8" ht="12.75" customHeight="1" x14ac:dyDescent="0.2">
      <c r="H551" s="21"/>
    </row>
    <row r="552" spans="8:8" ht="12.75" customHeight="1" x14ac:dyDescent="0.2">
      <c r="H552" s="21"/>
    </row>
    <row r="553" spans="8:8" ht="12.75" customHeight="1" x14ac:dyDescent="0.2">
      <c r="H553" s="21"/>
    </row>
    <row r="554" spans="8:8" ht="12.75" customHeight="1" x14ac:dyDescent="0.2">
      <c r="H554" s="21"/>
    </row>
    <row r="555" spans="8:8" ht="12.75" customHeight="1" x14ac:dyDescent="0.2">
      <c r="H555" s="21"/>
    </row>
    <row r="556" spans="8:8" ht="12.75" customHeight="1" x14ac:dyDescent="0.2">
      <c r="H556" s="21"/>
    </row>
    <row r="557" spans="8:8" ht="12.75" customHeight="1" x14ac:dyDescent="0.2">
      <c r="H557" s="21"/>
    </row>
    <row r="558" spans="8:8" ht="12.75" customHeight="1" x14ac:dyDescent="0.2">
      <c r="H558" s="21"/>
    </row>
    <row r="559" spans="8:8" ht="12.75" customHeight="1" x14ac:dyDescent="0.2">
      <c r="H559" s="21"/>
    </row>
    <row r="560" spans="8:8" ht="12.75" customHeight="1" x14ac:dyDescent="0.2">
      <c r="H560" s="21"/>
    </row>
    <row r="561" spans="8:8" ht="12.75" customHeight="1" x14ac:dyDescent="0.2">
      <c r="H561" s="21"/>
    </row>
    <row r="562" spans="8:8" ht="12.75" customHeight="1" x14ac:dyDescent="0.2">
      <c r="H562" s="21"/>
    </row>
    <row r="563" spans="8:8" ht="12.75" customHeight="1" x14ac:dyDescent="0.2">
      <c r="H563" s="21"/>
    </row>
    <row r="564" spans="8:8" ht="12.75" customHeight="1" x14ac:dyDescent="0.2">
      <c r="H564" s="21"/>
    </row>
    <row r="565" spans="8:8" ht="12.75" customHeight="1" x14ac:dyDescent="0.2">
      <c r="H565" s="21"/>
    </row>
    <row r="566" spans="8:8" ht="12.75" customHeight="1" x14ac:dyDescent="0.2">
      <c r="H566" s="21"/>
    </row>
    <row r="567" spans="8:8" ht="12.75" customHeight="1" x14ac:dyDescent="0.2">
      <c r="H567" s="21"/>
    </row>
    <row r="568" spans="8:8" ht="12.75" customHeight="1" x14ac:dyDescent="0.2">
      <c r="H568" s="21"/>
    </row>
    <row r="569" spans="8:8" ht="12.75" customHeight="1" x14ac:dyDescent="0.2">
      <c r="H569" s="21"/>
    </row>
    <row r="570" spans="8:8" ht="12.75" customHeight="1" x14ac:dyDescent="0.2">
      <c r="H570" s="21"/>
    </row>
    <row r="571" spans="8:8" ht="12.75" customHeight="1" x14ac:dyDescent="0.2">
      <c r="H571" s="21"/>
    </row>
    <row r="572" spans="8:8" ht="12.75" customHeight="1" x14ac:dyDescent="0.2">
      <c r="H572" s="21"/>
    </row>
    <row r="573" spans="8:8" ht="12.75" customHeight="1" x14ac:dyDescent="0.2">
      <c r="H573" s="21"/>
    </row>
    <row r="574" spans="8:8" ht="12.75" customHeight="1" x14ac:dyDescent="0.2">
      <c r="H574" s="21"/>
    </row>
    <row r="575" spans="8:8" ht="12.75" customHeight="1" x14ac:dyDescent="0.2">
      <c r="H575" s="21"/>
    </row>
    <row r="576" spans="8:8" ht="12.75" customHeight="1" x14ac:dyDescent="0.2">
      <c r="H576" s="21"/>
    </row>
    <row r="577" spans="8:8" ht="12.75" customHeight="1" x14ac:dyDescent="0.2">
      <c r="H577" s="21"/>
    </row>
    <row r="578" spans="8:8" ht="12.75" customHeight="1" x14ac:dyDescent="0.2">
      <c r="H578" s="21"/>
    </row>
    <row r="579" spans="8:8" ht="12.75" customHeight="1" x14ac:dyDescent="0.2">
      <c r="H579" s="21"/>
    </row>
    <row r="580" spans="8:8" ht="12.75" customHeight="1" x14ac:dyDescent="0.2">
      <c r="H580" s="21"/>
    </row>
    <row r="581" spans="8:8" ht="12.75" customHeight="1" x14ac:dyDescent="0.2">
      <c r="H581" s="21"/>
    </row>
    <row r="582" spans="8:8" ht="12.75" customHeight="1" x14ac:dyDescent="0.2">
      <c r="H582" s="21"/>
    </row>
    <row r="583" spans="8:8" ht="12.75" customHeight="1" x14ac:dyDescent="0.2">
      <c r="H583" s="21"/>
    </row>
    <row r="584" spans="8:8" ht="12.75" customHeight="1" x14ac:dyDescent="0.2">
      <c r="H584" s="21"/>
    </row>
    <row r="585" spans="8:8" ht="12.75" customHeight="1" x14ac:dyDescent="0.2">
      <c r="H585" s="21"/>
    </row>
    <row r="586" spans="8:8" ht="12.75" customHeight="1" x14ac:dyDescent="0.2">
      <c r="H586" s="21"/>
    </row>
    <row r="587" spans="8:8" ht="12.75" customHeight="1" x14ac:dyDescent="0.2">
      <c r="H587" s="21"/>
    </row>
    <row r="588" spans="8:8" ht="12.75" customHeight="1" x14ac:dyDescent="0.2">
      <c r="H588" s="21"/>
    </row>
    <row r="589" spans="8:8" ht="12.75" customHeight="1" x14ac:dyDescent="0.2">
      <c r="H589" s="21"/>
    </row>
    <row r="590" spans="8:8" ht="12.75" customHeight="1" x14ac:dyDescent="0.2">
      <c r="H590" s="21"/>
    </row>
    <row r="591" spans="8:8" ht="12.75" customHeight="1" x14ac:dyDescent="0.2">
      <c r="H591" s="21"/>
    </row>
    <row r="592" spans="8:8" ht="12.75" customHeight="1" x14ac:dyDescent="0.2">
      <c r="H592" s="21"/>
    </row>
    <row r="593" spans="8:8" ht="12.75" customHeight="1" x14ac:dyDescent="0.2">
      <c r="H593" s="21"/>
    </row>
    <row r="594" spans="8:8" ht="12.75" customHeight="1" x14ac:dyDescent="0.2">
      <c r="H594" s="21"/>
    </row>
    <row r="595" spans="8:8" ht="12.75" customHeight="1" x14ac:dyDescent="0.2">
      <c r="H595" s="21"/>
    </row>
    <row r="596" spans="8:8" ht="12.75" customHeight="1" x14ac:dyDescent="0.2">
      <c r="H596" s="21"/>
    </row>
    <row r="597" spans="8:8" ht="12.75" customHeight="1" x14ac:dyDescent="0.2">
      <c r="H597" s="21"/>
    </row>
    <row r="598" spans="8:8" ht="12.75" customHeight="1" x14ac:dyDescent="0.2">
      <c r="H598" s="21"/>
    </row>
    <row r="599" spans="8:8" ht="12.75" customHeight="1" x14ac:dyDescent="0.2">
      <c r="H599" s="21"/>
    </row>
    <row r="600" spans="8:8" ht="12.75" customHeight="1" x14ac:dyDescent="0.2">
      <c r="H600" s="21"/>
    </row>
    <row r="601" spans="8:8" ht="12.75" customHeight="1" x14ac:dyDescent="0.2">
      <c r="H601" s="21"/>
    </row>
    <row r="602" spans="8:8" ht="12.75" customHeight="1" x14ac:dyDescent="0.2">
      <c r="H602" s="21"/>
    </row>
    <row r="603" spans="8:8" ht="12.75" customHeight="1" x14ac:dyDescent="0.2">
      <c r="H603" s="21"/>
    </row>
    <row r="604" spans="8:8" ht="12.75" customHeight="1" x14ac:dyDescent="0.2">
      <c r="H604" s="21"/>
    </row>
    <row r="605" spans="8:8" ht="12.75" customHeight="1" x14ac:dyDescent="0.2">
      <c r="H605" s="21"/>
    </row>
    <row r="606" spans="8:8" ht="12.75" customHeight="1" x14ac:dyDescent="0.2">
      <c r="H606" s="21"/>
    </row>
    <row r="607" spans="8:8" ht="12.75" customHeight="1" x14ac:dyDescent="0.2">
      <c r="H607" s="21"/>
    </row>
    <row r="608" spans="8:8" ht="12.75" customHeight="1" x14ac:dyDescent="0.2">
      <c r="H608" s="21"/>
    </row>
    <row r="609" spans="8:8" ht="12.75" customHeight="1" x14ac:dyDescent="0.2">
      <c r="H609" s="21"/>
    </row>
    <row r="610" spans="8:8" ht="12.75" customHeight="1" x14ac:dyDescent="0.2">
      <c r="H610" s="21"/>
    </row>
    <row r="611" spans="8:8" ht="12.75" customHeight="1" x14ac:dyDescent="0.2">
      <c r="H611" s="21"/>
    </row>
    <row r="612" spans="8:8" ht="12.75" customHeight="1" x14ac:dyDescent="0.2">
      <c r="H612" s="21"/>
    </row>
    <row r="613" spans="8:8" ht="12.75" customHeight="1" x14ac:dyDescent="0.2">
      <c r="H613" s="21"/>
    </row>
    <row r="614" spans="8:8" ht="12.75" customHeight="1" x14ac:dyDescent="0.2">
      <c r="H614" s="21"/>
    </row>
    <row r="615" spans="8:8" ht="12.75" customHeight="1" x14ac:dyDescent="0.2">
      <c r="H615" s="21"/>
    </row>
    <row r="616" spans="8:8" ht="12.75" customHeight="1" x14ac:dyDescent="0.2">
      <c r="H616" s="21"/>
    </row>
    <row r="617" spans="8:8" ht="12.75" customHeight="1" x14ac:dyDescent="0.2">
      <c r="H617" s="21"/>
    </row>
    <row r="618" spans="8:8" ht="12.75" customHeight="1" x14ac:dyDescent="0.2">
      <c r="H618" s="21"/>
    </row>
    <row r="619" spans="8:8" ht="12.75" customHeight="1" x14ac:dyDescent="0.2">
      <c r="H619" s="21"/>
    </row>
    <row r="620" spans="8:8" ht="12.75" customHeight="1" x14ac:dyDescent="0.2">
      <c r="H620" s="21"/>
    </row>
    <row r="621" spans="8:8" ht="12.75" customHeight="1" x14ac:dyDescent="0.2">
      <c r="H621" s="21"/>
    </row>
    <row r="622" spans="8:8" ht="12.75" customHeight="1" x14ac:dyDescent="0.2">
      <c r="H622" s="21"/>
    </row>
    <row r="623" spans="8:8" ht="12.75" customHeight="1" x14ac:dyDescent="0.2">
      <c r="H623" s="21"/>
    </row>
    <row r="624" spans="8:8" ht="12.75" customHeight="1" x14ac:dyDescent="0.2">
      <c r="H624" s="21"/>
    </row>
    <row r="625" spans="8:8" ht="12.75" customHeight="1" x14ac:dyDescent="0.2">
      <c r="H625" s="21"/>
    </row>
    <row r="626" spans="8:8" ht="12.75" customHeight="1" x14ac:dyDescent="0.2">
      <c r="H626" s="21"/>
    </row>
    <row r="627" spans="8:8" ht="12.75" customHeight="1" x14ac:dyDescent="0.2">
      <c r="H627" s="21"/>
    </row>
    <row r="628" spans="8:8" ht="12.75" customHeight="1" x14ac:dyDescent="0.2">
      <c r="H628" s="21"/>
    </row>
    <row r="629" spans="8:8" ht="12.75" customHeight="1" x14ac:dyDescent="0.2">
      <c r="H629" s="21"/>
    </row>
    <row r="630" spans="8:8" ht="12.75" customHeight="1" x14ac:dyDescent="0.2">
      <c r="H630" s="21"/>
    </row>
    <row r="631" spans="8:8" ht="12.75" customHeight="1" x14ac:dyDescent="0.2">
      <c r="H631" s="21"/>
    </row>
    <row r="632" spans="8:8" ht="12.75" customHeight="1" x14ac:dyDescent="0.2">
      <c r="H632" s="21"/>
    </row>
    <row r="633" spans="8:8" ht="12.75" customHeight="1" x14ac:dyDescent="0.2">
      <c r="H633" s="21"/>
    </row>
    <row r="634" spans="8:8" ht="12.75" customHeight="1" x14ac:dyDescent="0.2">
      <c r="H634" s="21"/>
    </row>
    <row r="635" spans="8:8" ht="12.75" customHeight="1" x14ac:dyDescent="0.2">
      <c r="H635" s="21"/>
    </row>
    <row r="636" spans="8:8" ht="12.75" customHeight="1" x14ac:dyDescent="0.2">
      <c r="H636" s="21"/>
    </row>
    <row r="637" spans="8:8" ht="12.75" customHeight="1" x14ac:dyDescent="0.2">
      <c r="H637" s="21"/>
    </row>
    <row r="638" spans="8:8" ht="12.75" customHeight="1" x14ac:dyDescent="0.2">
      <c r="H638" s="21"/>
    </row>
    <row r="639" spans="8:8" ht="12.75" customHeight="1" x14ac:dyDescent="0.2">
      <c r="H639" s="21"/>
    </row>
    <row r="640" spans="8:8" ht="12.75" customHeight="1" x14ac:dyDescent="0.2">
      <c r="H640" s="21"/>
    </row>
    <row r="641" spans="8:8" ht="12.75" customHeight="1" x14ac:dyDescent="0.2">
      <c r="H641" s="21"/>
    </row>
    <row r="642" spans="8:8" ht="12.75" customHeight="1" x14ac:dyDescent="0.2">
      <c r="H642" s="21"/>
    </row>
    <row r="643" spans="8:8" ht="12.75" customHeight="1" x14ac:dyDescent="0.2">
      <c r="H643" s="21"/>
    </row>
    <row r="644" spans="8:8" ht="12.75" customHeight="1" x14ac:dyDescent="0.2">
      <c r="H644" s="21"/>
    </row>
    <row r="645" spans="8:8" ht="12.75" customHeight="1" x14ac:dyDescent="0.2">
      <c r="H645" s="21"/>
    </row>
    <row r="646" spans="8:8" ht="12.75" customHeight="1" x14ac:dyDescent="0.2">
      <c r="H646" s="21"/>
    </row>
    <row r="647" spans="8:8" ht="12.75" customHeight="1" x14ac:dyDescent="0.2">
      <c r="H647" s="21"/>
    </row>
    <row r="648" spans="8:8" ht="12.75" customHeight="1" x14ac:dyDescent="0.2">
      <c r="H648" s="21"/>
    </row>
    <row r="649" spans="8:8" ht="12.75" customHeight="1" x14ac:dyDescent="0.2">
      <c r="H649" s="21"/>
    </row>
    <row r="650" spans="8:8" ht="12.75" customHeight="1" x14ac:dyDescent="0.2">
      <c r="H650" s="21"/>
    </row>
    <row r="651" spans="8:8" ht="12.75" customHeight="1" x14ac:dyDescent="0.2">
      <c r="H651" s="21"/>
    </row>
    <row r="652" spans="8:8" ht="12.75" customHeight="1" x14ac:dyDescent="0.2">
      <c r="H652" s="21"/>
    </row>
    <row r="653" spans="8:8" ht="12.75" customHeight="1" x14ac:dyDescent="0.2">
      <c r="H653" s="21"/>
    </row>
    <row r="654" spans="8:8" ht="12.75" customHeight="1" x14ac:dyDescent="0.2">
      <c r="H654" s="21"/>
    </row>
    <row r="655" spans="8:8" ht="12.75" customHeight="1" x14ac:dyDescent="0.2">
      <c r="H655" s="21"/>
    </row>
    <row r="656" spans="8:8" ht="12.75" customHeight="1" x14ac:dyDescent="0.2">
      <c r="H656" s="21"/>
    </row>
    <row r="657" spans="8:8" ht="12.75" customHeight="1" x14ac:dyDescent="0.2">
      <c r="H657" s="21"/>
    </row>
    <row r="658" spans="8:8" ht="12.75" customHeight="1" x14ac:dyDescent="0.2">
      <c r="H658" s="21"/>
    </row>
    <row r="659" spans="8:8" ht="12.75" customHeight="1" x14ac:dyDescent="0.2">
      <c r="H659" s="21"/>
    </row>
    <row r="660" spans="8:8" ht="12.75" customHeight="1" x14ac:dyDescent="0.2">
      <c r="H660" s="21"/>
    </row>
    <row r="661" spans="8:8" ht="12.75" customHeight="1" x14ac:dyDescent="0.2">
      <c r="H661" s="21"/>
    </row>
    <row r="662" spans="8:8" ht="12.75" customHeight="1" x14ac:dyDescent="0.2">
      <c r="H662" s="21"/>
    </row>
    <row r="663" spans="8:8" ht="12.75" customHeight="1" x14ac:dyDescent="0.2">
      <c r="H663" s="21"/>
    </row>
    <row r="664" spans="8:8" ht="12.75" customHeight="1" x14ac:dyDescent="0.2">
      <c r="H664" s="21"/>
    </row>
    <row r="665" spans="8:8" ht="12.75" customHeight="1" x14ac:dyDescent="0.2">
      <c r="H665" s="21"/>
    </row>
    <row r="666" spans="8:8" ht="12.75" customHeight="1" x14ac:dyDescent="0.2">
      <c r="H666" s="21"/>
    </row>
    <row r="667" spans="8:8" ht="12.75" customHeight="1" x14ac:dyDescent="0.2">
      <c r="H667" s="21"/>
    </row>
    <row r="668" spans="8:8" ht="12.75" customHeight="1" x14ac:dyDescent="0.2">
      <c r="H668" s="21"/>
    </row>
    <row r="669" spans="8:8" ht="12.75" customHeight="1" x14ac:dyDescent="0.2">
      <c r="H669" s="21"/>
    </row>
    <row r="670" spans="8:8" ht="12.75" customHeight="1" x14ac:dyDescent="0.2">
      <c r="H670" s="21"/>
    </row>
    <row r="671" spans="8:8" ht="12.75" customHeight="1" x14ac:dyDescent="0.2">
      <c r="H671" s="21"/>
    </row>
    <row r="672" spans="8:8" ht="12.75" customHeight="1" x14ac:dyDescent="0.2">
      <c r="H672" s="21"/>
    </row>
    <row r="673" spans="8:8" ht="12.75" customHeight="1" x14ac:dyDescent="0.2">
      <c r="H673" s="21"/>
    </row>
    <row r="674" spans="8:8" ht="12.75" customHeight="1" x14ac:dyDescent="0.2">
      <c r="H674" s="21"/>
    </row>
    <row r="675" spans="8:8" ht="12.75" customHeight="1" x14ac:dyDescent="0.2">
      <c r="H675" s="21"/>
    </row>
    <row r="676" spans="8:8" ht="12.75" customHeight="1" x14ac:dyDescent="0.2">
      <c r="H676" s="21"/>
    </row>
    <row r="677" spans="8:8" ht="12.75" customHeight="1" x14ac:dyDescent="0.2">
      <c r="H677" s="21"/>
    </row>
    <row r="678" spans="8:8" ht="12.75" customHeight="1" x14ac:dyDescent="0.2">
      <c r="H678" s="21"/>
    </row>
    <row r="679" spans="8:8" ht="12.75" customHeight="1" x14ac:dyDescent="0.2">
      <c r="H679" s="21"/>
    </row>
    <row r="680" spans="8:8" ht="12.75" customHeight="1" x14ac:dyDescent="0.2">
      <c r="H680" s="21"/>
    </row>
    <row r="681" spans="8:8" ht="12.75" customHeight="1" x14ac:dyDescent="0.2">
      <c r="H681" s="21"/>
    </row>
    <row r="682" spans="8:8" ht="12.75" customHeight="1" x14ac:dyDescent="0.2">
      <c r="H682" s="21"/>
    </row>
    <row r="683" spans="8:8" ht="12.75" customHeight="1" x14ac:dyDescent="0.2">
      <c r="H683" s="21"/>
    </row>
    <row r="684" spans="8:8" ht="12.75" customHeight="1" x14ac:dyDescent="0.2">
      <c r="H684" s="21"/>
    </row>
    <row r="685" spans="8:8" ht="12.75" customHeight="1" x14ac:dyDescent="0.2">
      <c r="H685" s="21"/>
    </row>
    <row r="686" spans="8:8" ht="12.75" customHeight="1" x14ac:dyDescent="0.2">
      <c r="H686" s="21"/>
    </row>
    <row r="687" spans="8:8" ht="12.75" customHeight="1" x14ac:dyDescent="0.2">
      <c r="H687" s="21"/>
    </row>
    <row r="688" spans="8:8" ht="12.75" customHeight="1" x14ac:dyDescent="0.2">
      <c r="H688" s="21"/>
    </row>
    <row r="689" spans="8:8" ht="12.75" customHeight="1" x14ac:dyDescent="0.2">
      <c r="H689" s="21"/>
    </row>
    <row r="690" spans="8:8" ht="12.75" customHeight="1" x14ac:dyDescent="0.2">
      <c r="H690" s="21"/>
    </row>
    <row r="691" spans="8:8" ht="12.75" customHeight="1" x14ac:dyDescent="0.2">
      <c r="H691" s="21"/>
    </row>
    <row r="692" spans="8:8" ht="12.75" customHeight="1" x14ac:dyDescent="0.2">
      <c r="H692" s="21"/>
    </row>
    <row r="693" spans="8:8" ht="12.75" customHeight="1" x14ac:dyDescent="0.2">
      <c r="H693" s="21"/>
    </row>
    <row r="694" spans="8:8" ht="12.75" customHeight="1" x14ac:dyDescent="0.2">
      <c r="H694" s="21"/>
    </row>
    <row r="695" spans="8:8" ht="12.75" customHeight="1" x14ac:dyDescent="0.2">
      <c r="H695" s="21"/>
    </row>
    <row r="696" spans="8:8" ht="12.75" customHeight="1" x14ac:dyDescent="0.2">
      <c r="H696" s="21"/>
    </row>
    <row r="697" spans="8:8" ht="12.75" customHeight="1" x14ac:dyDescent="0.2">
      <c r="H697" s="21"/>
    </row>
    <row r="698" spans="8:8" ht="12.75" customHeight="1" x14ac:dyDescent="0.2">
      <c r="H698" s="21"/>
    </row>
    <row r="699" spans="8:8" ht="12.75" customHeight="1" x14ac:dyDescent="0.2">
      <c r="H699" s="21"/>
    </row>
    <row r="700" spans="8:8" ht="12.75" customHeight="1" x14ac:dyDescent="0.2">
      <c r="H700" s="21"/>
    </row>
    <row r="701" spans="8:8" ht="12.75" customHeight="1" x14ac:dyDescent="0.2">
      <c r="H701" s="21"/>
    </row>
    <row r="702" spans="8:8" ht="12.75" customHeight="1" x14ac:dyDescent="0.2">
      <c r="H702" s="21"/>
    </row>
    <row r="703" spans="8:8" ht="12.75" customHeight="1" x14ac:dyDescent="0.2">
      <c r="H703" s="21"/>
    </row>
    <row r="704" spans="8:8" ht="12.75" customHeight="1" x14ac:dyDescent="0.2">
      <c r="H704" s="21"/>
    </row>
    <row r="705" spans="8:8" ht="12.75" customHeight="1" x14ac:dyDescent="0.2">
      <c r="H705" s="21"/>
    </row>
    <row r="706" spans="8:8" ht="12.75" customHeight="1" x14ac:dyDescent="0.2">
      <c r="H706" s="21"/>
    </row>
    <row r="707" spans="8:8" ht="12.75" customHeight="1" x14ac:dyDescent="0.2">
      <c r="H707" s="21"/>
    </row>
    <row r="708" spans="8:8" ht="12.75" customHeight="1" x14ac:dyDescent="0.2">
      <c r="H708" s="21"/>
    </row>
    <row r="709" spans="8:8" ht="12.75" customHeight="1" x14ac:dyDescent="0.2">
      <c r="H709" s="21"/>
    </row>
    <row r="710" spans="8:8" ht="12.75" customHeight="1" x14ac:dyDescent="0.2">
      <c r="H710" s="21"/>
    </row>
    <row r="711" spans="8:8" ht="12.75" customHeight="1" x14ac:dyDescent="0.2">
      <c r="H711" s="21"/>
    </row>
    <row r="712" spans="8:8" ht="12.75" customHeight="1" x14ac:dyDescent="0.2">
      <c r="H712" s="21"/>
    </row>
    <row r="713" spans="8:8" ht="12.75" customHeight="1" x14ac:dyDescent="0.2">
      <c r="H713" s="21"/>
    </row>
    <row r="714" spans="8:8" ht="12.75" customHeight="1" x14ac:dyDescent="0.2">
      <c r="H714" s="21"/>
    </row>
    <row r="715" spans="8:8" ht="12.75" customHeight="1" x14ac:dyDescent="0.2">
      <c r="H715" s="21"/>
    </row>
    <row r="716" spans="8:8" ht="12.75" customHeight="1" x14ac:dyDescent="0.2">
      <c r="H716" s="21"/>
    </row>
    <row r="717" spans="8:8" ht="12.75" customHeight="1" x14ac:dyDescent="0.2">
      <c r="H717" s="21"/>
    </row>
    <row r="718" spans="8:8" ht="12.75" customHeight="1" x14ac:dyDescent="0.2">
      <c r="H718" s="21"/>
    </row>
    <row r="719" spans="8:8" ht="12.75" customHeight="1" x14ac:dyDescent="0.2">
      <c r="H719" s="21"/>
    </row>
    <row r="720" spans="8:8" ht="12.75" customHeight="1" x14ac:dyDescent="0.2">
      <c r="H720" s="21"/>
    </row>
    <row r="721" spans="8:8" ht="12.75" customHeight="1" x14ac:dyDescent="0.2">
      <c r="H721" s="21"/>
    </row>
    <row r="722" spans="8:8" ht="12.75" customHeight="1" x14ac:dyDescent="0.2">
      <c r="H722" s="21"/>
    </row>
    <row r="723" spans="8:8" ht="12.75" customHeight="1" x14ac:dyDescent="0.2">
      <c r="H723" s="21"/>
    </row>
    <row r="724" spans="8:8" ht="12.75" customHeight="1" x14ac:dyDescent="0.2">
      <c r="H724" s="21"/>
    </row>
    <row r="725" spans="8:8" ht="12.75" customHeight="1" x14ac:dyDescent="0.2">
      <c r="H725" s="21"/>
    </row>
    <row r="726" spans="8:8" ht="12.75" customHeight="1" x14ac:dyDescent="0.2">
      <c r="H726" s="21"/>
    </row>
    <row r="727" spans="8:8" ht="12.75" customHeight="1" x14ac:dyDescent="0.2">
      <c r="H727" s="21"/>
    </row>
    <row r="728" spans="8:8" ht="12.75" customHeight="1" x14ac:dyDescent="0.2">
      <c r="H728" s="21"/>
    </row>
    <row r="729" spans="8:8" ht="12.75" customHeight="1" x14ac:dyDescent="0.2">
      <c r="H729" s="21"/>
    </row>
    <row r="730" spans="8:8" ht="12.75" customHeight="1" x14ac:dyDescent="0.2">
      <c r="H730" s="21"/>
    </row>
    <row r="731" spans="8:8" ht="12.75" customHeight="1" x14ac:dyDescent="0.2">
      <c r="H731" s="21"/>
    </row>
    <row r="732" spans="8:8" ht="12.75" customHeight="1" x14ac:dyDescent="0.2">
      <c r="H732" s="21"/>
    </row>
    <row r="733" spans="8:8" ht="12.75" customHeight="1" x14ac:dyDescent="0.2">
      <c r="H733" s="21"/>
    </row>
    <row r="734" spans="8:8" ht="12.75" customHeight="1" x14ac:dyDescent="0.2">
      <c r="H734" s="21"/>
    </row>
    <row r="735" spans="8:8" ht="12.75" customHeight="1" x14ac:dyDescent="0.2">
      <c r="H735" s="21"/>
    </row>
    <row r="736" spans="8:8" ht="12.75" customHeight="1" x14ac:dyDescent="0.2">
      <c r="H736" s="21"/>
    </row>
    <row r="737" spans="8:8" ht="12.75" customHeight="1" x14ac:dyDescent="0.2">
      <c r="H737" s="21"/>
    </row>
    <row r="738" spans="8:8" ht="12.75" customHeight="1" x14ac:dyDescent="0.2">
      <c r="H738" s="21"/>
    </row>
    <row r="739" spans="8:8" ht="12.75" customHeight="1" x14ac:dyDescent="0.2">
      <c r="H739" s="21"/>
    </row>
    <row r="740" spans="8:8" ht="12.75" customHeight="1" x14ac:dyDescent="0.2">
      <c r="H740" s="21"/>
    </row>
    <row r="741" spans="8:8" ht="12.75" customHeight="1" x14ac:dyDescent="0.2">
      <c r="H741" s="21"/>
    </row>
    <row r="742" spans="8:8" ht="12.75" customHeight="1" x14ac:dyDescent="0.2">
      <c r="H742" s="21"/>
    </row>
    <row r="743" spans="8:8" ht="12.75" customHeight="1" x14ac:dyDescent="0.2">
      <c r="H743" s="21"/>
    </row>
    <row r="744" spans="8:8" ht="12.75" customHeight="1" x14ac:dyDescent="0.2">
      <c r="H744" s="21"/>
    </row>
    <row r="745" spans="8:8" ht="12.75" customHeight="1" x14ac:dyDescent="0.2">
      <c r="H745" s="21"/>
    </row>
    <row r="746" spans="8:8" ht="12.75" customHeight="1" x14ac:dyDescent="0.2">
      <c r="H746" s="21"/>
    </row>
    <row r="747" spans="8:8" ht="12.75" customHeight="1" x14ac:dyDescent="0.2">
      <c r="H747" s="21"/>
    </row>
    <row r="748" spans="8:8" ht="12.75" customHeight="1" x14ac:dyDescent="0.2">
      <c r="H748" s="21"/>
    </row>
    <row r="749" spans="8:8" ht="12.75" customHeight="1" x14ac:dyDescent="0.2">
      <c r="H749" s="21"/>
    </row>
    <row r="750" spans="8:8" ht="12.75" customHeight="1" x14ac:dyDescent="0.2">
      <c r="H750" s="21"/>
    </row>
    <row r="751" spans="8:8" ht="12.75" customHeight="1" x14ac:dyDescent="0.2">
      <c r="H751" s="21"/>
    </row>
    <row r="752" spans="8:8" ht="12.75" customHeight="1" x14ac:dyDescent="0.2">
      <c r="H752" s="21"/>
    </row>
    <row r="753" spans="8:8" ht="12.75" customHeight="1" x14ac:dyDescent="0.2">
      <c r="H753" s="21"/>
    </row>
    <row r="754" spans="8:8" ht="12.75" customHeight="1" x14ac:dyDescent="0.2">
      <c r="H754" s="21"/>
    </row>
    <row r="755" spans="8:8" ht="12.75" customHeight="1" x14ac:dyDescent="0.2">
      <c r="H755" s="21"/>
    </row>
    <row r="756" spans="8:8" ht="12.75" customHeight="1" x14ac:dyDescent="0.2">
      <c r="H756" s="21"/>
    </row>
    <row r="757" spans="8:8" ht="12.75" customHeight="1" x14ac:dyDescent="0.2">
      <c r="H757" s="21"/>
    </row>
    <row r="758" spans="8:8" ht="12.75" customHeight="1" x14ac:dyDescent="0.2">
      <c r="H758" s="21"/>
    </row>
    <row r="759" spans="8:8" ht="12.75" customHeight="1" x14ac:dyDescent="0.2">
      <c r="H759" s="21"/>
    </row>
    <row r="760" spans="8:8" ht="12.75" customHeight="1" x14ac:dyDescent="0.2">
      <c r="H760" s="21"/>
    </row>
    <row r="761" spans="8:8" ht="12.75" customHeight="1" x14ac:dyDescent="0.2">
      <c r="H761" s="21"/>
    </row>
    <row r="762" spans="8:8" ht="12.75" customHeight="1" x14ac:dyDescent="0.2">
      <c r="H762" s="21"/>
    </row>
    <row r="763" spans="8:8" ht="12.75" customHeight="1" x14ac:dyDescent="0.2">
      <c r="H763" s="21"/>
    </row>
    <row r="764" spans="8:8" ht="12.75" customHeight="1" x14ac:dyDescent="0.2">
      <c r="H764" s="21"/>
    </row>
    <row r="765" spans="8:8" ht="12.75" customHeight="1" x14ac:dyDescent="0.2">
      <c r="H765" s="21"/>
    </row>
    <row r="766" spans="8:8" ht="12.75" customHeight="1" x14ac:dyDescent="0.2">
      <c r="H766" s="21"/>
    </row>
    <row r="767" spans="8:8" ht="12.75" customHeight="1" x14ac:dyDescent="0.2">
      <c r="H767" s="21"/>
    </row>
    <row r="768" spans="8:8" ht="12.75" customHeight="1" x14ac:dyDescent="0.2">
      <c r="H768" s="21"/>
    </row>
    <row r="769" spans="8:8" ht="12.75" customHeight="1" x14ac:dyDescent="0.2">
      <c r="H769" s="21"/>
    </row>
    <row r="770" spans="8:8" ht="12.75" customHeight="1" x14ac:dyDescent="0.2">
      <c r="H770" s="21"/>
    </row>
    <row r="771" spans="8:8" ht="12.75" customHeight="1" x14ac:dyDescent="0.2">
      <c r="H771" s="21"/>
    </row>
    <row r="772" spans="8:8" ht="12.75" customHeight="1" x14ac:dyDescent="0.2">
      <c r="H772" s="21"/>
    </row>
    <row r="773" spans="8:8" ht="12.75" customHeight="1" x14ac:dyDescent="0.2">
      <c r="H773" s="21"/>
    </row>
    <row r="774" spans="8:8" ht="12.75" customHeight="1" x14ac:dyDescent="0.2">
      <c r="H774" s="21"/>
    </row>
    <row r="775" spans="8:8" ht="12.75" customHeight="1" x14ac:dyDescent="0.2">
      <c r="H775" s="21"/>
    </row>
    <row r="776" spans="8:8" ht="12.75" customHeight="1" x14ac:dyDescent="0.2">
      <c r="H776" s="21"/>
    </row>
    <row r="777" spans="8:8" ht="12.75" customHeight="1" x14ac:dyDescent="0.2">
      <c r="H777" s="21"/>
    </row>
    <row r="778" spans="8:8" ht="12.75" customHeight="1" x14ac:dyDescent="0.2">
      <c r="H778" s="21"/>
    </row>
    <row r="779" spans="8:8" ht="12.75" customHeight="1" x14ac:dyDescent="0.2">
      <c r="H779" s="21"/>
    </row>
    <row r="780" spans="8:8" ht="12.75" customHeight="1" x14ac:dyDescent="0.2">
      <c r="H780" s="21"/>
    </row>
    <row r="781" spans="8:8" ht="12.75" customHeight="1" x14ac:dyDescent="0.2">
      <c r="H781" s="21"/>
    </row>
    <row r="782" spans="8:8" ht="12.75" customHeight="1" x14ac:dyDescent="0.2">
      <c r="H782" s="21"/>
    </row>
    <row r="783" spans="8:8" ht="12.75" customHeight="1" x14ac:dyDescent="0.2">
      <c r="H783" s="21"/>
    </row>
    <row r="784" spans="8:8" ht="12.75" customHeight="1" x14ac:dyDescent="0.2">
      <c r="H784" s="21"/>
    </row>
    <row r="785" spans="8:8" ht="12.75" customHeight="1" x14ac:dyDescent="0.2">
      <c r="H785" s="21"/>
    </row>
    <row r="786" spans="8:8" ht="12.75" customHeight="1" x14ac:dyDescent="0.2">
      <c r="H786" s="21"/>
    </row>
    <row r="787" spans="8:8" ht="12.75" customHeight="1" x14ac:dyDescent="0.2">
      <c r="H787" s="21"/>
    </row>
    <row r="788" spans="8:8" ht="12.75" customHeight="1" x14ac:dyDescent="0.2">
      <c r="H788" s="21"/>
    </row>
    <row r="789" spans="8:8" ht="12.75" customHeight="1" x14ac:dyDescent="0.2">
      <c r="H789" s="21"/>
    </row>
    <row r="790" spans="8:8" ht="12.75" customHeight="1" x14ac:dyDescent="0.2">
      <c r="H790" s="21"/>
    </row>
    <row r="791" spans="8:8" ht="12.75" customHeight="1" x14ac:dyDescent="0.2">
      <c r="H791" s="21"/>
    </row>
    <row r="792" spans="8:8" ht="12.75" customHeight="1" x14ac:dyDescent="0.2">
      <c r="H792" s="21"/>
    </row>
    <row r="793" spans="8:8" ht="12.75" customHeight="1" x14ac:dyDescent="0.2">
      <c r="H793" s="21"/>
    </row>
    <row r="794" spans="8:8" ht="12.75" customHeight="1" x14ac:dyDescent="0.2">
      <c r="H794" s="21"/>
    </row>
    <row r="795" spans="8:8" ht="12.75" customHeight="1" x14ac:dyDescent="0.2">
      <c r="H795" s="21"/>
    </row>
    <row r="796" spans="8:8" ht="12.75" customHeight="1" x14ac:dyDescent="0.2">
      <c r="H796" s="21"/>
    </row>
    <row r="797" spans="8:8" ht="12.75" customHeight="1" x14ac:dyDescent="0.2">
      <c r="H797" s="21"/>
    </row>
    <row r="798" spans="8:8" ht="12.75" customHeight="1" x14ac:dyDescent="0.2">
      <c r="H798" s="21"/>
    </row>
    <row r="799" spans="8:8" ht="12.75" customHeight="1" x14ac:dyDescent="0.2">
      <c r="H799" s="21"/>
    </row>
    <row r="800" spans="8:8" ht="12.75" customHeight="1" x14ac:dyDescent="0.2">
      <c r="H800" s="21"/>
    </row>
    <row r="801" spans="8:8" ht="12.75" customHeight="1" x14ac:dyDescent="0.2">
      <c r="H801" s="21"/>
    </row>
    <row r="802" spans="8:8" ht="12.75" customHeight="1" x14ac:dyDescent="0.2">
      <c r="H802" s="21"/>
    </row>
    <row r="803" spans="8:8" ht="12.75" customHeight="1" x14ac:dyDescent="0.2">
      <c r="H803" s="21"/>
    </row>
    <row r="804" spans="8:8" ht="12.75" customHeight="1" x14ac:dyDescent="0.2">
      <c r="H804" s="21"/>
    </row>
    <row r="805" spans="8:8" ht="12.75" customHeight="1" x14ac:dyDescent="0.2">
      <c r="H805" s="21"/>
    </row>
    <row r="806" spans="8:8" ht="12.75" customHeight="1" x14ac:dyDescent="0.2">
      <c r="H806" s="21"/>
    </row>
    <row r="807" spans="8:8" ht="12.75" customHeight="1" x14ac:dyDescent="0.2">
      <c r="H807" s="21"/>
    </row>
    <row r="808" spans="8:8" ht="12.75" customHeight="1" x14ac:dyDescent="0.2">
      <c r="H808" s="21"/>
    </row>
    <row r="809" spans="8:8" ht="12.75" customHeight="1" x14ac:dyDescent="0.2">
      <c r="H809" s="21"/>
    </row>
    <row r="810" spans="8:8" ht="12.75" customHeight="1" x14ac:dyDescent="0.2">
      <c r="H810" s="21"/>
    </row>
    <row r="811" spans="8:8" ht="12.75" customHeight="1" x14ac:dyDescent="0.2">
      <c r="H811" s="21"/>
    </row>
    <row r="812" spans="8:8" ht="12.75" customHeight="1" x14ac:dyDescent="0.2">
      <c r="H812" s="21"/>
    </row>
    <row r="813" spans="8:8" ht="12.75" customHeight="1" x14ac:dyDescent="0.2">
      <c r="H813" s="21"/>
    </row>
    <row r="814" spans="8:8" ht="12.75" customHeight="1" x14ac:dyDescent="0.2">
      <c r="H814" s="21"/>
    </row>
    <row r="815" spans="8:8" ht="12.75" customHeight="1" x14ac:dyDescent="0.2">
      <c r="H815" s="21"/>
    </row>
    <row r="816" spans="8:8" ht="12.75" customHeight="1" x14ac:dyDescent="0.2">
      <c r="H816" s="21"/>
    </row>
    <row r="817" spans="8:8" ht="12.75" customHeight="1" x14ac:dyDescent="0.2">
      <c r="H817" s="21"/>
    </row>
    <row r="818" spans="8:8" ht="12.75" customHeight="1" x14ac:dyDescent="0.2">
      <c r="H818" s="21"/>
    </row>
    <row r="819" spans="8:8" ht="12.75" customHeight="1" x14ac:dyDescent="0.2">
      <c r="H819" s="21"/>
    </row>
    <row r="820" spans="8:8" ht="12.75" customHeight="1" x14ac:dyDescent="0.2">
      <c r="H820" s="21"/>
    </row>
    <row r="821" spans="8:8" ht="12.75" customHeight="1" x14ac:dyDescent="0.2">
      <c r="H821" s="21"/>
    </row>
    <row r="822" spans="8:8" ht="12.75" customHeight="1" x14ac:dyDescent="0.2">
      <c r="H822" s="21"/>
    </row>
    <row r="823" spans="8:8" ht="12.75" customHeight="1" x14ac:dyDescent="0.2">
      <c r="H823" s="21"/>
    </row>
    <row r="824" spans="8:8" ht="12.75" customHeight="1" x14ac:dyDescent="0.2">
      <c r="H824" s="21"/>
    </row>
    <row r="825" spans="8:8" ht="12.75" customHeight="1" x14ac:dyDescent="0.2">
      <c r="H825" s="21"/>
    </row>
    <row r="826" spans="8:8" ht="12.75" customHeight="1" x14ac:dyDescent="0.2">
      <c r="H826" s="21"/>
    </row>
    <row r="827" spans="8:8" ht="12.75" customHeight="1" x14ac:dyDescent="0.2">
      <c r="H827" s="21"/>
    </row>
    <row r="828" spans="8:8" ht="12.75" customHeight="1" x14ac:dyDescent="0.2">
      <c r="H828" s="21"/>
    </row>
    <row r="829" spans="8:8" ht="12.75" customHeight="1" x14ac:dyDescent="0.2">
      <c r="H829" s="21"/>
    </row>
    <row r="830" spans="8:8" ht="12.75" customHeight="1" x14ac:dyDescent="0.2">
      <c r="H830" s="21"/>
    </row>
    <row r="831" spans="8:8" ht="12.75" customHeight="1" x14ac:dyDescent="0.2">
      <c r="H831" s="21"/>
    </row>
    <row r="832" spans="8:8" ht="12.75" customHeight="1" x14ac:dyDescent="0.2">
      <c r="H832" s="21"/>
    </row>
    <row r="833" spans="8:8" ht="12.75" customHeight="1" x14ac:dyDescent="0.2">
      <c r="H833" s="21"/>
    </row>
    <row r="834" spans="8:8" ht="12.75" customHeight="1" x14ac:dyDescent="0.2">
      <c r="H834" s="21"/>
    </row>
    <row r="835" spans="8:8" ht="12.75" customHeight="1" x14ac:dyDescent="0.2">
      <c r="H835" s="21"/>
    </row>
    <row r="836" spans="8:8" ht="12.75" customHeight="1" x14ac:dyDescent="0.2">
      <c r="H836" s="21"/>
    </row>
    <row r="837" spans="8:8" ht="12.75" customHeight="1" x14ac:dyDescent="0.2">
      <c r="H837" s="21"/>
    </row>
    <row r="838" spans="8:8" ht="12.75" customHeight="1" x14ac:dyDescent="0.2">
      <c r="H838" s="21"/>
    </row>
    <row r="839" spans="8:8" ht="12.75" customHeight="1" x14ac:dyDescent="0.2">
      <c r="H839" s="21"/>
    </row>
    <row r="840" spans="8:8" ht="12.75" customHeight="1" x14ac:dyDescent="0.2">
      <c r="H840" s="21"/>
    </row>
    <row r="841" spans="8:8" ht="12.75" customHeight="1" x14ac:dyDescent="0.2">
      <c r="H841" s="21"/>
    </row>
    <row r="842" spans="8:8" ht="12.75" customHeight="1" x14ac:dyDescent="0.2">
      <c r="H842" s="21"/>
    </row>
    <row r="843" spans="8:8" ht="12.75" customHeight="1" x14ac:dyDescent="0.2">
      <c r="H843" s="21"/>
    </row>
    <row r="844" spans="8:8" ht="12.75" customHeight="1" x14ac:dyDescent="0.2">
      <c r="H844" s="21"/>
    </row>
    <row r="845" spans="8:8" ht="12.75" customHeight="1" x14ac:dyDescent="0.2">
      <c r="H845" s="21"/>
    </row>
    <row r="846" spans="8:8" ht="12.75" customHeight="1" x14ac:dyDescent="0.2">
      <c r="H846" s="21"/>
    </row>
    <row r="847" spans="8:8" ht="12.75" customHeight="1" x14ac:dyDescent="0.2">
      <c r="H847" s="21"/>
    </row>
    <row r="848" spans="8:8" ht="12.75" customHeight="1" x14ac:dyDescent="0.2">
      <c r="H848" s="21"/>
    </row>
    <row r="849" spans="8:8" ht="12.75" customHeight="1" x14ac:dyDescent="0.2">
      <c r="H849" s="21"/>
    </row>
    <row r="850" spans="8:8" ht="12.75" customHeight="1" x14ac:dyDescent="0.2">
      <c r="H850" s="21"/>
    </row>
    <row r="851" spans="8:8" ht="12.75" customHeight="1" x14ac:dyDescent="0.2">
      <c r="H851" s="21"/>
    </row>
    <row r="852" spans="8:8" ht="12.75" customHeight="1" x14ac:dyDescent="0.2">
      <c r="H852" s="21"/>
    </row>
    <row r="853" spans="8:8" ht="12.75" customHeight="1" x14ac:dyDescent="0.2">
      <c r="H853" s="21"/>
    </row>
    <row r="854" spans="8:8" ht="12.75" customHeight="1" x14ac:dyDescent="0.2">
      <c r="H854" s="21"/>
    </row>
    <row r="855" spans="8:8" ht="12.75" customHeight="1" x14ac:dyDescent="0.2">
      <c r="H855" s="21"/>
    </row>
    <row r="856" spans="8:8" ht="12.75" customHeight="1" x14ac:dyDescent="0.2">
      <c r="H856" s="21"/>
    </row>
    <row r="857" spans="8:8" ht="12.75" customHeight="1" x14ac:dyDescent="0.2">
      <c r="H857" s="21"/>
    </row>
    <row r="858" spans="8:8" ht="12.75" customHeight="1" x14ac:dyDescent="0.2">
      <c r="H858" s="21"/>
    </row>
    <row r="859" spans="8:8" ht="12.75" customHeight="1" x14ac:dyDescent="0.2">
      <c r="H859" s="21"/>
    </row>
    <row r="860" spans="8:8" ht="12.75" customHeight="1" x14ac:dyDescent="0.2">
      <c r="H860" s="21"/>
    </row>
    <row r="861" spans="8:8" ht="12.75" customHeight="1" x14ac:dyDescent="0.2">
      <c r="H861" s="21"/>
    </row>
    <row r="862" spans="8:8" ht="12.75" customHeight="1" x14ac:dyDescent="0.2">
      <c r="H862" s="21"/>
    </row>
    <row r="863" spans="8:8" ht="12.75" customHeight="1" x14ac:dyDescent="0.2">
      <c r="H863" s="21"/>
    </row>
    <row r="864" spans="8:8" ht="12.75" customHeight="1" x14ac:dyDescent="0.2">
      <c r="H864" s="21"/>
    </row>
    <row r="865" spans="8:8" ht="12.75" customHeight="1" x14ac:dyDescent="0.2">
      <c r="H865" s="21"/>
    </row>
    <row r="866" spans="8:8" ht="12.75" customHeight="1" x14ac:dyDescent="0.2">
      <c r="H866" s="21"/>
    </row>
    <row r="867" spans="8:8" ht="12.75" customHeight="1" x14ac:dyDescent="0.2">
      <c r="H867" s="21"/>
    </row>
    <row r="868" spans="8:8" ht="12.75" customHeight="1" x14ac:dyDescent="0.2">
      <c r="H868" s="21"/>
    </row>
    <row r="869" spans="8:8" ht="12.75" customHeight="1" x14ac:dyDescent="0.2">
      <c r="H869" s="21"/>
    </row>
    <row r="870" spans="8:8" ht="12.75" customHeight="1" x14ac:dyDescent="0.2">
      <c r="H870" s="21"/>
    </row>
    <row r="871" spans="8:8" ht="12.75" customHeight="1" x14ac:dyDescent="0.2">
      <c r="H871" s="21"/>
    </row>
    <row r="872" spans="8:8" ht="12.75" customHeight="1" x14ac:dyDescent="0.2">
      <c r="H872" s="21"/>
    </row>
    <row r="873" spans="8:8" ht="12.75" customHeight="1" x14ac:dyDescent="0.2">
      <c r="H873" s="21"/>
    </row>
    <row r="874" spans="8:8" ht="12.75" customHeight="1" x14ac:dyDescent="0.2">
      <c r="H874" s="21"/>
    </row>
    <row r="875" spans="8:8" ht="12.75" customHeight="1" x14ac:dyDescent="0.2">
      <c r="H875" s="21"/>
    </row>
    <row r="876" spans="8:8" ht="12.75" customHeight="1" x14ac:dyDescent="0.2">
      <c r="H876" s="21"/>
    </row>
    <row r="877" spans="8:8" ht="12.75" customHeight="1" x14ac:dyDescent="0.2">
      <c r="H877" s="21"/>
    </row>
    <row r="878" spans="8:8" ht="12.75" customHeight="1" x14ac:dyDescent="0.2">
      <c r="H878" s="21"/>
    </row>
    <row r="879" spans="8:8" ht="12.75" customHeight="1" x14ac:dyDescent="0.2">
      <c r="H879" s="21"/>
    </row>
    <row r="880" spans="8:8" ht="12.75" customHeight="1" x14ac:dyDescent="0.2">
      <c r="H880" s="21"/>
    </row>
    <row r="881" spans="8:8" ht="12.75" customHeight="1" x14ac:dyDescent="0.2">
      <c r="H881" s="21"/>
    </row>
    <row r="882" spans="8:8" ht="12.75" customHeight="1" x14ac:dyDescent="0.2">
      <c r="H882" s="21"/>
    </row>
    <row r="883" spans="8:8" ht="12.75" customHeight="1" x14ac:dyDescent="0.2">
      <c r="H883" s="21"/>
    </row>
    <row r="884" spans="8:8" ht="12.75" customHeight="1" x14ac:dyDescent="0.2">
      <c r="H884" s="21"/>
    </row>
    <row r="885" spans="8:8" ht="12.75" customHeight="1" x14ac:dyDescent="0.2">
      <c r="H885" s="21"/>
    </row>
    <row r="886" spans="8:8" ht="12.75" customHeight="1" x14ac:dyDescent="0.2">
      <c r="H886" s="21"/>
    </row>
    <row r="887" spans="8:8" ht="12.75" customHeight="1" x14ac:dyDescent="0.2">
      <c r="H887" s="21"/>
    </row>
    <row r="888" spans="8:8" ht="12.75" customHeight="1" x14ac:dyDescent="0.2">
      <c r="H888" s="21"/>
    </row>
    <row r="889" spans="8:8" ht="12.75" customHeight="1" x14ac:dyDescent="0.2">
      <c r="H889" s="21"/>
    </row>
    <row r="890" spans="8:8" ht="12.75" customHeight="1" x14ac:dyDescent="0.2">
      <c r="H890" s="21"/>
    </row>
    <row r="891" spans="8:8" ht="12.75" customHeight="1" x14ac:dyDescent="0.2">
      <c r="H891" s="21"/>
    </row>
    <row r="892" spans="8:8" ht="12.75" customHeight="1" x14ac:dyDescent="0.2">
      <c r="H892" s="21"/>
    </row>
    <row r="893" spans="8:8" ht="12.75" customHeight="1" x14ac:dyDescent="0.2">
      <c r="H893" s="21"/>
    </row>
    <row r="894" spans="8:8" ht="12.75" customHeight="1" x14ac:dyDescent="0.2">
      <c r="H894" s="21"/>
    </row>
    <row r="895" spans="8:8" ht="12.75" customHeight="1" x14ac:dyDescent="0.2">
      <c r="H895" s="21"/>
    </row>
    <row r="896" spans="8:8" ht="12.75" customHeight="1" x14ac:dyDescent="0.2">
      <c r="H896" s="21"/>
    </row>
    <row r="897" spans="8:8" ht="12.75" customHeight="1" x14ac:dyDescent="0.2">
      <c r="H897" s="21"/>
    </row>
    <row r="898" spans="8:8" ht="12.75" customHeight="1" x14ac:dyDescent="0.2">
      <c r="H898" s="21"/>
    </row>
    <row r="899" spans="8:8" ht="12.75" customHeight="1" x14ac:dyDescent="0.2">
      <c r="H899" s="21"/>
    </row>
    <row r="900" spans="8:8" ht="12.75" customHeight="1" x14ac:dyDescent="0.2">
      <c r="H900" s="21"/>
    </row>
    <row r="901" spans="8:8" ht="12.75" customHeight="1" x14ac:dyDescent="0.2">
      <c r="H901" s="21"/>
    </row>
    <row r="902" spans="8:8" ht="12.75" customHeight="1" x14ac:dyDescent="0.2">
      <c r="H902" s="21"/>
    </row>
    <row r="903" spans="8:8" ht="12.75" customHeight="1" x14ac:dyDescent="0.2">
      <c r="H903" s="21"/>
    </row>
    <row r="904" spans="8:8" ht="12.75" customHeight="1" x14ac:dyDescent="0.2">
      <c r="H904" s="21"/>
    </row>
    <row r="905" spans="8:8" ht="12.75" customHeight="1" x14ac:dyDescent="0.2">
      <c r="H905" s="21"/>
    </row>
    <row r="906" spans="8:8" ht="12.75" customHeight="1" x14ac:dyDescent="0.2">
      <c r="H906" s="21"/>
    </row>
    <row r="907" spans="8:8" ht="12.75" customHeight="1" x14ac:dyDescent="0.2">
      <c r="H907" s="21"/>
    </row>
    <row r="908" spans="8:8" ht="12.75" customHeight="1" x14ac:dyDescent="0.2">
      <c r="H908" s="21"/>
    </row>
    <row r="909" spans="8:8" ht="12.75" customHeight="1" x14ac:dyDescent="0.2">
      <c r="H909" s="21"/>
    </row>
    <row r="910" spans="8:8" ht="12.75" customHeight="1" x14ac:dyDescent="0.2">
      <c r="H910" s="21"/>
    </row>
    <row r="911" spans="8:8" ht="12.75" customHeight="1" x14ac:dyDescent="0.2">
      <c r="H911" s="21"/>
    </row>
    <row r="912" spans="8:8" ht="12.75" customHeight="1" x14ac:dyDescent="0.2">
      <c r="H912" s="21"/>
    </row>
    <row r="913" spans="8:8" ht="12.75" customHeight="1" x14ac:dyDescent="0.2">
      <c r="H913" s="21"/>
    </row>
    <row r="914" spans="8:8" ht="12.75" customHeight="1" x14ac:dyDescent="0.2">
      <c r="H914" s="21"/>
    </row>
    <row r="915" spans="8:8" ht="12.75" customHeight="1" x14ac:dyDescent="0.2">
      <c r="H915" s="21"/>
    </row>
    <row r="916" spans="8:8" ht="12.75" customHeight="1" x14ac:dyDescent="0.2">
      <c r="H916" s="21"/>
    </row>
    <row r="917" spans="8:8" ht="12.75" customHeight="1" x14ac:dyDescent="0.2">
      <c r="H917" s="21"/>
    </row>
    <row r="918" spans="8:8" ht="12.75" customHeight="1" x14ac:dyDescent="0.2">
      <c r="H918" s="21"/>
    </row>
    <row r="919" spans="8:8" ht="12.75" customHeight="1" x14ac:dyDescent="0.2">
      <c r="H919" s="21"/>
    </row>
    <row r="920" spans="8:8" ht="12.75" customHeight="1" x14ac:dyDescent="0.2">
      <c r="H920" s="21"/>
    </row>
    <row r="921" spans="8:8" ht="12.75" customHeight="1" x14ac:dyDescent="0.2">
      <c r="H921" s="21"/>
    </row>
    <row r="922" spans="8:8" ht="12.75" customHeight="1" x14ac:dyDescent="0.2">
      <c r="H922" s="21"/>
    </row>
    <row r="923" spans="8:8" ht="12.75" customHeight="1" x14ac:dyDescent="0.2">
      <c r="H923" s="21"/>
    </row>
    <row r="924" spans="8:8" ht="12.75" customHeight="1" x14ac:dyDescent="0.2">
      <c r="H924" s="21"/>
    </row>
    <row r="925" spans="8:8" ht="12.75" customHeight="1" x14ac:dyDescent="0.2">
      <c r="H925" s="21"/>
    </row>
    <row r="926" spans="8:8" ht="12.75" customHeight="1" x14ac:dyDescent="0.2">
      <c r="H926" s="21"/>
    </row>
    <row r="927" spans="8:8" ht="12.75" customHeight="1" x14ac:dyDescent="0.2">
      <c r="H927" s="21"/>
    </row>
    <row r="928" spans="8:8" ht="12.75" customHeight="1" x14ac:dyDescent="0.2">
      <c r="H928" s="21"/>
    </row>
    <row r="929" spans="8:8" ht="12.75" customHeight="1" x14ac:dyDescent="0.2">
      <c r="H929" s="21"/>
    </row>
    <row r="930" spans="8:8" ht="12.75" customHeight="1" x14ac:dyDescent="0.2">
      <c r="H930" s="21"/>
    </row>
    <row r="931" spans="8:8" ht="12.75" customHeight="1" x14ac:dyDescent="0.2">
      <c r="H931" s="21"/>
    </row>
    <row r="932" spans="8:8" ht="12.75" customHeight="1" x14ac:dyDescent="0.2">
      <c r="H932" s="21"/>
    </row>
    <row r="933" spans="8:8" ht="12.75" customHeight="1" x14ac:dyDescent="0.2">
      <c r="H933" s="21"/>
    </row>
    <row r="934" spans="8:8" ht="12.75" customHeight="1" x14ac:dyDescent="0.2">
      <c r="H934" s="21"/>
    </row>
    <row r="935" spans="8:8" ht="12.75" customHeight="1" x14ac:dyDescent="0.2">
      <c r="H935" s="21"/>
    </row>
    <row r="936" spans="8:8" ht="12.75" customHeight="1" x14ac:dyDescent="0.2">
      <c r="H936" s="21"/>
    </row>
    <row r="937" spans="8:8" ht="12.75" customHeight="1" x14ac:dyDescent="0.2">
      <c r="H937" s="21"/>
    </row>
    <row r="938" spans="8:8" ht="12.75" customHeight="1" x14ac:dyDescent="0.2">
      <c r="H938" s="21"/>
    </row>
    <row r="939" spans="8:8" ht="12.75" customHeight="1" x14ac:dyDescent="0.2">
      <c r="H939" s="21"/>
    </row>
    <row r="940" spans="8:8" ht="12.75" customHeight="1" x14ac:dyDescent="0.2">
      <c r="H940" s="21"/>
    </row>
    <row r="941" spans="8:8" ht="12.75" customHeight="1" x14ac:dyDescent="0.2">
      <c r="H941" s="21"/>
    </row>
    <row r="942" spans="8:8" ht="12.75" customHeight="1" x14ac:dyDescent="0.2">
      <c r="H942" s="21"/>
    </row>
    <row r="943" spans="8:8" ht="12.75" customHeight="1" x14ac:dyDescent="0.2">
      <c r="H943" s="21"/>
    </row>
    <row r="944" spans="8:8" ht="12.75" customHeight="1" x14ac:dyDescent="0.2">
      <c r="H944" s="21"/>
    </row>
    <row r="945" spans="8:8" ht="12.75" customHeight="1" x14ac:dyDescent="0.2">
      <c r="H945" s="21"/>
    </row>
    <row r="946" spans="8:8" ht="12.75" customHeight="1" x14ac:dyDescent="0.2">
      <c r="H946" s="21"/>
    </row>
    <row r="947" spans="8:8" ht="12.75" customHeight="1" x14ac:dyDescent="0.2">
      <c r="H947" s="21"/>
    </row>
    <row r="948" spans="8:8" ht="12.75" customHeight="1" x14ac:dyDescent="0.2">
      <c r="H948" s="21"/>
    </row>
    <row r="949" spans="8:8" ht="12.75" customHeight="1" x14ac:dyDescent="0.2">
      <c r="H949" s="21"/>
    </row>
    <row r="950" spans="8:8" ht="12.75" customHeight="1" x14ac:dyDescent="0.2">
      <c r="H950" s="21"/>
    </row>
    <row r="951" spans="8:8" ht="12.75" customHeight="1" x14ac:dyDescent="0.2">
      <c r="H951" s="21"/>
    </row>
    <row r="952" spans="8:8" ht="12.75" customHeight="1" x14ac:dyDescent="0.2">
      <c r="H952" s="21"/>
    </row>
    <row r="953" spans="8:8" ht="12.75" customHeight="1" x14ac:dyDescent="0.2">
      <c r="H953" s="21"/>
    </row>
    <row r="954" spans="8:8" ht="12.75" customHeight="1" x14ac:dyDescent="0.2">
      <c r="H954" s="21"/>
    </row>
    <row r="955" spans="8:8" ht="12.75" customHeight="1" x14ac:dyDescent="0.2">
      <c r="H955" s="21"/>
    </row>
    <row r="956" spans="8:8" ht="12.75" customHeight="1" x14ac:dyDescent="0.2">
      <c r="H956" s="21"/>
    </row>
    <row r="957" spans="8:8" ht="12.75" customHeight="1" x14ac:dyDescent="0.2">
      <c r="H957" s="21"/>
    </row>
    <row r="958" spans="8:8" ht="12.75" customHeight="1" x14ac:dyDescent="0.2">
      <c r="H958" s="21"/>
    </row>
    <row r="959" spans="8:8" ht="12.75" customHeight="1" x14ac:dyDescent="0.2">
      <c r="H959" s="21"/>
    </row>
    <row r="960" spans="8:8" ht="12.75" customHeight="1" x14ac:dyDescent="0.2">
      <c r="H960" s="21"/>
    </row>
    <row r="961" spans="8:8" ht="12.75" customHeight="1" x14ac:dyDescent="0.2">
      <c r="H961" s="21"/>
    </row>
    <row r="962" spans="8:8" ht="12.75" customHeight="1" x14ac:dyDescent="0.2">
      <c r="H962" s="21"/>
    </row>
    <row r="963" spans="8:8" ht="12.75" customHeight="1" x14ac:dyDescent="0.2">
      <c r="H963" s="21"/>
    </row>
    <row r="964" spans="8:8" ht="12.75" customHeight="1" x14ac:dyDescent="0.2">
      <c r="H964" s="21"/>
    </row>
    <row r="965" spans="8:8" ht="12.75" customHeight="1" x14ac:dyDescent="0.2">
      <c r="H965" s="21"/>
    </row>
    <row r="966" spans="8:8" ht="12.75" customHeight="1" x14ac:dyDescent="0.2">
      <c r="H966" s="21"/>
    </row>
    <row r="967" spans="8:8" ht="12.75" customHeight="1" x14ac:dyDescent="0.2">
      <c r="H967" s="21"/>
    </row>
    <row r="968" spans="8:8" ht="12.75" customHeight="1" x14ac:dyDescent="0.2">
      <c r="H968" s="21"/>
    </row>
    <row r="969" spans="8:8" ht="12.75" customHeight="1" x14ac:dyDescent="0.2">
      <c r="H969" s="21"/>
    </row>
    <row r="970" spans="8:8" ht="12.75" customHeight="1" x14ac:dyDescent="0.2">
      <c r="H970" s="21"/>
    </row>
    <row r="971" spans="8:8" ht="12.75" customHeight="1" x14ac:dyDescent="0.2">
      <c r="H971" s="21"/>
    </row>
    <row r="972" spans="8:8" ht="12.75" customHeight="1" x14ac:dyDescent="0.2">
      <c r="H972" s="21"/>
    </row>
    <row r="973" spans="8:8" ht="12.75" customHeight="1" x14ac:dyDescent="0.2">
      <c r="H973" s="21"/>
    </row>
    <row r="974" spans="8:8" ht="12.75" customHeight="1" x14ac:dyDescent="0.2">
      <c r="H974" s="21"/>
    </row>
    <row r="975" spans="8:8" ht="12.75" customHeight="1" x14ac:dyDescent="0.2">
      <c r="H975" s="21"/>
    </row>
    <row r="976" spans="8:8" ht="12.75" customHeight="1" x14ac:dyDescent="0.2">
      <c r="H976" s="21"/>
    </row>
    <row r="977" spans="8:8" ht="12.75" customHeight="1" x14ac:dyDescent="0.2">
      <c r="H977" s="21"/>
    </row>
    <row r="978" spans="8:8" ht="12.75" customHeight="1" x14ac:dyDescent="0.2">
      <c r="H978" s="21"/>
    </row>
    <row r="979" spans="8:8" ht="12.75" customHeight="1" x14ac:dyDescent="0.2">
      <c r="H979" s="21"/>
    </row>
    <row r="980" spans="8:8" ht="12.75" customHeight="1" x14ac:dyDescent="0.2">
      <c r="H980" s="21"/>
    </row>
    <row r="981" spans="8:8" ht="12.75" customHeight="1" x14ac:dyDescent="0.2">
      <c r="H981" s="21"/>
    </row>
    <row r="982" spans="8:8" ht="12.75" customHeight="1" x14ac:dyDescent="0.2">
      <c r="H982" s="21"/>
    </row>
    <row r="983" spans="8:8" ht="12.75" customHeight="1" x14ac:dyDescent="0.2">
      <c r="H983" s="21"/>
    </row>
    <row r="984" spans="8:8" ht="12.75" customHeight="1" x14ac:dyDescent="0.2">
      <c r="H984" s="21"/>
    </row>
    <row r="985" spans="8:8" ht="12.75" customHeight="1" x14ac:dyDescent="0.2">
      <c r="H985" s="21"/>
    </row>
    <row r="986" spans="8:8" ht="12.75" customHeight="1" x14ac:dyDescent="0.2">
      <c r="H986" s="21"/>
    </row>
    <row r="987" spans="8:8" ht="12.75" customHeight="1" x14ac:dyDescent="0.2">
      <c r="H987" s="21"/>
    </row>
    <row r="988" spans="8:8" ht="12.75" customHeight="1" x14ac:dyDescent="0.2">
      <c r="H988" s="21"/>
    </row>
    <row r="989" spans="8:8" ht="12.75" customHeight="1" x14ac:dyDescent="0.2">
      <c r="H989" s="21"/>
    </row>
    <row r="990" spans="8:8" ht="12.75" customHeight="1" x14ac:dyDescent="0.2">
      <c r="H990" s="21"/>
    </row>
    <row r="991" spans="8:8" ht="12.75" customHeight="1" x14ac:dyDescent="0.2">
      <c r="H991" s="21"/>
    </row>
    <row r="992" spans="8:8" ht="12.75" customHeight="1" x14ac:dyDescent="0.2">
      <c r="H992" s="21"/>
    </row>
    <row r="993" spans="8:8" ht="12.75" customHeight="1" x14ac:dyDescent="0.2">
      <c r="H993" s="21"/>
    </row>
    <row r="994" spans="8:8" ht="12.75" customHeight="1" x14ac:dyDescent="0.2">
      <c r="H994" s="21"/>
    </row>
    <row r="995" spans="8:8" ht="12.75" customHeight="1" x14ac:dyDescent="0.2">
      <c r="H995" s="21"/>
    </row>
    <row r="996" spans="8:8" ht="12.75" customHeight="1" x14ac:dyDescent="0.2">
      <c r="H996" s="21"/>
    </row>
    <row r="997" spans="8:8" ht="12.75" customHeight="1" x14ac:dyDescent="0.2">
      <c r="H997" s="21"/>
    </row>
    <row r="998" spans="8:8" ht="12.75" customHeight="1" x14ac:dyDescent="0.2">
      <c r="H998" s="21"/>
    </row>
    <row r="999" spans="8:8" ht="12.75" customHeight="1" x14ac:dyDescent="0.2">
      <c r="H999" s="21"/>
    </row>
    <row r="1000" spans="8:8" ht="12.75" customHeight="1" x14ac:dyDescent="0.2">
      <c r="H1000" s="21"/>
    </row>
  </sheetData>
  <mergeCells count="3">
    <mergeCell ref="A1:J1"/>
    <mergeCell ref="A12:J12"/>
    <mergeCell ref="A23:J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4.42578125" defaultRowHeight="15" customHeight="1" x14ac:dyDescent="0.2"/>
  <cols>
    <col min="1" max="1" width="20.7109375" customWidth="1"/>
    <col min="2" max="2" width="10.5703125" customWidth="1"/>
    <col min="3" max="3" width="15" customWidth="1"/>
    <col min="4" max="4" width="15.85546875" customWidth="1"/>
    <col min="5" max="5" width="17" customWidth="1"/>
    <col min="6" max="6" width="24" customWidth="1"/>
    <col min="7" max="7" width="20.42578125" customWidth="1"/>
    <col min="8" max="12" width="8.7109375" customWidth="1"/>
    <col min="13" max="13" width="30.42578125" customWidth="1"/>
    <col min="14" max="26" width="8.7109375" customWidth="1"/>
  </cols>
  <sheetData>
    <row r="1" spans="1:16" ht="12.75" customHeight="1" x14ac:dyDescent="0.2">
      <c r="A1" s="43" t="s">
        <v>11</v>
      </c>
      <c r="B1" s="44"/>
      <c r="C1" s="44"/>
      <c r="D1" s="44"/>
      <c r="E1" s="44"/>
      <c r="F1" s="44"/>
      <c r="G1" s="44"/>
      <c r="N1" s="3" t="s">
        <v>11</v>
      </c>
      <c r="O1" s="3" t="s">
        <v>24</v>
      </c>
      <c r="P1" s="3" t="s">
        <v>27</v>
      </c>
    </row>
    <row r="2" spans="1:16" ht="12.75" customHeight="1" x14ac:dyDescent="0.2">
      <c r="E2" s="25"/>
      <c r="G2" s="15"/>
      <c r="M2" t="s">
        <v>216</v>
      </c>
      <c r="N2" s="14">
        <f>Assumptions!C5</f>
        <v>400</v>
      </c>
      <c r="O2" s="14">
        <f>Assumptions!D5</f>
        <v>800</v>
      </c>
      <c r="P2" s="14">
        <f>Assumptions!E5</f>
        <v>1200</v>
      </c>
    </row>
    <row r="3" spans="1:16" ht="12.75" customHeight="1" x14ac:dyDescent="0.2">
      <c r="A3" t="s">
        <v>101</v>
      </c>
      <c r="B3" t="s">
        <v>217</v>
      </c>
      <c r="C3" t="s">
        <v>218</v>
      </c>
      <c r="D3" t="s">
        <v>219</v>
      </c>
      <c r="E3" s="25" t="s">
        <v>220</v>
      </c>
      <c r="F3" t="s">
        <v>221</v>
      </c>
      <c r="G3" s="15" t="s">
        <v>222</v>
      </c>
      <c r="M3" t="s">
        <v>223</v>
      </c>
      <c r="N3" s="14">
        <f>Assumptions!C7</f>
        <v>240</v>
      </c>
      <c r="O3" s="14">
        <f>Assumptions!D7</f>
        <v>480</v>
      </c>
      <c r="P3" s="14">
        <f>Assumptions!E7</f>
        <v>720</v>
      </c>
    </row>
    <row r="4" spans="1:16" ht="12.75" customHeight="1" x14ac:dyDescent="0.2">
      <c r="E4" s="25"/>
      <c r="G4" s="15"/>
      <c r="M4" t="s">
        <v>224</v>
      </c>
      <c r="N4" s="14">
        <f>Assumptions!C16</f>
        <v>5</v>
      </c>
      <c r="O4" s="14">
        <f>Assumptions!D16</f>
        <v>5</v>
      </c>
      <c r="P4" s="14">
        <f>Assumptions!E16</f>
        <v>5</v>
      </c>
    </row>
    <row r="5" spans="1:16" ht="12.75" customHeight="1" x14ac:dyDescent="0.2">
      <c r="A5" t="s">
        <v>225</v>
      </c>
      <c r="B5" s="14">
        <f>Assumptions!C48</f>
        <v>50000</v>
      </c>
      <c r="C5" s="26" t="s">
        <v>226</v>
      </c>
      <c r="D5" s="26" t="s">
        <v>226</v>
      </c>
      <c r="E5" s="27">
        <f>B5/1024</f>
        <v>48.828125</v>
      </c>
      <c r="F5" s="14" t="str">
        <f>Assumptions!$C$49</f>
        <v>Multi Region Storage - EU</v>
      </c>
      <c r="G5" s="29">
        <f>E5*Assumptions!$C$51</f>
        <v>10.816406249999998</v>
      </c>
      <c r="M5" t="s">
        <v>227</v>
      </c>
      <c r="N5" s="14">
        <f>Assumptions!C18</f>
        <v>260</v>
      </c>
      <c r="O5" s="14">
        <f>Assumptions!D18</f>
        <v>260</v>
      </c>
      <c r="P5" s="14">
        <f>Assumptions!E18</f>
        <v>260</v>
      </c>
    </row>
    <row r="6" spans="1:16" ht="12.75" customHeight="1" x14ac:dyDescent="0.2">
      <c r="A6" t="s">
        <v>231</v>
      </c>
      <c r="B6" s="14">
        <f>Assumptions!C41</f>
        <v>0.25</v>
      </c>
      <c r="C6" s="14">
        <f>Assumptions!C40</f>
        <v>5</v>
      </c>
      <c r="D6" s="14">
        <f t="shared" ref="D6:D9" si="0">B6*C6*$N$3*$N$4</f>
        <v>1500</v>
      </c>
      <c r="E6" s="27">
        <f t="shared" ref="E6:E9" si="1">B6*C6*$N$3*$N$5/1024</f>
        <v>76.171875</v>
      </c>
      <c r="F6" s="14" t="str">
        <f>Assumptions!$C$49</f>
        <v>Multi Region Storage - EU</v>
      </c>
      <c r="G6" s="29">
        <f>E6*Assumptions!$C$51</f>
        <v>16.873593749999998</v>
      </c>
    </row>
    <row r="7" spans="1:16" ht="12.75" customHeight="1" x14ac:dyDescent="0.2">
      <c r="A7" t="s">
        <v>233</v>
      </c>
      <c r="B7" s="14">
        <f>Assumptions!C43</f>
        <v>1</v>
      </c>
      <c r="C7" s="14">
        <f>Assumptions!C42</f>
        <v>5</v>
      </c>
      <c r="D7" s="14">
        <f t="shared" si="0"/>
        <v>6000</v>
      </c>
      <c r="E7" s="27">
        <f t="shared" si="1"/>
        <v>304.6875</v>
      </c>
      <c r="F7" s="14" t="str">
        <f>Assumptions!$C$49</f>
        <v>Multi Region Storage - EU</v>
      </c>
      <c r="G7" s="29">
        <f>E7*Assumptions!$C$51</f>
        <v>67.494374999999991</v>
      </c>
    </row>
    <row r="8" spans="1:16" ht="12.75" customHeight="1" x14ac:dyDescent="0.2">
      <c r="A8" t="s">
        <v>234</v>
      </c>
      <c r="B8" s="14">
        <f>Assumptions!C45</f>
        <v>50</v>
      </c>
      <c r="C8" s="14">
        <f>Assumptions!C44</f>
        <v>0.25</v>
      </c>
      <c r="D8" s="14">
        <f t="shared" si="0"/>
        <v>15000</v>
      </c>
      <c r="E8" s="27">
        <f t="shared" si="1"/>
        <v>761.71875</v>
      </c>
      <c r="F8" s="14" t="str">
        <f>Assumptions!$C$49</f>
        <v>Multi Region Storage - EU</v>
      </c>
      <c r="G8" s="29">
        <f>E8*Assumptions!$C$51</f>
        <v>168.73593749999998</v>
      </c>
    </row>
    <row r="9" spans="1:16" ht="12.75" customHeight="1" x14ac:dyDescent="0.2">
      <c r="A9" t="s">
        <v>235</v>
      </c>
      <c r="B9" s="14">
        <f>Assumptions!C47</f>
        <v>0.5</v>
      </c>
      <c r="C9" s="14">
        <f>Assumptions!C46</f>
        <v>2</v>
      </c>
      <c r="D9" s="14">
        <f t="shared" si="0"/>
        <v>1200</v>
      </c>
      <c r="E9" s="27">
        <f t="shared" si="1"/>
        <v>60.9375</v>
      </c>
      <c r="F9" s="14" t="str">
        <f>Assumptions!$C$49</f>
        <v>Multi Region Storage - EU</v>
      </c>
      <c r="G9" s="29">
        <f>E9*Assumptions!$C$51</f>
        <v>13.498874999999998</v>
      </c>
    </row>
    <row r="10" spans="1:16" ht="12.75" customHeight="1" x14ac:dyDescent="0.2">
      <c r="A10" t="s">
        <v>236</v>
      </c>
      <c r="B10" s="14">
        <f>N2*Assumptions!C52</f>
        <v>40000</v>
      </c>
      <c r="C10" s="26" t="s">
        <v>226</v>
      </c>
      <c r="D10" s="26" t="s">
        <v>226</v>
      </c>
      <c r="E10" s="27">
        <f t="shared" ref="E10:E11" si="2">B10/1024</f>
        <v>39.0625</v>
      </c>
      <c r="F10" s="14" t="str">
        <f>Assumptions!$C$49</f>
        <v>Multi Region Storage - EU</v>
      </c>
      <c r="G10" s="29">
        <f>E10*Assumptions!$C$51</f>
        <v>8.6531249999999993</v>
      </c>
    </row>
    <row r="11" spans="1:16" ht="12.75" customHeight="1" x14ac:dyDescent="0.2">
      <c r="A11" t="s">
        <v>237</v>
      </c>
      <c r="B11" s="14">
        <f>B10*Assumptions!C53</f>
        <v>4000</v>
      </c>
      <c r="C11" s="26" t="s">
        <v>226</v>
      </c>
      <c r="D11" s="26" t="s">
        <v>226</v>
      </c>
      <c r="E11" s="27">
        <f t="shared" si="2"/>
        <v>3.90625</v>
      </c>
      <c r="F11" s="14" t="str">
        <f>Assumptions!$C$49</f>
        <v>Multi Region Storage - EU</v>
      </c>
      <c r="G11" s="29">
        <f>E11*Assumptions!$C$51</f>
        <v>0.86531249999999982</v>
      </c>
    </row>
    <row r="12" spans="1:16" ht="12.75" customHeight="1" x14ac:dyDescent="0.2">
      <c r="E12" s="25"/>
      <c r="G12" s="15"/>
    </row>
    <row r="13" spans="1:16" ht="12.75" customHeight="1" x14ac:dyDescent="0.2">
      <c r="A13" s="3" t="s">
        <v>238</v>
      </c>
      <c r="E13" s="27">
        <f>SUM(E5:E11)</f>
        <v>1295.3125</v>
      </c>
      <c r="G13" s="29">
        <f>SUM(G5:G11)</f>
        <v>286.93762499999997</v>
      </c>
    </row>
    <row r="14" spans="1:16" ht="12.75" customHeight="1" x14ac:dyDescent="0.2">
      <c r="E14" s="25"/>
      <c r="G14" s="15"/>
    </row>
    <row r="15" spans="1:16" ht="12.75" customHeight="1" x14ac:dyDescent="0.2">
      <c r="E15" s="25"/>
      <c r="G15" s="15"/>
    </row>
    <row r="16" spans="1:16" ht="12.75" customHeight="1" x14ac:dyDescent="0.2">
      <c r="A16" s="43" t="s">
        <v>24</v>
      </c>
      <c r="B16" s="44"/>
      <c r="C16" s="44"/>
      <c r="D16" s="44"/>
      <c r="E16" s="44"/>
      <c r="F16" s="44"/>
      <c r="G16" s="44"/>
    </row>
    <row r="17" spans="1:7" ht="12.75" customHeight="1" x14ac:dyDescent="0.2">
      <c r="E17" s="25"/>
      <c r="G17" s="15"/>
    </row>
    <row r="18" spans="1:7" ht="12.75" customHeight="1" x14ac:dyDescent="0.2">
      <c r="A18" t="s">
        <v>101</v>
      </c>
      <c r="B18" t="s">
        <v>217</v>
      </c>
      <c r="C18" t="s">
        <v>218</v>
      </c>
      <c r="D18" t="s">
        <v>219</v>
      </c>
      <c r="E18" s="25" t="s">
        <v>220</v>
      </c>
      <c r="F18" t="s">
        <v>221</v>
      </c>
      <c r="G18" s="15" t="s">
        <v>222</v>
      </c>
    </row>
    <row r="19" spans="1:7" ht="12.75" customHeight="1" x14ac:dyDescent="0.2">
      <c r="E19" s="25"/>
      <c r="G19" s="15"/>
    </row>
    <row r="20" spans="1:7" ht="12.75" customHeight="1" x14ac:dyDescent="0.2">
      <c r="A20" t="s">
        <v>225</v>
      </c>
      <c r="B20" s="14">
        <f>Assumptions!D48</f>
        <v>50000</v>
      </c>
      <c r="C20" s="26" t="s">
        <v>226</v>
      </c>
      <c r="D20" s="26" t="s">
        <v>226</v>
      </c>
      <c r="E20" s="27">
        <f>B20/1024</f>
        <v>48.828125</v>
      </c>
      <c r="F20" s="14" t="str">
        <f>Assumptions!$D$49</f>
        <v>Multi Region Storage - EU</v>
      </c>
      <c r="G20" s="29">
        <f>E20*Assumptions!$D$51</f>
        <v>10.816406249999998</v>
      </c>
    </row>
    <row r="21" spans="1:7" ht="12.75" customHeight="1" x14ac:dyDescent="0.2">
      <c r="A21" t="s">
        <v>231</v>
      </c>
      <c r="B21" s="14">
        <f>Assumptions!D41</f>
        <v>0.25</v>
      </c>
      <c r="C21" s="14">
        <f>Assumptions!D40</f>
        <v>5</v>
      </c>
      <c r="D21" s="14">
        <f t="shared" ref="D21:D24" si="3">B21*C21*$O$3*$O$4</f>
        <v>3000</v>
      </c>
      <c r="E21" s="27">
        <f t="shared" ref="E21:E24" si="4">B21*C21*$O$3*$O$5/1024</f>
        <v>152.34375</v>
      </c>
      <c r="F21" s="14" t="str">
        <f>Assumptions!$D$49</f>
        <v>Multi Region Storage - EU</v>
      </c>
      <c r="G21" s="29">
        <f>E21*Assumptions!$D$51</f>
        <v>33.747187499999995</v>
      </c>
    </row>
    <row r="22" spans="1:7" ht="12.75" customHeight="1" x14ac:dyDescent="0.2">
      <c r="A22" t="s">
        <v>233</v>
      </c>
      <c r="B22" s="14">
        <f>Assumptions!D43</f>
        <v>1</v>
      </c>
      <c r="C22" s="14">
        <f>Assumptions!D42</f>
        <v>5</v>
      </c>
      <c r="D22" s="14">
        <f t="shared" si="3"/>
        <v>12000</v>
      </c>
      <c r="E22" s="27">
        <f t="shared" si="4"/>
        <v>609.375</v>
      </c>
      <c r="F22" s="14" t="str">
        <f>Assumptions!$D$49</f>
        <v>Multi Region Storage - EU</v>
      </c>
      <c r="G22" s="29">
        <f>E22*Assumptions!$D$51</f>
        <v>134.98874999999998</v>
      </c>
    </row>
    <row r="23" spans="1:7" ht="12.75" customHeight="1" x14ac:dyDescent="0.2">
      <c r="A23" t="s">
        <v>234</v>
      </c>
      <c r="B23" s="14">
        <f>Assumptions!D45</f>
        <v>50</v>
      </c>
      <c r="C23" s="14">
        <f>Assumptions!D44</f>
        <v>0.25</v>
      </c>
      <c r="D23" s="14">
        <f t="shared" si="3"/>
        <v>30000</v>
      </c>
      <c r="E23" s="27">
        <f t="shared" si="4"/>
        <v>1523.4375</v>
      </c>
      <c r="F23" s="14" t="str">
        <f>Assumptions!$D$49</f>
        <v>Multi Region Storage - EU</v>
      </c>
      <c r="G23" s="29">
        <f>E23*Assumptions!$D$51</f>
        <v>337.47187499999995</v>
      </c>
    </row>
    <row r="24" spans="1:7" ht="12.75" customHeight="1" x14ac:dyDescent="0.2">
      <c r="A24" t="s">
        <v>235</v>
      </c>
      <c r="B24" s="14">
        <f>Assumptions!D47</f>
        <v>0.5</v>
      </c>
      <c r="C24" s="14">
        <f>Assumptions!D46</f>
        <v>2</v>
      </c>
      <c r="D24" s="14">
        <f t="shared" si="3"/>
        <v>2400</v>
      </c>
      <c r="E24" s="27">
        <f t="shared" si="4"/>
        <v>121.875</v>
      </c>
      <c r="F24" s="14" t="str">
        <f>Assumptions!$D$49</f>
        <v>Multi Region Storage - EU</v>
      </c>
      <c r="G24" s="29">
        <f>E24*Assumptions!$D$51</f>
        <v>26.997749999999996</v>
      </c>
    </row>
    <row r="25" spans="1:7" ht="12.75" customHeight="1" x14ac:dyDescent="0.2">
      <c r="A25" t="s">
        <v>236</v>
      </c>
      <c r="B25" s="14">
        <f>O2*Assumptions!D52</f>
        <v>80000</v>
      </c>
      <c r="C25" s="26" t="s">
        <v>226</v>
      </c>
      <c r="D25" s="26" t="s">
        <v>226</v>
      </c>
      <c r="E25" s="27">
        <f t="shared" ref="E25:E26" si="5">B25/1024</f>
        <v>78.125</v>
      </c>
      <c r="F25" s="14" t="str">
        <f>Assumptions!$D$49</f>
        <v>Multi Region Storage - EU</v>
      </c>
      <c r="G25" s="29">
        <f>E25*Assumptions!$D$51</f>
        <v>17.306249999999999</v>
      </c>
    </row>
    <row r="26" spans="1:7" ht="12.75" customHeight="1" x14ac:dyDescent="0.2">
      <c r="A26" t="s">
        <v>237</v>
      </c>
      <c r="B26" s="14">
        <f>B25*Assumptions!D53</f>
        <v>8000</v>
      </c>
      <c r="C26" s="26" t="s">
        <v>226</v>
      </c>
      <c r="D26" s="26" t="s">
        <v>226</v>
      </c>
      <c r="E26" s="27">
        <f t="shared" si="5"/>
        <v>7.8125</v>
      </c>
      <c r="F26" s="14" t="str">
        <f>Assumptions!$D$49</f>
        <v>Multi Region Storage - EU</v>
      </c>
      <c r="G26" s="29">
        <f>E26*Assumptions!$D$51</f>
        <v>1.7306249999999996</v>
      </c>
    </row>
    <row r="27" spans="1:7" ht="12.75" customHeight="1" x14ac:dyDescent="0.2">
      <c r="E27" s="25"/>
      <c r="G27" s="15"/>
    </row>
    <row r="28" spans="1:7" ht="12.75" customHeight="1" x14ac:dyDescent="0.2">
      <c r="A28" s="3" t="s">
        <v>238</v>
      </c>
      <c r="E28" s="27">
        <f>SUM(E20:E26)</f>
        <v>2541.796875</v>
      </c>
      <c r="G28" s="29">
        <f>SUM(G20:G26)</f>
        <v>563.05884374999994</v>
      </c>
    </row>
    <row r="29" spans="1:7" ht="12.75" customHeight="1" x14ac:dyDescent="0.2">
      <c r="E29" s="25"/>
      <c r="G29" s="15"/>
    </row>
    <row r="30" spans="1:7" ht="12.75" customHeight="1" x14ac:dyDescent="0.2">
      <c r="E30" s="25"/>
      <c r="G30" s="15"/>
    </row>
    <row r="31" spans="1:7" ht="12.75" customHeight="1" x14ac:dyDescent="0.2">
      <c r="A31" s="43" t="s">
        <v>27</v>
      </c>
      <c r="B31" s="44"/>
      <c r="C31" s="44"/>
      <c r="D31" s="44"/>
      <c r="E31" s="44"/>
      <c r="F31" s="44"/>
      <c r="G31" s="44"/>
    </row>
    <row r="32" spans="1:7" ht="12.75" customHeight="1" x14ac:dyDescent="0.2">
      <c r="E32" s="25"/>
      <c r="G32" s="15"/>
    </row>
    <row r="33" spans="1:7" ht="12.75" customHeight="1" x14ac:dyDescent="0.2">
      <c r="A33" t="s">
        <v>101</v>
      </c>
      <c r="B33" t="s">
        <v>217</v>
      </c>
      <c r="C33" t="s">
        <v>218</v>
      </c>
      <c r="D33" t="s">
        <v>219</v>
      </c>
      <c r="E33" s="25" t="s">
        <v>220</v>
      </c>
      <c r="F33" t="s">
        <v>221</v>
      </c>
      <c r="G33" s="15" t="s">
        <v>222</v>
      </c>
    </row>
    <row r="34" spans="1:7" ht="12.75" customHeight="1" x14ac:dyDescent="0.2">
      <c r="E34" s="25"/>
      <c r="G34" s="15"/>
    </row>
    <row r="35" spans="1:7" ht="12.75" customHeight="1" x14ac:dyDescent="0.2">
      <c r="A35" t="s">
        <v>225</v>
      </c>
      <c r="B35" s="14">
        <f>Assumptions!E48</f>
        <v>50000</v>
      </c>
      <c r="C35" s="26" t="s">
        <v>226</v>
      </c>
      <c r="D35" s="26" t="s">
        <v>226</v>
      </c>
      <c r="E35" s="27">
        <f>B35/1024</f>
        <v>48.828125</v>
      </c>
      <c r="F35" s="14" t="str">
        <f>Assumptions!$E$49</f>
        <v>Multi Region Storage - EU</v>
      </c>
      <c r="G35" s="29">
        <f>E35*Assumptions!$C$51</f>
        <v>10.816406249999998</v>
      </c>
    </row>
    <row r="36" spans="1:7" ht="12.75" customHeight="1" x14ac:dyDescent="0.2">
      <c r="A36" t="s">
        <v>231</v>
      </c>
      <c r="B36" s="14">
        <f>Assumptions!E41</f>
        <v>0.25</v>
      </c>
      <c r="C36" s="14">
        <f>Assumptions!E40</f>
        <v>5</v>
      </c>
      <c r="D36" s="14">
        <f t="shared" ref="D36:D39" si="6">B36*C36*$P$3*$P$4</f>
        <v>4500</v>
      </c>
      <c r="E36" s="27">
        <f t="shared" ref="E36:E39" si="7">B36*C36*$P$3*$P$5/1024</f>
        <v>228.515625</v>
      </c>
      <c r="F36" s="14" t="str">
        <f>Assumptions!$E$49</f>
        <v>Multi Region Storage - EU</v>
      </c>
      <c r="G36" s="29">
        <f>E36*Assumptions!$C$51</f>
        <v>50.620781249999993</v>
      </c>
    </row>
    <row r="37" spans="1:7" ht="12.75" customHeight="1" x14ac:dyDescent="0.2">
      <c r="A37" t="s">
        <v>233</v>
      </c>
      <c r="B37" s="14">
        <f>Assumptions!E43</f>
        <v>1</v>
      </c>
      <c r="C37" s="14">
        <f>Assumptions!E42</f>
        <v>5</v>
      </c>
      <c r="D37" s="14">
        <f t="shared" si="6"/>
        <v>18000</v>
      </c>
      <c r="E37" s="27">
        <f t="shared" si="7"/>
        <v>914.0625</v>
      </c>
      <c r="F37" s="14" t="str">
        <f>Assumptions!$E$49</f>
        <v>Multi Region Storage - EU</v>
      </c>
      <c r="G37" s="29">
        <f>E37*Assumptions!$C$51</f>
        <v>202.48312499999997</v>
      </c>
    </row>
    <row r="38" spans="1:7" ht="12.75" customHeight="1" x14ac:dyDescent="0.2">
      <c r="A38" t="s">
        <v>234</v>
      </c>
      <c r="B38" s="14">
        <f>Assumptions!E45</f>
        <v>50</v>
      </c>
      <c r="C38" s="14">
        <f>Assumptions!E44</f>
        <v>0.25</v>
      </c>
      <c r="D38" s="14">
        <f t="shared" si="6"/>
        <v>45000</v>
      </c>
      <c r="E38" s="27">
        <f t="shared" si="7"/>
        <v>2285.15625</v>
      </c>
      <c r="F38" s="14" t="str">
        <f>Assumptions!$E$49</f>
        <v>Multi Region Storage - EU</v>
      </c>
      <c r="G38" s="29">
        <f>E38*Assumptions!$C$51</f>
        <v>506.20781249999993</v>
      </c>
    </row>
    <row r="39" spans="1:7" ht="12.75" customHeight="1" x14ac:dyDescent="0.2">
      <c r="A39" t="s">
        <v>235</v>
      </c>
      <c r="B39" s="14">
        <f>Assumptions!E47</f>
        <v>0.5</v>
      </c>
      <c r="C39" s="14">
        <f>Assumptions!E46</f>
        <v>2</v>
      </c>
      <c r="D39" s="14">
        <f t="shared" si="6"/>
        <v>3600</v>
      </c>
      <c r="E39" s="27">
        <f t="shared" si="7"/>
        <v>182.8125</v>
      </c>
      <c r="F39" s="14" t="str">
        <f>Assumptions!$E$49</f>
        <v>Multi Region Storage - EU</v>
      </c>
      <c r="G39" s="29">
        <f>E39*Assumptions!$C$51</f>
        <v>40.496624999999995</v>
      </c>
    </row>
    <row r="40" spans="1:7" ht="12.75" customHeight="1" x14ac:dyDescent="0.2">
      <c r="A40" t="s">
        <v>236</v>
      </c>
      <c r="B40" s="14">
        <f>P2*Assumptions!E52</f>
        <v>120000</v>
      </c>
      <c r="C40" s="26" t="s">
        <v>226</v>
      </c>
      <c r="D40" s="26" t="s">
        <v>226</v>
      </c>
      <c r="E40" s="27">
        <f t="shared" ref="E40:E41" si="8">B40/1024</f>
        <v>117.1875</v>
      </c>
      <c r="F40" s="14" t="str">
        <f>Assumptions!$E$49</f>
        <v>Multi Region Storage - EU</v>
      </c>
      <c r="G40" s="29">
        <f>E40*Assumptions!$C$51</f>
        <v>25.959374999999998</v>
      </c>
    </row>
    <row r="41" spans="1:7" ht="12.75" customHeight="1" x14ac:dyDescent="0.2">
      <c r="A41" t="s">
        <v>237</v>
      </c>
      <c r="B41" s="14">
        <f>B40*Assumptions!E53</f>
        <v>12000</v>
      </c>
      <c r="C41" s="26" t="s">
        <v>226</v>
      </c>
      <c r="D41" s="26" t="s">
        <v>226</v>
      </c>
      <c r="E41" s="27">
        <f t="shared" si="8"/>
        <v>11.71875</v>
      </c>
      <c r="F41" s="14" t="str">
        <f>Assumptions!$E$49</f>
        <v>Multi Region Storage - EU</v>
      </c>
      <c r="G41" s="29">
        <f>E41*Assumptions!$C$51</f>
        <v>2.5959374999999998</v>
      </c>
    </row>
    <row r="42" spans="1:7" ht="12.75" customHeight="1" x14ac:dyDescent="0.2">
      <c r="E42" s="25"/>
      <c r="G42" s="15"/>
    </row>
    <row r="43" spans="1:7" ht="12.75" customHeight="1" x14ac:dyDescent="0.2">
      <c r="A43" s="3" t="s">
        <v>238</v>
      </c>
      <c r="E43" s="27">
        <f>SUM(E35:E41)</f>
        <v>3788.28125</v>
      </c>
      <c r="G43" s="29">
        <f>SUM(G35:G41)</f>
        <v>839.18006249999996</v>
      </c>
    </row>
    <row r="44" spans="1:7" ht="12.75" customHeight="1" x14ac:dyDescent="0.2">
      <c r="E44" s="25"/>
      <c r="G44" s="15"/>
    </row>
    <row r="45" spans="1:7" ht="12.75" customHeight="1" x14ac:dyDescent="0.2">
      <c r="E45" s="25"/>
      <c r="G45" s="15"/>
    </row>
    <row r="46" spans="1:7" ht="12.75" customHeight="1" x14ac:dyDescent="0.2">
      <c r="E46" s="25"/>
      <c r="G46" s="15"/>
    </row>
    <row r="47" spans="1:7" ht="12.75" customHeight="1" x14ac:dyDescent="0.2">
      <c r="E47" s="25"/>
      <c r="G47" s="15"/>
    </row>
    <row r="48" spans="1:7" ht="12.75" customHeight="1" x14ac:dyDescent="0.2">
      <c r="E48" s="25"/>
      <c r="G48" s="15"/>
    </row>
    <row r="49" spans="5:7" ht="12.75" customHeight="1" x14ac:dyDescent="0.2">
      <c r="E49" s="25"/>
      <c r="G49" s="15"/>
    </row>
    <row r="50" spans="5:7" ht="12.75" customHeight="1" x14ac:dyDescent="0.2">
      <c r="E50" s="25"/>
      <c r="G50" s="15"/>
    </row>
    <row r="51" spans="5:7" ht="12.75" customHeight="1" x14ac:dyDescent="0.2">
      <c r="E51" s="25"/>
      <c r="G51" s="15"/>
    </row>
    <row r="52" spans="5:7" ht="12.75" customHeight="1" x14ac:dyDescent="0.2">
      <c r="E52" s="25"/>
      <c r="G52" s="15"/>
    </row>
    <row r="53" spans="5:7" ht="12.75" customHeight="1" x14ac:dyDescent="0.2">
      <c r="E53" s="25"/>
      <c r="G53" s="15"/>
    </row>
    <row r="54" spans="5:7" ht="12.75" customHeight="1" x14ac:dyDescent="0.2">
      <c r="E54" s="25"/>
      <c r="G54" s="15"/>
    </row>
    <row r="55" spans="5:7" ht="12.75" customHeight="1" x14ac:dyDescent="0.2">
      <c r="E55" s="25"/>
      <c r="G55" s="15"/>
    </row>
    <row r="56" spans="5:7" ht="12.75" customHeight="1" x14ac:dyDescent="0.2">
      <c r="E56" s="25"/>
      <c r="G56" s="15"/>
    </row>
    <row r="57" spans="5:7" ht="12.75" customHeight="1" x14ac:dyDescent="0.2">
      <c r="E57" s="25"/>
      <c r="G57" s="15"/>
    </row>
    <row r="58" spans="5:7" ht="12.75" customHeight="1" x14ac:dyDescent="0.2">
      <c r="E58" s="25"/>
      <c r="G58" s="15"/>
    </row>
    <row r="59" spans="5:7" ht="12.75" customHeight="1" x14ac:dyDescent="0.2">
      <c r="E59" s="25"/>
      <c r="G59" s="15"/>
    </row>
    <row r="60" spans="5:7" ht="12.75" customHeight="1" x14ac:dyDescent="0.2">
      <c r="E60" s="25"/>
      <c r="G60" s="15"/>
    </row>
    <row r="61" spans="5:7" ht="12.75" customHeight="1" x14ac:dyDescent="0.2">
      <c r="E61" s="25"/>
      <c r="G61" s="15"/>
    </row>
    <row r="62" spans="5:7" ht="12.75" customHeight="1" x14ac:dyDescent="0.2">
      <c r="E62" s="25"/>
      <c r="G62" s="15"/>
    </row>
    <row r="63" spans="5:7" ht="12.75" customHeight="1" x14ac:dyDescent="0.2">
      <c r="E63" s="25"/>
      <c r="G63" s="15"/>
    </row>
    <row r="64" spans="5:7" ht="12.75" customHeight="1" x14ac:dyDescent="0.2">
      <c r="E64" s="25"/>
      <c r="G64" s="15"/>
    </row>
    <row r="65" spans="5:7" ht="12.75" customHeight="1" x14ac:dyDescent="0.2">
      <c r="E65" s="25"/>
      <c r="G65" s="15"/>
    </row>
    <row r="66" spans="5:7" ht="12.75" customHeight="1" x14ac:dyDescent="0.2">
      <c r="E66" s="25"/>
      <c r="G66" s="15"/>
    </row>
    <row r="67" spans="5:7" ht="12.75" customHeight="1" x14ac:dyDescent="0.2">
      <c r="E67" s="25"/>
      <c r="G67" s="15"/>
    </row>
    <row r="68" spans="5:7" ht="12.75" customHeight="1" x14ac:dyDescent="0.2">
      <c r="E68" s="25"/>
      <c r="G68" s="15"/>
    </row>
    <row r="69" spans="5:7" ht="12.75" customHeight="1" x14ac:dyDescent="0.2">
      <c r="E69" s="25"/>
      <c r="G69" s="15"/>
    </row>
    <row r="70" spans="5:7" ht="12.75" customHeight="1" x14ac:dyDescent="0.2">
      <c r="E70" s="25"/>
      <c r="G70" s="15"/>
    </row>
    <row r="71" spans="5:7" ht="12.75" customHeight="1" x14ac:dyDescent="0.2">
      <c r="E71" s="25"/>
      <c r="G71" s="15"/>
    </row>
    <row r="72" spans="5:7" ht="12.75" customHeight="1" x14ac:dyDescent="0.2">
      <c r="E72" s="25"/>
      <c r="G72" s="15"/>
    </row>
    <row r="73" spans="5:7" ht="12.75" customHeight="1" x14ac:dyDescent="0.2">
      <c r="E73" s="25"/>
      <c r="G73" s="15"/>
    </row>
    <row r="74" spans="5:7" ht="12.75" customHeight="1" x14ac:dyDescent="0.2">
      <c r="E74" s="25"/>
      <c r="G74" s="15"/>
    </row>
    <row r="75" spans="5:7" ht="12.75" customHeight="1" x14ac:dyDescent="0.2">
      <c r="E75" s="25"/>
      <c r="G75" s="15"/>
    </row>
    <row r="76" spans="5:7" ht="12.75" customHeight="1" x14ac:dyDescent="0.2">
      <c r="E76" s="25"/>
      <c r="G76" s="15"/>
    </row>
    <row r="77" spans="5:7" ht="12.75" customHeight="1" x14ac:dyDescent="0.2">
      <c r="E77" s="25"/>
      <c r="G77" s="15"/>
    </row>
    <row r="78" spans="5:7" ht="12.75" customHeight="1" x14ac:dyDescent="0.2">
      <c r="E78" s="25"/>
      <c r="G78" s="15"/>
    </row>
    <row r="79" spans="5:7" ht="12.75" customHeight="1" x14ac:dyDescent="0.2">
      <c r="E79" s="25"/>
      <c r="G79" s="15"/>
    </row>
    <row r="80" spans="5:7" ht="12.75" customHeight="1" x14ac:dyDescent="0.2">
      <c r="E80" s="25"/>
      <c r="G80" s="15"/>
    </row>
    <row r="81" spans="5:7" ht="12.75" customHeight="1" x14ac:dyDescent="0.2">
      <c r="E81" s="25"/>
      <c r="G81" s="15"/>
    </row>
    <row r="82" spans="5:7" ht="12.75" customHeight="1" x14ac:dyDescent="0.2">
      <c r="E82" s="25"/>
      <c r="G82" s="15"/>
    </row>
    <row r="83" spans="5:7" ht="12.75" customHeight="1" x14ac:dyDescent="0.2">
      <c r="E83" s="25"/>
      <c r="G83" s="15"/>
    </row>
    <row r="84" spans="5:7" ht="12.75" customHeight="1" x14ac:dyDescent="0.2">
      <c r="E84" s="25"/>
      <c r="G84" s="15"/>
    </row>
    <row r="85" spans="5:7" ht="12.75" customHeight="1" x14ac:dyDescent="0.2">
      <c r="E85" s="25"/>
      <c r="G85" s="15"/>
    </row>
    <row r="86" spans="5:7" ht="12.75" customHeight="1" x14ac:dyDescent="0.2">
      <c r="E86" s="25"/>
      <c r="G86" s="15"/>
    </row>
    <row r="87" spans="5:7" ht="12.75" customHeight="1" x14ac:dyDescent="0.2">
      <c r="E87" s="25"/>
      <c r="G87" s="15"/>
    </row>
    <row r="88" spans="5:7" ht="12.75" customHeight="1" x14ac:dyDescent="0.2">
      <c r="E88" s="25"/>
      <c r="G88" s="15"/>
    </row>
    <row r="89" spans="5:7" ht="12.75" customHeight="1" x14ac:dyDescent="0.2">
      <c r="E89" s="25"/>
      <c r="G89" s="15"/>
    </row>
    <row r="90" spans="5:7" ht="12.75" customHeight="1" x14ac:dyDescent="0.2">
      <c r="E90" s="25"/>
      <c r="G90" s="15"/>
    </row>
    <row r="91" spans="5:7" ht="12.75" customHeight="1" x14ac:dyDescent="0.2">
      <c r="E91" s="25"/>
      <c r="G91" s="15"/>
    </row>
    <row r="92" spans="5:7" ht="12.75" customHeight="1" x14ac:dyDescent="0.2">
      <c r="E92" s="25"/>
      <c r="G92" s="15"/>
    </row>
    <row r="93" spans="5:7" ht="12.75" customHeight="1" x14ac:dyDescent="0.2">
      <c r="E93" s="25"/>
      <c r="G93" s="15"/>
    </row>
    <row r="94" spans="5:7" ht="12.75" customHeight="1" x14ac:dyDescent="0.2">
      <c r="E94" s="25"/>
      <c r="G94" s="15"/>
    </row>
    <row r="95" spans="5:7" ht="12.75" customHeight="1" x14ac:dyDescent="0.2">
      <c r="E95" s="25"/>
      <c r="G95" s="15"/>
    </row>
    <row r="96" spans="5:7" ht="12.75" customHeight="1" x14ac:dyDescent="0.2">
      <c r="E96" s="25"/>
      <c r="G96" s="15"/>
    </row>
    <row r="97" spans="5:7" ht="12.75" customHeight="1" x14ac:dyDescent="0.2">
      <c r="E97" s="25"/>
      <c r="G97" s="15"/>
    </row>
    <row r="98" spans="5:7" ht="12.75" customHeight="1" x14ac:dyDescent="0.2">
      <c r="E98" s="25"/>
      <c r="G98" s="15"/>
    </row>
    <row r="99" spans="5:7" ht="12.75" customHeight="1" x14ac:dyDescent="0.2">
      <c r="E99" s="25"/>
      <c r="G99" s="15"/>
    </row>
    <row r="100" spans="5:7" ht="12.75" customHeight="1" x14ac:dyDescent="0.2">
      <c r="E100" s="25"/>
      <c r="G100" s="15"/>
    </row>
    <row r="101" spans="5:7" ht="12.75" customHeight="1" x14ac:dyDescent="0.2">
      <c r="E101" s="25"/>
      <c r="G101" s="15"/>
    </row>
    <row r="102" spans="5:7" ht="12.75" customHeight="1" x14ac:dyDescent="0.2">
      <c r="E102" s="25"/>
      <c r="G102" s="15"/>
    </row>
    <row r="103" spans="5:7" ht="12.75" customHeight="1" x14ac:dyDescent="0.2">
      <c r="E103" s="25"/>
      <c r="G103" s="15"/>
    </row>
    <row r="104" spans="5:7" ht="12.75" customHeight="1" x14ac:dyDescent="0.2">
      <c r="E104" s="25"/>
      <c r="G104" s="15"/>
    </row>
    <row r="105" spans="5:7" ht="12.75" customHeight="1" x14ac:dyDescent="0.2">
      <c r="E105" s="25"/>
      <c r="G105" s="15"/>
    </row>
    <row r="106" spans="5:7" ht="12.75" customHeight="1" x14ac:dyDescent="0.2">
      <c r="E106" s="25"/>
      <c r="G106" s="15"/>
    </row>
    <row r="107" spans="5:7" ht="12.75" customHeight="1" x14ac:dyDescent="0.2">
      <c r="E107" s="25"/>
      <c r="G107" s="15"/>
    </row>
    <row r="108" spans="5:7" ht="12.75" customHeight="1" x14ac:dyDescent="0.2">
      <c r="E108" s="25"/>
      <c r="G108" s="15"/>
    </row>
    <row r="109" spans="5:7" ht="12.75" customHeight="1" x14ac:dyDescent="0.2">
      <c r="E109" s="25"/>
      <c r="G109" s="15"/>
    </row>
    <row r="110" spans="5:7" ht="12.75" customHeight="1" x14ac:dyDescent="0.2">
      <c r="E110" s="25"/>
      <c r="G110" s="15"/>
    </row>
    <row r="111" spans="5:7" ht="12.75" customHeight="1" x14ac:dyDescent="0.2">
      <c r="E111" s="25"/>
      <c r="G111" s="15"/>
    </row>
    <row r="112" spans="5:7" ht="12.75" customHeight="1" x14ac:dyDescent="0.2">
      <c r="E112" s="25"/>
      <c r="G112" s="15"/>
    </row>
    <row r="113" spans="5:7" ht="12.75" customHeight="1" x14ac:dyDescent="0.2">
      <c r="E113" s="25"/>
      <c r="G113" s="15"/>
    </row>
    <row r="114" spans="5:7" ht="12.75" customHeight="1" x14ac:dyDescent="0.2">
      <c r="E114" s="25"/>
      <c r="G114" s="15"/>
    </row>
    <row r="115" spans="5:7" ht="12.75" customHeight="1" x14ac:dyDescent="0.2">
      <c r="E115" s="25"/>
      <c r="G115" s="15"/>
    </row>
    <row r="116" spans="5:7" ht="12.75" customHeight="1" x14ac:dyDescent="0.2">
      <c r="E116" s="25"/>
      <c r="G116" s="15"/>
    </row>
    <row r="117" spans="5:7" ht="12.75" customHeight="1" x14ac:dyDescent="0.2">
      <c r="E117" s="25"/>
      <c r="G117" s="15"/>
    </row>
    <row r="118" spans="5:7" ht="12.75" customHeight="1" x14ac:dyDescent="0.2">
      <c r="E118" s="25"/>
      <c r="G118" s="15"/>
    </row>
    <row r="119" spans="5:7" ht="12.75" customHeight="1" x14ac:dyDescent="0.2">
      <c r="E119" s="25"/>
      <c r="G119" s="15"/>
    </row>
    <row r="120" spans="5:7" ht="12.75" customHeight="1" x14ac:dyDescent="0.2">
      <c r="E120" s="25"/>
      <c r="G120" s="15"/>
    </row>
    <row r="121" spans="5:7" ht="12.75" customHeight="1" x14ac:dyDescent="0.2">
      <c r="E121" s="25"/>
      <c r="G121" s="15"/>
    </row>
    <row r="122" spans="5:7" ht="12.75" customHeight="1" x14ac:dyDescent="0.2">
      <c r="E122" s="25"/>
      <c r="G122" s="15"/>
    </row>
    <row r="123" spans="5:7" ht="12.75" customHeight="1" x14ac:dyDescent="0.2">
      <c r="E123" s="25"/>
      <c r="G123" s="15"/>
    </row>
    <row r="124" spans="5:7" ht="12.75" customHeight="1" x14ac:dyDescent="0.2">
      <c r="E124" s="25"/>
      <c r="G124" s="15"/>
    </row>
    <row r="125" spans="5:7" ht="12.75" customHeight="1" x14ac:dyDescent="0.2">
      <c r="E125" s="25"/>
      <c r="G125" s="15"/>
    </row>
    <row r="126" spans="5:7" ht="12.75" customHeight="1" x14ac:dyDescent="0.2">
      <c r="E126" s="25"/>
      <c r="G126" s="15"/>
    </row>
    <row r="127" spans="5:7" ht="12.75" customHeight="1" x14ac:dyDescent="0.2">
      <c r="E127" s="25"/>
      <c r="G127" s="15"/>
    </row>
    <row r="128" spans="5:7" ht="12.75" customHeight="1" x14ac:dyDescent="0.2">
      <c r="E128" s="25"/>
      <c r="G128" s="15"/>
    </row>
    <row r="129" spans="5:7" ht="12.75" customHeight="1" x14ac:dyDescent="0.2">
      <c r="E129" s="25"/>
      <c r="G129" s="15"/>
    </row>
    <row r="130" spans="5:7" ht="12.75" customHeight="1" x14ac:dyDescent="0.2">
      <c r="E130" s="25"/>
      <c r="G130" s="15"/>
    </row>
    <row r="131" spans="5:7" ht="12.75" customHeight="1" x14ac:dyDescent="0.2">
      <c r="E131" s="25"/>
      <c r="G131" s="15"/>
    </row>
    <row r="132" spans="5:7" ht="12.75" customHeight="1" x14ac:dyDescent="0.2">
      <c r="E132" s="25"/>
      <c r="G132" s="15"/>
    </row>
    <row r="133" spans="5:7" ht="12.75" customHeight="1" x14ac:dyDescent="0.2">
      <c r="E133" s="25"/>
      <c r="G133" s="15"/>
    </row>
    <row r="134" spans="5:7" ht="12.75" customHeight="1" x14ac:dyDescent="0.2">
      <c r="E134" s="25"/>
      <c r="G134" s="15"/>
    </row>
    <row r="135" spans="5:7" ht="12.75" customHeight="1" x14ac:dyDescent="0.2">
      <c r="E135" s="25"/>
      <c r="G135" s="15"/>
    </row>
    <row r="136" spans="5:7" ht="12.75" customHeight="1" x14ac:dyDescent="0.2">
      <c r="E136" s="25"/>
      <c r="G136" s="15"/>
    </row>
    <row r="137" spans="5:7" ht="12.75" customHeight="1" x14ac:dyDescent="0.2">
      <c r="E137" s="25"/>
      <c r="G137" s="15"/>
    </row>
    <row r="138" spans="5:7" ht="12.75" customHeight="1" x14ac:dyDescent="0.2">
      <c r="E138" s="25"/>
      <c r="G138" s="15"/>
    </row>
    <row r="139" spans="5:7" ht="12.75" customHeight="1" x14ac:dyDescent="0.2">
      <c r="E139" s="25"/>
      <c r="G139" s="15"/>
    </row>
    <row r="140" spans="5:7" ht="12.75" customHeight="1" x14ac:dyDescent="0.2">
      <c r="E140" s="25"/>
      <c r="G140" s="15"/>
    </row>
    <row r="141" spans="5:7" ht="12.75" customHeight="1" x14ac:dyDescent="0.2">
      <c r="E141" s="25"/>
      <c r="G141" s="15"/>
    </row>
    <row r="142" spans="5:7" ht="12.75" customHeight="1" x14ac:dyDescent="0.2">
      <c r="E142" s="25"/>
      <c r="G142" s="15"/>
    </row>
    <row r="143" spans="5:7" ht="12.75" customHeight="1" x14ac:dyDescent="0.2">
      <c r="E143" s="25"/>
      <c r="G143" s="15"/>
    </row>
    <row r="144" spans="5:7" ht="12.75" customHeight="1" x14ac:dyDescent="0.2">
      <c r="E144" s="25"/>
      <c r="G144" s="15"/>
    </row>
    <row r="145" spans="5:7" ht="12.75" customHeight="1" x14ac:dyDescent="0.2">
      <c r="E145" s="25"/>
      <c r="G145" s="15"/>
    </row>
    <row r="146" spans="5:7" ht="12.75" customHeight="1" x14ac:dyDescent="0.2">
      <c r="E146" s="25"/>
      <c r="G146" s="15"/>
    </row>
    <row r="147" spans="5:7" ht="12.75" customHeight="1" x14ac:dyDescent="0.2">
      <c r="E147" s="25"/>
      <c r="G147" s="15"/>
    </row>
    <row r="148" spans="5:7" ht="12.75" customHeight="1" x14ac:dyDescent="0.2">
      <c r="E148" s="25"/>
      <c r="G148" s="15"/>
    </row>
    <row r="149" spans="5:7" ht="12.75" customHeight="1" x14ac:dyDescent="0.2">
      <c r="E149" s="25"/>
      <c r="G149" s="15"/>
    </row>
    <row r="150" spans="5:7" ht="12.75" customHeight="1" x14ac:dyDescent="0.2">
      <c r="E150" s="25"/>
      <c r="G150" s="15"/>
    </row>
    <row r="151" spans="5:7" ht="12.75" customHeight="1" x14ac:dyDescent="0.2">
      <c r="E151" s="25"/>
      <c r="G151" s="15"/>
    </row>
    <row r="152" spans="5:7" ht="12.75" customHeight="1" x14ac:dyDescent="0.2">
      <c r="E152" s="25"/>
      <c r="G152" s="15"/>
    </row>
    <row r="153" spans="5:7" ht="12.75" customHeight="1" x14ac:dyDescent="0.2">
      <c r="E153" s="25"/>
      <c r="G153" s="15"/>
    </row>
    <row r="154" spans="5:7" ht="12.75" customHeight="1" x14ac:dyDescent="0.2">
      <c r="E154" s="25"/>
      <c r="G154" s="15"/>
    </row>
    <row r="155" spans="5:7" ht="12.75" customHeight="1" x14ac:dyDescent="0.2">
      <c r="E155" s="25"/>
      <c r="G155" s="15"/>
    </row>
    <row r="156" spans="5:7" ht="12.75" customHeight="1" x14ac:dyDescent="0.2">
      <c r="E156" s="25"/>
      <c r="G156" s="15"/>
    </row>
    <row r="157" spans="5:7" ht="12.75" customHeight="1" x14ac:dyDescent="0.2">
      <c r="E157" s="25"/>
      <c r="G157" s="15"/>
    </row>
    <row r="158" spans="5:7" ht="12.75" customHeight="1" x14ac:dyDescent="0.2">
      <c r="E158" s="25"/>
      <c r="G158" s="15"/>
    </row>
    <row r="159" spans="5:7" ht="12.75" customHeight="1" x14ac:dyDescent="0.2">
      <c r="E159" s="25"/>
      <c r="G159" s="15"/>
    </row>
    <row r="160" spans="5:7" ht="12.75" customHeight="1" x14ac:dyDescent="0.2">
      <c r="E160" s="25"/>
      <c r="G160" s="15"/>
    </row>
    <row r="161" spans="5:7" ht="12.75" customHeight="1" x14ac:dyDescent="0.2">
      <c r="E161" s="25"/>
      <c r="G161" s="15"/>
    </row>
    <row r="162" spans="5:7" ht="12.75" customHeight="1" x14ac:dyDescent="0.2">
      <c r="E162" s="25"/>
      <c r="G162" s="15"/>
    </row>
    <row r="163" spans="5:7" ht="12.75" customHeight="1" x14ac:dyDescent="0.2">
      <c r="E163" s="25"/>
      <c r="G163" s="15"/>
    </row>
    <row r="164" spans="5:7" ht="12.75" customHeight="1" x14ac:dyDescent="0.2">
      <c r="E164" s="25"/>
      <c r="G164" s="15"/>
    </row>
    <row r="165" spans="5:7" ht="12.75" customHeight="1" x14ac:dyDescent="0.2">
      <c r="E165" s="25"/>
      <c r="G165" s="15"/>
    </row>
    <row r="166" spans="5:7" ht="12.75" customHeight="1" x14ac:dyDescent="0.2">
      <c r="E166" s="25"/>
      <c r="G166" s="15"/>
    </row>
    <row r="167" spans="5:7" ht="12.75" customHeight="1" x14ac:dyDescent="0.2">
      <c r="E167" s="25"/>
      <c r="G167" s="15"/>
    </row>
    <row r="168" spans="5:7" ht="12.75" customHeight="1" x14ac:dyDescent="0.2">
      <c r="E168" s="25"/>
      <c r="G168" s="15"/>
    </row>
    <row r="169" spans="5:7" ht="12.75" customHeight="1" x14ac:dyDescent="0.2">
      <c r="E169" s="25"/>
      <c r="G169" s="15"/>
    </row>
    <row r="170" spans="5:7" ht="12.75" customHeight="1" x14ac:dyDescent="0.2">
      <c r="E170" s="25"/>
      <c r="G170" s="15"/>
    </row>
    <row r="171" spans="5:7" ht="12.75" customHeight="1" x14ac:dyDescent="0.2">
      <c r="E171" s="25"/>
      <c r="G171" s="15"/>
    </row>
    <row r="172" spans="5:7" ht="12.75" customHeight="1" x14ac:dyDescent="0.2">
      <c r="E172" s="25"/>
      <c r="G172" s="15"/>
    </row>
    <row r="173" spans="5:7" ht="12.75" customHeight="1" x14ac:dyDescent="0.2">
      <c r="E173" s="25"/>
      <c r="G173" s="15"/>
    </row>
    <row r="174" spans="5:7" ht="12.75" customHeight="1" x14ac:dyDescent="0.2">
      <c r="E174" s="25"/>
      <c r="G174" s="15"/>
    </row>
    <row r="175" spans="5:7" ht="12.75" customHeight="1" x14ac:dyDescent="0.2">
      <c r="E175" s="25"/>
      <c r="G175" s="15"/>
    </row>
    <row r="176" spans="5:7" ht="12.75" customHeight="1" x14ac:dyDescent="0.2">
      <c r="E176" s="25"/>
      <c r="G176" s="15"/>
    </row>
    <row r="177" spans="5:7" ht="12.75" customHeight="1" x14ac:dyDescent="0.2">
      <c r="E177" s="25"/>
      <c r="G177" s="15"/>
    </row>
    <row r="178" spans="5:7" ht="12.75" customHeight="1" x14ac:dyDescent="0.2">
      <c r="E178" s="25"/>
      <c r="G178" s="15"/>
    </row>
    <row r="179" spans="5:7" ht="12.75" customHeight="1" x14ac:dyDescent="0.2">
      <c r="E179" s="25"/>
      <c r="G179" s="15"/>
    </row>
    <row r="180" spans="5:7" ht="12.75" customHeight="1" x14ac:dyDescent="0.2">
      <c r="E180" s="25"/>
      <c r="G180" s="15"/>
    </row>
    <row r="181" spans="5:7" ht="12.75" customHeight="1" x14ac:dyDescent="0.2">
      <c r="E181" s="25"/>
      <c r="G181" s="15"/>
    </row>
    <row r="182" spans="5:7" ht="12.75" customHeight="1" x14ac:dyDescent="0.2">
      <c r="E182" s="25"/>
      <c r="G182" s="15"/>
    </row>
    <row r="183" spans="5:7" ht="12.75" customHeight="1" x14ac:dyDescent="0.2">
      <c r="E183" s="25"/>
      <c r="G183" s="15"/>
    </row>
    <row r="184" spans="5:7" ht="12.75" customHeight="1" x14ac:dyDescent="0.2">
      <c r="E184" s="25"/>
      <c r="G184" s="15"/>
    </row>
    <row r="185" spans="5:7" ht="12.75" customHeight="1" x14ac:dyDescent="0.2">
      <c r="E185" s="25"/>
      <c r="G185" s="15"/>
    </row>
    <row r="186" spans="5:7" ht="12.75" customHeight="1" x14ac:dyDescent="0.2">
      <c r="E186" s="25"/>
      <c r="G186" s="15"/>
    </row>
    <row r="187" spans="5:7" ht="12.75" customHeight="1" x14ac:dyDescent="0.2">
      <c r="E187" s="25"/>
      <c r="G187" s="15"/>
    </row>
    <row r="188" spans="5:7" ht="12.75" customHeight="1" x14ac:dyDescent="0.2">
      <c r="E188" s="25"/>
      <c r="G188" s="15"/>
    </row>
    <row r="189" spans="5:7" ht="12.75" customHeight="1" x14ac:dyDescent="0.2">
      <c r="E189" s="25"/>
      <c r="G189" s="15"/>
    </row>
    <row r="190" spans="5:7" ht="12.75" customHeight="1" x14ac:dyDescent="0.2">
      <c r="E190" s="25"/>
      <c r="G190" s="15"/>
    </row>
    <row r="191" spans="5:7" ht="12.75" customHeight="1" x14ac:dyDescent="0.2">
      <c r="E191" s="25"/>
      <c r="G191" s="15"/>
    </row>
    <row r="192" spans="5:7" ht="12.75" customHeight="1" x14ac:dyDescent="0.2">
      <c r="E192" s="25"/>
      <c r="G192" s="15"/>
    </row>
    <row r="193" spans="5:7" ht="12.75" customHeight="1" x14ac:dyDescent="0.2">
      <c r="E193" s="25"/>
      <c r="G193" s="15"/>
    </row>
    <row r="194" spans="5:7" ht="12.75" customHeight="1" x14ac:dyDescent="0.2">
      <c r="E194" s="25"/>
      <c r="G194" s="15"/>
    </row>
    <row r="195" spans="5:7" ht="12.75" customHeight="1" x14ac:dyDescent="0.2">
      <c r="E195" s="25"/>
      <c r="G195" s="15"/>
    </row>
    <row r="196" spans="5:7" ht="12.75" customHeight="1" x14ac:dyDescent="0.2">
      <c r="E196" s="25"/>
      <c r="G196" s="15"/>
    </row>
    <row r="197" spans="5:7" ht="12.75" customHeight="1" x14ac:dyDescent="0.2">
      <c r="E197" s="25"/>
      <c r="G197" s="15"/>
    </row>
    <row r="198" spans="5:7" ht="12.75" customHeight="1" x14ac:dyDescent="0.2">
      <c r="E198" s="25"/>
      <c r="G198" s="15"/>
    </row>
    <row r="199" spans="5:7" ht="12.75" customHeight="1" x14ac:dyDescent="0.2">
      <c r="E199" s="25"/>
      <c r="G199" s="15"/>
    </row>
    <row r="200" spans="5:7" ht="12.75" customHeight="1" x14ac:dyDescent="0.2">
      <c r="E200" s="25"/>
      <c r="G200" s="15"/>
    </row>
    <row r="201" spans="5:7" ht="12.75" customHeight="1" x14ac:dyDescent="0.2">
      <c r="E201" s="25"/>
      <c r="G201" s="15"/>
    </row>
    <row r="202" spans="5:7" ht="12.75" customHeight="1" x14ac:dyDescent="0.2">
      <c r="E202" s="25"/>
      <c r="G202" s="15"/>
    </row>
    <row r="203" spans="5:7" ht="12.75" customHeight="1" x14ac:dyDescent="0.2">
      <c r="E203" s="25"/>
      <c r="G203" s="15"/>
    </row>
    <row r="204" spans="5:7" ht="12.75" customHeight="1" x14ac:dyDescent="0.2">
      <c r="E204" s="25"/>
      <c r="G204" s="15"/>
    </row>
    <row r="205" spans="5:7" ht="12.75" customHeight="1" x14ac:dyDescent="0.2">
      <c r="E205" s="25"/>
      <c r="G205" s="15"/>
    </row>
    <row r="206" spans="5:7" ht="12.75" customHeight="1" x14ac:dyDescent="0.2">
      <c r="E206" s="25"/>
      <c r="G206" s="15"/>
    </row>
    <row r="207" spans="5:7" ht="12.75" customHeight="1" x14ac:dyDescent="0.2">
      <c r="E207" s="25"/>
      <c r="G207" s="15"/>
    </row>
    <row r="208" spans="5:7" ht="12.75" customHeight="1" x14ac:dyDescent="0.2">
      <c r="E208" s="25"/>
      <c r="G208" s="15"/>
    </row>
    <row r="209" spans="5:7" ht="12.75" customHeight="1" x14ac:dyDescent="0.2">
      <c r="E209" s="25"/>
      <c r="G209" s="15"/>
    </row>
    <row r="210" spans="5:7" ht="12.75" customHeight="1" x14ac:dyDescent="0.2">
      <c r="E210" s="25"/>
      <c r="G210" s="15"/>
    </row>
    <row r="211" spans="5:7" ht="12.75" customHeight="1" x14ac:dyDescent="0.2">
      <c r="E211" s="25"/>
      <c r="G211" s="15"/>
    </row>
    <row r="212" spans="5:7" ht="12.75" customHeight="1" x14ac:dyDescent="0.2">
      <c r="E212" s="25"/>
      <c r="G212" s="15"/>
    </row>
    <row r="213" spans="5:7" ht="12.75" customHeight="1" x14ac:dyDescent="0.2">
      <c r="E213" s="25"/>
      <c r="G213" s="15"/>
    </row>
    <row r="214" spans="5:7" ht="12.75" customHeight="1" x14ac:dyDescent="0.2">
      <c r="E214" s="25"/>
      <c r="G214" s="15"/>
    </row>
    <row r="215" spans="5:7" ht="12.75" customHeight="1" x14ac:dyDescent="0.2">
      <c r="E215" s="25"/>
      <c r="G215" s="15"/>
    </row>
    <row r="216" spans="5:7" ht="12.75" customHeight="1" x14ac:dyDescent="0.2">
      <c r="E216" s="25"/>
      <c r="G216" s="15"/>
    </row>
    <row r="217" spans="5:7" ht="12.75" customHeight="1" x14ac:dyDescent="0.2">
      <c r="E217" s="25"/>
      <c r="G217" s="15"/>
    </row>
    <row r="218" spans="5:7" ht="12.75" customHeight="1" x14ac:dyDescent="0.2">
      <c r="E218" s="25"/>
      <c r="G218" s="15"/>
    </row>
    <row r="219" spans="5:7" ht="12.75" customHeight="1" x14ac:dyDescent="0.2">
      <c r="E219" s="25"/>
      <c r="G219" s="15"/>
    </row>
    <row r="220" spans="5:7" ht="12.75" customHeight="1" x14ac:dyDescent="0.2">
      <c r="E220" s="25"/>
      <c r="G220" s="15"/>
    </row>
    <row r="221" spans="5:7" ht="12.75" customHeight="1" x14ac:dyDescent="0.2">
      <c r="E221" s="25"/>
      <c r="G221" s="15"/>
    </row>
    <row r="222" spans="5:7" ht="12.75" customHeight="1" x14ac:dyDescent="0.2">
      <c r="E222" s="25"/>
      <c r="G222" s="15"/>
    </row>
    <row r="223" spans="5:7" ht="12.75" customHeight="1" x14ac:dyDescent="0.2">
      <c r="E223" s="25"/>
      <c r="G223" s="15"/>
    </row>
    <row r="224" spans="5:7" ht="12.75" customHeight="1" x14ac:dyDescent="0.2">
      <c r="E224" s="25"/>
      <c r="G224" s="15"/>
    </row>
    <row r="225" spans="5:7" ht="12.75" customHeight="1" x14ac:dyDescent="0.2">
      <c r="E225" s="25"/>
      <c r="G225" s="15"/>
    </row>
    <row r="226" spans="5:7" ht="12.75" customHeight="1" x14ac:dyDescent="0.2">
      <c r="E226" s="25"/>
      <c r="G226" s="15"/>
    </row>
    <row r="227" spans="5:7" ht="12.75" customHeight="1" x14ac:dyDescent="0.2">
      <c r="E227" s="25"/>
      <c r="G227" s="15"/>
    </row>
    <row r="228" spans="5:7" ht="12.75" customHeight="1" x14ac:dyDescent="0.2">
      <c r="E228" s="25"/>
      <c r="G228" s="15"/>
    </row>
    <row r="229" spans="5:7" ht="12.75" customHeight="1" x14ac:dyDescent="0.2">
      <c r="E229" s="25"/>
      <c r="G229" s="15"/>
    </row>
    <row r="230" spans="5:7" ht="12.75" customHeight="1" x14ac:dyDescent="0.2">
      <c r="E230" s="25"/>
      <c r="G230" s="15"/>
    </row>
    <row r="231" spans="5:7" ht="12.75" customHeight="1" x14ac:dyDescent="0.2">
      <c r="E231" s="25"/>
      <c r="G231" s="15"/>
    </row>
    <row r="232" spans="5:7" ht="12.75" customHeight="1" x14ac:dyDescent="0.2">
      <c r="E232" s="25"/>
      <c r="G232" s="15"/>
    </row>
    <row r="233" spans="5:7" ht="12.75" customHeight="1" x14ac:dyDescent="0.2">
      <c r="E233" s="25"/>
      <c r="G233" s="15"/>
    </row>
    <row r="234" spans="5:7" ht="12.75" customHeight="1" x14ac:dyDescent="0.2">
      <c r="E234" s="25"/>
      <c r="G234" s="15"/>
    </row>
    <row r="235" spans="5:7" ht="12.75" customHeight="1" x14ac:dyDescent="0.2">
      <c r="E235" s="25"/>
      <c r="G235" s="15"/>
    </row>
    <row r="236" spans="5:7" ht="12.75" customHeight="1" x14ac:dyDescent="0.2">
      <c r="E236" s="25"/>
      <c r="G236" s="15"/>
    </row>
    <row r="237" spans="5:7" ht="12.75" customHeight="1" x14ac:dyDescent="0.2">
      <c r="E237" s="25"/>
      <c r="G237" s="15"/>
    </row>
    <row r="238" spans="5:7" ht="12.75" customHeight="1" x14ac:dyDescent="0.2">
      <c r="E238" s="25"/>
      <c r="G238" s="15"/>
    </row>
    <row r="239" spans="5:7" ht="12.75" customHeight="1" x14ac:dyDescent="0.2">
      <c r="E239" s="25"/>
      <c r="G239" s="15"/>
    </row>
    <row r="240" spans="5:7" ht="12.75" customHeight="1" x14ac:dyDescent="0.2">
      <c r="E240" s="25"/>
      <c r="G240" s="15"/>
    </row>
    <row r="241" spans="5:7" ht="12.75" customHeight="1" x14ac:dyDescent="0.2">
      <c r="E241" s="25"/>
      <c r="G241" s="15"/>
    </row>
    <row r="242" spans="5:7" ht="12.75" customHeight="1" x14ac:dyDescent="0.2">
      <c r="E242" s="25"/>
      <c r="G242" s="15"/>
    </row>
    <row r="243" spans="5:7" ht="12.75" customHeight="1" x14ac:dyDescent="0.2">
      <c r="E243" s="25"/>
      <c r="G243" s="15"/>
    </row>
    <row r="244" spans="5:7" ht="12.75" customHeight="1" x14ac:dyDescent="0.2">
      <c r="E244" s="25"/>
      <c r="G244" s="15"/>
    </row>
    <row r="245" spans="5:7" ht="12.75" customHeight="1" x14ac:dyDescent="0.2">
      <c r="E245" s="25"/>
      <c r="G245" s="15"/>
    </row>
    <row r="246" spans="5:7" ht="12.75" customHeight="1" x14ac:dyDescent="0.2">
      <c r="E246" s="25"/>
      <c r="G246" s="15"/>
    </row>
    <row r="247" spans="5:7" ht="12.75" customHeight="1" x14ac:dyDescent="0.2">
      <c r="E247" s="25"/>
      <c r="G247" s="15"/>
    </row>
    <row r="248" spans="5:7" ht="12.75" customHeight="1" x14ac:dyDescent="0.2">
      <c r="E248" s="25"/>
      <c r="G248" s="15"/>
    </row>
    <row r="249" spans="5:7" ht="12.75" customHeight="1" x14ac:dyDescent="0.2">
      <c r="E249" s="25"/>
      <c r="G249" s="15"/>
    </row>
    <row r="250" spans="5:7" ht="12.75" customHeight="1" x14ac:dyDescent="0.2">
      <c r="E250" s="25"/>
      <c r="G250" s="15"/>
    </row>
    <row r="251" spans="5:7" ht="12.75" customHeight="1" x14ac:dyDescent="0.2">
      <c r="E251" s="25"/>
      <c r="G251" s="15"/>
    </row>
    <row r="252" spans="5:7" ht="12.75" customHeight="1" x14ac:dyDescent="0.2">
      <c r="E252" s="25"/>
      <c r="G252" s="15"/>
    </row>
    <row r="253" spans="5:7" ht="12.75" customHeight="1" x14ac:dyDescent="0.2">
      <c r="E253" s="25"/>
      <c r="G253" s="15"/>
    </row>
    <row r="254" spans="5:7" ht="12.75" customHeight="1" x14ac:dyDescent="0.2">
      <c r="E254" s="25"/>
      <c r="G254" s="15"/>
    </row>
    <row r="255" spans="5:7" ht="12.75" customHeight="1" x14ac:dyDescent="0.2">
      <c r="E255" s="25"/>
      <c r="G255" s="15"/>
    </row>
    <row r="256" spans="5:7" ht="12.75" customHeight="1" x14ac:dyDescent="0.2">
      <c r="E256" s="25"/>
      <c r="G256" s="15"/>
    </row>
    <row r="257" spans="5:7" ht="12.75" customHeight="1" x14ac:dyDescent="0.2">
      <c r="E257" s="25"/>
      <c r="G257" s="15"/>
    </row>
    <row r="258" spans="5:7" ht="12.75" customHeight="1" x14ac:dyDescent="0.2">
      <c r="E258" s="25"/>
      <c r="G258" s="15"/>
    </row>
    <row r="259" spans="5:7" ht="12.75" customHeight="1" x14ac:dyDescent="0.2">
      <c r="E259" s="25"/>
      <c r="G259" s="15"/>
    </row>
    <row r="260" spans="5:7" ht="12.75" customHeight="1" x14ac:dyDescent="0.2">
      <c r="E260" s="25"/>
      <c r="G260" s="15"/>
    </row>
    <row r="261" spans="5:7" ht="12.75" customHeight="1" x14ac:dyDescent="0.2">
      <c r="E261" s="25"/>
      <c r="G261" s="15"/>
    </row>
    <row r="262" spans="5:7" ht="12.75" customHeight="1" x14ac:dyDescent="0.2">
      <c r="E262" s="25"/>
      <c r="G262" s="15"/>
    </row>
    <row r="263" spans="5:7" ht="12.75" customHeight="1" x14ac:dyDescent="0.2">
      <c r="E263" s="25"/>
      <c r="G263" s="15"/>
    </row>
    <row r="264" spans="5:7" ht="12.75" customHeight="1" x14ac:dyDescent="0.2">
      <c r="E264" s="25"/>
      <c r="G264" s="15"/>
    </row>
    <row r="265" spans="5:7" ht="12.75" customHeight="1" x14ac:dyDescent="0.2">
      <c r="E265" s="25"/>
      <c r="G265" s="15"/>
    </row>
    <row r="266" spans="5:7" ht="12.75" customHeight="1" x14ac:dyDescent="0.2">
      <c r="E266" s="25"/>
      <c r="G266" s="15"/>
    </row>
    <row r="267" spans="5:7" ht="12.75" customHeight="1" x14ac:dyDescent="0.2">
      <c r="E267" s="25"/>
      <c r="G267" s="15"/>
    </row>
    <row r="268" spans="5:7" ht="12.75" customHeight="1" x14ac:dyDescent="0.2">
      <c r="E268" s="25"/>
      <c r="G268" s="15"/>
    </row>
    <row r="269" spans="5:7" ht="12.75" customHeight="1" x14ac:dyDescent="0.2">
      <c r="E269" s="25"/>
      <c r="G269" s="15"/>
    </row>
    <row r="270" spans="5:7" ht="12.75" customHeight="1" x14ac:dyDescent="0.2">
      <c r="E270" s="25"/>
      <c r="G270" s="15"/>
    </row>
    <row r="271" spans="5:7" ht="12.75" customHeight="1" x14ac:dyDescent="0.2">
      <c r="E271" s="25"/>
      <c r="G271" s="15"/>
    </row>
    <row r="272" spans="5:7" ht="12.75" customHeight="1" x14ac:dyDescent="0.2">
      <c r="E272" s="25"/>
      <c r="G272" s="15"/>
    </row>
    <row r="273" spans="5:7" ht="12.75" customHeight="1" x14ac:dyDescent="0.2">
      <c r="E273" s="25"/>
      <c r="G273" s="15"/>
    </row>
    <row r="274" spans="5:7" ht="12.75" customHeight="1" x14ac:dyDescent="0.2">
      <c r="E274" s="25"/>
      <c r="G274" s="15"/>
    </row>
    <row r="275" spans="5:7" ht="12.75" customHeight="1" x14ac:dyDescent="0.2">
      <c r="E275" s="25"/>
      <c r="G275" s="15"/>
    </row>
    <row r="276" spans="5:7" ht="12.75" customHeight="1" x14ac:dyDescent="0.2">
      <c r="E276" s="25"/>
      <c r="G276" s="15"/>
    </row>
    <row r="277" spans="5:7" ht="12.75" customHeight="1" x14ac:dyDescent="0.2">
      <c r="E277" s="25"/>
      <c r="G277" s="15"/>
    </row>
    <row r="278" spans="5:7" ht="12.75" customHeight="1" x14ac:dyDescent="0.2">
      <c r="E278" s="25"/>
      <c r="G278" s="15"/>
    </row>
    <row r="279" spans="5:7" ht="12.75" customHeight="1" x14ac:dyDescent="0.2">
      <c r="E279" s="25"/>
      <c r="G279" s="15"/>
    </row>
    <row r="280" spans="5:7" ht="12.75" customHeight="1" x14ac:dyDescent="0.2">
      <c r="E280" s="25"/>
      <c r="G280" s="15"/>
    </row>
    <row r="281" spans="5:7" ht="12.75" customHeight="1" x14ac:dyDescent="0.2">
      <c r="E281" s="25"/>
      <c r="G281" s="15"/>
    </row>
    <row r="282" spans="5:7" ht="12.75" customHeight="1" x14ac:dyDescent="0.2">
      <c r="E282" s="25"/>
      <c r="G282" s="15"/>
    </row>
    <row r="283" spans="5:7" ht="12.75" customHeight="1" x14ac:dyDescent="0.2">
      <c r="E283" s="25"/>
      <c r="G283" s="15"/>
    </row>
    <row r="284" spans="5:7" ht="12.75" customHeight="1" x14ac:dyDescent="0.2">
      <c r="E284" s="25"/>
      <c r="G284" s="15"/>
    </row>
    <row r="285" spans="5:7" ht="12.75" customHeight="1" x14ac:dyDescent="0.2">
      <c r="E285" s="25"/>
      <c r="G285" s="15"/>
    </row>
    <row r="286" spans="5:7" ht="12.75" customHeight="1" x14ac:dyDescent="0.2">
      <c r="E286" s="25"/>
      <c r="G286" s="15"/>
    </row>
    <row r="287" spans="5:7" ht="12.75" customHeight="1" x14ac:dyDescent="0.2">
      <c r="E287" s="25"/>
      <c r="G287" s="15"/>
    </row>
    <row r="288" spans="5:7" ht="12.75" customHeight="1" x14ac:dyDescent="0.2">
      <c r="E288" s="25"/>
      <c r="G288" s="15"/>
    </row>
    <row r="289" spans="5:7" ht="12.75" customHeight="1" x14ac:dyDescent="0.2">
      <c r="E289" s="25"/>
      <c r="G289" s="15"/>
    </row>
    <row r="290" spans="5:7" ht="12.75" customHeight="1" x14ac:dyDescent="0.2">
      <c r="E290" s="25"/>
      <c r="G290" s="15"/>
    </row>
    <row r="291" spans="5:7" ht="12.75" customHeight="1" x14ac:dyDescent="0.2">
      <c r="E291" s="25"/>
      <c r="G291" s="15"/>
    </row>
    <row r="292" spans="5:7" ht="12.75" customHeight="1" x14ac:dyDescent="0.2">
      <c r="E292" s="25"/>
      <c r="G292" s="15"/>
    </row>
    <row r="293" spans="5:7" ht="12.75" customHeight="1" x14ac:dyDescent="0.2">
      <c r="E293" s="25"/>
      <c r="G293" s="15"/>
    </row>
    <row r="294" spans="5:7" ht="12.75" customHeight="1" x14ac:dyDescent="0.2">
      <c r="E294" s="25"/>
      <c r="G294" s="15"/>
    </row>
    <row r="295" spans="5:7" ht="12.75" customHeight="1" x14ac:dyDescent="0.2">
      <c r="E295" s="25"/>
      <c r="G295" s="15"/>
    </row>
    <row r="296" spans="5:7" ht="12.75" customHeight="1" x14ac:dyDescent="0.2">
      <c r="E296" s="25"/>
      <c r="G296" s="15"/>
    </row>
    <row r="297" spans="5:7" ht="12.75" customHeight="1" x14ac:dyDescent="0.2">
      <c r="E297" s="25"/>
      <c r="G297" s="15"/>
    </row>
    <row r="298" spans="5:7" ht="12.75" customHeight="1" x14ac:dyDescent="0.2">
      <c r="E298" s="25"/>
      <c r="G298" s="15"/>
    </row>
    <row r="299" spans="5:7" ht="12.75" customHeight="1" x14ac:dyDescent="0.2">
      <c r="E299" s="25"/>
      <c r="G299" s="15"/>
    </row>
    <row r="300" spans="5:7" ht="12.75" customHeight="1" x14ac:dyDescent="0.2">
      <c r="E300" s="25"/>
      <c r="G300" s="15"/>
    </row>
    <row r="301" spans="5:7" ht="12.75" customHeight="1" x14ac:dyDescent="0.2">
      <c r="E301" s="25"/>
      <c r="G301" s="15"/>
    </row>
    <row r="302" spans="5:7" ht="12.75" customHeight="1" x14ac:dyDescent="0.2">
      <c r="E302" s="25"/>
      <c r="G302" s="15"/>
    </row>
    <row r="303" spans="5:7" ht="12.75" customHeight="1" x14ac:dyDescent="0.2">
      <c r="E303" s="25"/>
      <c r="G303" s="15"/>
    </row>
    <row r="304" spans="5:7" ht="12.75" customHeight="1" x14ac:dyDescent="0.2">
      <c r="E304" s="25"/>
      <c r="G304" s="15"/>
    </row>
    <row r="305" spans="5:7" ht="12.75" customHeight="1" x14ac:dyDescent="0.2">
      <c r="E305" s="25"/>
      <c r="G305" s="15"/>
    </row>
    <row r="306" spans="5:7" ht="12.75" customHeight="1" x14ac:dyDescent="0.2">
      <c r="E306" s="25"/>
      <c r="G306" s="15"/>
    </row>
    <row r="307" spans="5:7" ht="12.75" customHeight="1" x14ac:dyDescent="0.2">
      <c r="E307" s="25"/>
      <c r="G307" s="15"/>
    </row>
    <row r="308" spans="5:7" ht="12.75" customHeight="1" x14ac:dyDescent="0.2">
      <c r="E308" s="25"/>
      <c r="G308" s="15"/>
    </row>
    <row r="309" spans="5:7" ht="12.75" customHeight="1" x14ac:dyDescent="0.2">
      <c r="E309" s="25"/>
      <c r="G309" s="15"/>
    </row>
    <row r="310" spans="5:7" ht="12.75" customHeight="1" x14ac:dyDescent="0.2">
      <c r="E310" s="25"/>
      <c r="G310" s="15"/>
    </row>
    <row r="311" spans="5:7" ht="12.75" customHeight="1" x14ac:dyDescent="0.2">
      <c r="E311" s="25"/>
      <c r="G311" s="15"/>
    </row>
    <row r="312" spans="5:7" ht="12.75" customHeight="1" x14ac:dyDescent="0.2">
      <c r="E312" s="25"/>
      <c r="G312" s="15"/>
    </row>
    <row r="313" spans="5:7" ht="12.75" customHeight="1" x14ac:dyDescent="0.2">
      <c r="E313" s="25"/>
      <c r="G313" s="15"/>
    </row>
    <row r="314" spans="5:7" ht="12.75" customHeight="1" x14ac:dyDescent="0.2">
      <c r="E314" s="25"/>
      <c r="G314" s="15"/>
    </row>
    <row r="315" spans="5:7" ht="12.75" customHeight="1" x14ac:dyDescent="0.2">
      <c r="E315" s="25"/>
      <c r="G315" s="15"/>
    </row>
    <row r="316" spans="5:7" ht="12.75" customHeight="1" x14ac:dyDescent="0.2">
      <c r="E316" s="25"/>
      <c r="G316" s="15"/>
    </row>
    <row r="317" spans="5:7" ht="12.75" customHeight="1" x14ac:dyDescent="0.2">
      <c r="E317" s="25"/>
      <c r="G317" s="15"/>
    </row>
    <row r="318" spans="5:7" ht="12.75" customHeight="1" x14ac:dyDescent="0.2">
      <c r="E318" s="25"/>
      <c r="G318" s="15"/>
    </row>
    <row r="319" spans="5:7" ht="12.75" customHeight="1" x14ac:dyDescent="0.2">
      <c r="E319" s="25"/>
      <c r="G319" s="15"/>
    </row>
    <row r="320" spans="5:7" ht="12.75" customHeight="1" x14ac:dyDescent="0.2">
      <c r="E320" s="25"/>
      <c r="G320" s="15"/>
    </row>
    <row r="321" spans="5:7" ht="12.75" customHeight="1" x14ac:dyDescent="0.2">
      <c r="E321" s="25"/>
      <c r="G321" s="15"/>
    </row>
    <row r="322" spans="5:7" ht="12.75" customHeight="1" x14ac:dyDescent="0.2">
      <c r="E322" s="25"/>
      <c r="G322" s="15"/>
    </row>
    <row r="323" spans="5:7" ht="12.75" customHeight="1" x14ac:dyDescent="0.2">
      <c r="E323" s="25"/>
      <c r="G323" s="15"/>
    </row>
    <row r="324" spans="5:7" ht="12.75" customHeight="1" x14ac:dyDescent="0.2">
      <c r="E324" s="25"/>
      <c r="G324" s="15"/>
    </row>
    <row r="325" spans="5:7" ht="12.75" customHeight="1" x14ac:dyDescent="0.2">
      <c r="E325" s="25"/>
      <c r="G325" s="15"/>
    </row>
    <row r="326" spans="5:7" ht="12.75" customHeight="1" x14ac:dyDescent="0.2">
      <c r="E326" s="25"/>
      <c r="G326" s="15"/>
    </row>
    <row r="327" spans="5:7" ht="12.75" customHeight="1" x14ac:dyDescent="0.2">
      <c r="E327" s="25"/>
      <c r="G327" s="15"/>
    </row>
    <row r="328" spans="5:7" ht="12.75" customHeight="1" x14ac:dyDescent="0.2">
      <c r="E328" s="25"/>
      <c r="G328" s="15"/>
    </row>
    <row r="329" spans="5:7" ht="12.75" customHeight="1" x14ac:dyDescent="0.2">
      <c r="E329" s="25"/>
      <c r="G329" s="15"/>
    </row>
    <row r="330" spans="5:7" ht="12.75" customHeight="1" x14ac:dyDescent="0.2">
      <c r="E330" s="25"/>
      <c r="G330" s="15"/>
    </row>
    <row r="331" spans="5:7" ht="12.75" customHeight="1" x14ac:dyDescent="0.2">
      <c r="E331" s="25"/>
      <c r="G331" s="15"/>
    </row>
    <row r="332" spans="5:7" ht="12.75" customHeight="1" x14ac:dyDescent="0.2">
      <c r="E332" s="25"/>
      <c r="G332" s="15"/>
    </row>
    <row r="333" spans="5:7" ht="12.75" customHeight="1" x14ac:dyDescent="0.2">
      <c r="E333" s="25"/>
      <c r="G333" s="15"/>
    </row>
    <row r="334" spans="5:7" ht="12.75" customHeight="1" x14ac:dyDescent="0.2">
      <c r="E334" s="25"/>
      <c r="G334" s="15"/>
    </row>
    <row r="335" spans="5:7" ht="12.75" customHeight="1" x14ac:dyDescent="0.2">
      <c r="E335" s="25"/>
      <c r="G335" s="15"/>
    </row>
    <row r="336" spans="5:7" ht="12.75" customHeight="1" x14ac:dyDescent="0.2">
      <c r="E336" s="25"/>
      <c r="G336" s="15"/>
    </row>
    <row r="337" spans="5:7" ht="12.75" customHeight="1" x14ac:dyDescent="0.2">
      <c r="E337" s="25"/>
      <c r="G337" s="15"/>
    </row>
    <row r="338" spans="5:7" ht="12.75" customHeight="1" x14ac:dyDescent="0.2">
      <c r="E338" s="25"/>
      <c r="G338" s="15"/>
    </row>
    <row r="339" spans="5:7" ht="12.75" customHeight="1" x14ac:dyDescent="0.2">
      <c r="E339" s="25"/>
      <c r="G339" s="15"/>
    </row>
    <row r="340" spans="5:7" ht="12.75" customHeight="1" x14ac:dyDescent="0.2">
      <c r="E340" s="25"/>
      <c r="G340" s="15"/>
    </row>
    <row r="341" spans="5:7" ht="12.75" customHeight="1" x14ac:dyDescent="0.2">
      <c r="E341" s="25"/>
      <c r="G341" s="15"/>
    </row>
    <row r="342" spans="5:7" ht="12.75" customHeight="1" x14ac:dyDescent="0.2">
      <c r="E342" s="25"/>
      <c r="G342" s="15"/>
    </row>
    <row r="343" spans="5:7" ht="12.75" customHeight="1" x14ac:dyDescent="0.2">
      <c r="E343" s="25"/>
      <c r="G343" s="15"/>
    </row>
    <row r="344" spans="5:7" ht="12.75" customHeight="1" x14ac:dyDescent="0.2">
      <c r="E344" s="25"/>
      <c r="G344" s="15"/>
    </row>
    <row r="345" spans="5:7" ht="12.75" customHeight="1" x14ac:dyDescent="0.2">
      <c r="E345" s="25"/>
      <c r="G345" s="15"/>
    </row>
    <row r="346" spans="5:7" ht="12.75" customHeight="1" x14ac:dyDescent="0.2">
      <c r="E346" s="25"/>
      <c r="G346" s="15"/>
    </row>
    <row r="347" spans="5:7" ht="12.75" customHeight="1" x14ac:dyDescent="0.2">
      <c r="E347" s="25"/>
      <c r="G347" s="15"/>
    </row>
    <row r="348" spans="5:7" ht="12.75" customHeight="1" x14ac:dyDescent="0.2">
      <c r="E348" s="25"/>
      <c r="G348" s="15"/>
    </row>
    <row r="349" spans="5:7" ht="12.75" customHeight="1" x14ac:dyDescent="0.2">
      <c r="E349" s="25"/>
      <c r="G349" s="15"/>
    </row>
    <row r="350" spans="5:7" ht="12.75" customHeight="1" x14ac:dyDescent="0.2">
      <c r="E350" s="25"/>
      <c r="G350" s="15"/>
    </row>
    <row r="351" spans="5:7" ht="12.75" customHeight="1" x14ac:dyDescent="0.2">
      <c r="E351" s="25"/>
      <c r="G351" s="15"/>
    </row>
    <row r="352" spans="5:7" ht="12.75" customHeight="1" x14ac:dyDescent="0.2">
      <c r="E352" s="25"/>
      <c r="G352" s="15"/>
    </row>
    <row r="353" spans="5:7" ht="12.75" customHeight="1" x14ac:dyDescent="0.2">
      <c r="E353" s="25"/>
      <c r="G353" s="15"/>
    </row>
    <row r="354" spans="5:7" ht="12.75" customHeight="1" x14ac:dyDescent="0.2">
      <c r="E354" s="25"/>
      <c r="G354" s="15"/>
    </row>
    <row r="355" spans="5:7" ht="12.75" customHeight="1" x14ac:dyDescent="0.2">
      <c r="E355" s="25"/>
      <c r="G355" s="15"/>
    </row>
    <row r="356" spans="5:7" ht="12.75" customHeight="1" x14ac:dyDescent="0.2">
      <c r="E356" s="25"/>
      <c r="G356" s="15"/>
    </row>
    <row r="357" spans="5:7" ht="12.75" customHeight="1" x14ac:dyDescent="0.2">
      <c r="E357" s="25"/>
      <c r="G357" s="15"/>
    </row>
    <row r="358" spans="5:7" ht="12.75" customHeight="1" x14ac:dyDescent="0.2">
      <c r="E358" s="25"/>
      <c r="G358" s="15"/>
    </row>
    <row r="359" spans="5:7" ht="12.75" customHeight="1" x14ac:dyDescent="0.2">
      <c r="E359" s="25"/>
      <c r="G359" s="15"/>
    </row>
    <row r="360" spans="5:7" ht="12.75" customHeight="1" x14ac:dyDescent="0.2">
      <c r="E360" s="25"/>
      <c r="G360" s="15"/>
    </row>
    <row r="361" spans="5:7" ht="12.75" customHeight="1" x14ac:dyDescent="0.2">
      <c r="E361" s="25"/>
      <c r="G361" s="15"/>
    </row>
    <row r="362" spans="5:7" ht="12.75" customHeight="1" x14ac:dyDescent="0.2">
      <c r="E362" s="25"/>
      <c r="G362" s="15"/>
    </row>
    <row r="363" spans="5:7" ht="12.75" customHeight="1" x14ac:dyDescent="0.2">
      <c r="E363" s="25"/>
      <c r="G363" s="15"/>
    </row>
    <row r="364" spans="5:7" ht="12.75" customHeight="1" x14ac:dyDescent="0.2">
      <c r="E364" s="25"/>
      <c r="G364" s="15"/>
    </row>
    <row r="365" spans="5:7" ht="12.75" customHeight="1" x14ac:dyDescent="0.2">
      <c r="E365" s="25"/>
      <c r="G365" s="15"/>
    </row>
    <row r="366" spans="5:7" ht="12.75" customHeight="1" x14ac:dyDescent="0.2">
      <c r="E366" s="25"/>
      <c r="G366" s="15"/>
    </row>
    <row r="367" spans="5:7" ht="12.75" customHeight="1" x14ac:dyDescent="0.2">
      <c r="E367" s="25"/>
      <c r="G367" s="15"/>
    </row>
    <row r="368" spans="5:7" ht="12.75" customHeight="1" x14ac:dyDescent="0.2">
      <c r="E368" s="25"/>
      <c r="G368" s="15"/>
    </row>
    <row r="369" spans="5:7" ht="12.75" customHeight="1" x14ac:dyDescent="0.2">
      <c r="E369" s="25"/>
      <c r="G369" s="15"/>
    </row>
    <row r="370" spans="5:7" ht="12.75" customHeight="1" x14ac:dyDescent="0.2">
      <c r="E370" s="25"/>
      <c r="G370" s="15"/>
    </row>
    <row r="371" spans="5:7" ht="12.75" customHeight="1" x14ac:dyDescent="0.2">
      <c r="E371" s="25"/>
      <c r="G371" s="15"/>
    </row>
    <row r="372" spans="5:7" ht="12.75" customHeight="1" x14ac:dyDescent="0.2">
      <c r="E372" s="25"/>
      <c r="G372" s="15"/>
    </row>
    <row r="373" spans="5:7" ht="12.75" customHeight="1" x14ac:dyDescent="0.2">
      <c r="E373" s="25"/>
      <c r="G373" s="15"/>
    </row>
    <row r="374" spans="5:7" ht="12.75" customHeight="1" x14ac:dyDescent="0.2">
      <c r="E374" s="25"/>
      <c r="G374" s="15"/>
    </row>
    <row r="375" spans="5:7" ht="12.75" customHeight="1" x14ac:dyDescent="0.2">
      <c r="E375" s="25"/>
      <c r="G375" s="15"/>
    </row>
    <row r="376" spans="5:7" ht="12.75" customHeight="1" x14ac:dyDescent="0.2">
      <c r="E376" s="25"/>
      <c r="G376" s="15"/>
    </row>
    <row r="377" spans="5:7" ht="12.75" customHeight="1" x14ac:dyDescent="0.2">
      <c r="E377" s="25"/>
      <c r="G377" s="15"/>
    </row>
    <row r="378" spans="5:7" ht="12.75" customHeight="1" x14ac:dyDescent="0.2">
      <c r="E378" s="25"/>
      <c r="G378" s="15"/>
    </row>
    <row r="379" spans="5:7" ht="12.75" customHeight="1" x14ac:dyDescent="0.2">
      <c r="E379" s="25"/>
      <c r="G379" s="15"/>
    </row>
    <row r="380" spans="5:7" ht="12.75" customHeight="1" x14ac:dyDescent="0.2">
      <c r="E380" s="25"/>
      <c r="G380" s="15"/>
    </row>
    <row r="381" spans="5:7" ht="12.75" customHeight="1" x14ac:dyDescent="0.2">
      <c r="E381" s="25"/>
      <c r="G381" s="15"/>
    </row>
    <row r="382" spans="5:7" ht="12.75" customHeight="1" x14ac:dyDescent="0.2">
      <c r="E382" s="25"/>
      <c r="G382" s="15"/>
    </row>
    <row r="383" spans="5:7" ht="12.75" customHeight="1" x14ac:dyDescent="0.2">
      <c r="E383" s="25"/>
      <c r="G383" s="15"/>
    </row>
    <row r="384" spans="5:7" ht="12.75" customHeight="1" x14ac:dyDescent="0.2">
      <c r="E384" s="25"/>
      <c r="G384" s="15"/>
    </row>
    <row r="385" spans="5:7" ht="12.75" customHeight="1" x14ac:dyDescent="0.2">
      <c r="E385" s="25"/>
      <c r="G385" s="15"/>
    </row>
    <row r="386" spans="5:7" ht="12.75" customHeight="1" x14ac:dyDescent="0.2">
      <c r="E386" s="25"/>
      <c r="G386" s="15"/>
    </row>
    <row r="387" spans="5:7" ht="12.75" customHeight="1" x14ac:dyDescent="0.2">
      <c r="E387" s="25"/>
      <c r="G387" s="15"/>
    </row>
    <row r="388" spans="5:7" ht="12.75" customHeight="1" x14ac:dyDescent="0.2">
      <c r="E388" s="25"/>
      <c r="G388" s="15"/>
    </row>
    <row r="389" spans="5:7" ht="12.75" customHeight="1" x14ac:dyDescent="0.2">
      <c r="E389" s="25"/>
      <c r="G389" s="15"/>
    </row>
    <row r="390" spans="5:7" ht="12.75" customHeight="1" x14ac:dyDescent="0.2">
      <c r="E390" s="25"/>
      <c r="G390" s="15"/>
    </row>
    <row r="391" spans="5:7" ht="12.75" customHeight="1" x14ac:dyDescent="0.2">
      <c r="E391" s="25"/>
      <c r="G391" s="15"/>
    </row>
    <row r="392" spans="5:7" ht="12.75" customHeight="1" x14ac:dyDescent="0.2">
      <c r="E392" s="25"/>
      <c r="G392" s="15"/>
    </row>
    <row r="393" spans="5:7" ht="12.75" customHeight="1" x14ac:dyDescent="0.2">
      <c r="E393" s="25"/>
      <c r="G393" s="15"/>
    </row>
    <row r="394" spans="5:7" ht="12.75" customHeight="1" x14ac:dyDescent="0.2">
      <c r="E394" s="25"/>
      <c r="G394" s="15"/>
    </row>
    <row r="395" spans="5:7" ht="12.75" customHeight="1" x14ac:dyDescent="0.2">
      <c r="E395" s="25"/>
      <c r="G395" s="15"/>
    </row>
    <row r="396" spans="5:7" ht="12.75" customHeight="1" x14ac:dyDescent="0.2">
      <c r="E396" s="25"/>
      <c r="G396" s="15"/>
    </row>
    <row r="397" spans="5:7" ht="12.75" customHeight="1" x14ac:dyDescent="0.2">
      <c r="E397" s="25"/>
      <c r="G397" s="15"/>
    </row>
    <row r="398" spans="5:7" ht="12.75" customHeight="1" x14ac:dyDescent="0.2">
      <c r="E398" s="25"/>
      <c r="G398" s="15"/>
    </row>
    <row r="399" spans="5:7" ht="12.75" customHeight="1" x14ac:dyDescent="0.2">
      <c r="E399" s="25"/>
      <c r="G399" s="15"/>
    </row>
    <row r="400" spans="5:7" ht="12.75" customHeight="1" x14ac:dyDescent="0.2">
      <c r="E400" s="25"/>
      <c r="G400" s="15"/>
    </row>
    <row r="401" spans="5:7" ht="12.75" customHeight="1" x14ac:dyDescent="0.2">
      <c r="E401" s="25"/>
      <c r="G401" s="15"/>
    </row>
    <row r="402" spans="5:7" ht="12.75" customHeight="1" x14ac:dyDescent="0.2">
      <c r="E402" s="25"/>
      <c r="G402" s="15"/>
    </row>
    <row r="403" spans="5:7" ht="12.75" customHeight="1" x14ac:dyDescent="0.2">
      <c r="E403" s="25"/>
      <c r="G403" s="15"/>
    </row>
    <row r="404" spans="5:7" ht="12.75" customHeight="1" x14ac:dyDescent="0.2">
      <c r="E404" s="25"/>
      <c r="G404" s="15"/>
    </row>
    <row r="405" spans="5:7" ht="12.75" customHeight="1" x14ac:dyDescent="0.2">
      <c r="E405" s="25"/>
      <c r="G405" s="15"/>
    </row>
    <row r="406" spans="5:7" ht="12.75" customHeight="1" x14ac:dyDescent="0.2">
      <c r="E406" s="25"/>
      <c r="G406" s="15"/>
    </row>
    <row r="407" spans="5:7" ht="12.75" customHeight="1" x14ac:dyDescent="0.2">
      <c r="E407" s="25"/>
      <c r="G407" s="15"/>
    </row>
    <row r="408" spans="5:7" ht="12.75" customHeight="1" x14ac:dyDescent="0.2">
      <c r="E408" s="25"/>
      <c r="G408" s="15"/>
    </row>
    <row r="409" spans="5:7" ht="12.75" customHeight="1" x14ac:dyDescent="0.2">
      <c r="E409" s="25"/>
      <c r="G409" s="15"/>
    </row>
    <row r="410" spans="5:7" ht="12.75" customHeight="1" x14ac:dyDescent="0.2">
      <c r="E410" s="25"/>
      <c r="G410" s="15"/>
    </row>
    <row r="411" spans="5:7" ht="12.75" customHeight="1" x14ac:dyDescent="0.2">
      <c r="E411" s="25"/>
      <c r="G411" s="15"/>
    </row>
    <row r="412" spans="5:7" ht="12.75" customHeight="1" x14ac:dyDescent="0.2">
      <c r="E412" s="25"/>
      <c r="G412" s="15"/>
    </row>
    <row r="413" spans="5:7" ht="12.75" customHeight="1" x14ac:dyDescent="0.2">
      <c r="E413" s="25"/>
      <c r="G413" s="15"/>
    </row>
    <row r="414" spans="5:7" ht="12.75" customHeight="1" x14ac:dyDescent="0.2">
      <c r="E414" s="25"/>
      <c r="G414" s="15"/>
    </row>
    <row r="415" spans="5:7" ht="12.75" customHeight="1" x14ac:dyDescent="0.2">
      <c r="E415" s="25"/>
      <c r="G415" s="15"/>
    </row>
    <row r="416" spans="5:7" ht="12.75" customHeight="1" x14ac:dyDescent="0.2">
      <c r="E416" s="25"/>
      <c r="G416" s="15"/>
    </row>
    <row r="417" spans="5:7" ht="12.75" customHeight="1" x14ac:dyDescent="0.2">
      <c r="E417" s="25"/>
      <c r="G417" s="15"/>
    </row>
    <row r="418" spans="5:7" ht="12.75" customHeight="1" x14ac:dyDescent="0.2">
      <c r="E418" s="25"/>
      <c r="G418" s="15"/>
    </row>
    <row r="419" spans="5:7" ht="12.75" customHeight="1" x14ac:dyDescent="0.2">
      <c r="E419" s="25"/>
      <c r="G419" s="15"/>
    </row>
    <row r="420" spans="5:7" ht="12.75" customHeight="1" x14ac:dyDescent="0.2">
      <c r="E420" s="25"/>
      <c r="G420" s="15"/>
    </row>
    <row r="421" spans="5:7" ht="12.75" customHeight="1" x14ac:dyDescent="0.2">
      <c r="E421" s="25"/>
      <c r="G421" s="15"/>
    </row>
    <row r="422" spans="5:7" ht="12.75" customHeight="1" x14ac:dyDescent="0.2">
      <c r="E422" s="25"/>
      <c r="G422" s="15"/>
    </row>
    <row r="423" spans="5:7" ht="12.75" customHeight="1" x14ac:dyDescent="0.2">
      <c r="E423" s="25"/>
      <c r="G423" s="15"/>
    </row>
    <row r="424" spans="5:7" ht="12.75" customHeight="1" x14ac:dyDescent="0.2">
      <c r="E424" s="25"/>
      <c r="G424" s="15"/>
    </row>
    <row r="425" spans="5:7" ht="12.75" customHeight="1" x14ac:dyDescent="0.2">
      <c r="E425" s="25"/>
      <c r="G425" s="15"/>
    </row>
    <row r="426" spans="5:7" ht="12.75" customHeight="1" x14ac:dyDescent="0.2">
      <c r="E426" s="25"/>
      <c r="G426" s="15"/>
    </row>
    <row r="427" spans="5:7" ht="12.75" customHeight="1" x14ac:dyDescent="0.2">
      <c r="E427" s="25"/>
      <c r="G427" s="15"/>
    </row>
    <row r="428" spans="5:7" ht="12.75" customHeight="1" x14ac:dyDescent="0.2">
      <c r="E428" s="25"/>
      <c r="G428" s="15"/>
    </row>
    <row r="429" spans="5:7" ht="12.75" customHeight="1" x14ac:dyDescent="0.2">
      <c r="E429" s="25"/>
      <c r="G429" s="15"/>
    </row>
    <row r="430" spans="5:7" ht="12.75" customHeight="1" x14ac:dyDescent="0.2">
      <c r="E430" s="25"/>
      <c r="G430" s="15"/>
    </row>
    <row r="431" spans="5:7" ht="12.75" customHeight="1" x14ac:dyDescent="0.2">
      <c r="E431" s="25"/>
      <c r="G431" s="15"/>
    </row>
    <row r="432" spans="5:7" ht="12.75" customHeight="1" x14ac:dyDescent="0.2">
      <c r="E432" s="25"/>
      <c r="G432" s="15"/>
    </row>
    <row r="433" spans="5:7" ht="12.75" customHeight="1" x14ac:dyDescent="0.2">
      <c r="E433" s="25"/>
      <c r="G433" s="15"/>
    </row>
    <row r="434" spans="5:7" ht="12.75" customHeight="1" x14ac:dyDescent="0.2">
      <c r="E434" s="25"/>
      <c r="G434" s="15"/>
    </row>
    <row r="435" spans="5:7" ht="12.75" customHeight="1" x14ac:dyDescent="0.2">
      <c r="E435" s="25"/>
      <c r="G435" s="15"/>
    </row>
    <row r="436" spans="5:7" ht="12.75" customHeight="1" x14ac:dyDescent="0.2">
      <c r="E436" s="25"/>
      <c r="G436" s="15"/>
    </row>
    <row r="437" spans="5:7" ht="12.75" customHeight="1" x14ac:dyDescent="0.2">
      <c r="E437" s="25"/>
      <c r="G437" s="15"/>
    </row>
    <row r="438" spans="5:7" ht="12.75" customHeight="1" x14ac:dyDescent="0.2">
      <c r="E438" s="25"/>
      <c r="G438" s="15"/>
    </row>
    <row r="439" spans="5:7" ht="12.75" customHeight="1" x14ac:dyDescent="0.2">
      <c r="E439" s="25"/>
      <c r="G439" s="15"/>
    </row>
    <row r="440" spans="5:7" ht="12.75" customHeight="1" x14ac:dyDescent="0.2">
      <c r="E440" s="25"/>
      <c r="G440" s="15"/>
    </row>
    <row r="441" spans="5:7" ht="12.75" customHeight="1" x14ac:dyDescent="0.2">
      <c r="E441" s="25"/>
      <c r="G441" s="15"/>
    </row>
    <row r="442" spans="5:7" ht="12.75" customHeight="1" x14ac:dyDescent="0.2">
      <c r="E442" s="25"/>
      <c r="G442" s="15"/>
    </row>
    <row r="443" spans="5:7" ht="12.75" customHeight="1" x14ac:dyDescent="0.2">
      <c r="E443" s="25"/>
      <c r="G443" s="15"/>
    </row>
    <row r="444" spans="5:7" ht="12.75" customHeight="1" x14ac:dyDescent="0.2">
      <c r="E444" s="25"/>
      <c r="G444" s="15"/>
    </row>
    <row r="445" spans="5:7" ht="12.75" customHeight="1" x14ac:dyDescent="0.2">
      <c r="E445" s="25"/>
      <c r="G445" s="15"/>
    </row>
    <row r="446" spans="5:7" ht="12.75" customHeight="1" x14ac:dyDescent="0.2">
      <c r="E446" s="25"/>
      <c r="G446" s="15"/>
    </row>
    <row r="447" spans="5:7" ht="12.75" customHeight="1" x14ac:dyDescent="0.2">
      <c r="E447" s="25"/>
      <c r="G447" s="15"/>
    </row>
    <row r="448" spans="5:7" ht="12.75" customHeight="1" x14ac:dyDescent="0.2">
      <c r="E448" s="25"/>
      <c r="G448" s="15"/>
    </row>
    <row r="449" spans="5:7" ht="12.75" customHeight="1" x14ac:dyDescent="0.2">
      <c r="E449" s="25"/>
      <c r="G449" s="15"/>
    </row>
    <row r="450" spans="5:7" ht="12.75" customHeight="1" x14ac:dyDescent="0.2">
      <c r="E450" s="25"/>
      <c r="G450" s="15"/>
    </row>
    <row r="451" spans="5:7" ht="12.75" customHeight="1" x14ac:dyDescent="0.2">
      <c r="E451" s="25"/>
      <c r="G451" s="15"/>
    </row>
    <row r="452" spans="5:7" ht="12.75" customHeight="1" x14ac:dyDescent="0.2">
      <c r="E452" s="25"/>
      <c r="G452" s="15"/>
    </row>
    <row r="453" spans="5:7" ht="12.75" customHeight="1" x14ac:dyDescent="0.2">
      <c r="E453" s="25"/>
      <c r="G453" s="15"/>
    </row>
    <row r="454" spans="5:7" ht="12.75" customHeight="1" x14ac:dyDescent="0.2">
      <c r="E454" s="25"/>
      <c r="G454" s="15"/>
    </row>
    <row r="455" spans="5:7" ht="12.75" customHeight="1" x14ac:dyDescent="0.2">
      <c r="E455" s="25"/>
      <c r="G455" s="15"/>
    </row>
    <row r="456" spans="5:7" ht="12.75" customHeight="1" x14ac:dyDescent="0.2">
      <c r="E456" s="25"/>
      <c r="G456" s="15"/>
    </row>
    <row r="457" spans="5:7" ht="12.75" customHeight="1" x14ac:dyDescent="0.2">
      <c r="E457" s="25"/>
      <c r="G457" s="15"/>
    </row>
    <row r="458" spans="5:7" ht="12.75" customHeight="1" x14ac:dyDescent="0.2">
      <c r="E458" s="25"/>
      <c r="G458" s="15"/>
    </row>
    <row r="459" spans="5:7" ht="12.75" customHeight="1" x14ac:dyDescent="0.2">
      <c r="E459" s="25"/>
      <c r="G459" s="15"/>
    </row>
    <row r="460" spans="5:7" ht="12.75" customHeight="1" x14ac:dyDescent="0.2">
      <c r="E460" s="25"/>
      <c r="G460" s="15"/>
    </row>
    <row r="461" spans="5:7" ht="12.75" customHeight="1" x14ac:dyDescent="0.2">
      <c r="E461" s="25"/>
      <c r="G461" s="15"/>
    </row>
    <row r="462" spans="5:7" ht="12.75" customHeight="1" x14ac:dyDescent="0.2">
      <c r="E462" s="25"/>
      <c r="G462" s="15"/>
    </row>
    <row r="463" spans="5:7" ht="12.75" customHeight="1" x14ac:dyDescent="0.2">
      <c r="E463" s="25"/>
      <c r="G463" s="15"/>
    </row>
    <row r="464" spans="5:7" ht="12.75" customHeight="1" x14ac:dyDescent="0.2">
      <c r="E464" s="25"/>
      <c r="G464" s="15"/>
    </row>
    <row r="465" spans="5:7" ht="12.75" customHeight="1" x14ac:dyDescent="0.2">
      <c r="E465" s="25"/>
      <c r="G465" s="15"/>
    </row>
    <row r="466" spans="5:7" ht="12.75" customHeight="1" x14ac:dyDescent="0.2">
      <c r="E466" s="25"/>
      <c r="G466" s="15"/>
    </row>
    <row r="467" spans="5:7" ht="12.75" customHeight="1" x14ac:dyDescent="0.2">
      <c r="E467" s="25"/>
      <c r="G467" s="15"/>
    </row>
    <row r="468" spans="5:7" ht="12.75" customHeight="1" x14ac:dyDescent="0.2">
      <c r="E468" s="25"/>
      <c r="G468" s="15"/>
    </row>
    <row r="469" spans="5:7" ht="12.75" customHeight="1" x14ac:dyDescent="0.2">
      <c r="E469" s="25"/>
      <c r="G469" s="15"/>
    </row>
    <row r="470" spans="5:7" ht="12.75" customHeight="1" x14ac:dyDescent="0.2">
      <c r="E470" s="25"/>
      <c r="G470" s="15"/>
    </row>
    <row r="471" spans="5:7" ht="12.75" customHeight="1" x14ac:dyDescent="0.2">
      <c r="E471" s="25"/>
      <c r="G471" s="15"/>
    </row>
    <row r="472" spans="5:7" ht="12.75" customHeight="1" x14ac:dyDescent="0.2">
      <c r="E472" s="25"/>
      <c r="G472" s="15"/>
    </row>
    <row r="473" spans="5:7" ht="12.75" customHeight="1" x14ac:dyDescent="0.2">
      <c r="E473" s="25"/>
      <c r="G473" s="15"/>
    </row>
    <row r="474" spans="5:7" ht="12.75" customHeight="1" x14ac:dyDescent="0.2">
      <c r="E474" s="25"/>
      <c r="G474" s="15"/>
    </row>
    <row r="475" spans="5:7" ht="12.75" customHeight="1" x14ac:dyDescent="0.2">
      <c r="E475" s="25"/>
      <c r="G475" s="15"/>
    </row>
    <row r="476" spans="5:7" ht="12.75" customHeight="1" x14ac:dyDescent="0.2">
      <c r="E476" s="25"/>
      <c r="G476" s="15"/>
    </row>
    <row r="477" spans="5:7" ht="12.75" customHeight="1" x14ac:dyDescent="0.2">
      <c r="E477" s="25"/>
      <c r="G477" s="15"/>
    </row>
    <row r="478" spans="5:7" ht="12.75" customHeight="1" x14ac:dyDescent="0.2">
      <c r="E478" s="25"/>
      <c r="G478" s="15"/>
    </row>
    <row r="479" spans="5:7" ht="12.75" customHeight="1" x14ac:dyDescent="0.2">
      <c r="E479" s="25"/>
      <c r="G479" s="15"/>
    </row>
    <row r="480" spans="5:7" ht="12.75" customHeight="1" x14ac:dyDescent="0.2">
      <c r="E480" s="25"/>
      <c r="G480" s="15"/>
    </row>
    <row r="481" spans="5:7" ht="12.75" customHeight="1" x14ac:dyDescent="0.2">
      <c r="E481" s="25"/>
      <c r="G481" s="15"/>
    </row>
    <row r="482" spans="5:7" ht="12.75" customHeight="1" x14ac:dyDescent="0.2">
      <c r="E482" s="25"/>
      <c r="G482" s="15"/>
    </row>
    <row r="483" spans="5:7" ht="12.75" customHeight="1" x14ac:dyDescent="0.2">
      <c r="E483" s="25"/>
      <c r="G483" s="15"/>
    </row>
    <row r="484" spans="5:7" ht="12.75" customHeight="1" x14ac:dyDescent="0.2">
      <c r="E484" s="25"/>
      <c r="G484" s="15"/>
    </row>
    <row r="485" spans="5:7" ht="12.75" customHeight="1" x14ac:dyDescent="0.2">
      <c r="E485" s="25"/>
      <c r="G485" s="15"/>
    </row>
    <row r="486" spans="5:7" ht="12.75" customHeight="1" x14ac:dyDescent="0.2">
      <c r="E486" s="25"/>
      <c r="G486" s="15"/>
    </row>
    <row r="487" spans="5:7" ht="12.75" customHeight="1" x14ac:dyDescent="0.2">
      <c r="E487" s="25"/>
      <c r="G487" s="15"/>
    </row>
    <row r="488" spans="5:7" ht="12.75" customHeight="1" x14ac:dyDescent="0.2">
      <c r="E488" s="25"/>
      <c r="G488" s="15"/>
    </row>
    <row r="489" spans="5:7" ht="12.75" customHeight="1" x14ac:dyDescent="0.2">
      <c r="E489" s="25"/>
      <c r="G489" s="15"/>
    </row>
    <row r="490" spans="5:7" ht="12.75" customHeight="1" x14ac:dyDescent="0.2">
      <c r="E490" s="25"/>
      <c r="G490" s="15"/>
    </row>
    <row r="491" spans="5:7" ht="12.75" customHeight="1" x14ac:dyDescent="0.2">
      <c r="E491" s="25"/>
      <c r="G491" s="15"/>
    </row>
    <row r="492" spans="5:7" ht="12.75" customHeight="1" x14ac:dyDescent="0.2">
      <c r="E492" s="25"/>
      <c r="G492" s="15"/>
    </row>
    <row r="493" spans="5:7" ht="12.75" customHeight="1" x14ac:dyDescent="0.2">
      <c r="E493" s="25"/>
      <c r="G493" s="15"/>
    </row>
    <row r="494" spans="5:7" ht="12.75" customHeight="1" x14ac:dyDescent="0.2">
      <c r="E494" s="25"/>
      <c r="G494" s="15"/>
    </row>
    <row r="495" spans="5:7" ht="12.75" customHeight="1" x14ac:dyDescent="0.2">
      <c r="E495" s="25"/>
      <c r="G495" s="15"/>
    </row>
    <row r="496" spans="5:7" ht="12.75" customHeight="1" x14ac:dyDescent="0.2">
      <c r="E496" s="25"/>
      <c r="G496" s="15"/>
    </row>
    <row r="497" spans="5:7" ht="12.75" customHeight="1" x14ac:dyDescent="0.2">
      <c r="E497" s="25"/>
      <c r="G497" s="15"/>
    </row>
    <row r="498" spans="5:7" ht="12.75" customHeight="1" x14ac:dyDescent="0.2">
      <c r="E498" s="25"/>
      <c r="G498" s="15"/>
    </row>
    <row r="499" spans="5:7" ht="12.75" customHeight="1" x14ac:dyDescent="0.2">
      <c r="E499" s="25"/>
      <c r="G499" s="15"/>
    </row>
    <row r="500" spans="5:7" ht="12.75" customHeight="1" x14ac:dyDescent="0.2">
      <c r="E500" s="25"/>
      <c r="G500" s="15"/>
    </row>
    <row r="501" spans="5:7" ht="12.75" customHeight="1" x14ac:dyDescent="0.2">
      <c r="E501" s="25"/>
      <c r="G501" s="15"/>
    </row>
    <row r="502" spans="5:7" ht="12.75" customHeight="1" x14ac:dyDescent="0.2">
      <c r="E502" s="25"/>
      <c r="G502" s="15"/>
    </row>
    <row r="503" spans="5:7" ht="12.75" customHeight="1" x14ac:dyDescent="0.2">
      <c r="E503" s="25"/>
      <c r="G503" s="15"/>
    </row>
    <row r="504" spans="5:7" ht="12.75" customHeight="1" x14ac:dyDescent="0.2">
      <c r="E504" s="25"/>
      <c r="G504" s="15"/>
    </row>
    <row r="505" spans="5:7" ht="12.75" customHeight="1" x14ac:dyDescent="0.2">
      <c r="E505" s="25"/>
      <c r="G505" s="15"/>
    </row>
    <row r="506" spans="5:7" ht="12.75" customHeight="1" x14ac:dyDescent="0.2">
      <c r="E506" s="25"/>
      <c r="G506" s="15"/>
    </row>
    <row r="507" spans="5:7" ht="12.75" customHeight="1" x14ac:dyDescent="0.2">
      <c r="E507" s="25"/>
      <c r="G507" s="15"/>
    </row>
    <row r="508" spans="5:7" ht="12.75" customHeight="1" x14ac:dyDescent="0.2">
      <c r="E508" s="25"/>
      <c r="G508" s="15"/>
    </row>
    <row r="509" spans="5:7" ht="12.75" customHeight="1" x14ac:dyDescent="0.2">
      <c r="E509" s="25"/>
      <c r="G509" s="15"/>
    </row>
    <row r="510" spans="5:7" ht="12.75" customHeight="1" x14ac:dyDescent="0.2">
      <c r="E510" s="25"/>
      <c r="G510" s="15"/>
    </row>
    <row r="511" spans="5:7" ht="12.75" customHeight="1" x14ac:dyDescent="0.2">
      <c r="E511" s="25"/>
      <c r="G511" s="15"/>
    </row>
    <row r="512" spans="5:7" ht="12.75" customHeight="1" x14ac:dyDescent="0.2">
      <c r="E512" s="25"/>
      <c r="G512" s="15"/>
    </row>
    <row r="513" spans="5:7" ht="12.75" customHeight="1" x14ac:dyDescent="0.2">
      <c r="E513" s="25"/>
      <c r="G513" s="15"/>
    </row>
    <row r="514" spans="5:7" ht="12.75" customHeight="1" x14ac:dyDescent="0.2">
      <c r="E514" s="25"/>
      <c r="G514" s="15"/>
    </row>
    <row r="515" spans="5:7" ht="12.75" customHeight="1" x14ac:dyDescent="0.2">
      <c r="E515" s="25"/>
      <c r="G515" s="15"/>
    </row>
    <row r="516" spans="5:7" ht="12.75" customHeight="1" x14ac:dyDescent="0.2">
      <c r="E516" s="25"/>
      <c r="G516" s="15"/>
    </row>
    <row r="517" spans="5:7" ht="12.75" customHeight="1" x14ac:dyDescent="0.2">
      <c r="E517" s="25"/>
      <c r="G517" s="15"/>
    </row>
    <row r="518" spans="5:7" ht="12.75" customHeight="1" x14ac:dyDescent="0.2">
      <c r="E518" s="25"/>
      <c r="G518" s="15"/>
    </row>
    <row r="519" spans="5:7" ht="12.75" customHeight="1" x14ac:dyDescent="0.2">
      <c r="E519" s="25"/>
      <c r="G519" s="15"/>
    </row>
    <row r="520" spans="5:7" ht="12.75" customHeight="1" x14ac:dyDescent="0.2">
      <c r="E520" s="25"/>
      <c r="G520" s="15"/>
    </row>
    <row r="521" spans="5:7" ht="12.75" customHeight="1" x14ac:dyDescent="0.2">
      <c r="E521" s="25"/>
      <c r="G521" s="15"/>
    </row>
    <row r="522" spans="5:7" ht="12.75" customHeight="1" x14ac:dyDescent="0.2">
      <c r="E522" s="25"/>
      <c r="G522" s="15"/>
    </row>
    <row r="523" spans="5:7" ht="12.75" customHeight="1" x14ac:dyDescent="0.2">
      <c r="E523" s="25"/>
      <c r="G523" s="15"/>
    </row>
    <row r="524" spans="5:7" ht="12.75" customHeight="1" x14ac:dyDescent="0.2">
      <c r="E524" s="25"/>
      <c r="G524" s="15"/>
    </row>
    <row r="525" spans="5:7" ht="12.75" customHeight="1" x14ac:dyDescent="0.2">
      <c r="E525" s="25"/>
      <c r="G525" s="15"/>
    </row>
    <row r="526" spans="5:7" ht="12.75" customHeight="1" x14ac:dyDescent="0.2">
      <c r="E526" s="25"/>
      <c r="G526" s="15"/>
    </row>
    <row r="527" spans="5:7" ht="12.75" customHeight="1" x14ac:dyDescent="0.2">
      <c r="E527" s="25"/>
      <c r="G527" s="15"/>
    </row>
    <row r="528" spans="5:7" ht="12.75" customHeight="1" x14ac:dyDescent="0.2">
      <c r="E528" s="25"/>
      <c r="G528" s="15"/>
    </row>
    <row r="529" spans="5:7" ht="12.75" customHeight="1" x14ac:dyDescent="0.2">
      <c r="E529" s="25"/>
      <c r="G529" s="15"/>
    </row>
    <row r="530" spans="5:7" ht="12.75" customHeight="1" x14ac:dyDescent="0.2">
      <c r="E530" s="25"/>
      <c r="G530" s="15"/>
    </row>
    <row r="531" spans="5:7" ht="12.75" customHeight="1" x14ac:dyDescent="0.2">
      <c r="E531" s="25"/>
      <c r="G531" s="15"/>
    </row>
    <row r="532" spans="5:7" ht="12.75" customHeight="1" x14ac:dyDescent="0.2">
      <c r="E532" s="25"/>
      <c r="G532" s="15"/>
    </row>
    <row r="533" spans="5:7" ht="12.75" customHeight="1" x14ac:dyDescent="0.2">
      <c r="E533" s="25"/>
      <c r="G533" s="15"/>
    </row>
    <row r="534" spans="5:7" ht="12.75" customHeight="1" x14ac:dyDescent="0.2">
      <c r="E534" s="25"/>
      <c r="G534" s="15"/>
    </row>
    <row r="535" spans="5:7" ht="12.75" customHeight="1" x14ac:dyDescent="0.2">
      <c r="E535" s="25"/>
      <c r="G535" s="15"/>
    </row>
    <row r="536" spans="5:7" ht="12.75" customHeight="1" x14ac:dyDescent="0.2">
      <c r="E536" s="25"/>
      <c r="G536" s="15"/>
    </row>
    <row r="537" spans="5:7" ht="12.75" customHeight="1" x14ac:dyDescent="0.2">
      <c r="E537" s="25"/>
      <c r="G537" s="15"/>
    </row>
    <row r="538" spans="5:7" ht="12.75" customHeight="1" x14ac:dyDescent="0.2">
      <c r="E538" s="25"/>
      <c r="G538" s="15"/>
    </row>
    <row r="539" spans="5:7" ht="12.75" customHeight="1" x14ac:dyDescent="0.2">
      <c r="E539" s="25"/>
      <c r="G539" s="15"/>
    </row>
    <row r="540" spans="5:7" ht="12.75" customHeight="1" x14ac:dyDescent="0.2">
      <c r="E540" s="25"/>
      <c r="G540" s="15"/>
    </row>
    <row r="541" spans="5:7" ht="12.75" customHeight="1" x14ac:dyDescent="0.2">
      <c r="E541" s="25"/>
      <c r="G541" s="15"/>
    </row>
    <row r="542" spans="5:7" ht="12.75" customHeight="1" x14ac:dyDescent="0.2">
      <c r="E542" s="25"/>
      <c r="G542" s="15"/>
    </row>
    <row r="543" spans="5:7" ht="12.75" customHeight="1" x14ac:dyDescent="0.2">
      <c r="E543" s="25"/>
      <c r="G543" s="15"/>
    </row>
    <row r="544" spans="5:7" ht="12.75" customHeight="1" x14ac:dyDescent="0.2">
      <c r="E544" s="25"/>
      <c r="G544" s="15"/>
    </row>
    <row r="545" spans="5:7" ht="12.75" customHeight="1" x14ac:dyDescent="0.2">
      <c r="E545" s="25"/>
      <c r="G545" s="15"/>
    </row>
    <row r="546" spans="5:7" ht="12.75" customHeight="1" x14ac:dyDescent="0.2">
      <c r="E546" s="25"/>
      <c r="G546" s="15"/>
    </row>
    <row r="547" spans="5:7" ht="12.75" customHeight="1" x14ac:dyDescent="0.2">
      <c r="E547" s="25"/>
      <c r="G547" s="15"/>
    </row>
    <row r="548" spans="5:7" ht="12.75" customHeight="1" x14ac:dyDescent="0.2">
      <c r="E548" s="25"/>
      <c r="G548" s="15"/>
    </row>
    <row r="549" spans="5:7" ht="12.75" customHeight="1" x14ac:dyDescent="0.2">
      <c r="E549" s="25"/>
      <c r="G549" s="15"/>
    </row>
    <row r="550" spans="5:7" ht="12.75" customHeight="1" x14ac:dyDescent="0.2">
      <c r="E550" s="25"/>
      <c r="G550" s="15"/>
    </row>
    <row r="551" spans="5:7" ht="12.75" customHeight="1" x14ac:dyDescent="0.2">
      <c r="E551" s="25"/>
      <c r="G551" s="15"/>
    </row>
    <row r="552" spans="5:7" ht="12.75" customHeight="1" x14ac:dyDescent="0.2">
      <c r="E552" s="25"/>
      <c r="G552" s="15"/>
    </row>
    <row r="553" spans="5:7" ht="12.75" customHeight="1" x14ac:dyDescent="0.2">
      <c r="E553" s="25"/>
      <c r="G553" s="15"/>
    </row>
    <row r="554" spans="5:7" ht="12.75" customHeight="1" x14ac:dyDescent="0.2">
      <c r="E554" s="25"/>
      <c r="G554" s="15"/>
    </row>
    <row r="555" spans="5:7" ht="12.75" customHeight="1" x14ac:dyDescent="0.2">
      <c r="E555" s="25"/>
      <c r="G555" s="15"/>
    </row>
    <row r="556" spans="5:7" ht="12.75" customHeight="1" x14ac:dyDescent="0.2">
      <c r="E556" s="25"/>
      <c r="G556" s="15"/>
    </row>
    <row r="557" spans="5:7" ht="12.75" customHeight="1" x14ac:dyDescent="0.2">
      <c r="E557" s="25"/>
      <c r="G557" s="15"/>
    </row>
    <row r="558" spans="5:7" ht="12.75" customHeight="1" x14ac:dyDescent="0.2">
      <c r="E558" s="25"/>
      <c r="G558" s="15"/>
    </row>
    <row r="559" spans="5:7" ht="12.75" customHeight="1" x14ac:dyDescent="0.2">
      <c r="E559" s="25"/>
      <c r="G559" s="15"/>
    </row>
    <row r="560" spans="5:7" ht="12.75" customHeight="1" x14ac:dyDescent="0.2">
      <c r="E560" s="25"/>
      <c r="G560" s="15"/>
    </row>
    <row r="561" spans="5:7" ht="12.75" customHeight="1" x14ac:dyDescent="0.2">
      <c r="E561" s="25"/>
      <c r="G561" s="15"/>
    </row>
    <row r="562" spans="5:7" ht="12.75" customHeight="1" x14ac:dyDescent="0.2">
      <c r="E562" s="25"/>
      <c r="G562" s="15"/>
    </row>
    <row r="563" spans="5:7" ht="12.75" customHeight="1" x14ac:dyDescent="0.2">
      <c r="E563" s="25"/>
      <c r="G563" s="15"/>
    </row>
    <row r="564" spans="5:7" ht="12.75" customHeight="1" x14ac:dyDescent="0.2">
      <c r="E564" s="25"/>
      <c r="G564" s="15"/>
    </row>
    <row r="565" spans="5:7" ht="12.75" customHeight="1" x14ac:dyDescent="0.2">
      <c r="E565" s="25"/>
      <c r="G565" s="15"/>
    </row>
    <row r="566" spans="5:7" ht="12.75" customHeight="1" x14ac:dyDescent="0.2">
      <c r="E566" s="25"/>
      <c r="G566" s="15"/>
    </row>
    <row r="567" spans="5:7" ht="12.75" customHeight="1" x14ac:dyDescent="0.2">
      <c r="E567" s="25"/>
      <c r="G567" s="15"/>
    </row>
    <row r="568" spans="5:7" ht="12.75" customHeight="1" x14ac:dyDescent="0.2">
      <c r="E568" s="25"/>
      <c r="G568" s="15"/>
    </row>
    <row r="569" spans="5:7" ht="12.75" customHeight="1" x14ac:dyDescent="0.2">
      <c r="E569" s="25"/>
      <c r="G569" s="15"/>
    </row>
    <row r="570" spans="5:7" ht="12.75" customHeight="1" x14ac:dyDescent="0.2">
      <c r="E570" s="25"/>
      <c r="G570" s="15"/>
    </row>
    <row r="571" spans="5:7" ht="12.75" customHeight="1" x14ac:dyDescent="0.2">
      <c r="E571" s="25"/>
      <c r="G571" s="15"/>
    </row>
    <row r="572" spans="5:7" ht="12.75" customHeight="1" x14ac:dyDescent="0.2">
      <c r="E572" s="25"/>
      <c r="G572" s="15"/>
    </row>
    <row r="573" spans="5:7" ht="12.75" customHeight="1" x14ac:dyDescent="0.2">
      <c r="E573" s="25"/>
      <c r="G573" s="15"/>
    </row>
    <row r="574" spans="5:7" ht="12.75" customHeight="1" x14ac:dyDescent="0.2">
      <c r="E574" s="25"/>
      <c r="G574" s="15"/>
    </row>
    <row r="575" spans="5:7" ht="12.75" customHeight="1" x14ac:dyDescent="0.2">
      <c r="E575" s="25"/>
      <c r="G575" s="15"/>
    </row>
    <row r="576" spans="5:7" ht="12.75" customHeight="1" x14ac:dyDescent="0.2">
      <c r="E576" s="25"/>
      <c r="G576" s="15"/>
    </row>
    <row r="577" spans="5:7" ht="12.75" customHeight="1" x14ac:dyDescent="0.2">
      <c r="E577" s="25"/>
      <c r="G577" s="15"/>
    </row>
    <row r="578" spans="5:7" ht="12.75" customHeight="1" x14ac:dyDescent="0.2">
      <c r="E578" s="25"/>
      <c r="G578" s="15"/>
    </row>
    <row r="579" spans="5:7" ht="12.75" customHeight="1" x14ac:dyDescent="0.2">
      <c r="E579" s="25"/>
      <c r="G579" s="15"/>
    </row>
    <row r="580" spans="5:7" ht="12.75" customHeight="1" x14ac:dyDescent="0.2">
      <c r="E580" s="25"/>
      <c r="G580" s="15"/>
    </row>
    <row r="581" spans="5:7" ht="12.75" customHeight="1" x14ac:dyDescent="0.2">
      <c r="E581" s="25"/>
      <c r="G581" s="15"/>
    </row>
    <row r="582" spans="5:7" ht="12.75" customHeight="1" x14ac:dyDescent="0.2">
      <c r="E582" s="25"/>
      <c r="G582" s="15"/>
    </row>
    <row r="583" spans="5:7" ht="12.75" customHeight="1" x14ac:dyDescent="0.2">
      <c r="E583" s="25"/>
      <c r="G583" s="15"/>
    </row>
    <row r="584" spans="5:7" ht="12.75" customHeight="1" x14ac:dyDescent="0.2">
      <c r="E584" s="25"/>
      <c r="G584" s="15"/>
    </row>
    <row r="585" spans="5:7" ht="12.75" customHeight="1" x14ac:dyDescent="0.2">
      <c r="E585" s="25"/>
      <c r="G585" s="15"/>
    </row>
    <row r="586" spans="5:7" ht="12.75" customHeight="1" x14ac:dyDescent="0.2">
      <c r="E586" s="25"/>
      <c r="G586" s="15"/>
    </row>
    <row r="587" spans="5:7" ht="12.75" customHeight="1" x14ac:dyDescent="0.2">
      <c r="E587" s="25"/>
      <c r="G587" s="15"/>
    </row>
    <row r="588" spans="5:7" ht="12.75" customHeight="1" x14ac:dyDescent="0.2">
      <c r="E588" s="25"/>
      <c r="G588" s="15"/>
    </row>
    <row r="589" spans="5:7" ht="12.75" customHeight="1" x14ac:dyDescent="0.2">
      <c r="E589" s="25"/>
      <c r="G589" s="15"/>
    </row>
    <row r="590" spans="5:7" ht="12.75" customHeight="1" x14ac:dyDescent="0.2">
      <c r="E590" s="25"/>
      <c r="G590" s="15"/>
    </row>
    <row r="591" spans="5:7" ht="12.75" customHeight="1" x14ac:dyDescent="0.2">
      <c r="E591" s="25"/>
      <c r="G591" s="15"/>
    </row>
    <row r="592" spans="5:7" ht="12.75" customHeight="1" x14ac:dyDescent="0.2">
      <c r="E592" s="25"/>
      <c r="G592" s="15"/>
    </row>
    <row r="593" spans="5:7" ht="12.75" customHeight="1" x14ac:dyDescent="0.2">
      <c r="E593" s="25"/>
      <c r="G593" s="15"/>
    </row>
    <row r="594" spans="5:7" ht="12.75" customHeight="1" x14ac:dyDescent="0.2">
      <c r="E594" s="25"/>
      <c r="G594" s="15"/>
    </row>
    <row r="595" spans="5:7" ht="12.75" customHeight="1" x14ac:dyDescent="0.2">
      <c r="E595" s="25"/>
      <c r="G595" s="15"/>
    </row>
    <row r="596" spans="5:7" ht="12.75" customHeight="1" x14ac:dyDescent="0.2">
      <c r="E596" s="25"/>
      <c r="G596" s="15"/>
    </row>
    <row r="597" spans="5:7" ht="12.75" customHeight="1" x14ac:dyDescent="0.2">
      <c r="E597" s="25"/>
      <c r="G597" s="15"/>
    </row>
    <row r="598" spans="5:7" ht="12.75" customHeight="1" x14ac:dyDescent="0.2">
      <c r="E598" s="25"/>
      <c r="G598" s="15"/>
    </row>
    <row r="599" spans="5:7" ht="12.75" customHeight="1" x14ac:dyDescent="0.2">
      <c r="E599" s="25"/>
      <c r="G599" s="15"/>
    </row>
    <row r="600" spans="5:7" ht="12.75" customHeight="1" x14ac:dyDescent="0.2">
      <c r="E600" s="25"/>
      <c r="G600" s="15"/>
    </row>
    <row r="601" spans="5:7" ht="12.75" customHeight="1" x14ac:dyDescent="0.2">
      <c r="E601" s="25"/>
      <c r="G601" s="15"/>
    </row>
    <row r="602" spans="5:7" ht="12.75" customHeight="1" x14ac:dyDescent="0.2">
      <c r="E602" s="25"/>
      <c r="G602" s="15"/>
    </row>
    <row r="603" spans="5:7" ht="12.75" customHeight="1" x14ac:dyDescent="0.2">
      <c r="E603" s="25"/>
      <c r="G603" s="15"/>
    </row>
    <row r="604" spans="5:7" ht="12.75" customHeight="1" x14ac:dyDescent="0.2">
      <c r="E604" s="25"/>
      <c r="G604" s="15"/>
    </row>
    <row r="605" spans="5:7" ht="12.75" customHeight="1" x14ac:dyDescent="0.2">
      <c r="E605" s="25"/>
      <c r="G605" s="15"/>
    </row>
    <row r="606" spans="5:7" ht="12.75" customHeight="1" x14ac:dyDescent="0.2">
      <c r="E606" s="25"/>
      <c r="G606" s="15"/>
    </row>
    <row r="607" spans="5:7" ht="12.75" customHeight="1" x14ac:dyDescent="0.2">
      <c r="E607" s="25"/>
      <c r="G607" s="15"/>
    </row>
    <row r="608" spans="5:7" ht="12.75" customHeight="1" x14ac:dyDescent="0.2">
      <c r="E608" s="25"/>
      <c r="G608" s="15"/>
    </row>
    <row r="609" spans="5:7" ht="12.75" customHeight="1" x14ac:dyDescent="0.2">
      <c r="E609" s="25"/>
      <c r="G609" s="15"/>
    </row>
    <row r="610" spans="5:7" ht="12.75" customHeight="1" x14ac:dyDescent="0.2">
      <c r="E610" s="25"/>
      <c r="G610" s="15"/>
    </row>
    <row r="611" spans="5:7" ht="12.75" customHeight="1" x14ac:dyDescent="0.2">
      <c r="E611" s="25"/>
      <c r="G611" s="15"/>
    </row>
    <row r="612" spans="5:7" ht="12.75" customHeight="1" x14ac:dyDescent="0.2">
      <c r="E612" s="25"/>
      <c r="G612" s="15"/>
    </row>
    <row r="613" spans="5:7" ht="12.75" customHeight="1" x14ac:dyDescent="0.2">
      <c r="E613" s="25"/>
      <c r="G613" s="15"/>
    </row>
    <row r="614" spans="5:7" ht="12.75" customHeight="1" x14ac:dyDescent="0.2">
      <c r="E614" s="25"/>
      <c r="G614" s="15"/>
    </row>
    <row r="615" spans="5:7" ht="12.75" customHeight="1" x14ac:dyDescent="0.2">
      <c r="E615" s="25"/>
      <c r="G615" s="15"/>
    </row>
    <row r="616" spans="5:7" ht="12.75" customHeight="1" x14ac:dyDescent="0.2">
      <c r="E616" s="25"/>
      <c r="G616" s="15"/>
    </row>
    <row r="617" spans="5:7" ht="12.75" customHeight="1" x14ac:dyDescent="0.2">
      <c r="E617" s="25"/>
      <c r="G617" s="15"/>
    </row>
    <row r="618" spans="5:7" ht="12.75" customHeight="1" x14ac:dyDescent="0.2">
      <c r="E618" s="25"/>
      <c r="G618" s="15"/>
    </row>
    <row r="619" spans="5:7" ht="12.75" customHeight="1" x14ac:dyDescent="0.2">
      <c r="E619" s="25"/>
      <c r="G619" s="15"/>
    </row>
    <row r="620" spans="5:7" ht="12.75" customHeight="1" x14ac:dyDescent="0.2">
      <c r="E620" s="25"/>
      <c r="G620" s="15"/>
    </row>
    <row r="621" spans="5:7" ht="12.75" customHeight="1" x14ac:dyDescent="0.2">
      <c r="E621" s="25"/>
      <c r="G621" s="15"/>
    </row>
    <row r="622" spans="5:7" ht="12.75" customHeight="1" x14ac:dyDescent="0.2">
      <c r="E622" s="25"/>
      <c r="G622" s="15"/>
    </row>
    <row r="623" spans="5:7" ht="12.75" customHeight="1" x14ac:dyDescent="0.2">
      <c r="E623" s="25"/>
      <c r="G623" s="15"/>
    </row>
    <row r="624" spans="5:7" ht="12.75" customHeight="1" x14ac:dyDescent="0.2">
      <c r="E624" s="25"/>
      <c r="G624" s="15"/>
    </row>
    <row r="625" spans="5:7" ht="12.75" customHeight="1" x14ac:dyDescent="0.2">
      <c r="E625" s="25"/>
      <c r="G625" s="15"/>
    </row>
    <row r="626" spans="5:7" ht="12.75" customHeight="1" x14ac:dyDescent="0.2">
      <c r="E626" s="25"/>
      <c r="G626" s="15"/>
    </row>
    <row r="627" spans="5:7" ht="12.75" customHeight="1" x14ac:dyDescent="0.2">
      <c r="E627" s="25"/>
      <c r="G627" s="15"/>
    </row>
    <row r="628" spans="5:7" ht="12.75" customHeight="1" x14ac:dyDescent="0.2">
      <c r="E628" s="25"/>
      <c r="G628" s="15"/>
    </row>
    <row r="629" spans="5:7" ht="12.75" customHeight="1" x14ac:dyDescent="0.2">
      <c r="E629" s="25"/>
      <c r="G629" s="15"/>
    </row>
    <row r="630" spans="5:7" ht="12.75" customHeight="1" x14ac:dyDescent="0.2">
      <c r="E630" s="25"/>
      <c r="G630" s="15"/>
    </row>
    <row r="631" spans="5:7" ht="12.75" customHeight="1" x14ac:dyDescent="0.2">
      <c r="E631" s="25"/>
      <c r="G631" s="15"/>
    </row>
    <row r="632" spans="5:7" ht="12.75" customHeight="1" x14ac:dyDescent="0.2">
      <c r="E632" s="25"/>
      <c r="G632" s="15"/>
    </row>
    <row r="633" spans="5:7" ht="12.75" customHeight="1" x14ac:dyDescent="0.2">
      <c r="E633" s="25"/>
      <c r="G633" s="15"/>
    </row>
    <row r="634" spans="5:7" ht="12.75" customHeight="1" x14ac:dyDescent="0.2">
      <c r="E634" s="25"/>
      <c r="G634" s="15"/>
    </row>
    <row r="635" spans="5:7" ht="12.75" customHeight="1" x14ac:dyDescent="0.2">
      <c r="E635" s="25"/>
      <c r="G635" s="15"/>
    </row>
    <row r="636" spans="5:7" ht="12.75" customHeight="1" x14ac:dyDescent="0.2">
      <c r="E636" s="25"/>
      <c r="G636" s="15"/>
    </row>
    <row r="637" spans="5:7" ht="12.75" customHeight="1" x14ac:dyDescent="0.2">
      <c r="E637" s="25"/>
      <c r="G637" s="15"/>
    </row>
    <row r="638" spans="5:7" ht="12.75" customHeight="1" x14ac:dyDescent="0.2">
      <c r="E638" s="25"/>
      <c r="G638" s="15"/>
    </row>
    <row r="639" spans="5:7" ht="12.75" customHeight="1" x14ac:dyDescent="0.2">
      <c r="E639" s="25"/>
      <c r="G639" s="15"/>
    </row>
    <row r="640" spans="5:7" ht="12.75" customHeight="1" x14ac:dyDescent="0.2">
      <c r="E640" s="25"/>
      <c r="G640" s="15"/>
    </row>
    <row r="641" spans="5:7" ht="12.75" customHeight="1" x14ac:dyDescent="0.2">
      <c r="E641" s="25"/>
      <c r="G641" s="15"/>
    </row>
    <row r="642" spans="5:7" ht="12.75" customHeight="1" x14ac:dyDescent="0.2">
      <c r="E642" s="25"/>
      <c r="G642" s="15"/>
    </row>
    <row r="643" spans="5:7" ht="12.75" customHeight="1" x14ac:dyDescent="0.2">
      <c r="E643" s="25"/>
      <c r="G643" s="15"/>
    </row>
    <row r="644" spans="5:7" ht="12.75" customHeight="1" x14ac:dyDescent="0.2">
      <c r="E644" s="25"/>
      <c r="G644" s="15"/>
    </row>
    <row r="645" spans="5:7" ht="12.75" customHeight="1" x14ac:dyDescent="0.2">
      <c r="E645" s="25"/>
      <c r="G645" s="15"/>
    </row>
    <row r="646" spans="5:7" ht="12.75" customHeight="1" x14ac:dyDescent="0.2">
      <c r="E646" s="25"/>
      <c r="G646" s="15"/>
    </row>
    <row r="647" spans="5:7" ht="12.75" customHeight="1" x14ac:dyDescent="0.2">
      <c r="E647" s="25"/>
      <c r="G647" s="15"/>
    </row>
    <row r="648" spans="5:7" ht="12.75" customHeight="1" x14ac:dyDescent="0.2">
      <c r="E648" s="25"/>
      <c r="G648" s="15"/>
    </row>
    <row r="649" spans="5:7" ht="12.75" customHeight="1" x14ac:dyDescent="0.2">
      <c r="E649" s="25"/>
      <c r="G649" s="15"/>
    </row>
    <row r="650" spans="5:7" ht="12.75" customHeight="1" x14ac:dyDescent="0.2">
      <c r="E650" s="25"/>
      <c r="G650" s="15"/>
    </row>
    <row r="651" spans="5:7" ht="12.75" customHeight="1" x14ac:dyDescent="0.2">
      <c r="E651" s="25"/>
      <c r="G651" s="15"/>
    </row>
    <row r="652" spans="5:7" ht="12.75" customHeight="1" x14ac:dyDescent="0.2">
      <c r="E652" s="25"/>
      <c r="G652" s="15"/>
    </row>
    <row r="653" spans="5:7" ht="12.75" customHeight="1" x14ac:dyDescent="0.2">
      <c r="E653" s="25"/>
      <c r="G653" s="15"/>
    </row>
    <row r="654" spans="5:7" ht="12.75" customHeight="1" x14ac:dyDescent="0.2">
      <c r="E654" s="25"/>
      <c r="G654" s="15"/>
    </row>
    <row r="655" spans="5:7" ht="12.75" customHeight="1" x14ac:dyDescent="0.2">
      <c r="E655" s="25"/>
      <c r="G655" s="15"/>
    </row>
    <row r="656" spans="5:7" ht="12.75" customHeight="1" x14ac:dyDescent="0.2">
      <c r="E656" s="25"/>
      <c r="G656" s="15"/>
    </row>
    <row r="657" spans="5:7" ht="12.75" customHeight="1" x14ac:dyDescent="0.2">
      <c r="E657" s="25"/>
      <c r="G657" s="15"/>
    </row>
    <row r="658" spans="5:7" ht="12.75" customHeight="1" x14ac:dyDescent="0.2">
      <c r="E658" s="25"/>
      <c r="G658" s="15"/>
    </row>
    <row r="659" spans="5:7" ht="12.75" customHeight="1" x14ac:dyDescent="0.2">
      <c r="E659" s="25"/>
      <c r="G659" s="15"/>
    </row>
    <row r="660" spans="5:7" ht="12.75" customHeight="1" x14ac:dyDescent="0.2">
      <c r="E660" s="25"/>
      <c r="G660" s="15"/>
    </row>
    <row r="661" spans="5:7" ht="12.75" customHeight="1" x14ac:dyDescent="0.2">
      <c r="E661" s="25"/>
      <c r="G661" s="15"/>
    </row>
    <row r="662" spans="5:7" ht="12.75" customHeight="1" x14ac:dyDescent="0.2">
      <c r="E662" s="25"/>
      <c r="G662" s="15"/>
    </row>
    <row r="663" spans="5:7" ht="12.75" customHeight="1" x14ac:dyDescent="0.2">
      <c r="E663" s="25"/>
      <c r="G663" s="15"/>
    </row>
    <row r="664" spans="5:7" ht="12.75" customHeight="1" x14ac:dyDescent="0.2">
      <c r="E664" s="25"/>
      <c r="G664" s="15"/>
    </row>
    <row r="665" spans="5:7" ht="12.75" customHeight="1" x14ac:dyDescent="0.2">
      <c r="E665" s="25"/>
      <c r="G665" s="15"/>
    </row>
    <row r="666" spans="5:7" ht="12.75" customHeight="1" x14ac:dyDescent="0.2">
      <c r="E666" s="25"/>
      <c r="G666" s="15"/>
    </row>
    <row r="667" spans="5:7" ht="12.75" customHeight="1" x14ac:dyDescent="0.2">
      <c r="E667" s="25"/>
      <c r="G667" s="15"/>
    </row>
    <row r="668" spans="5:7" ht="12.75" customHeight="1" x14ac:dyDescent="0.2">
      <c r="E668" s="25"/>
      <c r="G668" s="15"/>
    </row>
    <row r="669" spans="5:7" ht="12.75" customHeight="1" x14ac:dyDescent="0.2">
      <c r="E669" s="25"/>
      <c r="G669" s="15"/>
    </row>
    <row r="670" spans="5:7" ht="12.75" customHeight="1" x14ac:dyDescent="0.2">
      <c r="E670" s="25"/>
      <c r="G670" s="15"/>
    </row>
    <row r="671" spans="5:7" ht="12.75" customHeight="1" x14ac:dyDescent="0.2">
      <c r="E671" s="25"/>
      <c r="G671" s="15"/>
    </row>
    <row r="672" spans="5:7" ht="12.75" customHeight="1" x14ac:dyDescent="0.2">
      <c r="E672" s="25"/>
      <c r="G672" s="15"/>
    </row>
    <row r="673" spans="5:7" ht="12.75" customHeight="1" x14ac:dyDescent="0.2">
      <c r="E673" s="25"/>
      <c r="G673" s="15"/>
    </row>
    <row r="674" spans="5:7" ht="12.75" customHeight="1" x14ac:dyDescent="0.2">
      <c r="E674" s="25"/>
      <c r="G674" s="15"/>
    </row>
    <row r="675" spans="5:7" ht="12.75" customHeight="1" x14ac:dyDescent="0.2">
      <c r="E675" s="25"/>
      <c r="G675" s="15"/>
    </row>
    <row r="676" spans="5:7" ht="12.75" customHeight="1" x14ac:dyDescent="0.2">
      <c r="E676" s="25"/>
      <c r="G676" s="15"/>
    </row>
    <row r="677" spans="5:7" ht="12.75" customHeight="1" x14ac:dyDescent="0.2">
      <c r="E677" s="25"/>
      <c r="G677" s="15"/>
    </row>
    <row r="678" spans="5:7" ht="12.75" customHeight="1" x14ac:dyDescent="0.2">
      <c r="E678" s="25"/>
      <c r="G678" s="15"/>
    </row>
    <row r="679" spans="5:7" ht="12.75" customHeight="1" x14ac:dyDescent="0.2">
      <c r="E679" s="25"/>
      <c r="G679" s="15"/>
    </row>
    <row r="680" spans="5:7" ht="12.75" customHeight="1" x14ac:dyDescent="0.2">
      <c r="E680" s="25"/>
      <c r="G680" s="15"/>
    </row>
    <row r="681" spans="5:7" ht="12.75" customHeight="1" x14ac:dyDescent="0.2">
      <c r="E681" s="25"/>
      <c r="G681" s="15"/>
    </row>
    <row r="682" spans="5:7" ht="12.75" customHeight="1" x14ac:dyDescent="0.2">
      <c r="E682" s="25"/>
      <c r="G682" s="15"/>
    </row>
    <row r="683" spans="5:7" ht="12.75" customHeight="1" x14ac:dyDescent="0.2">
      <c r="E683" s="25"/>
      <c r="G683" s="15"/>
    </row>
    <row r="684" spans="5:7" ht="12.75" customHeight="1" x14ac:dyDescent="0.2">
      <c r="E684" s="25"/>
      <c r="G684" s="15"/>
    </row>
    <row r="685" spans="5:7" ht="12.75" customHeight="1" x14ac:dyDescent="0.2">
      <c r="E685" s="25"/>
      <c r="G685" s="15"/>
    </row>
    <row r="686" spans="5:7" ht="12.75" customHeight="1" x14ac:dyDescent="0.2">
      <c r="E686" s="25"/>
      <c r="G686" s="15"/>
    </row>
    <row r="687" spans="5:7" ht="12.75" customHeight="1" x14ac:dyDescent="0.2">
      <c r="E687" s="25"/>
      <c r="G687" s="15"/>
    </row>
    <row r="688" spans="5:7" ht="12.75" customHeight="1" x14ac:dyDescent="0.2">
      <c r="E688" s="25"/>
      <c r="G688" s="15"/>
    </row>
    <row r="689" spans="5:7" ht="12.75" customHeight="1" x14ac:dyDescent="0.2">
      <c r="E689" s="25"/>
      <c r="G689" s="15"/>
    </row>
    <row r="690" spans="5:7" ht="12.75" customHeight="1" x14ac:dyDescent="0.2">
      <c r="E690" s="25"/>
      <c r="G690" s="15"/>
    </row>
    <row r="691" spans="5:7" ht="12.75" customHeight="1" x14ac:dyDescent="0.2">
      <c r="E691" s="25"/>
      <c r="G691" s="15"/>
    </row>
    <row r="692" spans="5:7" ht="12.75" customHeight="1" x14ac:dyDescent="0.2">
      <c r="E692" s="25"/>
      <c r="G692" s="15"/>
    </row>
    <row r="693" spans="5:7" ht="12.75" customHeight="1" x14ac:dyDescent="0.2">
      <c r="E693" s="25"/>
      <c r="G693" s="15"/>
    </row>
    <row r="694" spans="5:7" ht="12.75" customHeight="1" x14ac:dyDescent="0.2">
      <c r="E694" s="25"/>
      <c r="G694" s="15"/>
    </row>
    <row r="695" spans="5:7" ht="12.75" customHeight="1" x14ac:dyDescent="0.2">
      <c r="E695" s="25"/>
      <c r="G695" s="15"/>
    </row>
    <row r="696" spans="5:7" ht="12.75" customHeight="1" x14ac:dyDescent="0.2">
      <c r="E696" s="25"/>
      <c r="G696" s="15"/>
    </row>
    <row r="697" spans="5:7" ht="12.75" customHeight="1" x14ac:dyDescent="0.2">
      <c r="E697" s="25"/>
      <c r="G697" s="15"/>
    </row>
    <row r="698" spans="5:7" ht="12.75" customHeight="1" x14ac:dyDescent="0.2">
      <c r="E698" s="25"/>
      <c r="G698" s="15"/>
    </row>
    <row r="699" spans="5:7" ht="12.75" customHeight="1" x14ac:dyDescent="0.2">
      <c r="E699" s="25"/>
      <c r="G699" s="15"/>
    </row>
    <row r="700" spans="5:7" ht="12.75" customHeight="1" x14ac:dyDescent="0.2">
      <c r="E700" s="25"/>
      <c r="G700" s="15"/>
    </row>
    <row r="701" spans="5:7" ht="12.75" customHeight="1" x14ac:dyDescent="0.2">
      <c r="E701" s="25"/>
      <c r="G701" s="15"/>
    </row>
    <row r="702" spans="5:7" ht="12.75" customHeight="1" x14ac:dyDescent="0.2">
      <c r="E702" s="25"/>
      <c r="G702" s="15"/>
    </row>
    <row r="703" spans="5:7" ht="12.75" customHeight="1" x14ac:dyDescent="0.2">
      <c r="E703" s="25"/>
      <c r="G703" s="15"/>
    </row>
    <row r="704" spans="5:7" ht="12.75" customHeight="1" x14ac:dyDescent="0.2">
      <c r="E704" s="25"/>
      <c r="G704" s="15"/>
    </row>
    <row r="705" spans="5:7" ht="12.75" customHeight="1" x14ac:dyDescent="0.2">
      <c r="E705" s="25"/>
      <c r="G705" s="15"/>
    </row>
    <row r="706" spans="5:7" ht="12.75" customHeight="1" x14ac:dyDescent="0.2">
      <c r="E706" s="25"/>
      <c r="G706" s="15"/>
    </row>
    <row r="707" spans="5:7" ht="12.75" customHeight="1" x14ac:dyDescent="0.2">
      <c r="E707" s="25"/>
      <c r="G707" s="15"/>
    </row>
    <row r="708" spans="5:7" ht="12.75" customHeight="1" x14ac:dyDescent="0.2">
      <c r="E708" s="25"/>
      <c r="G708" s="15"/>
    </row>
    <row r="709" spans="5:7" ht="12.75" customHeight="1" x14ac:dyDescent="0.2">
      <c r="E709" s="25"/>
      <c r="G709" s="15"/>
    </row>
    <row r="710" spans="5:7" ht="12.75" customHeight="1" x14ac:dyDescent="0.2">
      <c r="E710" s="25"/>
      <c r="G710" s="15"/>
    </row>
    <row r="711" spans="5:7" ht="12.75" customHeight="1" x14ac:dyDescent="0.2">
      <c r="E711" s="25"/>
      <c r="G711" s="15"/>
    </row>
    <row r="712" spans="5:7" ht="12.75" customHeight="1" x14ac:dyDescent="0.2">
      <c r="E712" s="25"/>
      <c r="G712" s="15"/>
    </row>
    <row r="713" spans="5:7" ht="12.75" customHeight="1" x14ac:dyDescent="0.2">
      <c r="E713" s="25"/>
      <c r="G713" s="15"/>
    </row>
    <row r="714" spans="5:7" ht="12.75" customHeight="1" x14ac:dyDescent="0.2">
      <c r="E714" s="25"/>
      <c r="G714" s="15"/>
    </row>
    <row r="715" spans="5:7" ht="12.75" customHeight="1" x14ac:dyDescent="0.2">
      <c r="E715" s="25"/>
      <c r="G715" s="15"/>
    </row>
    <row r="716" spans="5:7" ht="12.75" customHeight="1" x14ac:dyDescent="0.2">
      <c r="E716" s="25"/>
      <c r="G716" s="15"/>
    </row>
    <row r="717" spans="5:7" ht="12.75" customHeight="1" x14ac:dyDescent="0.2">
      <c r="E717" s="25"/>
      <c r="G717" s="15"/>
    </row>
    <row r="718" spans="5:7" ht="12.75" customHeight="1" x14ac:dyDescent="0.2">
      <c r="E718" s="25"/>
      <c r="G718" s="15"/>
    </row>
    <row r="719" spans="5:7" ht="12.75" customHeight="1" x14ac:dyDescent="0.2">
      <c r="E719" s="25"/>
      <c r="G719" s="15"/>
    </row>
    <row r="720" spans="5:7" ht="12.75" customHeight="1" x14ac:dyDescent="0.2">
      <c r="E720" s="25"/>
      <c r="G720" s="15"/>
    </row>
    <row r="721" spans="5:7" ht="12.75" customHeight="1" x14ac:dyDescent="0.2">
      <c r="E721" s="25"/>
      <c r="G721" s="15"/>
    </row>
    <row r="722" spans="5:7" ht="12.75" customHeight="1" x14ac:dyDescent="0.2">
      <c r="E722" s="25"/>
      <c r="G722" s="15"/>
    </row>
    <row r="723" spans="5:7" ht="12.75" customHeight="1" x14ac:dyDescent="0.2">
      <c r="E723" s="25"/>
      <c r="G723" s="15"/>
    </row>
    <row r="724" spans="5:7" ht="12.75" customHeight="1" x14ac:dyDescent="0.2">
      <c r="E724" s="25"/>
      <c r="G724" s="15"/>
    </row>
    <row r="725" spans="5:7" ht="12.75" customHeight="1" x14ac:dyDescent="0.2">
      <c r="E725" s="25"/>
      <c r="G725" s="15"/>
    </row>
    <row r="726" spans="5:7" ht="12.75" customHeight="1" x14ac:dyDescent="0.2">
      <c r="E726" s="25"/>
      <c r="G726" s="15"/>
    </row>
    <row r="727" spans="5:7" ht="12.75" customHeight="1" x14ac:dyDescent="0.2">
      <c r="E727" s="25"/>
      <c r="G727" s="15"/>
    </row>
    <row r="728" spans="5:7" ht="12.75" customHeight="1" x14ac:dyDescent="0.2">
      <c r="E728" s="25"/>
      <c r="G728" s="15"/>
    </row>
    <row r="729" spans="5:7" ht="12.75" customHeight="1" x14ac:dyDescent="0.2">
      <c r="E729" s="25"/>
      <c r="G729" s="15"/>
    </row>
    <row r="730" spans="5:7" ht="12.75" customHeight="1" x14ac:dyDescent="0.2">
      <c r="E730" s="25"/>
      <c r="G730" s="15"/>
    </row>
    <row r="731" spans="5:7" ht="12.75" customHeight="1" x14ac:dyDescent="0.2">
      <c r="E731" s="25"/>
      <c r="G731" s="15"/>
    </row>
    <row r="732" spans="5:7" ht="12.75" customHeight="1" x14ac:dyDescent="0.2">
      <c r="E732" s="25"/>
      <c r="G732" s="15"/>
    </row>
    <row r="733" spans="5:7" ht="12.75" customHeight="1" x14ac:dyDescent="0.2">
      <c r="E733" s="25"/>
      <c r="G733" s="15"/>
    </row>
    <row r="734" spans="5:7" ht="12.75" customHeight="1" x14ac:dyDescent="0.2">
      <c r="E734" s="25"/>
      <c r="G734" s="15"/>
    </row>
    <row r="735" spans="5:7" ht="12.75" customHeight="1" x14ac:dyDescent="0.2">
      <c r="E735" s="25"/>
      <c r="G735" s="15"/>
    </row>
    <row r="736" spans="5:7" ht="12.75" customHeight="1" x14ac:dyDescent="0.2">
      <c r="E736" s="25"/>
      <c r="G736" s="15"/>
    </row>
    <row r="737" spans="5:7" ht="12.75" customHeight="1" x14ac:dyDescent="0.2">
      <c r="E737" s="25"/>
      <c r="G737" s="15"/>
    </row>
    <row r="738" spans="5:7" ht="12.75" customHeight="1" x14ac:dyDescent="0.2">
      <c r="E738" s="25"/>
      <c r="G738" s="15"/>
    </row>
    <row r="739" spans="5:7" ht="12.75" customHeight="1" x14ac:dyDescent="0.2">
      <c r="E739" s="25"/>
      <c r="G739" s="15"/>
    </row>
    <row r="740" spans="5:7" ht="12.75" customHeight="1" x14ac:dyDescent="0.2">
      <c r="E740" s="25"/>
      <c r="G740" s="15"/>
    </row>
    <row r="741" spans="5:7" ht="12.75" customHeight="1" x14ac:dyDescent="0.2">
      <c r="E741" s="25"/>
      <c r="G741" s="15"/>
    </row>
    <row r="742" spans="5:7" ht="12.75" customHeight="1" x14ac:dyDescent="0.2">
      <c r="E742" s="25"/>
      <c r="G742" s="15"/>
    </row>
    <row r="743" spans="5:7" ht="12.75" customHeight="1" x14ac:dyDescent="0.2">
      <c r="E743" s="25"/>
      <c r="G743" s="15"/>
    </row>
    <row r="744" spans="5:7" ht="12.75" customHeight="1" x14ac:dyDescent="0.2">
      <c r="E744" s="25"/>
      <c r="G744" s="15"/>
    </row>
    <row r="745" spans="5:7" ht="12.75" customHeight="1" x14ac:dyDescent="0.2">
      <c r="E745" s="25"/>
      <c r="G745" s="15"/>
    </row>
    <row r="746" spans="5:7" ht="12.75" customHeight="1" x14ac:dyDescent="0.2">
      <c r="E746" s="25"/>
      <c r="G746" s="15"/>
    </row>
    <row r="747" spans="5:7" ht="12.75" customHeight="1" x14ac:dyDescent="0.2">
      <c r="E747" s="25"/>
      <c r="G747" s="15"/>
    </row>
    <row r="748" spans="5:7" ht="12.75" customHeight="1" x14ac:dyDescent="0.2">
      <c r="E748" s="25"/>
      <c r="G748" s="15"/>
    </row>
    <row r="749" spans="5:7" ht="12.75" customHeight="1" x14ac:dyDescent="0.2">
      <c r="E749" s="25"/>
      <c r="G749" s="15"/>
    </row>
    <row r="750" spans="5:7" ht="12.75" customHeight="1" x14ac:dyDescent="0.2">
      <c r="E750" s="25"/>
      <c r="G750" s="15"/>
    </row>
    <row r="751" spans="5:7" ht="12.75" customHeight="1" x14ac:dyDescent="0.2">
      <c r="E751" s="25"/>
      <c r="G751" s="15"/>
    </row>
    <row r="752" spans="5:7" ht="12.75" customHeight="1" x14ac:dyDescent="0.2">
      <c r="E752" s="25"/>
      <c r="G752" s="15"/>
    </row>
    <row r="753" spans="5:7" ht="12.75" customHeight="1" x14ac:dyDescent="0.2">
      <c r="E753" s="25"/>
      <c r="G753" s="15"/>
    </row>
    <row r="754" spans="5:7" ht="12.75" customHeight="1" x14ac:dyDescent="0.2">
      <c r="E754" s="25"/>
      <c r="G754" s="15"/>
    </row>
    <row r="755" spans="5:7" ht="12.75" customHeight="1" x14ac:dyDescent="0.2">
      <c r="E755" s="25"/>
      <c r="G755" s="15"/>
    </row>
    <row r="756" spans="5:7" ht="12.75" customHeight="1" x14ac:dyDescent="0.2">
      <c r="E756" s="25"/>
      <c r="G756" s="15"/>
    </row>
    <row r="757" spans="5:7" ht="12.75" customHeight="1" x14ac:dyDescent="0.2">
      <c r="E757" s="25"/>
      <c r="G757" s="15"/>
    </row>
    <row r="758" spans="5:7" ht="12.75" customHeight="1" x14ac:dyDescent="0.2">
      <c r="E758" s="25"/>
      <c r="G758" s="15"/>
    </row>
    <row r="759" spans="5:7" ht="12.75" customHeight="1" x14ac:dyDescent="0.2">
      <c r="E759" s="25"/>
      <c r="G759" s="15"/>
    </row>
    <row r="760" spans="5:7" ht="12.75" customHeight="1" x14ac:dyDescent="0.2">
      <c r="E760" s="25"/>
      <c r="G760" s="15"/>
    </row>
    <row r="761" spans="5:7" ht="12.75" customHeight="1" x14ac:dyDescent="0.2">
      <c r="E761" s="25"/>
      <c r="G761" s="15"/>
    </row>
    <row r="762" spans="5:7" ht="12.75" customHeight="1" x14ac:dyDescent="0.2">
      <c r="E762" s="25"/>
      <c r="G762" s="15"/>
    </row>
    <row r="763" spans="5:7" ht="12.75" customHeight="1" x14ac:dyDescent="0.2">
      <c r="E763" s="25"/>
      <c r="G763" s="15"/>
    </row>
    <row r="764" spans="5:7" ht="12.75" customHeight="1" x14ac:dyDescent="0.2">
      <c r="E764" s="25"/>
      <c r="G764" s="15"/>
    </row>
    <row r="765" spans="5:7" ht="12.75" customHeight="1" x14ac:dyDescent="0.2">
      <c r="E765" s="25"/>
      <c r="G765" s="15"/>
    </row>
    <row r="766" spans="5:7" ht="12.75" customHeight="1" x14ac:dyDescent="0.2">
      <c r="E766" s="25"/>
      <c r="G766" s="15"/>
    </row>
    <row r="767" spans="5:7" ht="12.75" customHeight="1" x14ac:dyDescent="0.2">
      <c r="E767" s="25"/>
      <c r="G767" s="15"/>
    </row>
    <row r="768" spans="5:7" ht="12.75" customHeight="1" x14ac:dyDescent="0.2">
      <c r="E768" s="25"/>
      <c r="G768" s="15"/>
    </row>
    <row r="769" spans="5:7" ht="12.75" customHeight="1" x14ac:dyDescent="0.2">
      <c r="E769" s="25"/>
      <c r="G769" s="15"/>
    </row>
    <row r="770" spans="5:7" ht="12.75" customHeight="1" x14ac:dyDescent="0.2">
      <c r="E770" s="25"/>
      <c r="G770" s="15"/>
    </row>
    <row r="771" spans="5:7" ht="12.75" customHeight="1" x14ac:dyDescent="0.2">
      <c r="E771" s="25"/>
      <c r="G771" s="15"/>
    </row>
    <row r="772" spans="5:7" ht="12.75" customHeight="1" x14ac:dyDescent="0.2">
      <c r="E772" s="25"/>
      <c r="G772" s="15"/>
    </row>
    <row r="773" spans="5:7" ht="12.75" customHeight="1" x14ac:dyDescent="0.2">
      <c r="E773" s="25"/>
      <c r="G773" s="15"/>
    </row>
    <row r="774" spans="5:7" ht="12.75" customHeight="1" x14ac:dyDescent="0.2">
      <c r="E774" s="25"/>
      <c r="G774" s="15"/>
    </row>
    <row r="775" spans="5:7" ht="12.75" customHeight="1" x14ac:dyDescent="0.2">
      <c r="E775" s="25"/>
      <c r="G775" s="15"/>
    </row>
    <row r="776" spans="5:7" ht="12.75" customHeight="1" x14ac:dyDescent="0.2">
      <c r="E776" s="25"/>
      <c r="G776" s="15"/>
    </row>
    <row r="777" spans="5:7" ht="12.75" customHeight="1" x14ac:dyDescent="0.2">
      <c r="E777" s="25"/>
      <c r="G777" s="15"/>
    </row>
    <row r="778" spans="5:7" ht="12.75" customHeight="1" x14ac:dyDescent="0.2">
      <c r="E778" s="25"/>
      <c r="G778" s="15"/>
    </row>
    <row r="779" spans="5:7" ht="12.75" customHeight="1" x14ac:dyDescent="0.2">
      <c r="E779" s="25"/>
      <c r="G779" s="15"/>
    </row>
    <row r="780" spans="5:7" ht="12.75" customHeight="1" x14ac:dyDescent="0.2">
      <c r="E780" s="25"/>
      <c r="G780" s="15"/>
    </row>
    <row r="781" spans="5:7" ht="12.75" customHeight="1" x14ac:dyDescent="0.2">
      <c r="E781" s="25"/>
      <c r="G781" s="15"/>
    </row>
    <row r="782" spans="5:7" ht="12.75" customHeight="1" x14ac:dyDescent="0.2">
      <c r="E782" s="25"/>
      <c r="G782" s="15"/>
    </row>
    <row r="783" spans="5:7" ht="12.75" customHeight="1" x14ac:dyDescent="0.2">
      <c r="E783" s="25"/>
      <c r="G783" s="15"/>
    </row>
    <row r="784" spans="5:7" ht="12.75" customHeight="1" x14ac:dyDescent="0.2">
      <c r="E784" s="25"/>
      <c r="G784" s="15"/>
    </row>
    <row r="785" spans="5:7" ht="12.75" customHeight="1" x14ac:dyDescent="0.2">
      <c r="E785" s="25"/>
      <c r="G785" s="15"/>
    </row>
    <row r="786" spans="5:7" ht="12.75" customHeight="1" x14ac:dyDescent="0.2">
      <c r="E786" s="25"/>
      <c r="G786" s="15"/>
    </row>
    <row r="787" spans="5:7" ht="12.75" customHeight="1" x14ac:dyDescent="0.2">
      <c r="E787" s="25"/>
      <c r="G787" s="15"/>
    </row>
    <row r="788" spans="5:7" ht="12.75" customHeight="1" x14ac:dyDescent="0.2">
      <c r="E788" s="25"/>
      <c r="G788" s="15"/>
    </row>
    <row r="789" spans="5:7" ht="12.75" customHeight="1" x14ac:dyDescent="0.2">
      <c r="E789" s="25"/>
      <c r="G789" s="15"/>
    </row>
    <row r="790" spans="5:7" ht="12.75" customHeight="1" x14ac:dyDescent="0.2">
      <c r="E790" s="25"/>
      <c r="G790" s="15"/>
    </row>
    <row r="791" spans="5:7" ht="12.75" customHeight="1" x14ac:dyDescent="0.2">
      <c r="E791" s="25"/>
      <c r="G791" s="15"/>
    </row>
    <row r="792" spans="5:7" ht="12.75" customHeight="1" x14ac:dyDescent="0.2">
      <c r="E792" s="25"/>
      <c r="G792" s="15"/>
    </row>
    <row r="793" spans="5:7" ht="12.75" customHeight="1" x14ac:dyDescent="0.2">
      <c r="E793" s="25"/>
      <c r="G793" s="15"/>
    </row>
    <row r="794" spans="5:7" ht="12.75" customHeight="1" x14ac:dyDescent="0.2">
      <c r="E794" s="25"/>
      <c r="G794" s="15"/>
    </row>
    <row r="795" spans="5:7" ht="12.75" customHeight="1" x14ac:dyDescent="0.2">
      <c r="E795" s="25"/>
      <c r="G795" s="15"/>
    </row>
    <row r="796" spans="5:7" ht="12.75" customHeight="1" x14ac:dyDescent="0.2">
      <c r="E796" s="25"/>
      <c r="G796" s="15"/>
    </row>
    <row r="797" spans="5:7" ht="12.75" customHeight="1" x14ac:dyDescent="0.2">
      <c r="E797" s="25"/>
      <c r="G797" s="15"/>
    </row>
    <row r="798" spans="5:7" ht="12.75" customHeight="1" x14ac:dyDescent="0.2">
      <c r="E798" s="25"/>
      <c r="G798" s="15"/>
    </row>
    <row r="799" spans="5:7" ht="12.75" customHeight="1" x14ac:dyDescent="0.2">
      <c r="E799" s="25"/>
      <c r="G799" s="15"/>
    </row>
    <row r="800" spans="5:7" ht="12.75" customHeight="1" x14ac:dyDescent="0.2">
      <c r="E800" s="25"/>
      <c r="G800" s="15"/>
    </row>
    <row r="801" spans="5:7" ht="12.75" customHeight="1" x14ac:dyDescent="0.2">
      <c r="E801" s="25"/>
      <c r="G801" s="15"/>
    </row>
    <row r="802" spans="5:7" ht="12.75" customHeight="1" x14ac:dyDescent="0.2">
      <c r="E802" s="25"/>
      <c r="G802" s="15"/>
    </row>
    <row r="803" spans="5:7" ht="12.75" customHeight="1" x14ac:dyDescent="0.2">
      <c r="E803" s="25"/>
      <c r="G803" s="15"/>
    </row>
    <row r="804" spans="5:7" ht="12.75" customHeight="1" x14ac:dyDescent="0.2">
      <c r="E804" s="25"/>
      <c r="G804" s="15"/>
    </row>
    <row r="805" spans="5:7" ht="12.75" customHeight="1" x14ac:dyDescent="0.2">
      <c r="E805" s="25"/>
      <c r="G805" s="15"/>
    </row>
    <row r="806" spans="5:7" ht="12.75" customHeight="1" x14ac:dyDescent="0.2">
      <c r="E806" s="25"/>
      <c r="G806" s="15"/>
    </row>
    <row r="807" spans="5:7" ht="12.75" customHeight="1" x14ac:dyDescent="0.2">
      <c r="E807" s="25"/>
      <c r="G807" s="15"/>
    </row>
    <row r="808" spans="5:7" ht="12.75" customHeight="1" x14ac:dyDescent="0.2">
      <c r="E808" s="25"/>
      <c r="G808" s="15"/>
    </row>
    <row r="809" spans="5:7" ht="12.75" customHeight="1" x14ac:dyDescent="0.2">
      <c r="E809" s="25"/>
      <c r="G809" s="15"/>
    </row>
    <row r="810" spans="5:7" ht="12.75" customHeight="1" x14ac:dyDescent="0.2">
      <c r="E810" s="25"/>
      <c r="G810" s="15"/>
    </row>
    <row r="811" spans="5:7" ht="12.75" customHeight="1" x14ac:dyDescent="0.2">
      <c r="E811" s="25"/>
      <c r="G811" s="15"/>
    </row>
    <row r="812" spans="5:7" ht="12.75" customHeight="1" x14ac:dyDescent="0.2">
      <c r="E812" s="25"/>
      <c r="G812" s="15"/>
    </row>
    <row r="813" spans="5:7" ht="12.75" customHeight="1" x14ac:dyDescent="0.2">
      <c r="E813" s="25"/>
      <c r="G813" s="15"/>
    </row>
    <row r="814" spans="5:7" ht="12.75" customHeight="1" x14ac:dyDescent="0.2">
      <c r="E814" s="25"/>
      <c r="G814" s="15"/>
    </row>
    <row r="815" spans="5:7" ht="12.75" customHeight="1" x14ac:dyDescent="0.2">
      <c r="E815" s="25"/>
      <c r="G815" s="15"/>
    </row>
    <row r="816" spans="5:7" ht="12.75" customHeight="1" x14ac:dyDescent="0.2">
      <c r="E816" s="25"/>
      <c r="G816" s="15"/>
    </row>
    <row r="817" spans="5:7" ht="12.75" customHeight="1" x14ac:dyDescent="0.2">
      <c r="E817" s="25"/>
      <c r="G817" s="15"/>
    </row>
    <row r="818" spans="5:7" ht="12.75" customHeight="1" x14ac:dyDescent="0.2">
      <c r="E818" s="25"/>
      <c r="G818" s="15"/>
    </row>
    <row r="819" spans="5:7" ht="12.75" customHeight="1" x14ac:dyDescent="0.2">
      <c r="E819" s="25"/>
      <c r="G819" s="15"/>
    </row>
    <row r="820" spans="5:7" ht="12.75" customHeight="1" x14ac:dyDescent="0.2">
      <c r="E820" s="25"/>
      <c r="G820" s="15"/>
    </row>
    <row r="821" spans="5:7" ht="12.75" customHeight="1" x14ac:dyDescent="0.2">
      <c r="E821" s="25"/>
      <c r="G821" s="15"/>
    </row>
    <row r="822" spans="5:7" ht="12.75" customHeight="1" x14ac:dyDescent="0.2">
      <c r="E822" s="25"/>
      <c r="G822" s="15"/>
    </row>
    <row r="823" spans="5:7" ht="12.75" customHeight="1" x14ac:dyDescent="0.2">
      <c r="E823" s="25"/>
      <c r="G823" s="15"/>
    </row>
    <row r="824" spans="5:7" ht="12.75" customHeight="1" x14ac:dyDescent="0.2">
      <c r="E824" s="25"/>
      <c r="G824" s="15"/>
    </row>
    <row r="825" spans="5:7" ht="12.75" customHeight="1" x14ac:dyDescent="0.2">
      <c r="E825" s="25"/>
      <c r="G825" s="15"/>
    </row>
    <row r="826" spans="5:7" ht="12.75" customHeight="1" x14ac:dyDescent="0.2">
      <c r="E826" s="25"/>
      <c r="G826" s="15"/>
    </row>
    <row r="827" spans="5:7" ht="12.75" customHeight="1" x14ac:dyDescent="0.2">
      <c r="E827" s="25"/>
      <c r="G827" s="15"/>
    </row>
    <row r="828" spans="5:7" ht="12.75" customHeight="1" x14ac:dyDescent="0.2">
      <c r="E828" s="25"/>
      <c r="G828" s="15"/>
    </row>
    <row r="829" spans="5:7" ht="12.75" customHeight="1" x14ac:dyDescent="0.2">
      <c r="E829" s="25"/>
      <c r="G829" s="15"/>
    </row>
    <row r="830" spans="5:7" ht="12.75" customHeight="1" x14ac:dyDescent="0.2">
      <c r="E830" s="25"/>
      <c r="G830" s="15"/>
    </row>
    <row r="831" spans="5:7" ht="12.75" customHeight="1" x14ac:dyDescent="0.2">
      <c r="E831" s="25"/>
      <c r="G831" s="15"/>
    </row>
    <row r="832" spans="5:7" ht="12.75" customHeight="1" x14ac:dyDescent="0.2">
      <c r="E832" s="25"/>
      <c r="G832" s="15"/>
    </row>
    <row r="833" spans="5:7" ht="12.75" customHeight="1" x14ac:dyDescent="0.2">
      <c r="E833" s="25"/>
      <c r="G833" s="15"/>
    </row>
    <row r="834" spans="5:7" ht="12.75" customHeight="1" x14ac:dyDescent="0.2">
      <c r="E834" s="25"/>
      <c r="G834" s="15"/>
    </row>
    <row r="835" spans="5:7" ht="12.75" customHeight="1" x14ac:dyDescent="0.2">
      <c r="E835" s="25"/>
      <c r="G835" s="15"/>
    </row>
    <row r="836" spans="5:7" ht="12.75" customHeight="1" x14ac:dyDescent="0.2">
      <c r="E836" s="25"/>
      <c r="G836" s="15"/>
    </row>
    <row r="837" spans="5:7" ht="12.75" customHeight="1" x14ac:dyDescent="0.2">
      <c r="E837" s="25"/>
      <c r="G837" s="15"/>
    </row>
    <row r="838" spans="5:7" ht="12.75" customHeight="1" x14ac:dyDescent="0.2">
      <c r="E838" s="25"/>
      <c r="G838" s="15"/>
    </row>
    <row r="839" spans="5:7" ht="12.75" customHeight="1" x14ac:dyDescent="0.2">
      <c r="E839" s="25"/>
      <c r="G839" s="15"/>
    </row>
    <row r="840" spans="5:7" ht="12.75" customHeight="1" x14ac:dyDescent="0.2">
      <c r="E840" s="25"/>
      <c r="G840" s="15"/>
    </row>
    <row r="841" spans="5:7" ht="12.75" customHeight="1" x14ac:dyDescent="0.2">
      <c r="E841" s="25"/>
      <c r="G841" s="15"/>
    </row>
    <row r="842" spans="5:7" ht="12.75" customHeight="1" x14ac:dyDescent="0.2">
      <c r="E842" s="25"/>
      <c r="G842" s="15"/>
    </row>
    <row r="843" spans="5:7" ht="12.75" customHeight="1" x14ac:dyDescent="0.2">
      <c r="E843" s="25"/>
      <c r="G843" s="15"/>
    </row>
    <row r="844" spans="5:7" ht="12.75" customHeight="1" x14ac:dyDescent="0.2">
      <c r="E844" s="25"/>
      <c r="G844" s="15"/>
    </row>
    <row r="845" spans="5:7" ht="12.75" customHeight="1" x14ac:dyDescent="0.2">
      <c r="E845" s="25"/>
      <c r="G845" s="15"/>
    </row>
    <row r="846" spans="5:7" ht="12.75" customHeight="1" x14ac:dyDescent="0.2">
      <c r="E846" s="25"/>
      <c r="G846" s="15"/>
    </row>
    <row r="847" spans="5:7" ht="12.75" customHeight="1" x14ac:dyDescent="0.2">
      <c r="E847" s="25"/>
      <c r="G847" s="15"/>
    </row>
    <row r="848" spans="5:7" ht="12.75" customHeight="1" x14ac:dyDescent="0.2">
      <c r="E848" s="25"/>
      <c r="G848" s="15"/>
    </row>
    <row r="849" spans="5:7" ht="12.75" customHeight="1" x14ac:dyDescent="0.2">
      <c r="E849" s="25"/>
      <c r="G849" s="15"/>
    </row>
    <row r="850" spans="5:7" ht="12.75" customHeight="1" x14ac:dyDescent="0.2">
      <c r="E850" s="25"/>
      <c r="G850" s="15"/>
    </row>
    <row r="851" spans="5:7" ht="12.75" customHeight="1" x14ac:dyDescent="0.2">
      <c r="E851" s="25"/>
      <c r="G851" s="15"/>
    </row>
    <row r="852" spans="5:7" ht="12.75" customHeight="1" x14ac:dyDescent="0.2">
      <c r="E852" s="25"/>
      <c r="G852" s="15"/>
    </row>
    <row r="853" spans="5:7" ht="12.75" customHeight="1" x14ac:dyDescent="0.2">
      <c r="E853" s="25"/>
      <c r="G853" s="15"/>
    </row>
    <row r="854" spans="5:7" ht="12.75" customHeight="1" x14ac:dyDescent="0.2">
      <c r="E854" s="25"/>
      <c r="G854" s="15"/>
    </row>
    <row r="855" spans="5:7" ht="12.75" customHeight="1" x14ac:dyDescent="0.2">
      <c r="E855" s="25"/>
      <c r="G855" s="15"/>
    </row>
    <row r="856" spans="5:7" ht="12.75" customHeight="1" x14ac:dyDescent="0.2">
      <c r="E856" s="25"/>
      <c r="G856" s="15"/>
    </row>
    <row r="857" spans="5:7" ht="12.75" customHeight="1" x14ac:dyDescent="0.2">
      <c r="E857" s="25"/>
      <c r="G857" s="15"/>
    </row>
    <row r="858" spans="5:7" ht="12.75" customHeight="1" x14ac:dyDescent="0.2">
      <c r="E858" s="25"/>
      <c r="G858" s="15"/>
    </row>
    <row r="859" spans="5:7" ht="12.75" customHeight="1" x14ac:dyDescent="0.2">
      <c r="E859" s="25"/>
      <c r="G859" s="15"/>
    </row>
    <row r="860" spans="5:7" ht="12.75" customHeight="1" x14ac:dyDescent="0.2">
      <c r="E860" s="25"/>
      <c r="G860" s="15"/>
    </row>
    <row r="861" spans="5:7" ht="12.75" customHeight="1" x14ac:dyDescent="0.2">
      <c r="E861" s="25"/>
      <c r="G861" s="15"/>
    </row>
    <row r="862" spans="5:7" ht="12.75" customHeight="1" x14ac:dyDescent="0.2">
      <c r="E862" s="25"/>
      <c r="G862" s="15"/>
    </row>
    <row r="863" spans="5:7" ht="12.75" customHeight="1" x14ac:dyDescent="0.2">
      <c r="E863" s="25"/>
      <c r="G863" s="15"/>
    </row>
    <row r="864" spans="5:7" ht="12.75" customHeight="1" x14ac:dyDescent="0.2">
      <c r="E864" s="25"/>
      <c r="G864" s="15"/>
    </row>
    <row r="865" spans="5:7" ht="12.75" customHeight="1" x14ac:dyDescent="0.2">
      <c r="E865" s="25"/>
      <c r="G865" s="15"/>
    </row>
    <row r="866" spans="5:7" ht="12.75" customHeight="1" x14ac:dyDescent="0.2">
      <c r="E866" s="25"/>
      <c r="G866" s="15"/>
    </row>
    <row r="867" spans="5:7" ht="12.75" customHeight="1" x14ac:dyDescent="0.2">
      <c r="E867" s="25"/>
      <c r="G867" s="15"/>
    </row>
    <row r="868" spans="5:7" ht="12.75" customHeight="1" x14ac:dyDescent="0.2">
      <c r="E868" s="25"/>
      <c r="G868" s="15"/>
    </row>
    <row r="869" spans="5:7" ht="12.75" customHeight="1" x14ac:dyDescent="0.2">
      <c r="E869" s="25"/>
      <c r="G869" s="15"/>
    </row>
    <row r="870" spans="5:7" ht="12.75" customHeight="1" x14ac:dyDescent="0.2">
      <c r="E870" s="25"/>
      <c r="G870" s="15"/>
    </row>
    <row r="871" spans="5:7" ht="12.75" customHeight="1" x14ac:dyDescent="0.2">
      <c r="E871" s="25"/>
      <c r="G871" s="15"/>
    </row>
    <row r="872" spans="5:7" ht="12.75" customHeight="1" x14ac:dyDescent="0.2">
      <c r="E872" s="25"/>
      <c r="G872" s="15"/>
    </row>
    <row r="873" spans="5:7" ht="12.75" customHeight="1" x14ac:dyDescent="0.2">
      <c r="E873" s="25"/>
      <c r="G873" s="15"/>
    </row>
    <row r="874" spans="5:7" ht="12.75" customHeight="1" x14ac:dyDescent="0.2">
      <c r="E874" s="25"/>
      <c r="G874" s="15"/>
    </row>
    <row r="875" spans="5:7" ht="12.75" customHeight="1" x14ac:dyDescent="0.2">
      <c r="E875" s="25"/>
      <c r="G875" s="15"/>
    </row>
    <row r="876" spans="5:7" ht="12.75" customHeight="1" x14ac:dyDescent="0.2">
      <c r="E876" s="25"/>
      <c r="G876" s="15"/>
    </row>
    <row r="877" spans="5:7" ht="12.75" customHeight="1" x14ac:dyDescent="0.2">
      <c r="E877" s="25"/>
      <c r="G877" s="15"/>
    </row>
    <row r="878" spans="5:7" ht="12.75" customHeight="1" x14ac:dyDescent="0.2">
      <c r="E878" s="25"/>
      <c r="G878" s="15"/>
    </row>
    <row r="879" spans="5:7" ht="12.75" customHeight="1" x14ac:dyDescent="0.2">
      <c r="E879" s="25"/>
      <c r="G879" s="15"/>
    </row>
    <row r="880" spans="5:7" ht="12.75" customHeight="1" x14ac:dyDescent="0.2">
      <c r="E880" s="25"/>
      <c r="G880" s="15"/>
    </row>
    <row r="881" spans="5:7" ht="12.75" customHeight="1" x14ac:dyDescent="0.2">
      <c r="E881" s="25"/>
      <c r="G881" s="15"/>
    </row>
    <row r="882" spans="5:7" ht="12.75" customHeight="1" x14ac:dyDescent="0.2">
      <c r="E882" s="25"/>
      <c r="G882" s="15"/>
    </row>
    <row r="883" spans="5:7" ht="12.75" customHeight="1" x14ac:dyDescent="0.2">
      <c r="E883" s="25"/>
      <c r="G883" s="15"/>
    </row>
    <row r="884" spans="5:7" ht="12.75" customHeight="1" x14ac:dyDescent="0.2">
      <c r="E884" s="25"/>
      <c r="G884" s="15"/>
    </row>
    <row r="885" spans="5:7" ht="12.75" customHeight="1" x14ac:dyDescent="0.2">
      <c r="E885" s="25"/>
      <c r="G885" s="15"/>
    </row>
    <row r="886" spans="5:7" ht="12.75" customHeight="1" x14ac:dyDescent="0.2">
      <c r="E886" s="25"/>
      <c r="G886" s="15"/>
    </row>
    <row r="887" spans="5:7" ht="12.75" customHeight="1" x14ac:dyDescent="0.2">
      <c r="E887" s="25"/>
      <c r="G887" s="15"/>
    </row>
    <row r="888" spans="5:7" ht="12.75" customHeight="1" x14ac:dyDescent="0.2">
      <c r="E888" s="25"/>
      <c r="G888" s="15"/>
    </row>
    <row r="889" spans="5:7" ht="12.75" customHeight="1" x14ac:dyDescent="0.2">
      <c r="E889" s="25"/>
      <c r="G889" s="15"/>
    </row>
    <row r="890" spans="5:7" ht="12.75" customHeight="1" x14ac:dyDescent="0.2">
      <c r="E890" s="25"/>
      <c r="G890" s="15"/>
    </row>
    <row r="891" spans="5:7" ht="12.75" customHeight="1" x14ac:dyDescent="0.2">
      <c r="E891" s="25"/>
      <c r="G891" s="15"/>
    </row>
    <row r="892" spans="5:7" ht="12.75" customHeight="1" x14ac:dyDescent="0.2">
      <c r="E892" s="25"/>
      <c r="G892" s="15"/>
    </row>
    <row r="893" spans="5:7" ht="12.75" customHeight="1" x14ac:dyDescent="0.2">
      <c r="E893" s="25"/>
      <c r="G893" s="15"/>
    </row>
    <row r="894" spans="5:7" ht="12.75" customHeight="1" x14ac:dyDescent="0.2">
      <c r="E894" s="25"/>
      <c r="G894" s="15"/>
    </row>
    <row r="895" spans="5:7" ht="12.75" customHeight="1" x14ac:dyDescent="0.2">
      <c r="E895" s="25"/>
      <c r="G895" s="15"/>
    </row>
    <row r="896" spans="5:7" ht="12.75" customHeight="1" x14ac:dyDescent="0.2">
      <c r="E896" s="25"/>
      <c r="G896" s="15"/>
    </row>
    <row r="897" spans="5:7" ht="12.75" customHeight="1" x14ac:dyDescent="0.2">
      <c r="E897" s="25"/>
      <c r="G897" s="15"/>
    </row>
    <row r="898" spans="5:7" ht="12.75" customHeight="1" x14ac:dyDescent="0.2">
      <c r="E898" s="25"/>
      <c r="G898" s="15"/>
    </row>
    <row r="899" spans="5:7" ht="12.75" customHeight="1" x14ac:dyDescent="0.2">
      <c r="E899" s="25"/>
      <c r="G899" s="15"/>
    </row>
    <row r="900" spans="5:7" ht="12.75" customHeight="1" x14ac:dyDescent="0.2">
      <c r="E900" s="25"/>
      <c r="G900" s="15"/>
    </row>
    <row r="901" spans="5:7" ht="12.75" customHeight="1" x14ac:dyDescent="0.2">
      <c r="E901" s="25"/>
      <c r="G901" s="15"/>
    </row>
    <row r="902" spans="5:7" ht="12.75" customHeight="1" x14ac:dyDescent="0.2">
      <c r="E902" s="25"/>
      <c r="G902" s="15"/>
    </row>
    <row r="903" spans="5:7" ht="12.75" customHeight="1" x14ac:dyDescent="0.2">
      <c r="E903" s="25"/>
      <c r="G903" s="15"/>
    </row>
    <row r="904" spans="5:7" ht="12.75" customHeight="1" x14ac:dyDescent="0.2">
      <c r="E904" s="25"/>
      <c r="G904" s="15"/>
    </row>
    <row r="905" spans="5:7" ht="12.75" customHeight="1" x14ac:dyDescent="0.2">
      <c r="E905" s="25"/>
      <c r="G905" s="15"/>
    </row>
    <row r="906" spans="5:7" ht="12.75" customHeight="1" x14ac:dyDescent="0.2">
      <c r="E906" s="25"/>
      <c r="G906" s="15"/>
    </row>
    <row r="907" spans="5:7" ht="12.75" customHeight="1" x14ac:dyDescent="0.2">
      <c r="E907" s="25"/>
      <c r="G907" s="15"/>
    </row>
    <row r="908" spans="5:7" ht="12.75" customHeight="1" x14ac:dyDescent="0.2">
      <c r="E908" s="25"/>
      <c r="G908" s="15"/>
    </row>
    <row r="909" spans="5:7" ht="12.75" customHeight="1" x14ac:dyDescent="0.2">
      <c r="E909" s="25"/>
      <c r="G909" s="15"/>
    </row>
    <row r="910" spans="5:7" ht="12.75" customHeight="1" x14ac:dyDescent="0.2">
      <c r="E910" s="25"/>
      <c r="G910" s="15"/>
    </row>
    <row r="911" spans="5:7" ht="12.75" customHeight="1" x14ac:dyDescent="0.2">
      <c r="E911" s="25"/>
      <c r="G911" s="15"/>
    </row>
    <row r="912" spans="5:7" ht="12.75" customHeight="1" x14ac:dyDescent="0.2">
      <c r="E912" s="25"/>
      <c r="G912" s="15"/>
    </row>
    <row r="913" spans="5:7" ht="12.75" customHeight="1" x14ac:dyDescent="0.2">
      <c r="E913" s="25"/>
      <c r="G913" s="15"/>
    </row>
    <row r="914" spans="5:7" ht="12.75" customHeight="1" x14ac:dyDescent="0.2">
      <c r="E914" s="25"/>
      <c r="G914" s="15"/>
    </row>
    <row r="915" spans="5:7" ht="12.75" customHeight="1" x14ac:dyDescent="0.2">
      <c r="E915" s="25"/>
      <c r="G915" s="15"/>
    </row>
    <row r="916" spans="5:7" ht="12.75" customHeight="1" x14ac:dyDescent="0.2">
      <c r="E916" s="25"/>
      <c r="G916" s="15"/>
    </row>
    <row r="917" spans="5:7" ht="12.75" customHeight="1" x14ac:dyDescent="0.2">
      <c r="E917" s="25"/>
      <c r="G917" s="15"/>
    </row>
    <row r="918" spans="5:7" ht="12.75" customHeight="1" x14ac:dyDescent="0.2">
      <c r="E918" s="25"/>
      <c r="G918" s="15"/>
    </row>
    <row r="919" spans="5:7" ht="12.75" customHeight="1" x14ac:dyDescent="0.2">
      <c r="E919" s="25"/>
      <c r="G919" s="15"/>
    </row>
    <row r="920" spans="5:7" ht="12.75" customHeight="1" x14ac:dyDescent="0.2">
      <c r="E920" s="25"/>
      <c r="G920" s="15"/>
    </row>
    <row r="921" spans="5:7" ht="12.75" customHeight="1" x14ac:dyDescent="0.2">
      <c r="E921" s="25"/>
      <c r="G921" s="15"/>
    </row>
    <row r="922" spans="5:7" ht="12.75" customHeight="1" x14ac:dyDescent="0.2">
      <c r="E922" s="25"/>
      <c r="G922" s="15"/>
    </row>
    <row r="923" spans="5:7" ht="12.75" customHeight="1" x14ac:dyDescent="0.2">
      <c r="E923" s="25"/>
      <c r="G923" s="15"/>
    </row>
    <row r="924" spans="5:7" ht="12.75" customHeight="1" x14ac:dyDescent="0.2">
      <c r="E924" s="25"/>
      <c r="G924" s="15"/>
    </row>
    <row r="925" spans="5:7" ht="12.75" customHeight="1" x14ac:dyDescent="0.2">
      <c r="E925" s="25"/>
      <c r="G925" s="15"/>
    </row>
    <row r="926" spans="5:7" ht="12.75" customHeight="1" x14ac:dyDescent="0.2">
      <c r="E926" s="25"/>
      <c r="G926" s="15"/>
    </row>
    <row r="927" spans="5:7" ht="12.75" customHeight="1" x14ac:dyDescent="0.2">
      <c r="E927" s="25"/>
      <c r="G927" s="15"/>
    </row>
    <row r="928" spans="5:7" ht="12.75" customHeight="1" x14ac:dyDescent="0.2">
      <c r="E928" s="25"/>
      <c r="G928" s="15"/>
    </row>
    <row r="929" spans="5:7" ht="12.75" customHeight="1" x14ac:dyDescent="0.2">
      <c r="E929" s="25"/>
      <c r="G929" s="15"/>
    </row>
    <row r="930" spans="5:7" ht="12.75" customHeight="1" x14ac:dyDescent="0.2">
      <c r="E930" s="25"/>
      <c r="G930" s="15"/>
    </row>
    <row r="931" spans="5:7" ht="12.75" customHeight="1" x14ac:dyDescent="0.2">
      <c r="E931" s="25"/>
      <c r="G931" s="15"/>
    </row>
    <row r="932" spans="5:7" ht="12.75" customHeight="1" x14ac:dyDescent="0.2">
      <c r="E932" s="25"/>
      <c r="G932" s="15"/>
    </row>
    <row r="933" spans="5:7" ht="12.75" customHeight="1" x14ac:dyDescent="0.2">
      <c r="E933" s="25"/>
      <c r="G933" s="15"/>
    </row>
    <row r="934" spans="5:7" ht="12.75" customHeight="1" x14ac:dyDescent="0.2">
      <c r="E934" s="25"/>
      <c r="G934" s="15"/>
    </row>
    <row r="935" spans="5:7" ht="12.75" customHeight="1" x14ac:dyDescent="0.2">
      <c r="E935" s="25"/>
      <c r="G935" s="15"/>
    </row>
    <row r="936" spans="5:7" ht="12.75" customHeight="1" x14ac:dyDescent="0.2">
      <c r="E936" s="25"/>
      <c r="G936" s="15"/>
    </row>
    <row r="937" spans="5:7" ht="12.75" customHeight="1" x14ac:dyDescent="0.2">
      <c r="E937" s="25"/>
      <c r="G937" s="15"/>
    </row>
    <row r="938" spans="5:7" ht="12.75" customHeight="1" x14ac:dyDescent="0.2">
      <c r="E938" s="25"/>
      <c r="G938" s="15"/>
    </row>
    <row r="939" spans="5:7" ht="12.75" customHeight="1" x14ac:dyDescent="0.2">
      <c r="E939" s="25"/>
      <c r="G939" s="15"/>
    </row>
    <row r="940" spans="5:7" ht="12.75" customHeight="1" x14ac:dyDescent="0.2">
      <c r="E940" s="25"/>
      <c r="G940" s="15"/>
    </row>
    <row r="941" spans="5:7" ht="12.75" customHeight="1" x14ac:dyDescent="0.2">
      <c r="E941" s="25"/>
      <c r="G941" s="15"/>
    </row>
    <row r="942" spans="5:7" ht="12.75" customHeight="1" x14ac:dyDescent="0.2">
      <c r="E942" s="25"/>
      <c r="G942" s="15"/>
    </row>
    <row r="943" spans="5:7" ht="12.75" customHeight="1" x14ac:dyDescent="0.2">
      <c r="E943" s="25"/>
      <c r="G943" s="15"/>
    </row>
    <row r="944" spans="5:7" ht="12.75" customHeight="1" x14ac:dyDescent="0.2">
      <c r="E944" s="25"/>
      <c r="G944" s="15"/>
    </row>
    <row r="945" spans="5:7" ht="12.75" customHeight="1" x14ac:dyDescent="0.2">
      <c r="E945" s="25"/>
      <c r="G945" s="15"/>
    </row>
    <row r="946" spans="5:7" ht="12.75" customHeight="1" x14ac:dyDescent="0.2">
      <c r="E946" s="25"/>
      <c r="G946" s="15"/>
    </row>
    <row r="947" spans="5:7" ht="12.75" customHeight="1" x14ac:dyDescent="0.2">
      <c r="E947" s="25"/>
      <c r="G947" s="15"/>
    </row>
    <row r="948" spans="5:7" ht="12.75" customHeight="1" x14ac:dyDescent="0.2">
      <c r="E948" s="25"/>
      <c r="G948" s="15"/>
    </row>
    <row r="949" spans="5:7" ht="12.75" customHeight="1" x14ac:dyDescent="0.2">
      <c r="E949" s="25"/>
      <c r="G949" s="15"/>
    </row>
    <row r="950" spans="5:7" ht="12.75" customHeight="1" x14ac:dyDescent="0.2">
      <c r="E950" s="25"/>
      <c r="G950" s="15"/>
    </row>
    <row r="951" spans="5:7" ht="12.75" customHeight="1" x14ac:dyDescent="0.2">
      <c r="E951" s="25"/>
      <c r="G951" s="15"/>
    </row>
    <row r="952" spans="5:7" ht="12.75" customHeight="1" x14ac:dyDescent="0.2">
      <c r="E952" s="25"/>
      <c r="G952" s="15"/>
    </row>
    <row r="953" spans="5:7" ht="12.75" customHeight="1" x14ac:dyDescent="0.2">
      <c r="E953" s="25"/>
      <c r="G953" s="15"/>
    </row>
    <row r="954" spans="5:7" ht="12.75" customHeight="1" x14ac:dyDescent="0.2">
      <c r="E954" s="25"/>
      <c r="G954" s="15"/>
    </row>
    <row r="955" spans="5:7" ht="12.75" customHeight="1" x14ac:dyDescent="0.2">
      <c r="E955" s="25"/>
      <c r="G955" s="15"/>
    </row>
    <row r="956" spans="5:7" ht="12.75" customHeight="1" x14ac:dyDescent="0.2">
      <c r="E956" s="25"/>
      <c r="G956" s="15"/>
    </row>
    <row r="957" spans="5:7" ht="12.75" customHeight="1" x14ac:dyDescent="0.2">
      <c r="E957" s="25"/>
      <c r="G957" s="15"/>
    </row>
    <row r="958" spans="5:7" ht="12.75" customHeight="1" x14ac:dyDescent="0.2">
      <c r="E958" s="25"/>
      <c r="G958" s="15"/>
    </row>
    <row r="959" spans="5:7" ht="12.75" customHeight="1" x14ac:dyDescent="0.2">
      <c r="E959" s="25"/>
      <c r="G959" s="15"/>
    </row>
    <row r="960" spans="5:7" ht="12.75" customHeight="1" x14ac:dyDescent="0.2">
      <c r="E960" s="25"/>
      <c r="G960" s="15"/>
    </row>
    <row r="961" spans="5:7" ht="12.75" customHeight="1" x14ac:dyDescent="0.2">
      <c r="E961" s="25"/>
      <c r="G961" s="15"/>
    </row>
    <row r="962" spans="5:7" ht="12.75" customHeight="1" x14ac:dyDescent="0.2">
      <c r="E962" s="25"/>
      <c r="G962" s="15"/>
    </row>
    <row r="963" spans="5:7" ht="12.75" customHeight="1" x14ac:dyDescent="0.2">
      <c r="E963" s="25"/>
      <c r="G963" s="15"/>
    </row>
    <row r="964" spans="5:7" ht="12.75" customHeight="1" x14ac:dyDescent="0.2">
      <c r="E964" s="25"/>
      <c r="G964" s="15"/>
    </row>
    <row r="965" spans="5:7" ht="12.75" customHeight="1" x14ac:dyDescent="0.2">
      <c r="E965" s="25"/>
      <c r="G965" s="15"/>
    </row>
    <row r="966" spans="5:7" ht="12.75" customHeight="1" x14ac:dyDescent="0.2">
      <c r="E966" s="25"/>
      <c r="G966" s="15"/>
    </row>
    <row r="967" spans="5:7" ht="12.75" customHeight="1" x14ac:dyDescent="0.2">
      <c r="E967" s="25"/>
      <c r="G967" s="15"/>
    </row>
    <row r="968" spans="5:7" ht="12.75" customHeight="1" x14ac:dyDescent="0.2">
      <c r="E968" s="25"/>
      <c r="G968" s="15"/>
    </row>
    <row r="969" spans="5:7" ht="12.75" customHeight="1" x14ac:dyDescent="0.2">
      <c r="E969" s="25"/>
      <c r="G969" s="15"/>
    </row>
    <row r="970" spans="5:7" ht="12.75" customHeight="1" x14ac:dyDescent="0.2">
      <c r="E970" s="25"/>
      <c r="G970" s="15"/>
    </row>
    <row r="971" spans="5:7" ht="12.75" customHeight="1" x14ac:dyDescent="0.2">
      <c r="E971" s="25"/>
      <c r="G971" s="15"/>
    </row>
    <row r="972" spans="5:7" ht="12.75" customHeight="1" x14ac:dyDescent="0.2">
      <c r="E972" s="25"/>
      <c r="G972" s="15"/>
    </row>
    <row r="973" spans="5:7" ht="12.75" customHeight="1" x14ac:dyDescent="0.2">
      <c r="E973" s="25"/>
      <c r="G973" s="15"/>
    </row>
    <row r="974" spans="5:7" ht="12.75" customHeight="1" x14ac:dyDescent="0.2">
      <c r="E974" s="25"/>
      <c r="G974" s="15"/>
    </row>
    <row r="975" spans="5:7" ht="12.75" customHeight="1" x14ac:dyDescent="0.2">
      <c r="E975" s="25"/>
      <c r="G975" s="15"/>
    </row>
    <row r="976" spans="5:7" ht="12.75" customHeight="1" x14ac:dyDescent="0.2">
      <c r="E976" s="25"/>
      <c r="G976" s="15"/>
    </row>
    <row r="977" spans="5:7" ht="12.75" customHeight="1" x14ac:dyDescent="0.2">
      <c r="E977" s="25"/>
      <c r="G977" s="15"/>
    </row>
    <row r="978" spans="5:7" ht="12.75" customHeight="1" x14ac:dyDescent="0.2">
      <c r="E978" s="25"/>
      <c r="G978" s="15"/>
    </row>
    <row r="979" spans="5:7" ht="12.75" customHeight="1" x14ac:dyDescent="0.2">
      <c r="E979" s="25"/>
      <c r="G979" s="15"/>
    </row>
    <row r="980" spans="5:7" ht="12.75" customHeight="1" x14ac:dyDescent="0.2">
      <c r="E980" s="25"/>
      <c r="G980" s="15"/>
    </row>
    <row r="981" spans="5:7" ht="12.75" customHeight="1" x14ac:dyDescent="0.2">
      <c r="E981" s="25"/>
      <c r="G981" s="15"/>
    </row>
    <row r="982" spans="5:7" ht="12.75" customHeight="1" x14ac:dyDescent="0.2">
      <c r="E982" s="25"/>
      <c r="G982" s="15"/>
    </row>
    <row r="983" spans="5:7" ht="12.75" customHeight="1" x14ac:dyDescent="0.2">
      <c r="E983" s="25"/>
      <c r="G983" s="15"/>
    </row>
    <row r="984" spans="5:7" ht="12.75" customHeight="1" x14ac:dyDescent="0.2">
      <c r="E984" s="25"/>
      <c r="G984" s="15"/>
    </row>
    <row r="985" spans="5:7" ht="12.75" customHeight="1" x14ac:dyDescent="0.2">
      <c r="E985" s="25"/>
      <c r="G985" s="15"/>
    </row>
    <row r="986" spans="5:7" ht="12.75" customHeight="1" x14ac:dyDescent="0.2">
      <c r="E986" s="25"/>
      <c r="G986" s="15"/>
    </row>
    <row r="987" spans="5:7" ht="12.75" customHeight="1" x14ac:dyDescent="0.2">
      <c r="E987" s="25"/>
      <c r="G987" s="15"/>
    </row>
    <row r="988" spans="5:7" ht="12.75" customHeight="1" x14ac:dyDescent="0.2">
      <c r="E988" s="25"/>
      <c r="G988" s="15"/>
    </row>
    <row r="989" spans="5:7" ht="12.75" customHeight="1" x14ac:dyDescent="0.2">
      <c r="E989" s="25"/>
      <c r="G989" s="15"/>
    </row>
    <row r="990" spans="5:7" ht="12.75" customHeight="1" x14ac:dyDescent="0.2">
      <c r="E990" s="25"/>
      <c r="G990" s="15"/>
    </row>
    <row r="991" spans="5:7" ht="12.75" customHeight="1" x14ac:dyDescent="0.2">
      <c r="E991" s="25"/>
      <c r="G991" s="15"/>
    </row>
    <row r="992" spans="5:7" ht="12.75" customHeight="1" x14ac:dyDescent="0.2">
      <c r="E992" s="25"/>
      <c r="G992" s="15"/>
    </row>
    <row r="993" spans="5:7" ht="12.75" customHeight="1" x14ac:dyDescent="0.2">
      <c r="E993" s="25"/>
      <c r="G993" s="15"/>
    </row>
    <row r="994" spans="5:7" ht="12.75" customHeight="1" x14ac:dyDescent="0.2">
      <c r="E994" s="25"/>
      <c r="G994" s="15"/>
    </row>
    <row r="995" spans="5:7" ht="12.75" customHeight="1" x14ac:dyDescent="0.2">
      <c r="E995" s="25"/>
      <c r="G995" s="15"/>
    </row>
    <row r="996" spans="5:7" ht="12.75" customHeight="1" x14ac:dyDescent="0.2">
      <c r="E996" s="25"/>
      <c r="G996" s="15"/>
    </row>
    <row r="997" spans="5:7" ht="12.75" customHeight="1" x14ac:dyDescent="0.2">
      <c r="E997" s="25"/>
      <c r="G997" s="15"/>
    </row>
    <row r="998" spans="5:7" ht="12.75" customHeight="1" x14ac:dyDescent="0.2">
      <c r="E998" s="25"/>
      <c r="G998" s="15"/>
    </row>
    <row r="999" spans="5:7" ht="12.75" customHeight="1" x14ac:dyDescent="0.2">
      <c r="E999" s="25"/>
      <c r="G999" s="15"/>
    </row>
    <row r="1000" spans="5:7" ht="12.75" customHeight="1" x14ac:dyDescent="0.2">
      <c r="E1000" s="25"/>
      <c r="G1000" s="15"/>
    </row>
  </sheetData>
  <mergeCells count="3">
    <mergeCell ref="A1:G1"/>
    <mergeCell ref="A16:G16"/>
    <mergeCell ref="A31:G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workbookViewId="0"/>
  </sheetViews>
  <sheetFormatPr defaultColWidth="14.42578125" defaultRowHeight="15" customHeight="1" x14ac:dyDescent="0.2"/>
  <cols>
    <col min="1" max="1" width="20.7109375" customWidth="1"/>
    <col min="2" max="2" width="15" customWidth="1"/>
    <col min="3" max="3" width="15.85546875" customWidth="1"/>
    <col min="4" max="4" width="17" customWidth="1"/>
    <col min="5" max="5" width="25.85546875" customWidth="1"/>
    <col min="6" max="6" width="12.5703125" customWidth="1"/>
    <col min="7" max="11" width="8.7109375" customWidth="1"/>
    <col min="12" max="12" width="35.42578125" customWidth="1"/>
    <col min="13" max="26" width="8.7109375" customWidth="1"/>
  </cols>
  <sheetData>
    <row r="1" spans="1:16" ht="12.75" customHeight="1" x14ac:dyDescent="0.2">
      <c r="A1" s="43" t="s">
        <v>11</v>
      </c>
      <c r="B1" s="44"/>
      <c r="C1" s="44"/>
      <c r="D1" s="44"/>
      <c r="E1" s="44"/>
      <c r="F1" s="44"/>
      <c r="M1" s="3" t="s">
        <v>11</v>
      </c>
      <c r="N1" s="3" t="s">
        <v>24</v>
      </c>
      <c r="O1" s="3" t="s">
        <v>27</v>
      </c>
    </row>
    <row r="2" spans="1:16" ht="12.75" customHeight="1" x14ac:dyDescent="0.2">
      <c r="D2" s="28"/>
      <c r="E2" s="28"/>
      <c r="F2" s="15"/>
      <c r="L2" t="s">
        <v>223</v>
      </c>
      <c r="M2" s="14">
        <f>Assumptions!C7</f>
        <v>240</v>
      </c>
      <c r="N2" s="14">
        <f>Assumptions!D7</f>
        <v>480</v>
      </c>
      <c r="O2" s="14">
        <f>Assumptions!E7</f>
        <v>720</v>
      </c>
    </row>
    <row r="3" spans="1:16" ht="12.75" customHeight="1" x14ac:dyDescent="0.2">
      <c r="A3" s="3" t="s">
        <v>155</v>
      </c>
      <c r="B3" t="s">
        <v>218</v>
      </c>
      <c r="C3" s="3" t="s">
        <v>228</v>
      </c>
      <c r="D3" s="28" t="s">
        <v>229</v>
      </c>
      <c r="E3" s="28" t="s">
        <v>230</v>
      </c>
      <c r="F3" s="15" t="s">
        <v>43</v>
      </c>
      <c r="L3" t="s">
        <v>224</v>
      </c>
      <c r="M3" s="14">
        <f>Assumptions!C16</f>
        <v>5</v>
      </c>
      <c r="N3" s="14">
        <f>Assumptions!D16</f>
        <v>5</v>
      </c>
      <c r="O3" s="14">
        <f>Assumptions!E16</f>
        <v>5</v>
      </c>
    </row>
    <row r="4" spans="1:16" ht="12.75" customHeight="1" x14ac:dyDescent="0.2">
      <c r="D4" s="28"/>
      <c r="E4" s="28"/>
      <c r="F4" s="15"/>
      <c r="L4" t="s">
        <v>227</v>
      </c>
      <c r="M4" s="14">
        <f>Assumptions!C18</f>
        <v>260</v>
      </c>
      <c r="N4" s="14">
        <f>Assumptions!D18</f>
        <v>260</v>
      </c>
      <c r="O4" s="14">
        <f>Assumptions!E18</f>
        <v>260</v>
      </c>
    </row>
    <row r="5" spans="1:16" ht="12.75" customHeight="1" x14ac:dyDescent="0.2">
      <c r="A5" s="3" t="s">
        <v>232</v>
      </c>
      <c r="B5" s="14">
        <f>M5</f>
        <v>50</v>
      </c>
      <c r="C5" s="27">
        <f t="shared" ref="C5:C9" si="0">B5*$M$2</f>
        <v>12000</v>
      </c>
      <c r="D5" s="30">
        <f t="shared" ref="D5:D9" si="1">C5*$M$4</f>
        <v>3120000</v>
      </c>
      <c r="E5" s="30">
        <f>D5*M6/1024/1024</f>
        <v>148.773193359375</v>
      </c>
      <c r="F5" s="29">
        <f>E5*Reference!$C$23</f>
        <v>12.67547607421875</v>
      </c>
      <c r="L5" t="str">
        <f>Assumptions!A56</f>
        <v>Page views per user per day</v>
      </c>
      <c r="M5" s="14">
        <f>Assumptions!C56</f>
        <v>50</v>
      </c>
      <c r="N5" s="14">
        <f>Assumptions!D56</f>
        <v>50</v>
      </c>
      <c r="O5" s="14">
        <f>Assumptions!E56</f>
        <v>50</v>
      </c>
      <c r="P5" t="str">
        <f>Assumptions!B56</f>
        <v>pages</v>
      </c>
    </row>
    <row r="6" spans="1:16" ht="12.75" customHeight="1" x14ac:dyDescent="0.2">
      <c r="A6" t="s">
        <v>231</v>
      </c>
      <c r="B6" s="14">
        <f>M7</f>
        <v>20</v>
      </c>
      <c r="C6" s="27">
        <f t="shared" si="0"/>
        <v>4800</v>
      </c>
      <c r="D6" s="30">
        <f t="shared" si="1"/>
        <v>1248000</v>
      </c>
      <c r="E6" s="30">
        <f>D6*M8/1024/1024</f>
        <v>59.50927734375</v>
      </c>
      <c r="F6" s="29">
        <f>E6*Reference!$C$23</f>
        <v>5.0701904296875</v>
      </c>
      <c r="L6" t="str">
        <f>Assumptions!A57</f>
        <v>Page note size</v>
      </c>
      <c r="M6" s="14">
        <f>Assumptions!C57</f>
        <v>50</v>
      </c>
      <c r="N6" s="14">
        <f>Assumptions!D57</f>
        <v>50</v>
      </c>
      <c r="O6" s="14">
        <f>Assumptions!E57</f>
        <v>50</v>
      </c>
      <c r="P6" t="str">
        <f>Assumptions!B57</f>
        <v>KB</v>
      </c>
    </row>
    <row r="7" spans="1:16" ht="12.75" customHeight="1" x14ac:dyDescent="0.2">
      <c r="A7" t="s">
        <v>233</v>
      </c>
      <c r="B7" s="14">
        <f>M9</f>
        <v>5</v>
      </c>
      <c r="C7" s="27">
        <f t="shared" si="0"/>
        <v>1200</v>
      </c>
      <c r="D7" s="30">
        <f t="shared" si="1"/>
        <v>312000</v>
      </c>
      <c r="E7" s="30">
        <f>D7*M10/1024/1024</f>
        <v>148.773193359375</v>
      </c>
      <c r="F7" s="29">
        <f>E7*Reference!$C$23</f>
        <v>12.67547607421875</v>
      </c>
      <c r="L7" t="str">
        <f>Assumptions!A58</f>
        <v>case note views per user per day</v>
      </c>
      <c r="M7" s="14">
        <f>Assumptions!C58</f>
        <v>20</v>
      </c>
      <c r="N7" s="14">
        <f>Assumptions!D58</f>
        <v>20</v>
      </c>
      <c r="O7" s="14">
        <f>Assumptions!E58</f>
        <v>20</v>
      </c>
      <c r="P7" t="str">
        <f>Assumptions!B58</f>
        <v>pages</v>
      </c>
    </row>
    <row r="8" spans="1:16" ht="12.75" customHeight="1" x14ac:dyDescent="0.2">
      <c r="A8" t="s">
        <v>234</v>
      </c>
      <c r="B8" s="14">
        <f>M11</f>
        <v>0.25</v>
      </c>
      <c r="C8" s="27">
        <f t="shared" si="0"/>
        <v>60</v>
      </c>
      <c r="D8" s="30">
        <f t="shared" si="1"/>
        <v>15600</v>
      </c>
      <c r="E8" s="30">
        <f>D8*M12/1024/1024</f>
        <v>743.865966796875</v>
      </c>
      <c r="F8" s="29">
        <f>E8*Reference!$C$23</f>
        <v>63.37738037109375</v>
      </c>
      <c r="L8" t="str">
        <f>Assumptions!A59</f>
        <v>case note size</v>
      </c>
      <c r="M8" s="14">
        <f>Assumptions!C59</f>
        <v>50</v>
      </c>
      <c r="N8" s="14">
        <f>Assumptions!D59</f>
        <v>50</v>
      </c>
      <c r="O8" s="14">
        <f>Assumptions!E59</f>
        <v>50</v>
      </c>
      <c r="P8" t="str">
        <f>Assumptions!B59</f>
        <v>KB</v>
      </c>
    </row>
    <row r="9" spans="1:16" ht="12.75" customHeight="1" x14ac:dyDescent="0.2">
      <c r="A9" t="s">
        <v>235</v>
      </c>
      <c r="B9" s="14">
        <f>M13</f>
        <v>2</v>
      </c>
      <c r="C9" s="27">
        <f t="shared" si="0"/>
        <v>480</v>
      </c>
      <c r="D9" s="30">
        <f t="shared" si="1"/>
        <v>124800</v>
      </c>
      <c r="E9" s="30">
        <f>D9*M14/1024/1024</f>
        <v>59.50927734375</v>
      </c>
      <c r="F9" s="29">
        <f>E9*Reference!$C$23</f>
        <v>5.0701904296875</v>
      </c>
      <c r="L9" t="str">
        <f>Assumptions!A60</f>
        <v>image views per person per day</v>
      </c>
      <c r="M9" s="14">
        <f>Assumptions!C60</f>
        <v>5</v>
      </c>
      <c r="N9" s="14">
        <f>Assumptions!D60</f>
        <v>5</v>
      </c>
      <c r="O9" s="14">
        <f>Assumptions!E60</f>
        <v>5</v>
      </c>
      <c r="P9" t="str">
        <f>Assumptions!B60</f>
        <v>images</v>
      </c>
    </row>
    <row r="10" spans="1:16" ht="12.75" customHeight="1" x14ac:dyDescent="0.2">
      <c r="A10" t="s">
        <v>239</v>
      </c>
      <c r="B10" s="14"/>
      <c r="C10" s="27"/>
      <c r="D10" s="30"/>
      <c r="E10" s="30"/>
      <c r="F10" s="29"/>
      <c r="L10" t="str">
        <f>Assumptions!A61</f>
        <v>image view size</v>
      </c>
      <c r="M10" s="14">
        <f>Assumptions!C61</f>
        <v>500</v>
      </c>
      <c r="N10" s="14">
        <f>Assumptions!D61</f>
        <v>500</v>
      </c>
      <c r="O10" s="14">
        <f>Assumptions!E61</f>
        <v>500</v>
      </c>
      <c r="P10" t="str">
        <f>Assumptions!B61</f>
        <v>KB</v>
      </c>
    </row>
    <row r="11" spans="1:16" ht="12.75" customHeight="1" x14ac:dyDescent="0.2">
      <c r="A11" t="s">
        <v>240</v>
      </c>
      <c r="B11" s="14"/>
      <c r="C11" s="27"/>
      <c r="D11" s="30"/>
      <c r="E11" s="30"/>
      <c r="F11" s="29"/>
      <c r="L11" t="str">
        <f>Assumptions!A62</f>
        <v>video views per person per day</v>
      </c>
      <c r="M11" s="14">
        <f>Assumptions!C62</f>
        <v>0.25</v>
      </c>
      <c r="N11" s="14">
        <f>Assumptions!D62</f>
        <v>0.25</v>
      </c>
      <c r="O11" s="14">
        <f>Assumptions!E62</f>
        <v>0.25</v>
      </c>
      <c r="P11" t="str">
        <f>Assumptions!B62</f>
        <v>videos</v>
      </c>
    </row>
    <row r="12" spans="1:16" ht="12.75" customHeight="1" x14ac:dyDescent="0.2">
      <c r="A12" t="s">
        <v>241</v>
      </c>
      <c r="B12" s="14"/>
      <c r="C12" s="27"/>
      <c r="D12" s="30"/>
      <c r="E12" s="30"/>
      <c r="F12" s="29"/>
      <c r="L12" t="str">
        <f>Assumptions!A63</f>
        <v>video stream size</v>
      </c>
      <c r="M12" s="14">
        <f>Assumptions!C63</f>
        <v>50000</v>
      </c>
      <c r="N12" s="14">
        <f>Assumptions!D63</f>
        <v>50000</v>
      </c>
      <c r="O12" s="14">
        <f>Assumptions!E63</f>
        <v>50000</v>
      </c>
      <c r="P12" t="str">
        <f>Assumptions!B63</f>
        <v>KB</v>
      </c>
    </row>
    <row r="13" spans="1:16" ht="12.75" customHeight="1" x14ac:dyDescent="0.2">
      <c r="D13" s="28"/>
      <c r="E13" s="28"/>
      <c r="F13" s="15"/>
      <c r="L13" t="str">
        <f>Assumptions!A64</f>
        <v>Form view per user per day</v>
      </c>
      <c r="M13" s="14">
        <f>Assumptions!C64</f>
        <v>2</v>
      </c>
      <c r="N13" s="14">
        <f>Assumptions!D64</f>
        <v>2</v>
      </c>
      <c r="O13" s="14">
        <f>Assumptions!E64</f>
        <v>2</v>
      </c>
      <c r="P13" t="str">
        <f>Assumptions!B64</f>
        <v>forms</v>
      </c>
    </row>
    <row r="14" spans="1:16" ht="12.75" customHeight="1" x14ac:dyDescent="0.2">
      <c r="A14" s="2" t="s">
        <v>238</v>
      </c>
      <c r="B14" s="2"/>
      <c r="C14" s="2"/>
      <c r="D14" s="31"/>
      <c r="E14" s="32">
        <f t="shared" ref="E14:F14" si="2">SUM(E5:E12)</f>
        <v>1160.430908203125</v>
      </c>
      <c r="F14" s="33">
        <f t="shared" si="2"/>
        <v>98.86871337890625</v>
      </c>
      <c r="L14" t="str">
        <f>Assumptions!A65</f>
        <v>Form view size</v>
      </c>
      <c r="M14" s="14">
        <f>Assumptions!C65</f>
        <v>500</v>
      </c>
      <c r="N14" s="14">
        <f>Assumptions!D65</f>
        <v>500</v>
      </c>
      <c r="O14" s="14">
        <f>Assumptions!E65</f>
        <v>500</v>
      </c>
      <c r="P14" t="str">
        <f>Assumptions!B65</f>
        <v>KB</v>
      </c>
    </row>
    <row r="15" spans="1:16" ht="12.75" customHeight="1" x14ac:dyDescent="0.2">
      <c r="D15" s="28"/>
      <c r="E15" s="28"/>
      <c r="F15" s="15"/>
      <c r="L15" s="1"/>
    </row>
    <row r="16" spans="1:16" ht="12.75" customHeight="1" x14ac:dyDescent="0.2">
      <c r="D16" s="28"/>
      <c r="E16" s="28"/>
      <c r="F16" s="15"/>
    </row>
    <row r="17" spans="1:12" ht="12.75" customHeight="1" x14ac:dyDescent="0.2">
      <c r="A17" s="43" t="s">
        <v>24</v>
      </c>
      <c r="B17" s="44"/>
      <c r="C17" s="44"/>
      <c r="D17" s="44"/>
      <c r="E17" s="44"/>
      <c r="F17" s="44"/>
      <c r="L17" s="1"/>
    </row>
    <row r="18" spans="1:12" ht="12.75" customHeight="1" x14ac:dyDescent="0.2">
      <c r="D18" s="28"/>
      <c r="E18" s="28"/>
      <c r="F18" s="15"/>
      <c r="L18" s="1"/>
    </row>
    <row r="19" spans="1:12" ht="12.75" customHeight="1" x14ac:dyDescent="0.2">
      <c r="A19" s="3" t="s">
        <v>155</v>
      </c>
      <c r="B19" t="s">
        <v>218</v>
      </c>
      <c r="C19" s="3" t="s">
        <v>228</v>
      </c>
      <c r="D19" s="28" t="s">
        <v>229</v>
      </c>
      <c r="E19" s="28" t="s">
        <v>230</v>
      </c>
      <c r="F19" s="15" t="s">
        <v>43</v>
      </c>
    </row>
    <row r="20" spans="1:12" ht="12.75" customHeight="1" x14ac:dyDescent="0.2">
      <c r="D20" s="28"/>
      <c r="E20" s="28"/>
      <c r="F20" s="15"/>
    </row>
    <row r="21" spans="1:12" ht="12.75" customHeight="1" x14ac:dyDescent="0.2">
      <c r="A21" s="3" t="s">
        <v>232</v>
      </c>
      <c r="B21" s="14">
        <f>N5</f>
        <v>50</v>
      </c>
      <c r="C21" s="27">
        <f t="shared" ref="C21:C25" si="3">B21*$N$2</f>
        <v>24000</v>
      </c>
      <c r="D21" s="30">
        <f t="shared" ref="D21:D25" si="4">C21*$N$4</f>
        <v>6240000</v>
      </c>
      <c r="E21" s="34">
        <f>D21*N6/1024/1024</f>
        <v>297.54638671875</v>
      </c>
      <c r="F21" s="29">
        <f>E21*Reference!$C$23</f>
        <v>25.3509521484375</v>
      </c>
    </row>
    <row r="22" spans="1:12" ht="12.75" customHeight="1" x14ac:dyDescent="0.2">
      <c r="A22" t="s">
        <v>231</v>
      </c>
      <c r="B22" s="14">
        <f>N7</f>
        <v>20</v>
      </c>
      <c r="C22" s="27">
        <f t="shared" si="3"/>
        <v>9600</v>
      </c>
      <c r="D22" s="30">
        <f t="shared" si="4"/>
        <v>2496000</v>
      </c>
      <c r="E22" s="34">
        <f>D22*N8/1024/1024</f>
        <v>119.0185546875</v>
      </c>
      <c r="F22" s="29">
        <f>E22*Reference!$C$23</f>
        <v>10.140380859375</v>
      </c>
    </row>
    <row r="23" spans="1:12" ht="12.75" customHeight="1" x14ac:dyDescent="0.2">
      <c r="A23" t="s">
        <v>233</v>
      </c>
      <c r="B23" s="14">
        <f>N9</f>
        <v>5</v>
      </c>
      <c r="C23" s="27">
        <f t="shared" si="3"/>
        <v>2400</v>
      </c>
      <c r="D23" s="30">
        <f t="shared" si="4"/>
        <v>624000</v>
      </c>
      <c r="E23" s="34">
        <f>D23*N10/1024/1024</f>
        <v>297.54638671875</v>
      </c>
      <c r="F23" s="29">
        <f>E23*Reference!$C$23</f>
        <v>25.3509521484375</v>
      </c>
    </row>
    <row r="24" spans="1:12" ht="12.75" customHeight="1" x14ac:dyDescent="0.2">
      <c r="A24" t="s">
        <v>234</v>
      </c>
      <c r="B24" s="14">
        <f>N11</f>
        <v>0.25</v>
      </c>
      <c r="C24" s="27">
        <f t="shared" si="3"/>
        <v>120</v>
      </c>
      <c r="D24" s="30">
        <f t="shared" si="4"/>
        <v>31200</v>
      </c>
      <c r="E24" s="34">
        <f>D24*N12/1024/1024</f>
        <v>1487.73193359375</v>
      </c>
      <c r="F24" s="29">
        <f>E24*Reference!$C$23</f>
        <v>126.7547607421875</v>
      </c>
    </row>
    <row r="25" spans="1:12" ht="12.75" customHeight="1" x14ac:dyDescent="0.2">
      <c r="A25" t="s">
        <v>235</v>
      </c>
      <c r="B25" s="14">
        <f>N13</f>
        <v>2</v>
      </c>
      <c r="C25" s="27">
        <f t="shared" si="3"/>
        <v>960</v>
      </c>
      <c r="D25" s="30">
        <f t="shared" si="4"/>
        <v>249600</v>
      </c>
      <c r="E25" s="34">
        <f>D25*N14/1024/1024</f>
        <v>119.0185546875</v>
      </c>
      <c r="F25" s="29">
        <f>E25*Reference!$C$23</f>
        <v>10.140380859375</v>
      </c>
    </row>
    <row r="26" spans="1:12" ht="12.75" customHeight="1" x14ac:dyDescent="0.2">
      <c r="A26" t="s">
        <v>239</v>
      </c>
      <c r="B26" s="14"/>
      <c r="C26" s="27"/>
      <c r="D26" s="30"/>
      <c r="E26" s="30"/>
      <c r="F26" s="29"/>
    </row>
    <row r="27" spans="1:12" ht="12.75" customHeight="1" x14ac:dyDescent="0.2">
      <c r="A27" t="s">
        <v>240</v>
      </c>
      <c r="B27" s="14"/>
      <c r="C27" s="27"/>
      <c r="D27" s="30"/>
      <c r="E27" s="30"/>
      <c r="F27" s="29"/>
    </row>
    <row r="28" spans="1:12" ht="12.75" customHeight="1" x14ac:dyDescent="0.2">
      <c r="A28" t="s">
        <v>241</v>
      </c>
      <c r="B28" s="14"/>
      <c r="C28" s="27"/>
      <c r="D28" s="30"/>
      <c r="E28" s="30"/>
      <c r="F28" s="29"/>
    </row>
    <row r="29" spans="1:12" ht="12.75" customHeight="1" x14ac:dyDescent="0.2">
      <c r="D29" s="28"/>
      <c r="E29" s="28"/>
      <c r="F29" s="15"/>
    </row>
    <row r="30" spans="1:12" ht="12.75" customHeight="1" x14ac:dyDescent="0.2">
      <c r="A30" s="2" t="s">
        <v>238</v>
      </c>
      <c r="B30" s="2"/>
      <c r="C30" s="2"/>
      <c r="D30" s="31"/>
      <c r="E30" s="32">
        <f t="shared" ref="E30:F30" si="5">SUM(E21:E28)</f>
        <v>2320.86181640625</v>
      </c>
      <c r="F30" s="33">
        <f t="shared" si="5"/>
        <v>197.7374267578125</v>
      </c>
    </row>
    <row r="31" spans="1:12" ht="12.75" customHeight="1" x14ac:dyDescent="0.2">
      <c r="D31" s="28"/>
      <c r="E31" s="28"/>
      <c r="F31" s="15"/>
    </row>
    <row r="32" spans="1:12" ht="12.75" customHeight="1" x14ac:dyDescent="0.2">
      <c r="D32" s="28"/>
      <c r="E32" s="28"/>
      <c r="F32" s="15"/>
    </row>
    <row r="33" spans="1:6" ht="12.75" customHeight="1" x14ac:dyDescent="0.2">
      <c r="A33" s="43" t="s">
        <v>27</v>
      </c>
      <c r="B33" s="44"/>
      <c r="C33" s="44"/>
      <c r="D33" s="44"/>
      <c r="E33" s="44"/>
      <c r="F33" s="44"/>
    </row>
    <row r="34" spans="1:6" ht="12.75" customHeight="1" x14ac:dyDescent="0.2">
      <c r="D34" s="28"/>
      <c r="E34" s="28"/>
      <c r="F34" s="15"/>
    </row>
    <row r="35" spans="1:6" ht="12.75" customHeight="1" x14ac:dyDescent="0.2">
      <c r="A35" s="3" t="s">
        <v>155</v>
      </c>
      <c r="B35" t="s">
        <v>218</v>
      </c>
      <c r="C35" s="3" t="s">
        <v>228</v>
      </c>
      <c r="D35" s="28" t="s">
        <v>229</v>
      </c>
      <c r="E35" s="28" t="s">
        <v>230</v>
      </c>
      <c r="F35" s="15" t="s">
        <v>43</v>
      </c>
    </row>
    <row r="36" spans="1:6" ht="12.75" customHeight="1" x14ac:dyDescent="0.2">
      <c r="D36" s="28"/>
      <c r="E36" s="28"/>
      <c r="F36" s="15"/>
    </row>
    <row r="37" spans="1:6" ht="12.75" customHeight="1" x14ac:dyDescent="0.2">
      <c r="A37" s="3" t="s">
        <v>232</v>
      </c>
      <c r="B37" s="14">
        <f>O5</f>
        <v>50</v>
      </c>
      <c r="C37" s="27">
        <f t="shared" ref="C37:C41" si="6">B37*$O$2</f>
        <v>36000</v>
      </c>
      <c r="D37" s="30">
        <f t="shared" ref="D37:D41" si="7">C37*$O$4</f>
        <v>9360000</v>
      </c>
      <c r="E37" s="34">
        <f>D37*O6/1024/1024</f>
        <v>446.319580078125</v>
      </c>
      <c r="F37" s="29">
        <f>E37*Reference!$C$23</f>
        <v>38.02642822265625</v>
      </c>
    </row>
    <row r="38" spans="1:6" ht="12.75" customHeight="1" x14ac:dyDescent="0.2">
      <c r="A38" t="s">
        <v>231</v>
      </c>
      <c r="B38" s="14">
        <f>O7</f>
        <v>20</v>
      </c>
      <c r="C38" s="27">
        <f t="shared" si="6"/>
        <v>14400</v>
      </c>
      <c r="D38" s="30">
        <f t="shared" si="7"/>
        <v>3744000</v>
      </c>
      <c r="E38" s="34">
        <f>D38*O8/1024/1024</f>
        <v>178.52783203125</v>
      </c>
      <c r="F38" s="29">
        <f>E38*Reference!$C$23</f>
        <v>15.2105712890625</v>
      </c>
    </row>
    <row r="39" spans="1:6" ht="12.75" customHeight="1" x14ac:dyDescent="0.2">
      <c r="A39" t="s">
        <v>233</v>
      </c>
      <c r="B39" s="14">
        <f>O9</f>
        <v>5</v>
      </c>
      <c r="C39" s="27">
        <f t="shared" si="6"/>
        <v>3600</v>
      </c>
      <c r="D39" s="30">
        <f t="shared" si="7"/>
        <v>936000</v>
      </c>
      <c r="E39" s="34">
        <f>D39*O10/1024/1024</f>
        <v>446.319580078125</v>
      </c>
      <c r="F39" s="29">
        <f>E39*Reference!$C$23</f>
        <v>38.02642822265625</v>
      </c>
    </row>
    <row r="40" spans="1:6" ht="12.75" customHeight="1" x14ac:dyDescent="0.2">
      <c r="A40" t="s">
        <v>234</v>
      </c>
      <c r="B40" s="14">
        <f>O11</f>
        <v>0.25</v>
      </c>
      <c r="C40" s="27">
        <f t="shared" si="6"/>
        <v>180</v>
      </c>
      <c r="D40" s="30">
        <f t="shared" si="7"/>
        <v>46800</v>
      </c>
      <c r="E40" s="34">
        <f>D40*O12/1024/1024</f>
        <v>2231.597900390625</v>
      </c>
      <c r="F40" s="29">
        <f>E40*Reference!$C$23</f>
        <v>190.13214111328125</v>
      </c>
    </row>
    <row r="41" spans="1:6" ht="12.75" customHeight="1" x14ac:dyDescent="0.2">
      <c r="A41" t="s">
        <v>235</v>
      </c>
      <c r="B41" s="14">
        <f>O13</f>
        <v>2</v>
      </c>
      <c r="C41" s="27">
        <f t="shared" si="6"/>
        <v>1440</v>
      </c>
      <c r="D41" s="30">
        <f t="shared" si="7"/>
        <v>374400</v>
      </c>
      <c r="E41" s="34">
        <f>D41*O14/1024/1024</f>
        <v>178.52783203125</v>
      </c>
      <c r="F41" s="29">
        <f>E41*Reference!$C$23</f>
        <v>15.2105712890625</v>
      </c>
    </row>
    <row r="42" spans="1:6" ht="12.75" customHeight="1" x14ac:dyDescent="0.2">
      <c r="A42" t="s">
        <v>239</v>
      </c>
      <c r="B42" s="14"/>
      <c r="C42" s="27"/>
      <c r="D42" s="30"/>
      <c r="E42" s="30"/>
      <c r="F42" s="29"/>
    </row>
    <row r="43" spans="1:6" ht="12.75" customHeight="1" x14ac:dyDescent="0.2">
      <c r="A43" t="s">
        <v>240</v>
      </c>
      <c r="B43" s="14"/>
      <c r="C43" s="27"/>
      <c r="D43" s="30"/>
      <c r="E43" s="30"/>
      <c r="F43" s="29"/>
    </row>
    <row r="44" spans="1:6" ht="12.75" customHeight="1" x14ac:dyDescent="0.2">
      <c r="A44" t="s">
        <v>241</v>
      </c>
      <c r="B44" s="14"/>
      <c r="C44" s="27"/>
      <c r="D44" s="30"/>
      <c r="E44" s="30"/>
      <c r="F44" s="29"/>
    </row>
    <row r="45" spans="1:6" ht="12.75" customHeight="1" x14ac:dyDescent="0.2">
      <c r="D45" s="28"/>
      <c r="E45" s="28"/>
      <c r="F45" s="15"/>
    </row>
    <row r="46" spans="1:6" ht="12.75" customHeight="1" x14ac:dyDescent="0.2">
      <c r="A46" s="2" t="s">
        <v>238</v>
      </c>
      <c r="B46" s="2"/>
      <c r="C46" s="2"/>
      <c r="D46" s="31"/>
      <c r="E46" s="32">
        <f t="shared" ref="E46:F46" si="8">SUM(E37:E44)</f>
        <v>3481.292724609375</v>
      </c>
      <c r="F46" s="33">
        <f t="shared" si="8"/>
        <v>296.60614013671875</v>
      </c>
    </row>
    <row r="47" spans="1:6" ht="12.75" customHeight="1" x14ac:dyDescent="0.2">
      <c r="D47" s="28"/>
      <c r="E47" s="28"/>
      <c r="F47" s="15"/>
    </row>
    <row r="48" spans="1:6" ht="12.75" customHeight="1" x14ac:dyDescent="0.2">
      <c r="D48" s="28"/>
      <c r="E48" s="28"/>
      <c r="F48" s="15"/>
    </row>
    <row r="49" spans="4:6" ht="12.75" customHeight="1" x14ac:dyDescent="0.2">
      <c r="D49" s="28"/>
      <c r="E49" s="28"/>
      <c r="F49" s="15"/>
    </row>
    <row r="50" spans="4:6" ht="12.75" customHeight="1" x14ac:dyDescent="0.2">
      <c r="D50" s="28"/>
      <c r="E50" s="28"/>
      <c r="F50" s="15"/>
    </row>
    <row r="51" spans="4:6" ht="12.75" customHeight="1" x14ac:dyDescent="0.2">
      <c r="D51" s="28"/>
      <c r="E51" s="28"/>
      <c r="F51" s="15"/>
    </row>
    <row r="52" spans="4:6" ht="12.75" customHeight="1" x14ac:dyDescent="0.2">
      <c r="D52" s="28"/>
      <c r="E52" s="28"/>
      <c r="F52" s="15"/>
    </row>
    <row r="53" spans="4:6" ht="12.75" customHeight="1" x14ac:dyDescent="0.2">
      <c r="D53" s="28"/>
      <c r="E53" s="28"/>
      <c r="F53" s="15"/>
    </row>
    <row r="54" spans="4:6" ht="12.75" customHeight="1" x14ac:dyDescent="0.2">
      <c r="D54" s="28"/>
      <c r="E54" s="28"/>
      <c r="F54" s="15"/>
    </row>
    <row r="55" spans="4:6" ht="12.75" customHeight="1" x14ac:dyDescent="0.2">
      <c r="D55" s="28"/>
      <c r="E55" s="28"/>
      <c r="F55" s="15"/>
    </row>
    <row r="56" spans="4:6" ht="12.75" customHeight="1" x14ac:dyDescent="0.2">
      <c r="D56" s="28"/>
      <c r="E56" s="28"/>
      <c r="F56" s="15"/>
    </row>
    <row r="57" spans="4:6" ht="12.75" customHeight="1" x14ac:dyDescent="0.2">
      <c r="D57" s="28"/>
      <c r="E57" s="28"/>
      <c r="F57" s="15"/>
    </row>
    <row r="58" spans="4:6" ht="12.75" customHeight="1" x14ac:dyDescent="0.2">
      <c r="D58" s="28"/>
      <c r="E58" s="28"/>
      <c r="F58" s="15"/>
    </row>
    <row r="59" spans="4:6" ht="12.75" customHeight="1" x14ac:dyDescent="0.2">
      <c r="D59" s="28"/>
      <c r="E59" s="28"/>
      <c r="F59" s="15"/>
    </row>
    <row r="60" spans="4:6" ht="12.75" customHeight="1" x14ac:dyDescent="0.2">
      <c r="D60" s="28"/>
      <c r="E60" s="28"/>
      <c r="F60" s="15"/>
    </row>
    <row r="61" spans="4:6" ht="12.75" customHeight="1" x14ac:dyDescent="0.2">
      <c r="D61" s="28"/>
      <c r="E61" s="28"/>
      <c r="F61" s="15"/>
    </row>
    <row r="62" spans="4:6" ht="12.75" customHeight="1" x14ac:dyDescent="0.2">
      <c r="D62" s="28"/>
      <c r="E62" s="28"/>
      <c r="F62" s="15"/>
    </row>
    <row r="63" spans="4:6" ht="12.75" customHeight="1" x14ac:dyDescent="0.2">
      <c r="D63" s="28"/>
      <c r="E63" s="28"/>
      <c r="F63" s="15"/>
    </row>
    <row r="64" spans="4:6" ht="12.75" customHeight="1" x14ac:dyDescent="0.2">
      <c r="D64" s="28"/>
      <c r="E64" s="28"/>
      <c r="F64" s="15"/>
    </row>
    <row r="65" spans="4:6" ht="12.75" customHeight="1" x14ac:dyDescent="0.2">
      <c r="D65" s="28"/>
      <c r="E65" s="28"/>
      <c r="F65" s="15"/>
    </row>
    <row r="66" spans="4:6" ht="12.75" customHeight="1" x14ac:dyDescent="0.2">
      <c r="D66" s="28"/>
      <c r="E66" s="28"/>
      <c r="F66" s="15"/>
    </row>
    <row r="67" spans="4:6" ht="12.75" customHeight="1" x14ac:dyDescent="0.2">
      <c r="D67" s="28"/>
      <c r="E67" s="28"/>
      <c r="F67" s="15"/>
    </row>
    <row r="68" spans="4:6" ht="12.75" customHeight="1" x14ac:dyDescent="0.2">
      <c r="D68" s="28"/>
      <c r="E68" s="28"/>
      <c r="F68" s="15"/>
    </row>
    <row r="69" spans="4:6" ht="12.75" customHeight="1" x14ac:dyDescent="0.2">
      <c r="D69" s="28"/>
      <c r="E69" s="28"/>
      <c r="F69" s="15"/>
    </row>
    <row r="70" spans="4:6" ht="12.75" customHeight="1" x14ac:dyDescent="0.2">
      <c r="D70" s="28"/>
      <c r="E70" s="28"/>
      <c r="F70" s="15"/>
    </row>
    <row r="71" spans="4:6" ht="12.75" customHeight="1" x14ac:dyDescent="0.2">
      <c r="D71" s="28"/>
      <c r="E71" s="28"/>
      <c r="F71" s="15"/>
    </row>
    <row r="72" spans="4:6" ht="12.75" customHeight="1" x14ac:dyDescent="0.2">
      <c r="D72" s="28"/>
      <c r="E72" s="28"/>
      <c r="F72" s="15"/>
    </row>
    <row r="73" spans="4:6" ht="12.75" customHeight="1" x14ac:dyDescent="0.2">
      <c r="D73" s="28"/>
      <c r="E73" s="28"/>
      <c r="F73" s="15"/>
    </row>
    <row r="74" spans="4:6" ht="12.75" customHeight="1" x14ac:dyDescent="0.2">
      <c r="D74" s="28"/>
      <c r="E74" s="28"/>
      <c r="F74" s="15"/>
    </row>
    <row r="75" spans="4:6" ht="12.75" customHeight="1" x14ac:dyDescent="0.2">
      <c r="D75" s="28"/>
      <c r="E75" s="28"/>
      <c r="F75" s="15"/>
    </row>
    <row r="76" spans="4:6" ht="12.75" customHeight="1" x14ac:dyDescent="0.2">
      <c r="D76" s="28"/>
      <c r="E76" s="28"/>
      <c r="F76" s="15"/>
    </row>
    <row r="77" spans="4:6" ht="12.75" customHeight="1" x14ac:dyDescent="0.2">
      <c r="D77" s="28"/>
      <c r="E77" s="28"/>
      <c r="F77" s="15"/>
    </row>
    <row r="78" spans="4:6" ht="12.75" customHeight="1" x14ac:dyDescent="0.2">
      <c r="D78" s="28"/>
      <c r="E78" s="28"/>
      <c r="F78" s="15"/>
    </row>
    <row r="79" spans="4:6" ht="12.75" customHeight="1" x14ac:dyDescent="0.2">
      <c r="D79" s="28"/>
      <c r="E79" s="28"/>
      <c r="F79" s="15"/>
    </row>
    <row r="80" spans="4:6" ht="12.75" customHeight="1" x14ac:dyDescent="0.2">
      <c r="D80" s="28"/>
      <c r="E80" s="28"/>
      <c r="F80" s="15"/>
    </row>
    <row r="81" spans="4:6" ht="12.75" customHeight="1" x14ac:dyDescent="0.2">
      <c r="D81" s="28"/>
      <c r="E81" s="28"/>
      <c r="F81" s="15"/>
    </row>
    <row r="82" spans="4:6" ht="12.75" customHeight="1" x14ac:dyDescent="0.2">
      <c r="D82" s="28"/>
      <c r="E82" s="28"/>
      <c r="F82" s="15"/>
    </row>
    <row r="83" spans="4:6" ht="12.75" customHeight="1" x14ac:dyDescent="0.2">
      <c r="D83" s="28"/>
      <c r="E83" s="28"/>
      <c r="F83" s="15"/>
    </row>
    <row r="84" spans="4:6" ht="12.75" customHeight="1" x14ac:dyDescent="0.2">
      <c r="D84" s="28"/>
      <c r="E84" s="28"/>
      <c r="F84" s="15"/>
    </row>
    <row r="85" spans="4:6" ht="12.75" customHeight="1" x14ac:dyDescent="0.2">
      <c r="D85" s="28"/>
      <c r="E85" s="28"/>
      <c r="F85" s="15"/>
    </row>
    <row r="86" spans="4:6" ht="12.75" customHeight="1" x14ac:dyDescent="0.2">
      <c r="D86" s="28"/>
      <c r="E86" s="28"/>
      <c r="F86" s="15"/>
    </row>
    <row r="87" spans="4:6" ht="12.75" customHeight="1" x14ac:dyDescent="0.2">
      <c r="D87" s="28"/>
      <c r="E87" s="28"/>
      <c r="F87" s="15"/>
    </row>
    <row r="88" spans="4:6" ht="12.75" customHeight="1" x14ac:dyDescent="0.2">
      <c r="D88" s="28"/>
      <c r="E88" s="28"/>
      <c r="F88" s="15"/>
    </row>
    <row r="89" spans="4:6" ht="12.75" customHeight="1" x14ac:dyDescent="0.2">
      <c r="D89" s="28"/>
      <c r="E89" s="28"/>
      <c r="F89" s="15"/>
    </row>
    <row r="90" spans="4:6" ht="12.75" customHeight="1" x14ac:dyDescent="0.2">
      <c r="D90" s="28"/>
      <c r="E90" s="28"/>
      <c r="F90" s="15"/>
    </row>
    <row r="91" spans="4:6" ht="12.75" customHeight="1" x14ac:dyDescent="0.2">
      <c r="D91" s="28"/>
      <c r="E91" s="28"/>
      <c r="F91" s="15"/>
    </row>
    <row r="92" spans="4:6" ht="12.75" customHeight="1" x14ac:dyDescent="0.2">
      <c r="D92" s="28"/>
      <c r="E92" s="28"/>
      <c r="F92" s="15"/>
    </row>
    <row r="93" spans="4:6" ht="12.75" customHeight="1" x14ac:dyDescent="0.2">
      <c r="D93" s="28"/>
      <c r="E93" s="28"/>
      <c r="F93" s="15"/>
    </row>
    <row r="94" spans="4:6" ht="12.75" customHeight="1" x14ac:dyDescent="0.2">
      <c r="D94" s="28"/>
      <c r="E94" s="28"/>
      <c r="F94" s="15"/>
    </row>
    <row r="95" spans="4:6" ht="12.75" customHeight="1" x14ac:dyDescent="0.2">
      <c r="D95" s="28"/>
      <c r="E95" s="28"/>
      <c r="F95" s="15"/>
    </row>
    <row r="96" spans="4:6" ht="12.75" customHeight="1" x14ac:dyDescent="0.2">
      <c r="D96" s="28"/>
      <c r="E96" s="28"/>
      <c r="F96" s="15"/>
    </row>
    <row r="97" spans="4:6" ht="12.75" customHeight="1" x14ac:dyDescent="0.2">
      <c r="D97" s="28"/>
      <c r="E97" s="28"/>
      <c r="F97" s="15"/>
    </row>
    <row r="98" spans="4:6" ht="12.75" customHeight="1" x14ac:dyDescent="0.2">
      <c r="D98" s="28"/>
      <c r="E98" s="28"/>
      <c r="F98" s="15"/>
    </row>
    <row r="99" spans="4:6" ht="12.75" customHeight="1" x14ac:dyDescent="0.2">
      <c r="D99" s="28"/>
      <c r="E99" s="28"/>
      <c r="F99" s="15"/>
    </row>
    <row r="100" spans="4:6" ht="12.75" customHeight="1" x14ac:dyDescent="0.2">
      <c r="D100" s="28"/>
      <c r="E100" s="28"/>
      <c r="F100" s="15"/>
    </row>
    <row r="101" spans="4:6" ht="12.75" customHeight="1" x14ac:dyDescent="0.2">
      <c r="D101" s="28"/>
      <c r="E101" s="28"/>
      <c r="F101" s="15"/>
    </row>
    <row r="102" spans="4:6" ht="12.75" customHeight="1" x14ac:dyDescent="0.2">
      <c r="D102" s="28"/>
      <c r="E102" s="28"/>
      <c r="F102" s="15"/>
    </row>
    <row r="103" spans="4:6" ht="12.75" customHeight="1" x14ac:dyDescent="0.2">
      <c r="D103" s="28"/>
      <c r="E103" s="28"/>
      <c r="F103" s="15"/>
    </row>
    <row r="104" spans="4:6" ht="12.75" customHeight="1" x14ac:dyDescent="0.2">
      <c r="D104" s="28"/>
      <c r="E104" s="28"/>
      <c r="F104" s="15"/>
    </row>
    <row r="105" spans="4:6" ht="12.75" customHeight="1" x14ac:dyDescent="0.2">
      <c r="D105" s="28"/>
      <c r="E105" s="28"/>
      <c r="F105" s="15"/>
    </row>
    <row r="106" spans="4:6" ht="12.75" customHeight="1" x14ac:dyDescent="0.2">
      <c r="D106" s="28"/>
      <c r="E106" s="28"/>
      <c r="F106" s="15"/>
    </row>
    <row r="107" spans="4:6" ht="12.75" customHeight="1" x14ac:dyDescent="0.2">
      <c r="D107" s="28"/>
      <c r="E107" s="28"/>
      <c r="F107" s="15"/>
    </row>
    <row r="108" spans="4:6" ht="12.75" customHeight="1" x14ac:dyDescent="0.2">
      <c r="D108" s="28"/>
      <c r="E108" s="28"/>
      <c r="F108" s="15"/>
    </row>
    <row r="109" spans="4:6" ht="12.75" customHeight="1" x14ac:dyDescent="0.2">
      <c r="D109" s="28"/>
      <c r="E109" s="28"/>
      <c r="F109" s="15"/>
    </row>
    <row r="110" spans="4:6" ht="12.75" customHeight="1" x14ac:dyDescent="0.2">
      <c r="D110" s="28"/>
      <c r="E110" s="28"/>
      <c r="F110" s="15"/>
    </row>
    <row r="111" spans="4:6" ht="12.75" customHeight="1" x14ac:dyDescent="0.2">
      <c r="D111" s="28"/>
      <c r="E111" s="28"/>
      <c r="F111" s="15"/>
    </row>
    <row r="112" spans="4:6" ht="12.75" customHeight="1" x14ac:dyDescent="0.2">
      <c r="D112" s="28"/>
      <c r="E112" s="28"/>
      <c r="F112" s="15"/>
    </row>
    <row r="113" spans="4:6" ht="12.75" customHeight="1" x14ac:dyDescent="0.2">
      <c r="D113" s="28"/>
      <c r="E113" s="28"/>
      <c r="F113" s="15"/>
    </row>
    <row r="114" spans="4:6" ht="12.75" customHeight="1" x14ac:dyDescent="0.2">
      <c r="D114" s="28"/>
      <c r="E114" s="28"/>
      <c r="F114" s="15"/>
    </row>
    <row r="115" spans="4:6" ht="12.75" customHeight="1" x14ac:dyDescent="0.2">
      <c r="D115" s="28"/>
      <c r="E115" s="28"/>
      <c r="F115" s="15"/>
    </row>
    <row r="116" spans="4:6" ht="12.75" customHeight="1" x14ac:dyDescent="0.2">
      <c r="D116" s="28"/>
      <c r="E116" s="28"/>
      <c r="F116" s="15"/>
    </row>
    <row r="117" spans="4:6" ht="12.75" customHeight="1" x14ac:dyDescent="0.2">
      <c r="D117" s="28"/>
      <c r="E117" s="28"/>
      <c r="F117" s="15"/>
    </row>
    <row r="118" spans="4:6" ht="12.75" customHeight="1" x14ac:dyDescent="0.2">
      <c r="D118" s="28"/>
      <c r="E118" s="28"/>
      <c r="F118" s="15"/>
    </row>
    <row r="119" spans="4:6" ht="12.75" customHeight="1" x14ac:dyDescent="0.2">
      <c r="D119" s="28"/>
      <c r="E119" s="28"/>
      <c r="F119" s="15"/>
    </row>
    <row r="120" spans="4:6" ht="12.75" customHeight="1" x14ac:dyDescent="0.2">
      <c r="D120" s="28"/>
      <c r="E120" s="28"/>
      <c r="F120" s="15"/>
    </row>
    <row r="121" spans="4:6" ht="12.75" customHeight="1" x14ac:dyDescent="0.2">
      <c r="D121" s="28"/>
      <c r="E121" s="28"/>
      <c r="F121" s="15"/>
    </row>
    <row r="122" spans="4:6" ht="12.75" customHeight="1" x14ac:dyDescent="0.2">
      <c r="D122" s="28"/>
      <c r="E122" s="28"/>
      <c r="F122" s="15"/>
    </row>
    <row r="123" spans="4:6" ht="12.75" customHeight="1" x14ac:dyDescent="0.2">
      <c r="D123" s="28"/>
      <c r="E123" s="28"/>
      <c r="F123" s="15"/>
    </row>
    <row r="124" spans="4:6" ht="12.75" customHeight="1" x14ac:dyDescent="0.2">
      <c r="D124" s="28"/>
      <c r="E124" s="28"/>
      <c r="F124" s="15"/>
    </row>
    <row r="125" spans="4:6" ht="12.75" customHeight="1" x14ac:dyDescent="0.2">
      <c r="D125" s="28"/>
      <c r="E125" s="28"/>
      <c r="F125" s="15"/>
    </row>
    <row r="126" spans="4:6" ht="12.75" customHeight="1" x14ac:dyDescent="0.2">
      <c r="D126" s="28"/>
      <c r="E126" s="28"/>
      <c r="F126" s="15"/>
    </row>
    <row r="127" spans="4:6" ht="12.75" customHeight="1" x14ac:dyDescent="0.2">
      <c r="D127" s="28"/>
      <c r="E127" s="28"/>
      <c r="F127" s="15"/>
    </row>
    <row r="128" spans="4:6" ht="12.75" customHeight="1" x14ac:dyDescent="0.2">
      <c r="D128" s="28"/>
      <c r="E128" s="28"/>
      <c r="F128" s="15"/>
    </row>
    <row r="129" spans="4:6" ht="12.75" customHeight="1" x14ac:dyDescent="0.2">
      <c r="D129" s="28"/>
      <c r="E129" s="28"/>
      <c r="F129" s="15"/>
    </row>
    <row r="130" spans="4:6" ht="12.75" customHeight="1" x14ac:dyDescent="0.2">
      <c r="D130" s="28"/>
      <c r="E130" s="28"/>
      <c r="F130" s="15"/>
    </row>
    <row r="131" spans="4:6" ht="12.75" customHeight="1" x14ac:dyDescent="0.2">
      <c r="D131" s="28"/>
      <c r="E131" s="28"/>
      <c r="F131" s="15"/>
    </row>
    <row r="132" spans="4:6" ht="12.75" customHeight="1" x14ac:dyDescent="0.2">
      <c r="D132" s="28"/>
      <c r="E132" s="28"/>
      <c r="F132" s="15"/>
    </row>
    <row r="133" spans="4:6" ht="12.75" customHeight="1" x14ac:dyDescent="0.2">
      <c r="D133" s="28"/>
      <c r="E133" s="28"/>
      <c r="F133" s="15"/>
    </row>
    <row r="134" spans="4:6" ht="12.75" customHeight="1" x14ac:dyDescent="0.2">
      <c r="D134" s="28"/>
      <c r="E134" s="28"/>
      <c r="F134" s="15"/>
    </row>
    <row r="135" spans="4:6" ht="12.75" customHeight="1" x14ac:dyDescent="0.2">
      <c r="D135" s="28"/>
      <c r="E135" s="28"/>
      <c r="F135" s="15"/>
    </row>
    <row r="136" spans="4:6" ht="12.75" customHeight="1" x14ac:dyDescent="0.2">
      <c r="D136" s="28"/>
      <c r="E136" s="28"/>
      <c r="F136" s="15"/>
    </row>
    <row r="137" spans="4:6" ht="12.75" customHeight="1" x14ac:dyDescent="0.2">
      <c r="D137" s="28"/>
      <c r="E137" s="28"/>
      <c r="F137" s="15"/>
    </row>
    <row r="138" spans="4:6" ht="12.75" customHeight="1" x14ac:dyDescent="0.2">
      <c r="D138" s="28"/>
      <c r="E138" s="28"/>
      <c r="F138" s="15"/>
    </row>
    <row r="139" spans="4:6" ht="12.75" customHeight="1" x14ac:dyDescent="0.2">
      <c r="D139" s="28"/>
      <c r="E139" s="28"/>
      <c r="F139" s="15"/>
    </row>
    <row r="140" spans="4:6" ht="12.75" customHeight="1" x14ac:dyDescent="0.2">
      <c r="D140" s="28"/>
      <c r="E140" s="28"/>
      <c r="F140" s="15"/>
    </row>
    <row r="141" spans="4:6" ht="12.75" customHeight="1" x14ac:dyDescent="0.2">
      <c r="D141" s="28"/>
      <c r="E141" s="28"/>
      <c r="F141" s="15"/>
    </row>
    <row r="142" spans="4:6" ht="12.75" customHeight="1" x14ac:dyDescent="0.2">
      <c r="D142" s="28"/>
      <c r="E142" s="28"/>
      <c r="F142" s="15"/>
    </row>
    <row r="143" spans="4:6" ht="12.75" customHeight="1" x14ac:dyDescent="0.2">
      <c r="D143" s="28"/>
      <c r="E143" s="28"/>
      <c r="F143" s="15"/>
    </row>
    <row r="144" spans="4:6" ht="12.75" customHeight="1" x14ac:dyDescent="0.2">
      <c r="D144" s="28"/>
      <c r="E144" s="28"/>
      <c r="F144" s="15"/>
    </row>
    <row r="145" spans="4:6" ht="12.75" customHeight="1" x14ac:dyDescent="0.2">
      <c r="D145" s="28"/>
      <c r="E145" s="28"/>
      <c r="F145" s="15"/>
    </row>
    <row r="146" spans="4:6" ht="12.75" customHeight="1" x14ac:dyDescent="0.2">
      <c r="D146" s="28"/>
      <c r="E146" s="28"/>
      <c r="F146" s="15"/>
    </row>
    <row r="147" spans="4:6" ht="12.75" customHeight="1" x14ac:dyDescent="0.2">
      <c r="D147" s="28"/>
      <c r="E147" s="28"/>
      <c r="F147" s="15"/>
    </row>
    <row r="148" spans="4:6" ht="12.75" customHeight="1" x14ac:dyDescent="0.2">
      <c r="D148" s="28"/>
      <c r="E148" s="28"/>
      <c r="F148" s="15"/>
    </row>
    <row r="149" spans="4:6" ht="12.75" customHeight="1" x14ac:dyDescent="0.2">
      <c r="D149" s="28"/>
      <c r="E149" s="28"/>
      <c r="F149" s="15"/>
    </row>
    <row r="150" spans="4:6" ht="12.75" customHeight="1" x14ac:dyDescent="0.2">
      <c r="D150" s="28"/>
      <c r="E150" s="28"/>
      <c r="F150" s="15"/>
    </row>
    <row r="151" spans="4:6" ht="12.75" customHeight="1" x14ac:dyDescent="0.2">
      <c r="D151" s="28"/>
      <c r="E151" s="28"/>
      <c r="F151" s="15"/>
    </row>
    <row r="152" spans="4:6" ht="12.75" customHeight="1" x14ac:dyDescent="0.2">
      <c r="D152" s="28"/>
      <c r="E152" s="28"/>
      <c r="F152" s="15"/>
    </row>
    <row r="153" spans="4:6" ht="12.75" customHeight="1" x14ac:dyDescent="0.2">
      <c r="D153" s="28"/>
      <c r="E153" s="28"/>
      <c r="F153" s="15"/>
    </row>
    <row r="154" spans="4:6" ht="12.75" customHeight="1" x14ac:dyDescent="0.2">
      <c r="D154" s="28"/>
      <c r="E154" s="28"/>
      <c r="F154" s="15"/>
    </row>
    <row r="155" spans="4:6" ht="12.75" customHeight="1" x14ac:dyDescent="0.2">
      <c r="D155" s="28"/>
      <c r="E155" s="28"/>
      <c r="F155" s="15"/>
    </row>
    <row r="156" spans="4:6" ht="12.75" customHeight="1" x14ac:dyDescent="0.2">
      <c r="D156" s="28"/>
      <c r="E156" s="28"/>
      <c r="F156" s="15"/>
    </row>
    <row r="157" spans="4:6" ht="12.75" customHeight="1" x14ac:dyDescent="0.2">
      <c r="D157" s="28"/>
      <c r="E157" s="28"/>
      <c r="F157" s="15"/>
    </row>
    <row r="158" spans="4:6" ht="12.75" customHeight="1" x14ac:dyDescent="0.2">
      <c r="D158" s="28"/>
      <c r="E158" s="28"/>
      <c r="F158" s="15"/>
    </row>
    <row r="159" spans="4:6" ht="12.75" customHeight="1" x14ac:dyDescent="0.2">
      <c r="D159" s="28"/>
      <c r="E159" s="28"/>
      <c r="F159" s="15"/>
    </row>
    <row r="160" spans="4:6" ht="12.75" customHeight="1" x14ac:dyDescent="0.2">
      <c r="D160" s="28"/>
      <c r="E160" s="28"/>
      <c r="F160" s="15"/>
    </row>
    <row r="161" spans="4:6" ht="12.75" customHeight="1" x14ac:dyDescent="0.2">
      <c r="D161" s="28"/>
      <c r="E161" s="28"/>
      <c r="F161" s="15"/>
    </row>
    <row r="162" spans="4:6" ht="12.75" customHeight="1" x14ac:dyDescent="0.2">
      <c r="D162" s="28"/>
      <c r="E162" s="28"/>
      <c r="F162" s="15"/>
    </row>
    <row r="163" spans="4:6" ht="12.75" customHeight="1" x14ac:dyDescent="0.2">
      <c r="D163" s="28"/>
      <c r="E163" s="28"/>
      <c r="F163" s="15"/>
    </row>
    <row r="164" spans="4:6" ht="12.75" customHeight="1" x14ac:dyDescent="0.2">
      <c r="D164" s="28"/>
      <c r="E164" s="28"/>
      <c r="F164" s="15"/>
    </row>
    <row r="165" spans="4:6" ht="12.75" customHeight="1" x14ac:dyDescent="0.2">
      <c r="D165" s="28"/>
      <c r="E165" s="28"/>
      <c r="F165" s="15"/>
    </row>
    <row r="166" spans="4:6" ht="12.75" customHeight="1" x14ac:dyDescent="0.2">
      <c r="D166" s="28"/>
      <c r="E166" s="28"/>
      <c r="F166" s="15"/>
    </row>
    <row r="167" spans="4:6" ht="12.75" customHeight="1" x14ac:dyDescent="0.2">
      <c r="D167" s="28"/>
      <c r="E167" s="28"/>
      <c r="F167" s="15"/>
    </row>
    <row r="168" spans="4:6" ht="12.75" customHeight="1" x14ac:dyDescent="0.2">
      <c r="D168" s="28"/>
      <c r="E168" s="28"/>
      <c r="F168" s="15"/>
    </row>
    <row r="169" spans="4:6" ht="12.75" customHeight="1" x14ac:dyDescent="0.2">
      <c r="D169" s="28"/>
      <c r="E169" s="28"/>
      <c r="F169" s="15"/>
    </row>
    <row r="170" spans="4:6" ht="12.75" customHeight="1" x14ac:dyDescent="0.2">
      <c r="D170" s="28"/>
      <c r="E170" s="28"/>
      <c r="F170" s="15"/>
    </row>
    <row r="171" spans="4:6" ht="12.75" customHeight="1" x14ac:dyDescent="0.2">
      <c r="D171" s="28"/>
      <c r="E171" s="28"/>
      <c r="F171" s="15"/>
    </row>
    <row r="172" spans="4:6" ht="12.75" customHeight="1" x14ac:dyDescent="0.2">
      <c r="D172" s="28"/>
      <c r="E172" s="28"/>
      <c r="F172" s="15"/>
    </row>
    <row r="173" spans="4:6" ht="12.75" customHeight="1" x14ac:dyDescent="0.2">
      <c r="D173" s="28"/>
      <c r="E173" s="28"/>
      <c r="F173" s="15"/>
    </row>
    <row r="174" spans="4:6" ht="12.75" customHeight="1" x14ac:dyDescent="0.2">
      <c r="D174" s="28"/>
      <c r="E174" s="28"/>
      <c r="F174" s="15"/>
    </row>
    <row r="175" spans="4:6" ht="12.75" customHeight="1" x14ac:dyDescent="0.2">
      <c r="D175" s="28"/>
      <c r="E175" s="28"/>
      <c r="F175" s="15"/>
    </row>
    <row r="176" spans="4:6" ht="12.75" customHeight="1" x14ac:dyDescent="0.2">
      <c r="D176" s="28"/>
      <c r="E176" s="28"/>
      <c r="F176" s="15"/>
    </row>
    <row r="177" spans="4:6" ht="12.75" customHeight="1" x14ac:dyDescent="0.2">
      <c r="D177" s="28"/>
      <c r="E177" s="28"/>
      <c r="F177" s="15"/>
    </row>
    <row r="178" spans="4:6" ht="12.75" customHeight="1" x14ac:dyDescent="0.2">
      <c r="D178" s="28"/>
      <c r="E178" s="28"/>
      <c r="F178" s="15"/>
    </row>
    <row r="179" spans="4:6" ht="12.75" customHeight="1" x14ac:dyDescent="0.2">
      <c r="D179" s="28"/>
      <c r="E179" s="28"/>
      <c r="F179" s="15"/>
    </row>
    <row r="180" spans="4:6" ht="12.75" customHeight="1" x14ac:dyDescent="0.2">
      <c r="D180" s="28"/>
      <c r="E180" s="28"/>
      <c r="F180" s="15"/>
    </row>
    <row r="181" spans="4:6" ht="12.75" customHeight="1" x14ac:dyDescent="0.2">
      <c r="D181" s="28"/>
      <c r="E181" s="28"/>
      <c r="F181" s="15"/>
    </row>
    <row r="182" spans="4:6" ht="12.75" customHeight="1" x14ac:dyDescent="0.2">
      <c r="D182" s="28"/>
      <c r="E182" s="28"/>
      <c r="F182" s="15"/>
    </row>
    <row r="183" spans="4:6" ht="12.75" customHeight="1" x14ac:dyDescent="0.2">
      <c r="D183" s="28"/>
      <c r="E183" s="28"/>
      <c r="F183" s="15"/>
    </row>
    <row r="184" spans="4:6" ht="12.75" customHeight="1" x14ac:dyDescent="0.2">
      <c r="D184" s="28"/>
      <c r="E184" s="28"/>
      <c r="F184" s="15"/>
    </row>
    <row r="185" spans="4:6" ht="12.75" customHeight="1" x14ac:dyDescent="0.2">
      <c r="D185" s="28"/>
      <c r="E185" s="28"/>
      <c r="F185" s="15"/>
    </row>
    <row r="186" spans="4:6" ht="12.75" customHeight="1" x14ac:dyDescent="0.2">
      <c r="D186" s="28"/>
      <c r="E186" s="28"/>
      <c r="F186" s="15"/>
    </row>
    <row r="187" spans="4:6" ht="12.75" customHeight="1" x14ac:dyDescent="0.2">
      <c r="D187" s="28"/>
      <c r="E187" s="28"/>
      <c r="F187" s="15"/>
    </row>
    <row r="188" spans="4:6" ht="12.75" customHeight="1" x14ac:dyDescent="0.2">
      <c r="D188" s="28"/>
      <c r="E188" s="28"/>
      <c r="F188" s="15"/>
    </row>
    <row r="189" spans="4:6" ht="12.75" customHeight="1" x14ac:dyDescent="0.2">
      <c r="D189" s="28"/>
      <c r="E189" s="28"/>
      <c r="F189" s="15"/>
    </row>
    <row r="190" spans="4:6" ht="12.75" customHeight="1" x14ac:dyDescent="0.2">
      <c r="D190" s="28"/>
      <c r="E190" s="28"/>
      <c r="F190" s="15"/>
    </row>
    <row r="191" spans="4:6" ht="12.75" customHeight="1" x14ac:dyDescent="0.2">
      <c r="D191" s="28"/>
      <c r="E191" s="28"/>
      <c r="F191" s="15"/>
    </row>
    <row r="192" spans="4:6" ht="12.75" customHeight="1" x14ac:dyDescent="0.2">
      <c r="D192" s="28"/>
      <c r="E192" s="28"/>
      <c r="F192" s="15"/>
    </row>
    <row r="193" spans="4:6" ht="12.75" customHeight="1" x14ac:dyDescent="0.2">
      <c r="D193" s="28"/>
      <c r="E193" s="28"/>
      <c r="F193" s="15"/>
    </row>
    <row r="194" spans="4:6" ht="12.75" customHeight="1" x14ac:dyDescent="0.2">
      <c r="D194" s="28"/>
      <c r="E194" s="28"/>
      <c r="F194" s="15"/>
    </row>
    <row r="195" spans="4:6" ht="12.75" customHeight="1" x14ac:dyDescent="0.2">
      <c r="D195" s="28"/>
      <c r="E195" s="28"/>
      <c r="F195" s="15"/>
    </row>
    <row r="196" spans="4:6" ht="12.75" customHeight="1" x14ac:dyDescent="0.2">
      <c r="D196" s="28"/>
      <c r="E196" s="28"/>
      <c r="F196" s="15"/>
    </row>
    <row r="197" spans="4:6" ht="12.75" customHeight="1" x14ac:dyDescent="0.2">
      <c r="D197" s="28"/>
      <c r="E197" s="28"/>
      <c r="F197" s="15"/>
    </row>
    <row r="198" spans="4:6" ht="12.75" customHeight="1" x14ac:dyDescent="0.2">
      <c r="D198" s="28"/>
      <c r="E198" s="28"/>
      <c r="F198" s="15"/>
    </row>
    <row r="199" spans="4:6" ht="12.75" customHeight="1" x14ac:dyDescent="0.2">
      <c r="D199" s="28"/>
      <c r="E199" s="28"/>
      <c r="F199" s="15"/>
    </row>
    <row r="200" spans="4:6" ht="12.75" customHeight="1" x14ac:dyDescent="0.2">
      <c r="D200" s="28"/>
      <c r="E200" s="28"/>
      <c r="F200" s="15"/>
    </row>
    <row r="201" spans="4:6" ht="12.75" customHeight="1" x14ac:dyDescent="0.2">
      <c r="D201" s="28"/>
      <c r="E201" s="28"/>
      <c r="F201" s="15"/>
    </row>
    <row r="202" spans="4:6" ht="12.75" customHeight="1" x14ac:dyDescent="0.2">
      <c r="D202" s="28"/>
      <c r="E202" s="28"/>
      <c r="F202" s="15"/>
    </row>
    <row r="203" spans="4:6" ht="12.75" customHeight="1" x14ac:dyDescent="0.2">
      <c r="D203" s="28"/>
      <c r="E203" s="28"/>
      <c r="F203" s="15"/>
    </row>
    <row r="204" spans="4:6" ht="12.75" customHeight="1" x14ac:dyDescent="0.2">
      <c r="D204" s="28"/>
      <c r="E204" s="28"/>
      <c r="F204" s="15"/>
    </row>
    <row r="205" spans="4:6" ht="12.75" customHeight="1" x14ac:dyDescent="0.2">
      <c r="D205" s="28"/>
      <c r="E205" s="28"/>
      <c r="F205" s="15"/>
    </row>
    <row r="206" spans="4:6" ht="12.75" customHeight="1" x14ac:dyDescent="0.2">
      <c r="D206" s="28"/>
      <c r="E206" s="28"/>
      <c r="F206" s="15"/>
    </row>
    <row r="207" spans="4:6" ht="12.75" customHeight="1" x14ac:dyDescent="0.2">
      <c r="D207" s="28"/>
      <c r="E207" s="28"/>
      <c r="F207" s="15"/>
    </row>
    <row r="208" spans="4:6" ht="12.75" customHeight="1" x14ac:dyDescent="0.2">
      <c r="D208" s="28"/>
      <c r="E208" s="28"/>
      <c r="F208" s="15"/>
    </row>
    <row r="209" spans="4:6" ht="12.75" customHeight="1" x14ac:dyDescent="0.2">
      <c r="D209" s="28"/>
      <c r="E209" s="28"/>
      <c r="F209" s="15"/>
    </row>
    <row r="210" spans="4:6" ht="12.75" customHeight="1" x14ac:dyDescent="0.2">
      <c r="D210" s="28"/>
      <c r="E210" s="28"/>
      <c r="F210" s="15"/>
    </row>
    <row r="211" spans="4:6" ht="12.75" customHeight="1" x14ac:dyDescent="0.2">
      <c r="D211" s="28"/>
      <c r="E211" s="28"/>
      <c r="F211" s="15"/>
    </row>
    <row r="212" spans="4:6" ht="12.75" customHeight="1" x14ac:dyDescent="0.2">
      <c r="D212" s="28"/>
      <c r="E212" s="28"/>
      <c r="F212" s="15"/>
    </row>
    <row r="213" spans="4:6" ht="12.75" customHeight="1" x14ac:dyDescent="0.2">
      <c r="D213" s="28"/>
      <c r="E213" s="28"/>
      <c r="F213" s="15"/>
    </row>
    <row r="214" spans="4:6" ht="12.75" customHeight="1" x14ac:dyDescent="0.2">
      <c r="D214" s="28"/>
      <c r="E214" s="28"/>
      <c r="F214" s="15"/>
    </row>
    <row r="215" spans="4:6" ht="12.75" customHeight="1" x14ac:dyDescent="0.2">
      <c r="D215" s="28"/>
      <c r="E215" s="28"/>
      <c r="F215" s="15"/>
    </row>
    <row r="216" spans="4:6" ht="12.75" customHeight="1" x14ac:dyDescent="0.2">
      <c r="D216" s="28"/>
      <c r="E216" s="28"/>
      <c r="F216" s="15"/>
    </row>
    <row r="217" spans="4:6" ht="12.75" customHeight="1" x14ac:dyDescent="0.2">
      <c r="D217" s="28"/>
      <c r="E217" s="28"/>
      <c r="F217" s="15"/>
    </row>
    <row r="218" spans="4:6" ht="12.75" customHeight="1" x14ac:dyDescent="0.2">
      <c r="D218" s="28"/>
      <c r="E218" s="28"/>
      <c r="F218" s="15"/>
    </row>
    <row r="219" spans="4:6" ht="12.75" customHeight="1" x14ac:dyDescent="0.2">
      <c r="D219" s="28"/>
      <c r="E219" s="28"/>
      <c r="F219" s="15"/>
    </row>
    <row r="220" spans="4:6" ht="12.75" customHeight="1" x14ac:dyDescent="0.2">
      <c r="D220" s="28"/>
      <c r="E220" s="28"/>
      <c r="F220" s="15"/>
    </row>
    <row r="221" spans="4:6" ht="12.75" customHeight="1" x14ac:dyDescent="0.2">
      <c r="D221" s="28"/>
      <c r="E221" s="28"/>
      <c r="F221" s="15"/>
    </row>
    <row r="222" spans="4:6" ht="12.75" customHeight="1" x14ac:dyDescent="0.2">
      <c r="D222" s="28"/>
      <c r="E222" s="28"/>
      <c r="F222" s="15"/>
    </row>
    <row r="223" spans="4:6" ht="12.75" customHeight="1" x14ac:dyDescent="0.2">
      <c r="D223" s="28"/>
      <c r="E223" s="28"/>
      <c r="F223" s="15"/>
    </row>
    <row r="224" spans="4:6" ht="12.75" customHeight="1" x14ac:dyDescent="0.2">
      <c r="D224" s="28"/>
      <c r="E224" s="28"/>
      <c r="F224" s="15"/>
    </row>
    <row r="225" spans="4:6" ht="12.75" customHeight="1" x14ac:dyDescent="0.2">
      <c r="D225" s="28"/>
      <c r="E225" s="28"/>
      <c r="F225" s="15"/>
    </row>
    <row r="226" spans="4:6" ht="12.75" customHeight="1" x14ac:dyDescent="0.2">
      <c r="D226" s="28"/>
      <c r="E226" s="28"/>
      <c r="F226" s="15"/>
    </row>
    <row r="227" spans="4:6" ht="12.75" customHeight="1" x14ac:dyDescent="0.2">
      <c r="D227" s="28"/>
      <c r="E227" s="28"/>
      <c r="F227" s="15"/>
    </row>
    <row r="228" spans="4:6" ht="12.75" customHeight="1" x14ac:dyDescent="0.2">
      <c r="D228" s="28"/>
      <c r="E228" s="28"/>
      <c r="F228" s="15"/>
    </row>
    <row r="229" spans="4:6" ht="12.75" customHeight="1" x14ac:dyDescent="0.2">
      <c r="D229" s="28"/>
      <c r="E229" s="28"/>
      <c r="F229" s="15"/>
    </row>
    <row r="230" spans="4:6" ht="12.75" customHeight="1" x14ac:dyDescent="0.2">
      <c r="D230" s="28"/>
      <c r="E230" s="28"/>
      <c r="F230" s="15"/>
    </row>
    <row r="231" spans="4:6" ht="12.75" customHeight="1" x14ac:dyDescent="0.2">
      <c r="D231" s="28"/>
      <c r="E231" s="28"/>
      <c r="F231" s="15"/>
    </row>
    <row r="232" spans="4:6" ht="12.75" customHeight="1" x14ac:dyDescent="0.2">
      <c r="D232" s="28"/>
      <c r="E232" s="28"/>
      <c r="F232" s="15"/>
    </row>
    <row r="233" spans="4:6" ht="12.75" customHeight="1" x14ac:dyDescent="0.2">
      <c r="D233" s="28"/>
      <c r="E233" s="28"/>
      <c r="F233" s="15"/>
    </row>
    <row r="234" spans="4:6" ht="12.75" customHeight="1" x14ac:dyDescent="0.2">
      <c r="D234" s="28"/>
      <c r="E234" s="28"/>
      <c r="F234" s="15"/>
    </row>
    <row r="235" spans="4:6" ht="12.75" customHeight="1" x14ac:dyDescent="0.2">
      <c r="D235" s="28"/>
      <c r="E235" s="28"/>
      <c r="F235" s="15"/>
    </row>
    <row r="236" spans="4:6" ht="12.75" customHeight="1" x14ac:dyDescent="0.2">
      <c r="D236" s="28"/>
      <c r="E236" s="28"/>
      <c r="F236" s="15"/>
    </row>
    <row r="237" spans="4:6" ht="12.75" customHeight="1" x14ac:dyDescent="0.2">
      <c r="D237" s="28"/>
      <c r="E237" s="28"/>
      <c r="F237" s="15"/>
    </row>
    <row r="238" spans="4:6" ht="12.75" customHeight="1" x14ac:dyDescent="0.2">
      <c r="D238" s="28"/>
      <c r="E238" s="28"/>
      <c r="F238" s="15"/>
    </row>
    <row r="239" spans="4:6" ht="12.75" customHeight="1" x14ac:dyDescent="0.2">
      <c r="D239" s="28"/>
      <c r="E239" s="28"/>
      <c r="F239" s="15"/>
    </row>
    <row r="240" spans="4:6" ht="12.75" customHeight="1" x14ac:dyDescent="0.2">
      <c r="D240" s="28"/>
      <c r="E240" s="28"/>
      <c r="F240" s="15"/>
    </row>
    <row r="241" spans="4:6" ht="12.75" customHeight="1" x14ac:dyDescent="0.2">
      <c r="D241" s="28"/>
      <c r="E241" s="28"/>
      <c r="F241" s="15"/>
    </row>
    <row r="242" spans="4:6" ht="12.75" customHeight="1" x14ac:dyDescent="0.2">
      <c r="D242" s="28"/>
      <c r="E242" s="28"/>
      <c r="F242" s="15"/>
    </row>
    <row r="243" spans="4:6" ht="12.75" customHeight="1" x14ac:dyDescent="0.2">
      <c r="D243" s="28"/>
      <c r="E243" s="28"/>
      <c r="F243" s="15"/>
    </row>
    <row r="244" spans="4:6" ht="12.75" customHeight="1" x14ac:dyDescent="0.2">
      <c r="D244" s="28"/>
      <c r="E244" s="28"/>
      <c r="F244" s="15"/>
    </row>
    <row r="245" spans="4:6" ht="12.75" customHeight="1" x14ac:dyDescent="0.2">
      <c r="D245" s="28"/>
      <c r="E245" s="28"/>
      <c r="F245" s="15"/>
    </row>
    <row r="246" spans="4:6" ht="12.75" customHeight="1" x14ac:dyDescent="0.2">
      <c r="D246" s="28"/>
      <c r="E246" s="28"/>
      <c r="F246" s="15"/>
    </row>
    <row r="247" spans="4:6" ht="12.75" customHeight="1" x14ac:dyDescent="0.2">
      <c r="D247" s="28"/>
      <c r="E247" s="28"/>
      <c r="F247" s="15"/>
    </row>
    <row r="248" spans="4:6" ht="12.75" customHeight="1" x14ac:dyDescent="0.2">
      <c r="D248" s="28"/>
      <c r="E248" s="28"/>
      <c r="F248" s="15"/>
    </row>
    <row r="249" spans="4:6" ht="12.75" customHeight="1" x14ac:dyDescent="0.2">
      <c r="D249" s="28"/>
      <c r="E249" s="28"/>
      <c r="F249" s="15"/>
    </row>
    <row r="250" spans="4:6" ht="12.75" customHeight="1" x14ac:dyDescent="0.2">
      <c r="D250" s="28"/>
      <c r="E250" s="28"/>
      <c r="F250" s="15"/>
    </row>
    <row r="251" spans="4:6" ht="12.75" customHeight="1" x14ac:dyDescent="0.2">
      <c r="D251" s="28"/>
      <c r="E251" s="28"/>
      <c r="F251" s="15"/>
    </row>
    <row r="252" spans="4:6" ht="12.75" customHeight="1" x14ac:dyDescent="0.2">
      <c r="D252" s="28"/>
      <c r="E252" s="28"/>
      <c r="F252" s="15"/>
    </row>
    <row r="253" spans="4:6" ht="12.75" customHeight="1" x14ac:dyDescent="0.2">
      <c r="D253" s="28"/>
      <c r="E253" s="28"/>
      <c r="F253" s="15"/>
    </row>
    <row r="254" spans="4:6" ht="12.75" customHeight="1" x14ac:dyDescent="0.2">
      <c r="D254" s="28"/>
      <c r="E254" s="28"/>
      <c r="F254" s="15"/>
    </row>
    <row r="255" spans="4:6" ht="12.75" customHeight="1" x14ac:dyDescent="0.2">
      <c r="D255" s="28"/>
      <c r="E255" s="28"/>
      <c r="F255" s="15"/>
    </row>
    <row r="256" spans="4:6" ht="12.75" customHeight="1" x14ac:dyDescent="0.2">
      <c r="D256" s="28"/>
      <c r="E256" s="28"/>
      <c r="F256" s="15"/>
    </row>
    <row r="257" spans="4:6" ht="12.75" customHeight="1" x14ac:dyDescent="0.2">
      <c r="D257" s="28"/>
      <c r="E257" s="28"/>
      <c r="F257" s="15"/>
    </row>
    <row r="258" spans="4:6" ht="12.75" customHeight="1" x14ac:dyDescent="0.2">
      <c r="D258" s="28"/>
      <c r="E258" s="28"/>
      <c r="F258" s="15"/>
    </row>
    <row r="259" spans="4:6" ht="12.75" customHeight="1" x14ac:dyDescent="0.2">
      <c r="D259" s="28"/>
      <c r="E259" s="28"/>
      <c r="F259" s="15"/>
    </row>
    <row r="260" spans="4:6" ht="12.75" customHeight="1" x14ac:dyDescent="0.2">
      <c r="D260" s="28"/>
      <c r="E260" s="28"/>
      <c r="F260" s="15"/>
    </row>
    <row r="261" spans="4:6" ht="12.75" customHeight="1" x14ac:dyDescent="0.2">
      <c r="D261" s="28"/>
      <c r="E261" s="28"/>
      <c r="F261" s="15"/>
    </row>
    <row r="262" spans="4:6" ht="12.75" customHeight="1" x14ac:dyDescent="0.2">
      <c r="D262" s="28"/>
      <c r="E262" s="28"/>
      <c r="F262" s="15"/>
    </row>
    <row r="263" spans="4:6" ht="12.75" customHeight="1" x14ac:dyDescent="0.2">
      <c r="D263" s="28"/>
      <c r="E263" s="28"/>
      <c r="F263" s="15"/>
    </row>
    <row r="264" spans="4:6" ht="12.75" customHeight="1" x14ac:dyDescent="0.2">
      <c r="D264" s="28"/>
      <c r="E264" s="28"/>
      <c r="F264" s="15"/>
    </row>
    <row r="265" spans="4:6" ht="12.75" customHeight="1" x14ac:dyDescent="0.2">
      <c r="D265" s="28"/>
      <c r="E265" s="28"/>
      <c r="F265" s="15"/>
    </row>
    <row r="266" spans="4:6" ht="12.75" customHeight="1" x14ac:dyDescent="0.2">
      <c r="D266" s="28"/>
      <c r="E266" s="28"/>
      <c r="F266" s="15"/>
    </row>
    <row r="267" spans="4:6" ht="12.75" customHeight="1" x14ac:dyDescent="0.2">
      <c r="D267" s="28"/>
      <c r="E267" s="28"/>
      <c r="F267" s="15"/>
    </row>
    <row r="268" spans="4:6" ht="12.75" customHeight="1" x14ac:dyDescent="0.2">
      <c r="D268" s="28"/>
      <c r="E268" s="28"/>
      <c r="F268" s="15"/>
    </row>
    <row r="269" spans="4:6" ht="12.75" customHeight="1" x14ac:dyDescent="0.2">
      <c r="D269" s="28"/>
      <c r="E269" s="28"/>
      <c r="F269" s="15"/>
    </row>
    <row r="270" spans="4:6" ht="12.75" customHeight="1" x14ac:dyDescent="0.2">
      <c r="D270" s="28"/>
      <c r="E270" s="28"/>
      <c r="F270" s="15"/>
    </row>
    <row r="271" spans="4:6" ht="12.75" customHeight="1" x14ac:dyDescent="0.2">
      <c r="D271" s="28"/>
      <c r="E271" s="28"/>
      <c r="F271" s="15"/>
    </row>
    <row r="272" spans="4:6" ht="12.75" customHeight="1" x14ac:dyDescent="0.2">
      <c r="D272" s="28"/>
      <c r="E272" s="28"/>
      <c r="F272" s="15"/>
    </row>
    <row r="273" spans="4:6" ht="12.75" customHeight="1" x14ac:dyDescent="0.2">
      <c r="D273" s="28"/>
      <c r="E273" s="28"/>
      <c r="F273" s="15"/>
    </row>
    <row r="274" spans="4:6" ht="12.75" customHeight="1" x14ac:dyDescent="0.2">
      <c r="D274" s="28"/>
      <c r="E274" s="28"/>
      <c r="F274" s="15"/>
    </row>
    <row r="275" spans="4:6" ht="12.75" customHeight="1" x14ac:dyDescent="0.2">
      <c r="D275" s="28"/>
      <c r="E275" s="28"/>
      <c r="F275" s="15"/>
    </row>
    <row r="276" spans="4:6" ht="12.75" customHeight="1" x14ac:dyDescent="0.2">
      <c r="D276" s="28"/>
      <c r="E276" s="28"/>
      <c r="F276" s="15"/>
    </row>
    <row r="277" spans="4:6" ht="12.75" customHeight="1" x14ac:dyDescent="0.2">
      <c r="D277" s="28"/>
      <c r="E277" s="28"/>
      <c r="F277" s="15"/>
    </row>
    <row r="278" spans="4:6" ht="12.75" customHeight="1" x14ac:dyDescent="0.2">
      <c r="D278" s="28"/>
      <c r="E278" s="28"/>
      <c r="F278" s="15"/>
    </row>
    <row r="279" spans="4:6" ht="12.75" customHeight="1" x14ac:dyDescent="0.2">
      <c r="D279" s="28"/>
      <c r="E279" s="28"/>
      <c r="F279" s="15"/>
    </row>
    <row r="280" spans="4:6" ht="12.75" customHeight="1" x14ac:dyDescent="0.2">
      <c r="D280" s="28"/>
      <c r="E280" s="28"/>
      <c r="F280" s="15"/>
    </row>
    <row r="281" spans="4:6" ht="12.75" customHeight="1" x14ac:dyDescent="0.2">
      <c r="D281" s="28"/>
      <c r="E281" s="28"/>
      <c r="F281" s="15"/>
    </row>
    <row r="282" spans="4:6" ht="12.75" customHeight="1" x14ac:dyDescent="0.2">
      <c r="D282" s="28"/>
      <c r="E282" s="28"/>
      <c r="F282" s="15"/>
    </row>
    <row r="283" spans="4:6" ht="12.75" customHeight="1" x14ac:dyDescent="0.2">
      <c r="D283" s="28"/>
      <c r="E283" s="28"/>
      <c r="F283" s="15"/>
    </row>
    <row r="284" spans="4:6" ht="12.75" customHeight="1" x14ac:dyDescent="0.2">
      <c r="D284" s="28"/>
      <c r="E284" s="28"/>
      <c r="F284" s="15"/>
    </row>
    <row r="285" spans="4:6" ht="12.75" customHeight="1" x14ac:dyDescent="0.2">
      <c r="D285" s="28"/>
      <c r="E285" s="28"/>
      <c r="F285" s="15"/>
    </row>
    <row r="286" spans="4:6" ht="12.75" customHeight="1" x14ac:dyDescent="0.2">
      <c r="D286" s="28"/>
      <c r="E286" s="28"/>
      <c r="F286" s="15"/>
    </row>
    <row r="287" spans="4:6" ht="12.75" customHeight="1" x14ac:dyDescent="0.2">
      <c r="D287" s="28"/>
      <c r="E287" s="28"/>
      <c r="F287" s="15"/>
    </row>
    <row r="288" spans="4:6" ht="12.75" customHeight="1" x14ac:dyDescent="0.2">
      <c r="D288" s="28"/>
      <c r="E288" s="28"/>
      <c r="F288" s="15"/>
    </row>
    <row r="289" spans="4:6" ht="12.75" customHeight="1" x14ac:dyDescent="0.2">
      <c r="D289" s="28"/>
      <c r="E289" s="28"/>
      <c r="F289" s="15"/>
    </row>
    <row r="290" spans="4:6" ht="12.75" customHeight="1" x14ac:dyDescent="0.2">
      <c r="D290" s="28"/>
      <c r="E290" s="28"/>
      <c r="F290" s="15"/>
    </row>
    <row r="291" spans="4:6" ht="12.75" customHeight="1" x14ac:dyDescent="0.2">
      <c r="D291" s="28"/>
      <c r="E291" s="28"/>
      <c r="F291" s="15"/>
    </row>
    <row r="292" spans="4:6" ht="12.75" customHeight="1" x14ac:dyDescent="0.2">
      <c r="D292" s="28"/>
      <c r="E292" s="28"/>
      <c r="F292" s="15"/>
    </row>
    <row r="293" spans="4:6" ht="12.75" customHeight="1" x14ac:dyDescent="0.2">
      <c r="D293" s="28"/>
      <c r="E293" s="28"/>
      <c r="F293" s="15"/>
    </row>
    <row r="294" spans="4:6" ht="12.75" customHeight="1" x14ac:dyDescent="0.2">
      <c r="D294" s="28"/>
      <c r="E294" s="28"/>
      <c r="F294" s="15"/>
    </row>
    <row r="295" spans="4:6" ht="12.75" customHeight="1" x14ac:dyDescent="0.2">
      <c r="D295" s="28"/>
      <c r="E295" s="28"/>
      <c r="F295" s="15"/>
    </row>
    <row r="296" spans="4:6" ht="12.75" customHeight="1" x14ac:dyDescent="0.2">
      <c r="D296" s="28"/>
      <c r="E296" s="28"/>
      <c r="F296" s="15"/>
    </row>
    <row r="297" spans="4:6" ht="12.75" customHeight="1" x14ac:dyDescent="0.2">
      <c r="D297" s="28"/>
      <c r="E297" s="28"/>
      <c r="F297" s="15"/>
    </row>
    <row r="298" spans="4:6" ht="12.75" customHeight="1" x14ac:dyDescent="0.2">
      <c r="D298" s="28"/>
      <c r="E298" s="28"/>
      <c r="F298" s="15"/>
    </row>
    <row r="299" spans="4:6" ht="12.75" customHeight="1" x14ac:dyDescent="0.2">
      <c r="D299" s="28"/>
      <c r="E299" s="28"/>
      <c r="F299" s="15"/>
    </row>
    <row r="300" spans="4:6" ht="12.75" customHeight="1" x14ac:dyDescent="0.2">
      <c r="D300" s="28"/>
      <c r="E300" s="28"/>
      <c r="F300" s="15"/>
    </row>
    <row r="301" spans="4:6" ht="12.75" customHeight="1" x14ac:dyDescent="0.2">
      <c r="D301" s="28"/>
      <c r="E301" s="28"/>
      <c r="F301" s="15"/>
    </row>
    <row r="302" spans="4:6" ht="12.75" customHeight="1" x14ac:dyDescent="0.2">
      <c r="D302" s="28"/>
      <c r="E302" s="28"/>
      <c r="F302" s="15"/>
    </row>
    <row r="303" spans="4:6" ht="12.75" customHeight="1" x14ac:dyDescent="0.2">
      <c r="D303" s="28"/>
      <c r="E303" s="28"/>
      <c r="F303" s="15"/>
    </row>
    <row r="304" spans="4:6" ht="12.75" customHeight="1" x14ac:dyDescent="0.2">
      <c r="D304" s="28"/>
      <c r="E304" s="28"/>
      <c r="F304" s="15"/>
    </row>
    <row r="305" spans="4:6" ht="12.75" customHeight="1" x14ac:dyDescent="0.2">
      <c r="D305" s="28"/>
      <c r="E305" s="28"/>
      <c r="F305" s="15"/>
    </row>
    <row r="306" spans="4:6" ht="12.75" customHeight="1" x14ac:dyDescent="0.2">
      <c r="D306" s="28"/>
      <c r="E306" s="28"/>
      <c r="F306" s="15"/>
    </row>
    <row r="307" spans="4:6" ht="12.75" customHeight="1" x14ac:dyDescent="0.2">
      <c r="D307" s="28"/>
      <c r="E307" s="28"/>
      <c r="F307" s="15"/>
    </row>
    <row r="308" spans="4:6" ht="12.75" customHeight="1" x14ac:dyDescent="0.2">
      <c r="D308" s="28"/>
      <c r="E308" s="28"/>
      <c r="F308" s="15"/>
    </row>
    <row r="309" spans="4:6" ht="12.75" customHeight="1" x14ac:dyDescent="0.2">
      <c r="D309" s="28"/>
      <c r="E309" s="28"/>
      <c r="F309" s="15"/>
    </row>
    <row r="310" spans="4:6" ht="12.75" customHeight="1" x14ac:dyDescent="0.2">
      <c r="D310" s="28"/>
      <c r="E310" s="28"/>
      <c r="F310" s="15"/>
    </row>
    <row r="311" spans="4:6" ht="12.75" customHeight="1" x14ac:dyDescent="0.2">
      <c r="D311" s="28"/>
      <c r="E311" s="28"/>
      <c r="F311" s="15"/>
    </row>
    <row r="312" spans="4:6" ht="12.75" customHeight="1" x14ac:dyDescent="0.2">
      <c r="D312" s="28"/>
      <c r="E312" s="28"/>
      <c r="F312" s="15"/>
    </row>
    <row r="313" spans="4:6" ht="12.75" customHeight="1" x14ac:dyDescent="0.2">
      <c r="D313" s="28"/>
      <c r="E313" s="28"/>
      <c r="F313" s="15"/>
    </row>
    <row r="314" spans="4:6" ht="12.75" customHeight="1" x14ac:dyDescent="0.2">
      <c r="D314" s="28"/>
      <c r="E314" s="28"/>
      <c r="F314" s="15"/>
    </row>
    <row r="315" spans="4:6" ht="12.75" customHeight="1" x14ac:dyDescent="0.2">
      <c r="D315" s="28"/>
      <c r="E315" s="28"/>
      <c r="F315" s="15"/>
    </row>
    <row r="316" spans="4:6" ht="12.75" customHeight="1" x14ac:dyDescent="0.2">
      <c r="D316" s="28"/>
      <c r="E316" s="28"/>
      <c r="F316" s="15"/>
    </row>
    <row r="317" spans="4:6" ht="12.75" customHeight="1" x14ac:dyDescent="0.2">
      <c r="D317" s="28"/>
      <c r="E317" s="28"/>
      <c r="F317" s="15"/>
    </row>
    <row r="318" spans="4:6" ht="12.75" customHeight="1" x14ac:dyDescent="0.2">
      <c r="D318" s="28"/>
      <c r="E318" s="28"/>
      <c r="F318" s="15"/>
    </row>
    <row r="319" spans="4:6" ht="12.75" customHeight="1" x14ac:dyDescent="0.2">
      <c r="D319" s="28"/>
      <c r="E319" s="28"/>
      <c r="F319" s="15"/>
    </row>
    <row r="320" spans="4:6" ht="12.75" customHeight="1" x14ac:dyDescent="0.2">
      <c r="D320" s="28"/>
      <c r="E320" s="28"/>
      <c r="F320" s="15"/>
    </row>
    <row r="321" spans="4:6" ht="12.75" customHeight="1" x14ac:dyDescent="0.2">
      <c r="D321" s="28"/>
      <c r="E321" s="28"/>
      <c r="F321" s="15"/>
    </row>
    <row r="322" spans="4:6" ht="12.75" customHeight="1" x14ac:dyDescent="0.2">
      <c r="D322" s="28"/>
      <c r="E322" s="28"/>
      <c r="F322" s="15"/>
    </row>
    <row r="323" spans="4:6" ht="12.75" customHeight="1" x14ac:dyDescent="0.2">
      <c r="D323" s="28"/>
      <c r="E323" s="28"/>
      <c r="F323" s="15"/>
    </row>
    <row r="324" spans="4:6" ht="12.75" customHeight="1" x14ac:dyDescent="0.2">
      <c r="D324" s="28"/>
      <c r="E324" s="28"/>
      <c r="F324" s="15"/>
    </row>
    <row r="325" spans="4:6" ht="12.75" customHeight="1" x14ac:dyDescent="0.2">
      <c r="D325" s="28"/>
      <c r="E325" s="28"/>
      <c r="F325" s="15"/>
    </row>
    <row r="326" spans="4:6" ht="12.75" customHeight="1" x14ac:dyDescent="0.2">
      <c r="D326" s="28"/>
      <c r="E326" s="28"/>
      <c r="F326" s="15"/>
    </row>
    <row r="327" spans="4:6" ht="12.75" customHeight="1" x14ac:dyDescent="0.2">
      <c r="D327" s="28"/>
      <c r="E327" s="28"/>
      <c r="F327" s="15"/>
    </row>
    <row r="328" spans="4:6" ht="12.75" customHeight="1" x14ac:dyDescent="0.2">
      <c r="D328" s="28"/>
      <c r="E328" s="28"/>
      <c r="F328" s="15"/>
    </row>
    <row r="329" spans="4:6" ht="12.75" customHeight="1" x14ac:dyDescent="0.2">
      <c r="D329" s="28"/>
      <c r="E329" s="28"/>
      <c r="F329" s="15"/>
    </row>
    <row r="330" spans="4:6" ht="12.75" customHeight="1" x14ac:dyDescent="0.2">
      <c r="D330" s="28"/>
      <c r="E330" s="28"/>
      <c r="F330" s="15"/>
    </row>
    <row r="331" spans="4:6" ht="12.75" customHeight="1" x14ac:dyDescent="0.2">
      <c r="D331" s="28"/>
      <c r="E331" s="28"/>
      <c r="F331" s="15"/>
    </row>
    <row r="332" spans="4:6" ht="12.75" customHeight="1" x14ac:dyDescent="0.2">
      <c r="D332" s="28"/>
      <c r="E332" s="28"/>
      <c r="F332" s="15"/>
    </row>
    <row r="333" spans="4:6" ht="12.75" customHeight="1" x14ac:dyDescent="0.2">
      <c r="D333" s="28"/>
      <c r="E333" s="28"/>
      <c r="F333" s="15"/>
    </row>
    <row r="334" spans="4:6" ht="12.75" customHeight="1" x14ac:dyDescent="0.2">
      <c r="D334" s="28"/>
      <c r="E334" s="28"/>
      <c r="F334" s="15"/>
    </row>
    <row r="335" spans="4:6" ht="12.75" customHeight="1" x14ac:dyDescent="0.2">
      <c r="D335" s="28"/>
      <c r="E335" s="28"/>
      <c r="F335" s="15"/>
    </row>
    <row r="336" spans="4:6" ht="12.75" customHeight="1" x14ac:dyDescent="0.2">
      <c r="D336" s="28"/>
      <c r="E336" s="28"/>
      <c r="F336" s="15"/>
    </row>
    <row r="337" spans="4:6" ht="12.75" customHeight="1" x14ac:dyDescent="0.2">
      <c r="D337" s="28"/>
      <c r="E337" s="28"/>
      <c r="F337" s="15"/>
    </row>
    <row r="338" spans="4:6" ht="12.75" customHeight="1" x14ac:dyDescent="0.2">
      <c r="D338" s="28"/>
      <c r="E338" s="28"/>
      <c r="F338" s="15"/>
    </row>
    <row r="339" spans="4:6" ht="12.75" customHeight="1" x14ac:dyDescent="0.2">
      <c r="D339" s="28"/>
      <c r="E339" s="28"/>
      <c r="F339" s="15"/>
    </row>
    <row r="340" spans="4:6" ht="12.75" customHeight="1" x14ac:dyDescent="0.2">
      <c r="D340" s="28"/>
      <c r="E340" s="28"/>
      <c r="F340" s="15"/>
    </row>
    <row r="341" spans="4:6" ht="12.75" customHeight="1" x14ac:dyDescent="0.2">
      <c r="D341" s="28"/>
      <c r="E341" s="28"/>
      <c r="F341" s="15"/>
    </row>
    <row r="342" spans="4:6" ht="12.75" customHeight="1" x14ac:dyDescent="0.2">
      <c r="D342" s="28"/>
      <c r="E342" s="28"/>
      <c r="F342" s="15"/>
    </row>
    <row r="343" spans="4:6" ht="12.75" customHeight="1" x14ac:dyDescent="0.2">
      <c r="D343" s="28"/>
      <c r="E343" s="28"/>
      <c r="F343" s="15"/>
    </row>
    <row r="344" spans="4:6" ht="12.75" customHeight="1" x14ac:dyDescent="0.2">
      <c r="D344" s="28"/>
      <c r="E344" s="28"/>
      <c r="F344" s="15"/>
    </row>
    <row r="345" spans="4:6" ht="12.75" customHeight="1" x14ac:dyDescent="0.2">
      <c r="D345" s="28"/>
      <c r="E345" s="28"/>
      <c r="F345" s="15"/>
    </row>
    <row r="346" spans="4:6" ht="12.75" customHeight="1" x14ac:dyDescent="0.2">
      <c r="D346" s="28"/>
      <c r="E346" s="28"/>
      <c r="F346" s="15"/>
    </row>
    <row r="347" spans="4:6" ht="12.75" customHeight="1" x14ac:dyDescent="0.2">
      <c r="D347" s="28"/>
      <c r="E347" s="28"/>
      <c r="F347" s="15"/>
    </row>
    <row r="348" spans="4:6" ht="12.75" customHeight="1" x14ac:dyDescent="0.2">
      <c r="D348" s="28"/>
      <c r="E348" s="28"/>
      <c r="F348" s="15"/>
    </row>
    <row r="349" spans="4:6" ht="12.75" customHeight="1" x14ac:dyDescent="0.2">
      <c r="D349" s="28"/>
      <c r="E349" s="28"/>
      <c r="F349" s="15"/>
    </row>
    <row r="350" spans="4:6" ht="12.75" customHeight="1" x14ac:dyDescent="0.2">
      <c r="D350" s="28"/>
      <c r="E350" s="28"/>
      <c r="F350" s="15"/>
    </row>
    <row r="351" spans="4:6" ht="12.75" customHeight="1" x14ac:dyDescent="0.2">
      <c r="D351" s="28"/>
      <c r="E351" s="28"/>
      <c r="F351" s="15"/>
    </row>
    <row r="352" spans="4:6" ht="12.75" customHeight="1" x14ac:dyDescent="0.2">
      <c r="D352" s="28"/>
      <c r="E352" s="28"/>
      <c r="F352" s="15"/>
    </row>
    <row r="353" spans="4:6" ht="12.75" customHeight="1" x14ac:dyDescent="0.2">
      <c r="D353" s="28"/>
      <c r="E353" s="28"/>
      <c r="F353" s="15"/>
    </row>
    <row r="354" spans="4:6" ht="12.75" customHeight="1" x14ac:dyDescent="0.2">
      <c r="D354" s="28"/>
      <c r="E354" s="28"/>
      <c r="F354" s="15"/>
    </row>
    <row r="355" spans="4:6" ht="12.75" customHeight="1" x14ac:dyDescent="0.2">
      <c r="D355" s="28"/>
      <c r="E355" s="28"/>
      <c r="F355" s="15"/>
    </row>
    <row r="356" spans="4:6" ht="12.75" customHeight="1" x14ac:dyDescent="0.2">
      <c r="D356" s="28"/>
      <c r="E356" s="28"/>
      <c r="F356" s="15"/>
    </row>
    <row r="357" spans="4:6" ht="12.75" customHeight="1" x14ac:dyDescent="0.2">
      <c r="D357" s="28"/>
      <c r="E357" s="28"/>
      <c r="F357" s="15"/>
    </row>
    <row r="358" spans="4:6" ht="12.75" customHeight="1" x14ac:dyDescent="0.2">
      <c r="D358" s="28"/>
      <c r="E358" s="28"/>
      <c r="F358" s="15"/>
    </row>
    <row r="359" spans="4:6" ht="12.75" customHeight="1" x14ac:dyDescent="0.2">
      <c r="D359" s="28"/>
      <c r="E359" s="28"/>
      <c r="F359" s="15"/>
    </row>
    <row r="360" spans="4:6" ht="12.75" customHeight="1" x14ac:dyDescent="0.2">
      <c r="D360" s="28"/>
      <c r="E360" s="28"/>
      <c r="F360" s="15"/>
    </row>
    <row r="361" spans="4:6" ht="12.75" customHeight="1" x14ac:dyDescent="0.2">
      <c r="D361" s="28"/>
      <c r="E361" s="28"/>
      <c r="F361" s="15"/>
    </row>
    <row r="362" spans="4:6" ht="12.75" customHeight="1" x14ac:dyDescent="0.2">
      <c r="D362" s="28"/>
      <c r="E362" s="28"/>
      <c r="F362" s="15"/>
    </row>
    <row r="363" spans="4:6" ht="12.75" customHeight="1" x14ac:dyDescent="0.2">
      <c r="D363" s="28"/>
      <c r="E363" s="28"/>
      <c r="F363" s="15"/>
    </row>
    <row r="364" spans="4:6" ht="12.75" customHeight="1" x14ac:dyDescent="0.2">
      <c r="D364" s="28"/>
      <c r="E364" s="28"/>
      <c r="F364" s="15"/>
    </row>
    <row r="365" spans="4:6" ht="12.75" customHeight="1" x14ac:dyDescent="0.2">
      <c r="D365" s="28"/>
      <c r="E365" s="28"/>
      <c r="F365" s="15"/>
    </row>
    <row r="366" spans="4:6" ht="12.75" customHeight="1" x14ac:dyDescent="0.2">
      <c r="D366" s="28"/>
      <c r="E366" s="28"/>
      <c r="F366" s="15"/>
    </row>
    <row r="367" spans="4:6" ht="12.75" customHeight="1" x14ac:dyDescent="0.2">
      <c r="D367" s="28"/>
      <c r="E367" s="28"/>
      <c r="F367" s="15"/>
    </row>
    <row r="368" spans="4:6" ht="12.75" customHeight="1" x14ac:dyDescent="0.2">
      <c r="D368" s="28"/>
      <c r="E368" s="28"/>
      <c r="F368" s="15"/>
    </row>
    <row r="369" spans="4:6" ht="12.75" customHeight="1" x14ac:dyDescent="0.2">
      <c r="D369" s="28"/>
      <c r="E369" s="28"/>
      <c r="F369" s="15"/>
    </row>
    <row r="370" spans="4:6" ht="12.75" customHeight="1" x14ac:dyDescent="0.2">
      <c r="D370" s="28"/>
      <c r="E370" s="28"/>
      <c r="F370" s="15"/>
    </row>
    <row r="371" spans="4:6" ht="12.75" customHeight="1" x14ac:dyDescent="0.2">
      <c r="D371" s="28"/>
      <c r="E371" s="28"/>
      <c r="F371" s="15"/>
    </row>
    <row r="372" spans="4:6" ht="12.75" customHeight="1" x14ac:dyDescent="0.2">
      <c r="D372" s="28"/>
      <c r="E372" s="28"/>
      <c r="F372" s="15"/>
    </row>
    <row r="373" spans="4:6" ht="12.75" customHeight="1" x14ac:dyDescent="0.2">
      <c r="D373" s="28"/>
      <c r="E373" s="28"/>
      <c r="F373" s="15"/>
    </row>
    <row r="374" spans="4:6" ht="12.75" customHeight="1" x14ac:dyDescent="0.2">
      <c r="D374" s="28"/>
      <c r="E374" s="28"/>
      <c r="F374" s="15"/>
    </row>
    <row r="375" spans="4:6" ht="12.75" customHeight="1" x14ac:dyDescent="0.2">
      <c r="D375" s="28"/>
      <c r="E375" s="28"/>
      <c r="F375" s="15"/>
    </row>
    <row r="376" spans="4:6" ht="12.75" customHeight="1" x14ac:dyDescent="0.2">
      <c r="D376" s="28"/>
      <c r="E376" s="28"/>
      <c r="F376" s="15"/>
    </row>
    <row r="377" spans="4:6" ht="12.75" customHeight="1" x14ac:dyDescent="0.2">
      <c r="D377" s="28"/>
      <c r="E377" s="28"/>
      <c r="F377" s="15"/>
    </row>
    <row r="378" spans="4:6" ht="12.75" customHeight="1" x14ac:dyDescent="0.2">
      <c r="D378" s="28"/>
      <c r="E378" s="28"/>
      <c r="F378" s="15"/>
    </row>
    <row r="379" spans="4:6" ht="12.75" customHeight="1" x14ac:dyDescent="0.2">
      <c r="D379" s="28"/>
      <c r="E379" s="28"/>
      <c r="F379" s="15"/>
    </row>
    <row r="380" spans="4:6" ht="12.75" customHeight="1" x14ac:dyDescent="0.2">
      <c r="D380" s="28"/>
      <c r="E380" s="28"/>
      <c r="F380" s="15"/>
    </row>
    <row r="381" spans="4:6" ht="12.75" customHeight="1" x14ac:dyDescent="0.2">
      <c r="D381" s="28"/>
      <c r="E381" s="28"/>
      <c r="F381" s="15"/>
    </row>
    <row r="382" spans="4:6" ht="12.75" customHeight="1" x14ac:dyDescent="0.2">
      <c r="D382" s="28"/>
      <c r="E382" s="28"/>
      <c r="F382" s="15"/>
    </row>
    <row r="383" spans="4:6" ht="12.75" customHeight="1" x14ac:dyDescent="0.2">
      <c r="D383" s="28"/>
      <c r="E383" s="28"/>
      <c r="F383" s="15"/>
    </row>
    <row r="384" spans="4:6" ht="12.75" customHeight="1" x14ac:dyDescent="0.2">
      <c r="D384" s="28"/>
      <c r="E384" s="28"/>
      <c r="F384" s="15"/>
    </row>
    <row r="385" spans="4:6" ht="12.75" customHeight="1" x14ac:dyDescent="0.2">
      <c r="D385" s="28"/>
      <c r="E385" s="28"/>
      <c r="F385" s="15"/>
    </row>
    <row r="386" spans="4:6" ht="12.75" customHeight="1" x14ac:dyDescent="0.2">
      <c r="D386" s="28"/>
      <c r="E386" s="28"/>
      <c r="F386" s="15"/>
    </row>
    <row r="387" spans="4:6" ht="12.75" customHeight="1" x14ac:dyDescent="0.2">
      <c r="D387" s="28"/>
      <c r="E387" s="28"/>
      <c r="F387" s="15"/>
    </row>
    <row r="388" spans="4:6" ht="12.75" customHeight="1" x14ac:dyDescent="0.2">
      <c r="D388" s="28"/>
      <c r="E388" s="28"/>
      <c r="F388" s="15"/>
    </row>
    <row r="389" spans="4:6" ht="12.75" customHeight="1" x14ac:dyDescent="0.2">
      <c r="D389" s="28"/>
      <c r="E389" s="28"/>
      <c r="F389" s="15"/>
    </row>
    <row r="390" spans="4:6" ht="12.75" customHeight="1" x14ac:dyDescent="0.2">
      <c r="D390" s="28"/>
      <c r="E390" s="28"/>
      <c r="F390" s="15"/>
    </row>
    <row r="391" spans="4:6" ht="12.75" customHeight="1" x14ac:dyDescent="0.2">
      <c r="D391" s="28"/>
      <c r="E391" s="28"/>
      <c r="F391" s="15"/>
    </row>
    <row r="392" spans="4:6" ht="12.75" customHeight="1" x14ac:dyDescent="0.2">
      <c r="D392" s="28"/>
      <c r="E392" s="28"/>
      <c r="F392" s="15"/>
    </row>
    <row r="393" spans="4:6" ht="12.75" customHeight="1" x14ac:dyDescent="0.2">
      <c r="D393" s="28"/>
      <c r="E393" s="28"/>
      <c r="F393" s="15"/>
    </row>
    <row r="394" spans="4:6" ht="12.75" customHeight="1" x14ac:dyDescent="0.2">
      <c r="D394" s="28"/>
      <c r="E394" s="28"/>
      <c r="F394" s="15"/>
    </row>
    <row r="395" spans="4:6" ht="12.75" customHeight="1" x14ac:dyDescent="0.2">
      <c r="D395" s="28"/>
      <c r="E395" s="28"/>
      <c r="F395" s="15"/>
    </row>
    <row r="396" spans="4:6" ht="12.75" customHeight="1" x14ac:dyDescent="0.2">
      <c r="D396" s="28"/>
      <c r="E396" s="28"/>
      <c r="F396" s="15"/>
    </row>
    <row r="397" spans="4:6" ht="12.75" customHeight="1" x14ac:dyDescent="0.2">
      <c r="D397" s="28"/>
      <c r="E397" s="28"/>
      <c r="F397" s="15"/>
    </row>
    <row r="398" spans="4:6" ht="12.75" customHeight="1" x14ac:dyDescent="0.2">
      <c r="D398" s="28"/>
      <c r="E398" s="28"/>
      <c r="F398" s="15"/>
    </row>
    <row r="399" spans="4:6" ht="12.75" customHeight="1" x14ac:dyDescent="0.2">
      <c r="D399" s="28"/>
      <c r="E399" s="28"/>
      <c r="F399" s="15"/>
    </row>
    <row r="400" spans="4:6" ht="12.75" customHeight="1" x14ac:dyDescent="0.2">
      <c r="D400" s="28"/>
      <c r="E400" s="28"/>
      <c r="F400" s="15"/>
    </row>
    <row r="401" spans="4:6" ht="12.75" customHeight="1" x14ac:dyDescent="0.2">
      <c r="D401" s="28"/>
      <c r="E401" s="28"/>
      <c r="F401" s="15"/>
    </row>
    <row r="402" spans="4:6" ht="12.75" customHeight="1" x14ac:dyDescent="0.2">
      <c r="D402" s="28"/>
      <c r="E402" s="28"/>
      <c r="F402" s="15"/>
    </row>
    <row r="403" spans="4:6" ht="12.75" customHeight="1" x14ac:dyDescent="0.2">
      <c r="D403" s="28"/>
      <c r="E403" s="28"/>
      <c r="F403" s="15"/>
    </row>
    <row r="404" spans="4:6" ht="12.75" customHeight="1" x14ac:dyDescent="0.2">
      <c r="D404" s="28"/>
      <c r="E404" s="28"/>
      <c r="F404" s="15"/>
    </row>
    <row r="405" spans="4:6" ht="12.75" customHeight="1" x14ac:dyDescent="0.2">
      <c r="D405" s="28"/>
      <c r="E405" s="28"/>
      <c r="F405" s="15"/>
    </row>
    <row r="406" spans="4:6" ht="12.75" customHeight="1" x14ac:dyDescent="0.2">
      <c r="D406" s="28"/>
      <c r="E406" s="28"/>
      <c r="F406" s="15"/>
    </row>
    <row r="407" spans="4:6" ht="12.75" customHeight="1" x14ac:dyDescent="0.2">
      <c r="D407" s="28"/>
      <c r="E407" s="28"/>
      <c r="F407" s="15"/>
    </row>
    <row r="408" spans="4:6" ht="12.75" customHeight="1" x14ac:dyDescent="0.2">
      <c r="D408" s="28"/>
      <c r="E408" s="28"/>
      <c r="F408" s="15"/>
    </row>
    <row r="409" spans="4:6" ht="12.75" customHeight="1" x14ac:dyDescent="0.2">
      <c r="D409" s="28"/>
      <c r="E409" s="28"/>
      <c r="F409" s="15"/>
    </row>
    <row r="410" spans="4:6" ht="12.75" customHeight="1" x14ac:dyDescent="0.2">
      <c r="D410" s="28"/>
      <c r="E410" s="28"/>
      <c r="F410" s="15"/>
    </row>
    <row r="411" spans="4:6" ht="12.75" customHeight="1" x14ac:dyDescent="0.2">
      <c r="D411" s="28"/>
      <c r="E411" s="28"/>
      <c r="F411" s="15"/>
    </row>
    <row r="412" spans="4:6" ht="12.75" customHeight="1" x14ac:dyDescent="0.2">
      <c r="D412" s="28"/>
      <c r="E412" s="28"/>
      <c r="F412" s="15"/>
    </row>
    <row r="413" spans="4:6" ht="12.75" customHeight="1" x14ac:dyDescent="0.2">
      <c r="D413" s="28"/>
      <c r="E413" s="28"/>
      <c r="F413" s="15"/>
    </row>
    <row r="414" spans="4:6" ht="12.75" customHeight="1" x14ac:dyDescent="0.2">
      <c r="D414" s="28"/>
      <c r="E414" s="28"/>
      <c r="F414" s="15"/>
    </row>
    <row r="415" spans="4:6" ht="12.75" customHeight="1" x14ac:dyDescent="0.2">
      <c r="D415" s="28"/>
      <c r="E415" s="28"/>
      <c r="F415" s="15"/>
    </row>
    <row r="416" spans="4:6" ht="12.75" customHeight="1" x14ac:dyDescent="0.2">
      <c r="D416" s="28"/>
      <c r="E416" s="28"/>
      <c r="F416" s="15"/>
    </row>
    <row r="417" spans="4:6" ht="12.75" customHeight="1" x14ac:dyDescent="0.2">
      <c r="D417" s="28"/>
      <c r="E417" s="28"/>
      <c r="F417" s="15"/>
    </row>
    <row r="418" spans="4:6" ht="12.75" customHeight="1" x14ac:dyDescent="0.2">
      <c r="D418" s="28"/>
      <c r="E418" s="28"/>
      <c r="F418" s="15"/>
    </row>
    <row r="419" spans="4:6" ht="12.75" customHeight="1" x14ac:dyDescent="0.2">
      <c r="D419" s="28"/>
      <c r="E419" s="28"/>
      <c r="F419" s="15"/>
    </row>
    <row r="420" spans="4:6" ht="12.75" customHeight="1" x14ac:dyDescent="0.2">
      <c r="D420" s="28"/>
      <c r="E420" s="28"/>
      <c r="F420" s="15"/>
    </row>
    <row r="421" spans="4:6" ht="12.75" customHeight="1" x14ac:dyDescent="0.2">
      <c r="D421" s="28"/>
      <c r="E421" s="28"/>
      <c r="F421" s="15"/>
    </row>
    <row r="422" spans="4:6" ht="12.75" customHeight="1" x14ac:dyDescent="0.2">
      <c r="D422" s="28"/>
      <c r="E422" s="28"/>
      <c r="F422" s="15"/>
    </row>
    <row r="423" spans="4:6" ht="12.75" customHeight="1" x14ac:dyDescent="0.2">
      <c r="D423" s="28"/>
      <c r="E423" s="28"/>
      <c r="F423" s="15"/>
    </row>
    <row r="424" spans="4:6" ht="12.75" customHeight="1" x14ac:dyDescent="0.2">
      <c r="D424" s="28"/>
      <c r="E424" s="28"/>
      <c r="F424" s="15"/>
    </row>
    <row r="425" spans="4:6" ht="12.75" customHeight="1" x14ac:dyDescent="0.2">
      <c r="D425" s="28"/>
      <c r="E425" s="28"/>
      <c r="F425" s="15"/>
    </row>
    <row r="426" spans="4:6" ht="12.75" customHeight="1" x14ac:dyDescent="0.2">
      <c r="D426" s="28"/>
      <c r="E426" s="28"/>
      <c r="F426" s="15"/>
    </row>
    <row r="427" spans="4:6" ht="12.75" customHeight="1" x14ac:dyDescent="0.2">
      <c r="D427" s="28"/>
      <c r="E427" s="28"/>
      <c r="F427" s="15"/>
    </row>
    <row r="428" spans="4:6" ht="12.75" customHeight="1" x14ac:dyDescent="0.2">
      <c r="D428" s="28"/>
      <c r="E428" s="28"/>
      <c r="F428" s="15"/>
    </row>
    <row r="429" spans="4:6" ht="12.75" customHeight="1" x14ac:dyDescent="0.2">
      <c r="D429" s="28"/>
      <c r="E429" s="28"/>
      <c r="F429" s="15"/>
    </row>
    <row r="430" spans="4:6" ht="12.75" customHeight="1" x14ac:dyDescent="0.2">
      <c r="D430" s="28"/>
      <c r="E430" s="28"/>
      <c r="F430" s="15"/>
    </row>
    <row r="431" spans="4:6" ht="12.75" customHeight="1" x14ac:dyDescent="0.2">
      <c r="D431" s="28"/>
      <c r="E431" s="28"/>
      <c r="F431" s="15"/>
    </row>
    <row r="432" spans="4:6" ht="12.75" customHeight="1" x14ac:dyDescent="0.2">
      <c r="D432" s="28"/>
      <c r="E432" s="28"/>
      <c r="F432" s="15"/>
    </row>
    <row r="433" spans="4:6" ht="12.75" customHeight="1" x14ac:dyDescent="0.2">
      <c r="D433" s="28"/>
      <c r="E433" s="28"/>
      <c r="F433" s="15"/>
    </row>
    <row r="434" spans="4:6" ht="12.75" customHeight="1" x14ac:dyDescent="0.2">
      <c r="D434" s="28"/>
      <c r="E434" s="28"/>
      <c r="F434" s="15"/>
    </row>
    <row r="435" spans="4:6" ht="12.75" customHeight="1" x14ac:dyDescent="0.2">
      <c r="D435" s="28"/>
      <c r="E435" s="28"/>
      <c r="F435" s="15"/>
    </row>
    <row r="436" spans="4:6" ht="12.75" customHeight="1" x14ac:dyDescent="0.2">
      <c r="D436" s="28"/>
      <c r="E436" s="28"/>
      <c r="F436" s="15"/>
    </row>
    <row r="437" spans="4:6" ht="12.75" customHeight="1" x14ac:dyDescent="0.2">
      <c r="D437" s="28"/>
      <c r="E437" s="28"/>
      <c r="F437" s="15"/>
    </row>
    <row r="438" spans="4:6" ht="12.75" customHeight="1" x14ac:dyDescent="0.2">
      <c r="D438" s="28"/>
      <c r="E438" s="28"/>
      <c r="F438" s="15"/>
    </row>
    <row r="439" spans="4:6" ht="12.75" customHeight="1" x14ac:dyDescent="0.2">
      <c r="D439" s="28"/>
      <c r="E439" s="28"/>
      <c r="F439" s="15"/>
    </row>
    <row r="440" spans="4:6" ht="12.75" customHeight="1" x14ac:dyDescent="0.2">
      <c r="D440" s="28"/>
      <c r="E440" s="28"/>
      <c r="F440" s="15"/>
    </row>
    <row r="441" spans="4:6" ht="12.75" customHeight="1" x14ac:dyDescent="0.2">
      <c r="D441" s="28"/>
      <c r="E441" s="28"/>
      <c r="F441" s="15"/>
    </row>
    <row r="442" spans="4:6" ht="12.75" customHeight="1" x14ac:dyDescent="0.2">
      <c r="D442" s="28"/>
      <c r="E442" s="28"/>
      <c r="F442" s="15"/>
    </row>
    <row r="443" spans="4:6" ht="12.75" customHeight="1" x14ac:dyDescent="0.2">
      <c r="D443" s="28"/>
      <c r="E443" s="28"/>
      <c r="F443" s="15"/>
    </row>
    <row r="444" spans="4:6" ht="12.75" customHeight="1" x14ac:dyDescent="0.2">
      <c r="D444" s="28"/>
      <c r="E444" s="28"/>
      <c r="F444" s="15"/>
    </row>
    <row r="445" spans="4:6" ht="12.75" customHeight="1" x14ac:dyDescent="0.2">
      <c r="D445" s="28"/>
      <c r="E445" s="28"/>
      <c r="F445" s="15"/>
    </row>
    <row r="446" spans="4:6" ht="12.75" customHeight="1" x14ac:dyDescent="0.2">
      <c r="D446" s="28"/>
      <c r="E446" s="28"/>
      <c r="F446" s="15"/>
    </row>
    <row r="447" spans="4:6" ht="12.75" customHeight="1" x14ac:dyDescent="0.2">
      <c r="D447" s="28"/>
      <c r="E447" s="28"/>
      <c r="F447" s="15"/>
    </row>
    <row r="448" spans="4:6" ht="12.75" customHeight="1" x14ac:dyDescent="0.2">
      <c r="D448" s="28"/>
      <c r="E448" s="28"/>
      <c r="F448" s="15"/>
    </row>
    <row r="449" spans="4:6" ht="12.75" customHeight="1" x14ac:dyDescent="0.2">
      <c r="D449" s="28"/>
      <c r="E449" s="28"/>
      <c r="F449" s="15"/>
    </row>
    <row r="450" spans="4:6" ht="12.75" customHeight="1" x14ac:dyDescent="0.2">
      <c r="D450" s="28"/>
      <c r="E450" s="28"/>
      <c r="F450" s="15"/>
    </row>
    <row r="451" spans="4:6" ht="12.75" customHeight="1" x14ac:dyDescent="0.2">
      <c r="D451" s="28"/>
      <c r="E451" s="28"/>
      <c r="F451" s="15"/>
    </row>
    <row r="452" spans="4:6" ht="12.75" customHeight="1" x14ac:dyDescent="0.2">
      <c r="D452" s="28"/>
      <c r="E452" s="28"/>
      <c r="F452" s="15"/>
    </row>
    <row r="453" spans="4:6" ht="12.75" customHeight="1" x14ac:dyDescent="0.2">
      <c r="D453" s="28"/>
      <c r="E453" s="28"/>
      <c r="F453" s="15"/>
    </row>
    <row r="454" spans="4:6" ht="12.75" customHeight="1" x14ac:dyDescent="0.2">
      <c r="D454" s="28"/>
      <c r="E454" s="28"/>
      <c r="F454" s="15"/>
    </row>
    <row r="455" spans="4:6" ht="12.75" customHeight="1" x14ac:dyDescent="0.2">
      <c r="D455" s="28"/>
      <c r="E455" s="28"/>
      <c r="F455" s="15"/>
    </row>
    <row r="456" spans="4:6" ht="12.75" customHeight="1" x14ac:dyDescent="0.2">
      <c r="D456" s="28"/>
      <c r="E456" s="28"/>
      <c r="F456" s="15"/>
    </row>
    <row r="457" spans="4:6" ht="12.75" customHeight="1" x14ac:dyDescent="0.2">
      <c r="D457" s="28"/>
      <c r="E457" s="28"/>
      <c r="F457" s="15"/>
    </row>
    <row r="458" spans="4:6" ht="12.75" customHeight="1" x14ac:dyDescent="0.2">
      <c r="D458" s="28"/>
      <c r="E458" s="28"/>
      <c r="F458" s="15"/>
    </row>
    <row r="459" spans="4:6" ht="12.75" customHeight="1" x14ac:dyDescent="0.2">
      <c r="D459" s="28"/>
      <c r="E459" s="28"/>
      <c r="F459" s="15"/>
    </row>
    <row r="460" spans="4:6" ht="12.75" customHeight="1" x14ac:dyDescent="0.2">
      <c r="D460" s="28"/>
      <c r="E460" s="28"/>
      <c r="F460" s="15"/>
    </row>
    <row r="461" spans="4:6" ht="12.75" customHeight="1" x14ac:dyDescent="0.2">
      <c r="D461" s="28"/>
      <c r="E461" s="28"/>
      <c r="F461" s="15"/>
    </row>
    <row r="462" spans="4:6" ht="12.75" customHeight="1" x14ac:dyDescent="0.2">
      <c r="D462" s="28"/>
      <c r="E462" s="28"/>
      <c r="F462" s="15"/>
    </row>
    <row r="463" spans="4:6" ht="12.75" customHeight="1" x14ac:dyDescent="0.2">
      <c r="D463" s="28"/>
      <c r="E463" s="28"/>
      <c r="F463" s="15"/>
    </row>
    <row r="464" spans="4:6" ht="12.75" customHeight="1" x14ac:dyDescent="0.2">
      <c r="D464" s="28"/>
      <c r="E464" s="28"/>
      <c r="F464" s="15"/>
    </row>
    <row r="465" spans="4:6" ht="12.75" customHeight="1" x14ac:dyDescent="0.2">
      <c r="D465" s="28"/>
      <c r="E465" s="28"/>
      <c r="F465" s="15"/>
    </row>
    <row r="466" spans="4:6" ht="12.75" customHeight="1" x14ac:dyDescent="0.2">
      <c r="D466" s="28"/>
      <c r="E466" s="28"/>
      <c r="F466" s="15"/>
    </row>
    <row r="467" spans="4:6" ht="12.75" customHeight="1" x14ac:dyDescent="0.2">
      <c r="D467" s="28"/>
      <c r="E467" s="28"/>
      <c r="F467" s="15"/>
    </row>
    <row r="468" spans="4:6" ht="12.75" customHeight="1" x14ac:dyDescent="0.2">
      <c r="D468" s="28"/>
      <c r="E468" s="28"/>
      <c r="F468" s="15"/>
    </row>
    <row r="469" spans="4:6" ht="12.75" customHeight="1" x14ac:dyDescent="0.2">
      <c r="D469" s="28"/>
      <c r="E469" s="28"/>
      <c r="F469" s="15"/>
    </row>
    <row r="470" spans="4:6" ht="12.75" customHeight="1" x14ac:dyDescent="0.2">
      <c r="D470" s="28"/>
      <c r="E470" s="28"/>
      <c r="F470" s="15"/>
    </row>
    <row r="471" spans="4:6" ht="12.75" customHeight="1" x14ac:dyDescent="0.2">
      <c r="D471" s="28"/>
      <c r="E471" s="28"/>
      <c r="F471" s="15"/>
    </row>
    <row r="472" spans="4:6" ht="12.75" customHeight="1" x14ac:dyDescent="0.2">
      <c r="D472" s="28"/>
      <c r="E472" s="28"/>
      <c r="F472" s="15"/>
    </row>
    <row r="473" spans="4:6" ht="12.75" customHeight="1" x14ac:dyDescent="0.2">
      <c r="D473" s="28"/>
      <c r="E473" s="28"/>
      <c r="F473" s="15"/>
    </row>
    <row r="474" spans="4:6" ht="12.75" customHeight="1" x14ac:dyDescent="0.2">
      <c r="D474" s="28"/>
      <c r="E474" s="28"/>
      <c r="F474" s="15"/>
    </row>
    <row r="475" spans="4:6" ht="12.75" customHeight="1" x14ac:dyDescent="0.2">
      <c r="D475" s="28"/>
      <c r="E475" s="28"/>
      <c r="F475" s="15"/>
    </row>
    <row r="476" spans="4:6" ht="12.75" customHeight="1" x14ac:dyDescent="0.2">
      <c r="D476" s="28"/>
      <c r="E476" s="28"/>
      <c r="F476" s="15"/>
    </row>
    <row r="477" spans="4:6" ht="12.75" customHeight="1" x14ac:dyDescent="0.2">
      <c r="D477" s="28"/>
      <c r="E477" s="28"/>
      <c r="F477" s="15"/>
    </row>
    <row r="478" spans="4:6" ht="12.75" customHeight="1" x14ac:dyDescent="0.2">
      <c r="D478" s="28"/>
      <c r="E478" s="28"/>
      <c r="F478" s="15"/>
    </row>
    <row r="479" spans="4:6" ht="12.75" customHeight="1" x14ac:dyDescent="0.2">
      <c r="D479" s="28"/>
      <c r="E479" s="28"/>
      <c r="F479" s="15"/>
    </row>
    <row r="480" spans="4:6" ht="12.75" customHeight="1" x14ac:dyDescent="0.2">
      <c r="D480" s="28"/>
      <c r="E480" s="28"/>
      <c r="F480" s="15"/>
    </row>
    <row r="481" spans="4:6" ht="12.75" customHeight="1" x14ac:dyDescent="0.2">
      <c r="D481" s="28"/>
      <c r="E481" s="28"/>
      <c r="F481" s="15"/>
    </row>
    <row r="482" spans="4:6" ht="12.75" customHeight="1" x14ac:dyDescent="0.2">
      <c r="D482" s="28"/>
      <c r="E482" s="28"/>
      <c r="F482" s="15"/>
    </row>
    <row r="483" spans="4:6" ht="12.75" customHeight="1" x14ac:dyDescent="0.2">
      <c r="D483" s="28"/>
      <c r="E483" s="28"/>
      <c r="F483" s="15"/>
    </row>
    <row r="484" spans="4:6" ht="12.75" customHeight="1" x14ac:dyDescent="0.2">
      <c r="D484" s="28"/>
      <c r="E484" s="28"/>
      <c r="F484" s="15"/>
    </row>
    <row r="485" spans="4:6" ht="12.75" customHeight="1" x14ac:dyDescent="0.2">
      <c r="D485" s="28"/>
      <c r="E485" s="28"/>
      <c r="F485" s="15"/>
    </row>
    <row r="486" spans="4:6" ht="12.75" customHeight="1" x14ac:dyDescent="0.2">
      <c r="D486" s="28"/>
      <c r="E486" s="28"/>
      <c r="F486" s="15"/>
    </row>
    <row r="487" spans="4:6" ht="12.75" customHeight="1" x14ac:dyDescent="0.2">
      <c r="D487" s="28"/>
      <c r="E487" s="28"/>
      <c r="F487" s="15"/>
    </row>
    <row r="488" spans="4:6" ht="12.75" customHeight="1" x14ac:dyDescent="0.2">
      <c r="D488" s="28"/>
      <c r="E488" s="28"/>
      <c r="F488" s="15"/>
    </row>
    <row r="489" spans="4:6" ht="12.75" customHeight="1" x14ac:dyDescent="0.2">
      <c r="D489" s="28"/>
      <c r="E489" s="28"/>
      <c r="F489" s="15"/>
    </row>
    <row r="490" spans="4:6" ht="12.75" customHeight="1" x14ac:dyDescent="0.2">
      <c r="D490" s="28"/>
      <c r="E490" s="28"/>
      <c r="F490" s="15"/>
    </row>
    <row r="491" spans="4:6" ht="12.75" customHeight="1" x14ac:dyDescent="0.2">
      <c r="D491" s="28"/>
      <c r="E491" s="28"/>
      <c r="F491" s="15"/>
    </row>
    <row r="492" spans="4:6" ht="12.75" customHeight="1" x14ac:dyDescent="0.2">
      <c r="D492" s="28"/>
      <c r="E492" s="28"/>
      <c r="F492" s="15"/>
    </row>
    <row r="493" spans="4:6" ht="12.75" customHeight="1" x14ac:dyDescent="0.2">
      <c r="D493" s="28"/>
      <c r="E493" s="28"/>
      <c r="F493" s="15"/>
    </row>
    <row r="494" spans="4:6" ht="12.75" customHeight="1" x14ac:dyDescent="0.2">
      <c r="D494" s="28"/>
      <c r="E494" s="28"/>
      <c r="F494" s="15"/>
    </row>
    <row r="495" spans="4:6" ht="12.75" customHeight="1" x14ac:dyDescent="0.2">
      <c r="D495" s="28"/>
      <c r="E495" s="28"/>
      <c r="F495" s="15"/>
    </row>
    <row r="496" spans="4:6" ht="12.75" customHeight="1" x14ac:dyDescent="0.2">
      <c r="D496" s="28"/>
      <c r="E496" s="28"/>
      <c r="F496" s="15"/>
    </row>
    <row r="497" spans="4:6" ht="12.75" customHeight="1" x14ac:dyDescent="0.2">
      <c r="D497" s="28"/>
      <c r="E497" s="28"/>
      <c r="F497" s="15"/>
    </row>
    <row r="498" spans="4:6" ht="12.75" customHeight="1" x14ac:dyDescent="0.2">
      <c r="D498" s="28"/>
      <c r="E498" s="28"/>
      <c r="F498" s="15"/>
    </row>
    <row r="499" spans="4:6" ht="12.75" customHeight="1" x14ac:dyDescent="0.2">
      <c r="D499" s="28"/>
      <c r="E499" s="28"/>
      <c r="F499" s="15"/>
    </row>
    <row r="500" spans="4:6" ht="12.75" customHeight="1" x14ac:dyDescent="0.2">
      <c r="D500" s="28"/>
      <c r="E500" s="28"/>
      <c r="F500" s="15"/>
    </row>
    <row r="501" spans="4:6" ht="12.75" customHeight="1" x14ac:dyDescent="0.2">
      <c r="D501" s="28"/>
      <c r="E501" s="28"/>
      <c r="F501" s="15"/>
    </row>
    <row r="502" spans="4:6" ht="12.75" customHeight="1" x14ac:dyDescent="0.2">
      <c r="D502" s="28"/>
      <c r="E502" s="28"/>
      <c r="F502" s="15"/>
    </row>
    <row r="503" spans="4:6" ht="12.75" customHeight="1" x14ac:dyDescent="0.2">
      <c r="D503" s="28"/>
      <c r="E503" s="28"/>
      <c r="F503" s="15"/>
    </row>
    <row r="504" spans="4:6" ht="12.75" customHeight="1" x14ac:dyDescent="0.2">
      <c r="D504" s="28"/>
      <c r="E504" s="28"/>
      <c r="F504" s="15"/>
    </row>
    <row r="505" spans="4:6" ht="12.75" customHeight="1" x14ac:dyDescent="0.2">
      <c r="D505" s="28"/>
      <c r="E505" s="28"/>
      <c r="F505" s="15"/>
    </row>
    <row r="506" spans="4:6" ht="12.75" customHeight="1" x14ac:dyDescent="0.2">
      <c r="D506" s="28"/>
      <c r="E506" s="28"/>
      <c r="F506" s="15"/>
    </row>
    <row r="507" spans="4:6" ht="12.75" customHeight="1" x14ac:dyDescent="0.2">
      <c r="D507" s="28"/>
      <c r="E507" s="28"/>
      <c r="F507" s="15"/>
    </row>
    <row r="508" spans="4:6" ht="12.75" customHeight="1" x14ac:dyDescent="0.2">
      <c r="D508" s="28"/>
      <c r="E508" s="28"/>
      <c r="F508" s="15"/>
    </row>
    <row r="509" spans="4:6" ht="12.75" customHeight="1" x14ac:dyDescent="0.2">
      <c r="D509" s="28"/>
      <c r="E509" s="28"/>
      <c r="F509" s="15"/>
    </row>
    <row r="510" spans="4:6" ht="12.75" customHeight="1" x14ac:dyDescent="0.2">
      <c r="D510" s="28"/>
      <c r="E510" s="28"/>
      <c r="F510" s="15"/>
    </row>
    <row r="511" spans="4:6" ht="12.75" customHeight="1" x14ac:dyDescent="0.2">
      <c r="D511" s="28"/>
      <c r="E511" s="28"/>
      <c r="F511" s="15"/>
    </row>
    <row r="512" spans="4:6" ht="12.75" customHeight="1" x14ac:dyDescent="0.2">
      <c r="D512" s="28"/>
      <c r="E512" s="28"/>
      <c r="F512" s="15"/>
    </row>
    <row r="513" spans="4:6" ht="12.75" customHeight="1" x14ac:dyDescent="0.2">
      <c r="D513" s="28"/>
      <c r="E513" s="28"/>
      <c r="F513" s="15"/>
    </row>
    <row r="514" spans="4:6" ht="12.75" customHeight="1" x14ac:dyDescent="0.2">
      <c r="D514" s="28"/>
      <c r="E514" s="28"/>
      <c r="F514" s="15"/>
    </row>
    <row r="515" spans="4:6" ht="12.75" customHeight="1" x14ac:dyDescent="0.2">
      <c r="D515" s="28"/>
      <c r="E515" s="28"/>
      <c r="F515" s="15"/>
    </row>
    <row r="516" spans="4:6" ht="12.75" customHeight="1" x14ac:dyDescent="0.2">
      <c r="D516" s="28"/>
      <c r="E516" s="28"/>
      <c r="F516" s="15"/>
    </row>
    <row r="517" spans="4:6" ht="12.75" customHeight="1" x14ac:dyDescent="0.2">
      <c r="D517" s="28"/>
      <c r="E517" s="28"/>
      <c r="F517" s="15"/>
    </row>
    <row r="518" spans="4:6" ht="12.75" customHeight="1" x14ac:dyDescent="0.2">
      <c r="D518" s="28"/>
      <c r="E518" s="28"/>
      <c r="F518" s="15"/>
    </row>
    <row r="519" spans="4:6" ht="12.75" customHeight="1" x14ac:dyDescent="0.2">
      <c r="D519" s="28"/>
      <c r="E519" s="28"/>
      <c r="F519" s="15"/>
    </row>
    <row r="520" spans="4:6" ht="12.75" customHeight="1" x14ac:dyDescent="0.2">
      <c r="D520" s="28"/>
      <c r="E520" s="28"/>
      <c r="F520" s="15"/>
    </row>
    <row r="521" spans="4:6" ht="12.75" customHeight="1" x14ac:dyDescent="0.2">
      <c r="D521" s="28"/>
      <c r="E521" s="28"/>
      <c r="F521" s="15"/>
    </row>
    <row r="522" spans="4:6" ht="12.75" customHeight="1" x14ac:dyDescent="0.2">
      <c r="D522" s="28"/>
      <c r="E522" s="28"/>
      <c r="F522" s="15"/>
    </row>
    <row r="523" spans="4:6" ht="12.75" customHeight="1" x14ac:dyDescent="0.2">
      <c r="D523" s="28"/>
      <c r="E523" s="28"/>
      <c r="F523" s="15"/>
    </row>
    <row r="524" spans="4:6" ht="12.75" customHeight="1" x14ac:dyDescent="0.2">
      <c r="D524" s="28"/>
      <c r="E524" s="28"/>
      <c r="F524" s="15"/>
    </row>
    <row r="525" spans="4:6" ht="12.75" customHeight="1" x14ac:dyDescent="0.2">
      <c r="D525" s="28"/>
      <c r="E525" s="28"/>
      <c r="F525" s="15"/>
    </row>
    <row r="526" spans="4:6" ht="12.75" customHeight="1" x14ac:dyDescent="0.2">
      <c r="D526" s="28"/>
      <c r="E526" s="28"/>
      <c r="F526" s="15"/>
    </row>
    <row r="527" spans="4:6" ht="12.75" customHeight="1" x14ac:dyDescent="0.2">
      <c r="D527" s="28"/>
      <c r="E527" s="28"/>
      <c r="F527" s="15"/>
    </row>
    <row r="528" spans="4:6" ht="12.75" customHeight="1" x14ac:dyDescent="0.2">
      <c r="D528" s="28"/>
      <c r="E528" s="28"/>
      <c r="F528" s="15"/>
    </row>
    <row r="529" spans="4:6" ht="12.75" customHeight="1" x14ac:dyDescent="0.2">
      <c r="D529" s="28"/>
      <c r="E529" s="28"/>
      <c r="F529" s="15"/>
    </row>
    <row r="530" spans="4:6" ht="12.75" customHeight="1" x14ac:dyDescent="0.2">
      <c r="D530" s="28"/>
      <c r="E530" s="28"/>
      <c r="F530" s="15"/>
    </row>
    <row r="531" spans="4:6" ht="12.75" customHeight="1" x14ac:dyDescent="0.2">
      <c r="D531" s="28"/>
      <c r="E531" s="28"/>
      <c r="F531" s="15"/>
    </row>
    <row r="532" spans="4:6" ht="12.75" customHeight="1" x14ac:dyDescent="0.2">
      <c r="D532" s="28"/>
      <c r="E532" s="28"/>
      <c r="F532" s="15"/>
    </row>
    <row r="533" spans="4:6" ht="12.75" customHeight="1" x14ac:dyDescent="0.2">
      <c r="D533" s="28"/>
      <c r="E533" s="28"/>
      <c r="F533" s="15"/>
    </row>
    <row r="534" spans="4:6" ht="12.75" customHeight="1" x14ac:dyDescent="0.2">
      <c r="D534" s="28"/>
      <c r="E534" s="28"/>
      <c r="F534" s="15"/>
    </row>
    <row r="535" spans="4:6" ht="12.75" customHeight="1" x14ac:dyDescent="0.2">
      <c r="D535" s="28"/>
      <c r="E535" s="28"/>
      <c r="F535" s="15"/>
    </row>
    <row r="536" spans="4:6" ht="12.75" customHeight="1" x14ac:dyDescent="0.2">
      <c r="D536" s="28"/>
      <c r="E536" s="28"/>
      <c r="F536" s="15"/>
    </row>
    <row r="537" spans="4:6" ht="12.75" customHeight="1" x14ac:dyDescent="0.2">
      <c r="D537" s="28"/>
      <c r="E537" s="28"/>
      <c r="F537" s="15"/>
    </row>
    <row r="538" spans="4:6" ht="12.75" customHeight="1" x14ac:dyDescent="0.2">
      <c r="D538" s="28"/>
      <c r="E538" s="28"/>
      <c r="F538" s="15"/>
    </row>
    <row r="539" spans="4:6" ht="12.75" customHeight="1" x14ac:dyDescent="0.2">
      <c r="D539" s="28"/>
      <c r="E539" s="28"/>
      <c r="F539" s="15"/>
    </row>
    <row r="540" spans="4:6" ht="12.75" customHeight="1" x14ac:dyDescent="0.2">
      <c r="D540" s="28"/>
      <c r="E540" s="28"/>
      <c r="F540" s="15"/>
    </row>
    <row r="541" spans="4:6" ht="12.75" customHeight="1" x14ac:dyDescent="0.2">
      <c r="D541" s="28"/>
      <c r="E541" s="28"/>
      <c r="F541" s="15"/>
    </row>
    <row r="542" spans="4:6" ht="12.75" customHeight="1" x14ac:dyDescent="0.2">
      <c r="D542" s="28"/>
      <c r="E542" s="28"/>
      <c r="F542" s="15"/>
    </row>
    <row r="543" spans="4:6" ht="12.75" customHeight="1" x14ac:dyDescent="0.2">
      <c r="D543" s="28"/>
      <c r="E543" s="28"/>
      <c r="F543" s="15"/>
    </row>
    <row r="544" spans="4:6" ht="12.75" customHeight="1" x14ac:dyDescent="0.2">
      <c r="D544" s="28"/>
      <c r="E544" s="28"/>
      <c r="F544" s="15"/>
    </row>
    <row r="545" spans="4:6" ht="12.75" customHeight="1" x14ac:dyDescent="0.2">
      <c r="D545" s="28"/>
      <c r="E545" s="28"/>
      <c r="F545" s="15"/>
    </row>
    <row r="546" spans="4:6" ht="12.75" customHeight="1" x14ac:dyDescent="0.2">
      <c r="D546" s="28"/>
      <c r="E546" s="28"/>
      <c r="F546" s="15"/>
    </row>
    <row r="547" spans="4:6" ht="12.75" customHeight="1" x14ac:dyDescent="0.2">
      <c r="D547" s="28"/>
      <c r="E547" s="28"/>
      <c r="F547" s="15"/>
    </row>
    <row r="548" spans="4:6" ht="12.75" customHeight="1" x14ac:dyDescent="0.2">
      <c r="D548" s="28"/>
      <c r="E548" s="28"/>
      <c r="F548" s="15"/>
    </row>
    <row r="549" spans="4:6" ht="12.75" customHeight="1" x14ac:dyDescent="0.2">
      <c r="D549" s="28"/>
      <c r="E549" s="28"/>
      <c r="F549" s="15"/>
    </row>
    <row r="550" spans="4:6" ht="12.75" customHeight="1" x14ac:dyDescent="0.2">
      <c r="D550" s="28"/>
      <c r="E550" s="28"/>
      <c r="F550" s="15"/>
    </row>
    <row r="551" spans="4:6" ht="12.75" customHeight="1" x14ac:dyDescent="0.2">
      <c r="D551" s="28"/>
      <c r="E551" s="28"/>
      <c r="F551" s="15"/>
    </row>
    <row r="552" spans="4:6" ht="12.75" customHeight="1" x14ac:dyDescent="0.2">
      <c r="D552" s="28"/>
      <c r="E552" s="28"/>
      <c r="F552" s="15"/>
    </row>
    <row r="553" spans="4:6" ht="12.75" customHeight="1" x14ac:dyDescent="0.2">
      <c r="D553" s="28"/>
      <c r="E553" s="28"/>
      <c r="F553" s="15"/>
    </row>
    <row r="554" spans="4:6" ht="12.75" customHeight="1" x14ac:dyDescent="0.2">
      <c r="D554" s="28"/>
      <c r="E554" s="28"/>
      <c r="F554" s="15"/>
    </row>
    <row r="555" spans="4:6" ht="12.75" customHeight="1" x14ac:dyDescent="0.2">
      <c r="D555" s="28"/>
      <c r="E555" s="28"/>
      <c r="F555" s="15"/>
    </row>
    <row r="556" spans="4:6" ht="12.75" customHeight="1" x14ac:dyDescent="0.2">
      <c r="D556" s="28"/>
      <c r="E556" s="28"/>
      <c r="F556" s="15"/>
    </row>
    <row r="557" spans="4:6" ht="12.75" customHeight="1" x14ac:dyDescent="0.2">
      <c r="D557" s="28"/>
      <c r="E557" s="28"/>
      <c r="F557" s="15"/>
    </row>
    <row r="558" spans="4:6" ht="12.75" customHeight="1" x14ac:dyDescent="0.2">
      <c r="D558" s="28"/>
      <c r="E558" s="28"/>
      <c r="F558" s="15"/>
    </row>
    <row r="559" spans="4:6" ht="12.75" customHeight="1" x14ac:dyDescent="0.2">
      <c r="D559" s="28"/>
      <c r="E559" s="28"/>
      <c r="F559" s="15"/>
    </row>
    <row r="560" spans="4:6" ht="12.75" customHeight="1" x14ac:dyDescent="0.2">
      <c r="D560" s="28"/>
      <c r="E560" s="28"/>
      <c r="F560" s="15"/>
    </row>
    <row r="561" spans="4:6" ht="12.75" customHeight="1" x14ac:dyDescent="0.2">
      <c r="D561" s="28"/>
      <c r="E561" s="28"/>
      <c r="F561" s="15"/>
    </row>
    <row r="562" spans="4:6" ht="12.75" customHeight="1" x14ac:dyDescent="0.2">
      <c r="D562" s="28"/>
      <c r="E562" s="28"/>
      <c r="F562" s="15"/>
    </row>
    <row r="563" spans="4:6" ht="12.75" customHeight="1" x14ac:dyDescent="0.2">
      <c r="D563" s="28"/>
      <c r="E563" s="28"/>
      <c r="F563" s="15"/>
    </row>
    <row r="564" spans="4:6" ht="12.75" customHeight="1" x14ac:dyDescent="0.2">
      <c r="D564" s="28"/>
      <c r="E564" s="28"/>
      <c r="F564" s="15"/>
    </row>
    <row r="565" spans="4:6" ht="12.75" customHeight="1" x14ac:dyDescent="0.2">
      <c r="D565" s="28"/>
      <c r="E565" s="28"/>
      <c r="F565" s="15"/>
    </row>
    <row r="566" spans="4:6" ht="12.75" customHeight="1" x14ac:dyDescent="0.2">
      <c r="D566" s="28"/>
      <c r="E566" s="28"/>
      <c r="F566" s="15"/>
    </row>
    <row r="567" spans="4:6" ht="12.75" customHeight="1" x14ac:dyDescent="0.2">
      <c r="D567" s="28"/>
      <c r="E567" s="28"/>
      <c r="F567" s="15"/>
    </row>
    <row r="568" spans="4:6" ht="12.75" customHeight="1" x14ac:dyDescent="0.2">
      <c r="D568" s="28"/>
      <c r="E568" s="28"/>
      <c r="F568" s="15"/>
    </row>
    <row r="569" spans="4:6" ht="12.75" customHeight="1" x14ac:dyDescent="0.2">
      <c r="D569" s="28"/>
      <c r="E569" s="28"/>
      <c r="F569" s="15"/>
    </row>
    <row r="570" spans="4:6" ht="12.75" customHeight="1" x14ac:dyDescent="0.2">
      <c r="D570" s="28"/>
      <c r="E570" s="28"/>
      <c r="F570" s="15"/>
    </row>
    <row r="571" spans="4:6" ht="12.75" customHeight="1" x14ac:dyDescent="0.2">
      <c r="D571" s="28"/>
      <c r="E571" s="28"/>
      <c r="F571" s="15"/>
    </row>
    <row r="572" spans="4:6" ht="12.75" customHeight="1" x14ac:dyDescent="0.2">
      <c r="D572" s="28"/>
      <c r="E572" s="28"/>
      <c r="F572" s="15"/>
    </row>
    <row r="573" spans="4:6" ht="12.75" customHeight="1" x14ac:dyDescent="0.2">
      <c r="D573" s="28"/>
      <c r="E573" s="28"/>
      <c r="F573" s="15"/>
    </row>
    <row r="574" spans="4:6" ht="12.75" customHeight="1" x14ac:dyDescent="0.2">
      <c r="D574" s="28"/>
      <c r="E574" s="28"/>
      <c r="F574" s="15"/>
    </row>
    <row r="575" spans="4:6" ht="12.75" customHeight="1" x14ac:dyDescent="0.2">
      <c r="D575" s="28"/>
      <c r="E575" s="28"/>
      <c r="F575" s="15"/>
    </row>
    <row r="576" spans="4:6" ht="12.75" customHeight="1" x14ac:dyDescent="0.2">
      <c r="D576" s="28"/>
      <c r="E576" s="28"/>
      <c r="F576" s="15"/>
    </row>
    <row r="577" spans="4:6" ht="12.75" customHeight="1" x14ac:dyDescent="0.2">
      <c r="D577" s="28"/>
      <c r="E577" s="28"/>
      <c r="F577" s="15"/>
    </row>
    <row r="578" spans="4:6" ht="12.75" customHeight="1" x14ac:dyDescent="0.2">
      <c r="D578" s="28"/>
      <c r="E578" s="28"/>
      <c r="F578" s="15"/>
    </row>
    <row r="579" spans="4:6" ht="12.75" customHeight="1" x14ac:dyDescent="0.2">
      <c r="D579" s="28"/>
      <c r="E579" s="28"/>
      <c r="F579" s="15"/>
    </row>
    <row r="580" spans="4:6" ht="12.75" customHeight="1" x14ac:dyDescent="0.2">
      <c r="D580" s="28"/>
      <c r="E580" s="28"/>
      <c r="F580" s="15"/>
    </row>
    <row r="581" spans="4:6" ht="12.75" customHeight="1" x14ac:dyDescent="0.2">
      <c r="D581" s="28"/>
      <c r="E581" s="28"/>
      <c r="F581" s="15"/>
    </row>
    <row r="582" spans="4:6" ht="12.75" customHeight="1" x14ac:dyDescent="0.2">
      <c r="D582" s="28"/>
      <c r="E582" s="28"/>
      <c r="F582" s="15"/>
    </row>
    <row r="583" spans="4:6" ht="12.75" customHeight="1" x14ac:dyDescent="0.2">
      <c r="D583" s="28"/>
      <c r="E583" s="28"/>
      <c r="F583" s="15"/>
    </row>
    <row r="584" spans="4:6" ht="12.75" customHeight="1" x14ac:dyDescent="0.2">
      <c r="D584" s="28"/>
      <c r="E584" s="28"/>
      <c r="F584" s="15"/>
    </row>
    <row r="585" spans="4:6" ht="12.75" customHeight="1" x14ac:dyDescent="0.2">
      <c r="D585" s="28"/>
      <c r="E585" s="28"/>
      <c r="F585" s="15"/>
    </row>
    <row r="586" spans="4:6" ht="12.75" customHeight="1" x14ac:dyDescent="0.2">
      <c r="D586" s="28"/>
      <c r="E586" s="28"/>
      <c r="F586" s="15"/>
    </row>
    <row r="587" spans="4:6" ht="12.75" customHeight="1" x14ac:dyDescent="0.2">
      <c r="D587" s="28"/>
      <c r="E587" s="28"/>
      <c r="F587" s="15"/>
    </row>
    <row r="588" spans="4:6" ht="12.75" customHeight="1" x14ac:dyDescent="0.2">
      <c r="D588" s="28"/>
      <c r="E588" s="28"/>
      <c r="F588" s="15"/>
    </row>
    <row r="589" spans="4:6" ht="12.75" customHeight="1" x14ac:dyDescent="0.2">
      <c r="D589" s="28"/>
      <c r="E589" s="28"/>
      <c r="F589" s="15"/>
    </row>
    <row r="590" spans="4:6" ht="12.75" customHeight="1" x14ac:dyDescent="0.2">
      <c r="D590" s="28"/>
      <c r="E590" s="28"/>
      <c r="F590" s="15"/>
    </row>
    <row r="591" spans="4:6" ht="12.75" customHeight="1" x14ac:dyDescent="0.2">
      <c r="D591" s="28"/>
      <c r="E591" s="28"/>
      <c r="F591" s="15"/>
    </row>
    <row r="592" spans="4:6" ht="12.75" customHeight="1" x14ac:dyDescent="0.2">
      <c r="D592" s="28"/>
      <c r="E592" s="28"/>
      <c r="F592" s="15"/>
    </row>
    <row r="593" spans="4:6" ht="12.75" customHeight="1" x14ac:dyDescent="0.2">
      <c r="D593" s="28"/>
      <c r="E593" s="28"/>
      <c r="F593" s="15"/>
    </row>
    <row r="594" spans="4:6" ht="12.75" customHeight="1" x14ac:dyDescent="0.2">
      <c r="D594" s="28"/>
      <c r="E594" s="28"/>
      <c r="F594" s="15"/>
    </row>
    <row r="595" spans="4:6" ht="12.75" customHeight="1" x14ac:dyDescent="0.2">
      <c r="D595" s="28"/>
      <c r="E595" s="28"/>
      <c r="F595" s="15"/>
    </row>
    <row r="596" spans="4:6" ht="12.75" customHeight="1" x14ac:dyDescent="0.2">
      <c r="D596" s="28"/>
      <c r="E596" s="28"/>
      <c r="F596" s="15"/>
    </row>
    <row r="597" spans="4:6" ht="12.75" customHeight="1" x14ac:dyDescent="0.2">
      <c r="D597" s="28"/>
      <c r="E597" s="28"/>
      <c r="F597" s="15"/>
    </row>
    <row r="598" spans="4:6" ht="12.75" customHeight="1" x14ac:dyDescent="0.2">
      <c r="D598" s="28"/>
      <c r="E598" s="28"/>
      <c r="F598" s="15"/>
    </row>
    <row r="599" spans="4:6" ht="12.75" customHeight="1" x14ac:dyDescent="0.2">
      <c r="D599" s="28"/>
      <c r="E599" s="28"/>
      <c r="F599" s="15"/>
    </row>
    <row r="600" spans="4:6" ht="12.75" customHeight="1" x14ac:dyDescent="0.2">
      <c r="D600" s="28"/>
      <c r="E600" s="28"/>
      <c r="F600" s="15"/>
    </row>
    <row r="601" spans="4:6" ht="12.75" customHeight="1" x14ac:dyDescent="0.2">
      <c r="D601" s="28"/>
      <c r="E601" s="28"/>
      <c r="F601" s="15"/>
    </row>
    <row r="602" spans="4:6" ht="12.75" customHeight="1" x14ac:dyDescent="0.2">
      <c r="D602" s="28"/>
      <c r="E602" s="28"/>
      <c r="F602" s="15"/>
    </row>
    <row r="603" spans="4:6" ht="12.75" customHeight="1" x14ac:dyDescent="0.2">
      <c r="D603" s="28"/>
      <c r="E603" s="28"/>
      <c r="F603" s="15"/>
    </row>
    <row r="604" spans="4:6" ht="12.75" customHeight="1" x14ac:dyDescent="0.2">
      <c r="D604" s="28"/>
      <c r="E604" s="28"/>
      <c r="F604" s="15"/>
    </row>
    <row r="605" spans="4:6" ht="12.75" customHeight="1" x14ac:dyDescent="0.2">
      <c r="D605" s="28"/>
      <c r="E605" s="28"/>
      <c r="F605" s="15"/>
    </row>
    <row r="606" spans="4:6" ht="12.75" customHeight="1" x14ac:dyDescent="0.2">
      <c r="D606" s="28"/>
      <c r="E606" s="28"/>
      <c r="F606" s="15"/>
    </row>
    <row r="607" spans="4:6" ht="12.75" customHeight="1" x14ac:dyDescent="0.2">
      <c r="D607" s="28"/>
      <c r="E607" s="28"/>
      <c r="F607" s="15"/>
    </row>
    <row r="608" spans="4:6" ht="12.75" customHeight="1" x14ac:dyDescent="0.2">
      <c r="D608" s="28"/>
      <c r="E608" s="28"/>
      <c r="F608" s="15"/>
    </row>
    <row r="609" spans="4:6" ht="12.75" customHeight="1" x14ac:dyDescent="0.2">
      <c r="D609" s="28"/>
      <c r="E609" s="28"/>
      <c r="F609" s="15"/>
    </row>
    <row r="610" spans="4:6" ht="12.75" customHeight="1" x14ac:dyDescent="0.2">
      <c r="D610" s="28"/>
      <c r="E610" s="28"/>
      <c r="F610" s="15"/>
    </row>
    <row r="611" spans="4:6" ht="12.75" customHeight="1" x14ac:dyDescent="0.2">
      <c r="D611" s="28"/>
      <c r="E611" s="28"/>
      <c r="F611" s="15"/>
    </row>
    <row r="612" spans="4:6" ht="12.75" customHeight="1" x14ac:dyDescent="0.2">
      <c r="D612" s="28"/>
      <c r="E612" s="28"/>
      <c r="F612" s="15"/>
    </row>
    <row r="613" spans="4:6" ht="12.75" customHeight="1" x14ac:dyDescent="0.2">
      <c r="D613" s="28"/>
      <c r="E613" s="28"/>
      <c r="F613" s="15"/>
    </row>
    <row r="614" spans="4:6" ht="12.75" customHeight="1" x14ac:dyDescent="0.2">
      <c r="D614" s="28"/>
      <c r="E614" s="28"/>
      <c r="F614" s="15"/>
    </row>
    <row r="615" spans="4:6" ht="12.75" customHeight="1" x14ac:dyDescent="0.2">
      <c r="D615" s="28"/>
      <c r="E615" s="28"/>
      <c r="F615" s="15"/>
    </row>
    <row r="616" spans="4:6" ht="12.75" customHeight="1" x14ac:dyDescent="0.2">
      <c r="D616" s="28"/>
      <c r="E616" s="28"/>
      <c r="F616" s="15"/>
    </row>
    <row r="617" spans="4:6" ht="12.75" customHeight="1" x14ac:dyDescent="0.2">
      <c r="D617" s="28"/>
      <c r="E617" s="28"/>
      <c r="F617" s="15"/>
    </row>
    <row r="618" spans="4:6" ht="12.75" customHeight="1" x14ac:dyDescent="0.2">
      <c r="D618" s="28"/>
      <c r="E618" s="28"/>
      <c r="F618" s="15"/>
    </row>
    <row r="619" spans="4:6" ht="12.75" customHeight="1" x14ac:dyDescent="0.2">
      <c r="D619" s="28"/>
      <c r="E619" s="28"/>
      <c r="F619" s="15"/>
    </row>
    <row r="620" spans="4:6" ht="12.75" customHeight="1" x14ac:dyDescent="0.2">
      <c r="D620" s="28"/>
      <c r="E620" s="28"/>
      <c r="F620" s="15"/>
    </row>
    <row r="621" spans="4:6" ht="12.75" customHeight="1" x14ac:dyDescent="0.2">
      <c r="D621" s="28"/>
      <c r="E621" s="28"/>
      <c r="F621" s="15"/>
    </row>
    <row r="622" spans="4:6" ht="12.75" customHeight="1" x14ac:dyDescent="0.2">
      <c r="D622" s="28"/>
      <c r="E622" s="28"/>
      <c r="F622" s="15"/>
    </row>
    <row r="623" spans="4:6" ht="12.75" customHeight="1" x14ac:dyDescent="0.2">
      <c r="D623" s="28"/>
      <c r="E623" s="28"/>
      <c r="F623" s="15"/>
    </row>
    <row r="624" spans="4:6" ht="12.75" customHeight="1" x14ac:dyDescent="0.2">
      <c r="D624" s="28"/>
      <c r="E624" s="28"/>
      <c r="F624" s="15"/>
    </row>
    <row r="625" spans="4:6" ht="12.75" customHeight="1" x14ac:dyDescent="0.2">
      <c r="D625" s="28"/>
      <c r="E625" s="28"/>
      <c r="F625" s="15"/>
    </row>
    <row r="626" spans="4:6" ht="12.75" customHeight="1" x14ac:dyDescent="0.2">
      <c r="D626" s="28"/>
      <c r="E626" s="28"/>
      <c r="F626" s="15"/>
    </row>
    <row r="627" spans="4:6" ht="12.75" customHeight="1" x14ac:dyDescent="0.2">
      <c r="D627" s="28"/>
      <c r="E627" s="28"/>
      <c r="F627" s="15"/>
    </row>
    <row r="628" spans="4:6" ht="12.75" customHeight="1" x14ac:dyDescent="0.2">
      <c r="D628" s="28"/>
      <c r="E628" s="28"/>
      <c r="F628" s="15"/>
    </row>
    <row r="629" spans="4:6" ht="12.75" customHeight="1" x14ac:dyDescent="0.2">
      <c r="D629" s="28"/>
      <c r="E629" s="28"/>
      <c r="F629" s="15"/>
    </row>
    <row r="630" spans="4:6" ht="12.75" customHeight="1" x14ac:dyDescent="0.2">
      <c r="D630" s="28"/>
      <c r="E630" s="28"/>
      <c r="F630" s="15"/>
    </row>
    <row r="631" spans="4:6" ht="12.75" customHeight="1" x14ac:dyDescent="0.2">
      <c r="D631" s="28"/>
      <c r="E631" s="28"/>
      <c r="F631" s="15"/>
    </row>
    <row r="632" spans="4:6" ht="12.75" customHeight="1" x14ac:dyDescent="0.2">
      <c r="D632" s="28"/>
      <c r="E632" s="28"/>
      <c r="F632" s="15"/>
    </row>
    <row r="633" spans="4:6" ht="12.75" customHeight="1" x14ac:dyDescent="0.2">
      <c r="D633" s="28"/>
      <c r="E633" s="28"/>
      <c r="F633" s="15"/>
    </row>
    <row r="634" spans="4:6" ht="12.75" customHeight="1" x14ac:dyDescent="0.2">
      <c r="D634" s="28"/>
      <c r="E634" s="28"/>
      <c r="F634" s="15"/>
    </row>
    <row r="635" spans="4:6" ht="12.75" customHeight="1" x14ac:dyDescent="0.2">
      <c r="D635" s="28"/>
      <c r="E635" s="28"/>
      <c r="F635" s="15"/>
    </row>
    <row r="636" spans="4:6" ht="12.75" customHeight="1" x14ac:dyDescent="0.2">
      <c r="D636" s="28"/>
      <c r="E636" s="28"/>
      <c r="F636" s="15"/>
    </row>
    <row r="637" spans="4:6" ht="12.75" customHeight="1" x14ac:dyDescent="0.2">
      <c r="D637" s="28"/>
      <c r="E637" s="28"/>
      <c r="F637" s="15"/>
    </row>
    <row r="638" spans="4:6" ht="12.75" customHeight="1" x14ac:dyDescent="0.2">
      <c r="D638" s="28"/>
      <c r="E638" s="28"/>
      <c r="F638" s="15"/>
    </row>
    <row r="639" spans="4:6" ht="12.75" customHeight="1" x14ac:dyDescent="0.2">
      <c r="D639" s="28"/>
      <c r="E639" s="28"/>
      <c r="F639" s="15"/>
    </row>
    <row r="640" spans="4:6" ht="12.75" customHeight="1" x14ac:dyDescent="0.2">
      <c r="D640" s="28"/>
      <c r="E640" s="28"/>
      <c r="F640" s="15"/>
    </row>
    <row r="641" spans="4:6" ht="12.75" customHeight="1" x14ac:dyDescent="0.2">
      <c r="D641" s="28"/>
      <c r="E641" s="28"/>
      <c r="F641" s="15"/>
    </row>
    <row r="642" spans="4:6" ht="12.75" customHeight="1" x14ac:dyDescent="0.2">
      <c r="D642" s="28"/>
      <c r="E642" s="28"/>
      <c r="F642" s="15"/>
    </row>
    <row r="643" spans="4:6" ht="12.75" customHeight="1" x14ac:dyDescent="0.2">
      <c r="D643" s="28"/>
      <c r="E643" s="28"/>
      <c r="F643" s="15"/>
    </row>
    <row r="644" spans="4:6" ht="12.75" customHeight="1" x14ac:dyDescent="0.2">
      <c r="D644" s="28"/>
      <c r="E644" s="28"/>
      <c r="F644" s="15"/>
    </row>
    <row r="645" spans="4:6" ht="12.75" customHeight="1" x14ac:dyDescent="0.2">
      <c r="D645" s="28"/>
      <c r="E645" s="28"/>
      <c r="F645" s="15"/>
    </row>
    <row r="646" spans="4:6" ht="12.75" customHeight="1" x14ac:dyDescent="0.2">
      <c r="D646" s="28"/>
      <c r="E646" s="28"/>
      <c r="F646" s="15"/>
    </row>
    <row r="647" spans="4:6" ht="12.75" customHeight="1" x14ac:dyDescent="0.2">
      <c r="D647" s="28"/>
      <c r="E647" s="28"/>
      <c r="F647" s="15"/>
    </row>
    <row r="648" spans="4:6" ht="12.75" customHeight="1" x14ac:dyDescent="0.2">
      <c r="D648" s="28"/>
      <c r="E648" s="28"/>
      <c r="F648" s="15"/>
    </row>
    <row r="649" spans="4:6" ht="12.75" customHeight="1" x14ac:dyDescent="0.2">
      <c r="D649" s="28"/>
      <c r="E649" s="28"/>
      <c r="F649" s="15"/>
    </row>
    <row r="650" spans="4:6" ht="12.75" customHeight="1" x14ac:dyDescent="0.2">
      <c r="D650" s="28"/>
      <c r="E650" s="28"/>
      <c r="F650" s="15"/>
    </row>
    <row r="651" spans="4:6" ht="12.75" customHeight="1" x14ac:dyDescent="0.2">
      <c r="D651" s="28"/>
      <c r="E651" s="28"/>
      <c r="F651" s="15"/>
    </row>
    <row r="652" spans="4:6" ht="12.75" customHeight="1" x14ac:dyDescent="0.2">
      <c r="D652" s="28"/>
      <c r="E652" s="28"/>
      <c r="F652" s="15"/>
    </row>
    <row r="653" spans="4:6" ht="12.75" customHeight="1" x14ac:dyDescent="0.2">
      <c r="D653" s="28"/>
      <c r="E653" s="28"/>
      <c r="F653" s="15"/>
    </row>
    <row r="654" spans="4:6" ht="12.75" customHeight="1" x14ac:dyDescent="0.2">
      <c r="D654" s="28"/>
      <c r="E654" s="28"/>
      <c r="F654" s="15"/>
    </row>
    <row r="655" spans="4:6" ht="12.75" customHeight="1" x14ac:dyDescent="0.2">
      <c r="D655" s="28"/>
      <c r="E655" s="28"/>
      <c r="F655" s="15"/>
    </row>
    <row r="656" spans="4:6" ht="12.75" customHeight="1" x14ac:dyDescent="0.2">
      <c r="D656" s="28"/>
      <c r="E656" s="28"/>
      <c r="F656" s="15"/>
    </row>
    <row r="657" spans="4:6" ht="12.75" customHeight="1" x14ac:dyDescent="0.2">
      <c r="D657" s="28"/>
      <c r="E657" s="28"/>
      <c r="F657" s="15"/>
    </row>
    <row r="658" spans="4:6" ht="12.75" customHeight="1" x14ac:dyDescent="0.2">
      <c r="D658" s="28"/>
      <c r="E658" s="28"/>
      <c r="F658" s="15"/>
    </row>
    <row r="659" spans="4:6" ht="12.75" customHeight="1" x14ac:dyDescent="0.2">
      <c r="D659" s="28"/>
      <c r="E659" s="28"/>
      <c r="F659" s="15"/>
    </row>
    <row r="660" spans="4:6" ht="12.75" customHeight="1" x14ac:dyDescent="0.2">
      <c r="D660" s="28"/>
      <c r="E660" s="28"/>
      <c r="F660" s="15"/>
    </row>
    <row r="661" spans="4:6" ht="12.75" customHeight="1" x14ac:dyDescent="0.2">
      <c r="D661" s="28"/>
      <c r="E661" s="28"/>
      <c r="F661" s="15"/>
    </row>
    <row r="662" spans="4:6" ht="12.75" customHeight="1" x14ac:dyDescent="0.2">
      <c r="D662" s="28"/>
      <c r="E662" s="28"/>
      <c r="F662" s="15"/>
    </row>
    <row r="663" spans="4:6" ht="12.75" customHeight="1" x14ac:dyDescent="0.2">
      <c r="D663" s="28"/>
      <c r="E663" s="28"/>
      <c r="F663" s="15"/>
    </row>
    <row r="664" spans="4:6" ht="12.75" customHeight="1" x14ac:dyDescent="0.2">
      <c r="D664" s="28"/>
      <c r="E664" s="28"/>
      <c r="F664" s="15"/>
    </row>
    <row r="665" spans="4:6" ht="12.75" customHeight="1" x14ac:dyDescent="0.2">
      <c r="D665" s="28"/>
      <c r="E665" s="28"/>
      <c r="F665" s="15"/>
    </row>
    <row r="666" spans="4:6" ht="12.75" customHeight="1" x14ac:dyDescent="0.2">
      <c r="D666" s="28"/>
      <c r="E666" s="28"/>
      <c r="F666" s="15"/>
    </row>
    <row r="667" spans="4:6" ht="12.75" customHeight="1" x14ac:dyDescent="0.2">
      <c r="D667" s="28"/>
      <c r="E667" s="28"/>
      <c r="F667" s="15"/>
    </row>
    <row r="668" spans="4:6" ht="12.75" customHeight="1" x14ac:dyDescent="0.2">
      <c r="D668" s="28"/>
      <c r="E668" s="28"/>
      <c r="F668" s="15"/>
    </row>
    <row r="669" spans="4:6" ht="12.75" customHeight="1" x14ac:dyDescent="0.2">
      <c r="D669" s="28"/>
      <c r="E669" s="28"/>
      <c r="F669" s="15"/>
    </row>
    <row r="670" spans="4:6" ht="12.75" customHeight="1" x14ac:dyDescent="0.2">
      <c r="D670" s="28"/>
      <c r="E670" s="28"/>
      <c r="F670" s="15"/>
    </row>
    <row r="671" spans="4:6" ht="12.75" customHeight="1" x14ac:dyDescent="0.2">
      <c r="D671" s="28"/>
      <c r="E671" s="28"/>
      <c r="F671" s="15"/>
    </row>
    <row r="672" spans="4:6" ht="12.75" customHeight="1" x14ac:dyDescent="0.2">
      <c r="D672" s="28"/>
      <c r="E672" s="28"/>
      <c r="F672" s="15"/>
    </row>
    <row r="673" spans="4:6" ht="12.75" customHeight="1" x14ac:dyDescent="0.2">
      <c r="D673" s="28"/>
      <c r="E673" s="28"/>
      <c r="F673" s="15"/>
    </row>
    <row r="674" spans="4:6" ht="12.75" customHeight="1" x14ac:dyDescent="0.2">
      <c r="D674" s="28"/>
      <c r="E674" s="28"/>
      <c r="F674" s="15"/>
    </row>
    <row r="675" spans="4:6" ht="12.75" customHeight="1" x14ac:dyDescent="0.2">
      <c r="D675" s="28"/>
      <c r="E675" s="28"/>
      <c r="F675" s="15"/>
    </row>
    <row r="676" spans="4:6" ht="12.75" customHeight="1" x14ac:dyDescent="0.2">
      <c r="D676" s="28"/>
      <c r="E676" s="28"/>
      <c r="F676" s="15"/>
    </row>
    <row r="677" spans="4:6" ht="12.75" customHeight="1" x14ac:dyDescent="0.2">
      <c r="D677" s="28"/>
      <c r="E677" s="28"/>
      <c r="F677" s="15"/>
    </row>
    <row r="678" spans="4:6" ht="12.75" customHeight="1" x14ac:dyDescent="0.2">
      <c r="D678" s="28"/>
      <c r="E678" s="28"/>
      <c r="F678" s="15"/>
    </row>
    <row r="679" spans="4:6" ht="12.75" customHeight="1" x14ac:dyDescent="0.2">
      <c r="D679" s="28"/>
      <c r="E679" s="28"/>
      <c r="F679" s="15"/>
    </row>
    <row r="680" spans="4:6" ht="12.75" customHeight="1" x14ac:dyDescent="0.2">
      <c r="D680" s="28"/>
      <c r="E680" s="28"/>
      <c r="F680" s="15"/>
    </row>
    <row r="681" spans="4:6" ht="12.75" customHeight="1" x14ac:dyDescent="0.2">
      <c r="D681" s="28"/>
      <c r="E681" s="28"/>
      <c r="F681" s="15"/>
    </row>
    <row r="682" spans="4:6" ht="12.75" customHeight="1" x14ac:dyDescent="0.2">
      <c r="D682" s="28"/>
      <c r="E682" s="28"/>
      <c r="F682" s="15"/>
    </row>
    <row r="683" spans="4:6" ht="12.75" customHeight="1" x14ac:dyDescent="0.2">
      <c r="D683" s="28"/>
      <c r="E683" s="28"/>
      <c r="F683" s="15"/>
    </row>
    <row r="684" spans="4:6" ht="12.75" customHeight="1" x14ac:dyDescent="0.2">
      <c r="D684" s="28"/>
      <c r="E684" s="28"/>
      <c r="F684" s="15"/>
    </row>
    <row r="685" spans="4:6" ht="12.75" customHeight="1" x14ac:dyDescent="0.2">
      <c r="D685" s="28"/>
      <c r="E685" s="28"/>
      <c r="F685" s="15"/>
    </row>
    <row r="686" spans="4:6" ht="12.75" customHeight="1" x14ac:dyDescent="0.2">
      <c r="D686" s="28"/>
      <c r="E686" s="28"/>
      <c r="F686" s="15"/>
    </row>
    <row r="687" spans="4:6" ht="12.75" customHeight="1" x14ac:dyDescent="0.2">
      <c r="D687" s="28"/>
      <c r="E687" s="28"/>
      <c r="F687" s="15"/>
    </row>
    <row r="688" spans="4:6" ht="12.75" customHeight="1" x14ac:dyDescent="0.2">
      <c r="D688" s="28"/>
      <c r="E688" s="28"/>
      <c r="F688" s="15"/>
    </row>
    <row r="689" spans="4:6" ht="12.75" customHeight="1" x14ac:dyDescent="0.2">
      <c r="D689" s="28"/>
      <c r="E689" s="28"/>
      <c r="F689" s="15"/>
    </row>
    <row r="690" spans="4:6" ht="12.75" customHeight="1" x14ac:dyDescent="0.2">
      <c r="D690" s="28"/>
      <c r="E690" s="28"/>
      <c r="F690" s="15"/>
    </row>
    <row r="691" spans="4:6" ht="12.75" customHeight="1" x14ac:dyDescent="0.2">
      <c r="D691" s="28"/>
      <c r="E691" s="28"/>
      <c r="F691" s="15"/>
    </row>
    <row r="692" spans="4:6" ht="12.75" customHeight="1" x14ac:dyDescent="0.2">
      <c r="D692" s="28"/>
      <c r="E692" s="28"/>
      <c r="F692" s="15"/>
    </row>
    <row r="693" spans="4:6" ht="12.75" customHeight="1" x14ac:dyDescent="0.2">
      <c r="D693" s="28"/>
      <c r="E693" s="28"/>
      <c r="F693" s="15"/>
    </row>
    <row r="694" spans="4:6" ht="12.75" customHeight="1" x14ac:dyDescent="0.2">
      <c r="D694" s="28"/>
      <c r="E694" s="28"/>
      <c r="F694" s="15"/>
    </row>
    <row r="695" spans="4:6" ht="12.75" customHeight="1" x14ac:dyDescent="0.2">
      <c r="D695" s="28"/>
      <c r="E695" s="28"/>
      <c r="F695" s="15"/>
    </row>
    <row r="696" spans="4:6" ht="12.75" customHeight="1" x14ac:dyDescent="0.2">
      <c r="D696" s="28"/>
      <c r="E696" s="28"/>
      <c r="F696" s="15"/>
    </row>
    <row r="697" spans="4:6" ht="12.75" customHeight="1" x14ac:dyDescent="0.2">
      <c r="D697" s="28"/>
      <c r="E697" s="28"/>
      <c r="F697" s="15"/>
    </row>
    <row r="698" spans="4:6" ht="12.75" customHeight="1" x14ac:dyDescent="0.2">
      <c r="D698" s="28"/>
      <c r="E698" s="28"/>
      <c r="F698" s="15"/>
    </row>
    <row r="699" spans="4:6" ht="12.75" customHeight="1" x14ac:dyDescent="0.2">
      <c r="D699" s="28"/>
      <c r="E699" s="28"/>
      <c r="F699" s="15"/>
    </row>
    <row r="700" spans="4:6" ht="12.75" customHeight="1" x14ac:dyDescent="0.2">
      <c r="D700" s="28"/>
      <c r="E700" s="28"/>
      <c r="F700" s="15"/>
    </row>
    <row r="701" spans="4:6" ht="12.75" customHeight="1" x14ac:dyDescent="0.2">
      <c r="D701" s="28"/>
      <c r="E701" s="28"/>
      <c r="F701" s="15"/>
    </row>
    <row r="702" spans="4:6" ht="12.75" customHeight="1" x14ac:dyDescent="0.2">
      <c r="D702" s="28"/>
      <c r="E702" s="28"/>
      <c r="F702" s="15"/>
    </row>
    <row r="703" spans="4:6" ht="12.75" customHeight="1" x14ac:dyDescent="0.2">
      <c r="D703" s="28"/>
      <c r="E703" s="28"/>
      <c r="F703" s="15"/>
    </row>
    <row r="704" spans="4:6" ht="12.75" customHeight="1" x14ac:dyDescent="0.2">
      <c r="D704" s="28"/>
      <c r="E704" s="28"/>
      <c r="F704" s="15"/>
    </row>
    <row r="705" spans="4:6" ht="12.75" customHeight="1" x14ac:dyDescent="0.2">
      <c r="D705" s="28"/>
      <c r="E705" s="28"/>
      <c r="F705" s="15"/>
    </row>
    <row r="706" spans="4:6" ht="12.75" customHeight="1" x14ac:dyDescent="0.2">
      <c r="D706" s="28"/>
      <c r="E706" s="28"/>
      <c r="F706" s="15"/>
    </row>
    <row r="707" spans="4:6" ht="12.75" customHeight="1" x14ac:dyDescent="0.2">
      <c r="D707" s="28"/>
      <c r="E707" s="28"/>
      <c r="F707" s="15"/>
    </row>
    <row r="708" spans="4:6" ht="12.75" customHeight="1" x14ac:dyDescent="0.2">
      <c r="D708" s="28"/>
      <c r="E708" s="28"/>
      <c r="F708" s="15"/>
    </row>
    <row r="709" spans="4:6" ht="12.75" customHeight="1" x14ac:dyDescent="0.2">
      <c r="D709" s="28"/>
      <c r="E709" s="28"/>
      <c r="F709" s="15"/>
    </row>
    <row r="710" spans="4:6" ht="12.75" customHeight="1" x14ac:dyDescent="0.2">
      <c r="D710" s="28"/>
      <c r="E710" s="28"/>
      <c r="F710" s="15"/>
    </row>
    <row r="711" spans="4:6" ht="12.75" customHeight="1" x14ac:dyDescent="0.2">
      <c r="D711" s="28"/>
      <c r="E711" s="28"/>
      <c r="F711" s="15"/>
    </row>
    <row r="712" spans="4:6" ht="12.75" customHeight="1" x14ac:dyDescent="0.2">
      <c r="D712" s="28"/>
      <c r="E712" s="28"/>
      <c r="F712" s="15"/>
    </row>
    <row r="713" spans="4:6" ht="12.75" customHeight="1" x14ac:dyDescent="0.2">
      <c r="D713" s="28"/>
      <c r="E713" s="28"/>
      <c r="F713" s="15"/>
    </row>
    <row r="714" spans="4:6" ht="12.75" customHeight="1" x14ac:dyDescent="0.2">
      <c r="D714" s="28"/>
      <c r="E714" s="28"/>
      <c r="F714" s="15"/>
    </row>
    <row r="715" spans="4:6" ht="12.75" customHeight="1" x14ac:dyDescent="0.2">
      <c r="D715" s="28"/>
      <c r="E715" s="28"/>
      <c r="F715" s="15"/>
    </row>
    <row r="716" spans="4:6" ht="12.75" customHeight="1" x14ac:dyDescent="0.2">
      <c r="D716" s="28"/>
      <c r="E716" s="28"/>
      <c r="F716" s="15"/>
    </row>
    <row r="717" spans="4:6" ht="12.75" customHeight="1" x14ac:dyDescent="0.2">
      <c r="D717" s="28"/>
      <c r="E717" s="28"/>
      <c r="F717" s="15"/>
    </row>
    <row r="718" spans="4:6" ht="12.75" customHeight="1" x14ac:dyDescent="0.2">
      <c r="D718" s="28"/>
      <c r="E718" s="28"/>
      <c r="F718" s="15"/>
    </row>
    <row r="719" spans="4:6" ht="12.75" customHeight="1" x14ac:dyDescent="0.2">
      <c r="D719" s="28"/>
      <c r="E719" s="28"/>
      <c r="F719" s="15"/>
    </row>
    <row r="720" spans="4:6" ht="12.75" customHeight="1" x14ac:dyDescent="0.2">
      <c r="D720" s="28"/>
      <c r="E720" s="28"/>
      <c r="F720" s="15"/>
    </row>
    <row r="721" spans="4:6" ht="12.75" customHeight="1" x14ac:dyDescent="0.2">
      <c r="D721" s="28"/>
      <c r="E721" s="28"/>
      <c r="F721" s="15"/>
    </row>
    <row r="722" spans="4:6" ht="12.75" customHeight="1" x14ac:dyDescent="0.2">
      <c r="D722" s="28"/>
      <c r="E722" s="28"/>
      <c r="F722" s="15"/>
    </row>
    <row r="723" spans="4:6" ht="12.75" customHeight="1" x14ac:dyDescent="0.2">
      <c r="D723" s="28"/>
      <c r="E723" s="28"/>
      <c r="F723" s="15"/>
    </row>
    <row r="724" spans="4:6" ht="12.75" customHeight="1" x14ac:dyDescent="0.2">
      <c r="D724" s="28"/>
      <c r="E724" s="28"/>
      <c r="F724" s="15"/>
    </row>
    <row r="725" spans="4:6" ht="12.75" customHeight="1" x14ac:dyDescent="0.2">
      <c r="D725" s="28"/>
      <c r="E725" s="28"/>
      <c r="F725" s="15"/>
    </row>
    <row r="726" spans="4:6" ht="12.75" customHeight="1" x14ac:dyDescent="0.2">
      <c r="D726" s="28"/>
      <c r="E726" s="28"/>
      <c r="F726" s="15"/>
    </row>
    <row r="727" spans="4:6" ht="12.75" customHeight="1" x14ac:dyDescent="0.2">
      <c r="D727" s="28"/>
      <c r="E727" s="28"/>
      <c r="F727" s="15"/>
    </row>
    <row r="728" spans="4:6" ht="12.75" customHeight="1" x14ac:dyDescent="0.2">
      <c r="D728" s="28"/>
      <c r="E728" s="28"/>
      <c r="F728" s="15"/>
    </row>
    <row r="729" spans="4:6" ht="12.75" customHeight="1" x14ac:dyDescent="0.2">
      <c r="D729" s="28"/>
      <c r="E729" s="28"/>
      <c r="F729" s="15"/>
    </row>
    <row r="730" spans="4:6" ht="12.75" customHeight="1" x14ac:dyDescent="0.2">
      <c r="D730" s="28"/>
      <c r="E730" s="28"/>
      <c r="F730" s="15"/>
    </row>
    <row r="731" spans="4:6" ht="12.75" customHeight="1" x14ac:dyDescent="0.2">
      <c r="D731" s="28"/>
      <c r="E731" s="28"/>
      <c r="F731" s="15"/>
    </row>
    <row r="732" spans="4:6" ht="12.75" customHeight="1" x14ac:dyDescent="0.2">
      <c r="D732" s="28"/>
      <c r="E732" s="28"/>
      <c r="F732" s="15"/>
    </row>
    <row r="733" spans="4:6" ht="12.75" customHeight="1" x14ac:dyDescent="0.2">
      <c r="D733" s="28"/>
      <c r="E733" s="28"/>
      <c r="F733" s="15"/>
    </row>
    <row r="734" spans="4:6" ht="12.75" customHeight="1" x14ac:dyDescent="0.2">
      <c r="D734" s="28"/>
      <c r="E734" s="28"/>
      <c r="F734" s="15"/>
    </row>
    <row r="735" spans="4:6" ht="12.75" customHeight="1" x14ac:dyDescent="0.2">
      <c r="D735" s="28"/>
      <c r="E735" s="28"/>
      <c r="F735" s="15"/>
    </row>
    <row r="736" spans="4:6" ht="12.75" customHeight="1" x14ac:dyDescent="0.2">
      <c r="D736" s="28"/>
      <c r="E736" s="28"/>
      <c r="F736" s="15"/>
    </row>
    <row r="737" spans="4:6" ht="12.75" customHeight="1" x14ac:dyDescent="0.2">
      <c r="D737" s="28"/>
      <c r="E737" s="28"/>
      <c r="F737" s="15"/>
    </row>
    <row r="738" spans="4:6" ht="12.75" customHeight="1" x14ac:dyDescent="0.2">
      <c r="D738" s="28"/>
      <c r="E738" s="28"/>
      <c r="F738" s="15"/>
    </row>
    <row r="739" spans="4:6" ht="12.75" customHeight="1" x14ac:dyDescent="0.2">
      <c r="D739" s="28"/>
      <c r="E739" s="28"/>
      <c r="F739" s="15"/>
    </row>
    <row r="740" spans="4:6" ht="12.75" customHeight="1" x14ac:dyDescent="0.2">
      <c r="D740" s="28"/>
      <c r="E740" s="28"/>
      <c r="F740" s="15"/>
    </row>
    <row r="741" spans="4:6" ht="12.75" customHeight="1" x14ac:dyDescent="0.2">
      <c r="D741" s="28"/>
      <c r="E741" s="28"/>
      <c r="F741" s="15"/>
    </row>
    <row r="742" spans="4:6" ht="12.75" customHeight="1" x14ac:dyDescent="0.2">
      <c r="D742" s="28"/>
      <c r="E742" s="28"/>
      <c r="F742" s="15"/>
    </row>
    <row r="743" spans="4:6" ht="12.75" customHeight="1" x14ac:dyDescent="0.2">
      <c r="D743" s="28"/>
      <c r="E743" s="28"/>
      <c r="F743" s="15"/>
    </row>
    <row r="744" spans="4:6" ht="12.75" customHeight="1" x14ac:dyDescent="0.2">
      <c r="D744" s="28"/>
      <c r="E744" s="28"/>
      <c r="F744" s="15"/>
    </row>
    <row r="745" spans="4:6" ht="12.75" customHeight="1" x14ac:dyDescent="0.2">
      <c r="D745" s="28"/>
      <c r="E745" s="28"/>
      <c r="F745" s="15"/>
    </row>
    <row r="746" spans="4:6" ht="12.75" customHeight="1" x14ac:dyDescent="0.2">
      <c r="D746" s="28"/>
      <c r="E746" s="28"/>
      <c r="F746" s="15"/>
    </row>
    <row r="747" spans="4:6" ht="12.75" customHeight="1" x14ac:dyDescent="0.2">
      <c r="D747" s="28"/>
      <c r="E747" s="28"/>
      <c r="F747" s="15"/>
    </row>
    <row r="748" spans="4:6" ht="12.75" customHeight="1" x14ac:dyDescent="0.2">
      <c r="D748" s="28"/>
      <c r="E748" s="28"/>
      <c r="F748" s="15"/>
    </row>
    <row r="749" spans="4:6" ht="12.75" customHeight="1" x14ac:dyDescent="0.2">
      <c r="D749" s="28"/>
      <c r="E749" s="28"/>
      <c r="F749" s="15"/>
    </row>
    <row r="750" spans="4:6" ht="12.75" customHeight="1" x14ac:dyDescent="0.2">
      <c r="D750" s="28"/>
      <c r="E750" s="28"/>
      <c r="F750" s="15"/>
    </row>
    <row r="751" spans="4:6" ht="12.75" customHeight="1" x14ac:dyDescent="0.2">
      <c r="D751" s="28"/>
      <c r="E751" s="28"/>
      <c r="F751" s="15"/>
    </row>
    <row r="752" spans="4:6" ht="12.75" customHeight="1" x14ac:dyDescent="0.2">
      <c r="D752" s="28"/>
      <c r="E752" s="28"/>
      <c r="F752" s="15"/>
    </row>
    <row r="753" spans="4:6" ht="12.75" customHeight="1" x14ac:dyDescent="0.2">
      <c r="D753" s="28"/>
      <c r="E753" s="28"/>
      <c r="F753" s="15"/>
    </row>
    <row r="754" spans="4:6" ht="12.75" customHeight="1" x14ac:dyDescent="0.2">
      <c r="D754" s="28"/>
      <c r="E754" s="28"/>
      <c r="F754" s="15"/>
    </row>
    <row r="755" spans="4:6" ht="12.75" customHeight="1" x14ac:dyDescent="0.2">
      <c r="D755" s="28"/>
      <c r="E755" s="28"/>
      <c r="F755" s="15"/>
    </row>
    <row r="756" spans="4:6" ht="12.75" customHeight="1" x14ac:dyDescent="0.2">
      <c r="D756" s="28"/>
      <c r="E756" s="28"/>
      <c r="F756" s="15"/>
    </row>
    <row r="757" spans="4:6" ht="12.75" customHeight="1" x14ac:dyDescent="0.2">
      <c r="D757" s="28"/>
      <c r="E757" s="28"/>
      <c r="F757" s="15"/>
    </row>
    <row r="758" spans="4:6" ht="12.75" customHeight="1" x14ac:dyDescent="0.2">
      <c r="D758" s="28"/>
      <c r="E758" s="28"/>
      <c r="F758" s="15"/>
    </row>
    <row r="759" spans="4:6" ht="12.75" customHeight="1" x14ac:dyDescent="0.2">
      <c r="D759" s="28"/>
      <c r="E759" s="28"/>
      <c r="F759" s="15"/>
    </row>
    <row r="760" spans="4:6" ht="12.75" customHeight="1" x14ac:dyDescent="0.2">
      <c r="D760" s="28"/>
      <c r="E760" s="28"/>
      <c r="F760" s="15"/>
    </row>
    <row r="761" spans="4:6" ht="12.75" customHeight="1" x14ac:dyDescent="0.2">
      <c r="D761" s="28"/>
      <c r="E761" s="28"/>
      <c r="F761" s="15"/>
    </row>
    <row r="762" spans="4:6" ht="12.75" customHeight="1" x14ac:dyDescent="0.2">
      <c r="D762" s="28"/>
      <c r="E762" s="28"/>
      <c r="F762" s="15"/>
    </row>
    <row r="763" spans="4:6" ht="12.75" customHeight="1" x14ac:dyDescent="0.2">
      <c r="D763" s="28"/>
      <c r="E763" s="28"/>
      <c r="F763" s="15"/>
    </row>
    <row r="764" spans="4:6" ht="12.75" customHeight="1" x14ac:dyDescent="0.2">
      <c r="D764" s="28"/>
      <c r="E764" s="28"/>
      <c r="F764" s="15"/>
    </row>
    <row r="765" spans="4:6" ht="12.75" customHeight="1" x14ac:dyDescent="0.2">
      <c r="D765" s="28"/>
      <c r="E765" s="28"/>
      <c r="F765" s="15"/>
    </row>
    <row r="766" spans="4:6" ht="12.75" customHeight="1" x14ac:dyDescent="0.2">
      <c r="D766" s="28"/>
      <c r="E766" s="28"/>
      <c r="F766" s="15"/>
    </row>
    <row r="767" spans="4:6" ht="12.75" customHeight="1" x14ac:dyDescent="0.2">
      <c r="D767" s="28"/>
      <c r="E767" s="28"/>
      <c r="F767" s="15"/>
    </row>
    <row r="768" spans="4:6" ht="12.75" customHeight="1" x14ac:dyDescent="0.2">
      <c r="D768" s="28"/>
      <c r="E768" s="28"/>
      <c r="F768" s="15"/>
    </row>
    <row r="769" spans="4:6" ht="12.75" customHeight="1" x14ac:dyDescent="0.2">
      <c r="D769" s="28"/>
      <c r="E769" s="28"/>
      <c r="F769" s="15"/>
    </row>
    <row r="770" spans="4:6" ht="12.75" customHeight="1" x14ac:dyDescent="0.2">
      <c r="D770" s="28"/>
      <c r="E770" s="28"/>
      <c r="F770" s="15"/>
    </row>
    <row r="771" spans="4:6" ht="12.75" customHeight="1" x14ac:dyDescent="0.2">
      <c r="D771" s="28"/>
      <c r="E771" s="28"/>
      <c r="F771" s="15"/>
    </row>
    <row r="772" spans="4:6" ht="12.75" customHeight="1" x14ac:dyDescent="0.2">
      <c r="D772" s="28"/>
      <c r="E772" s="28"/>
      <c r="F772" s="15"/>
    </row>
    <row r="773" spans="4:6" ht="12.75" customHeight="1" x14ac:dyDescent="0.2">
      <c r="D773" s="28"/>
      <c r="E773" s="28"/>
      <c r="F773" s="15"/>
    </row>
    <row r="774" spans="4:6" ht="12.75" customHeight="1" x14ac:dyDescent="0.2">
      <c r="D774" s="28"/>
      <c r="E774" s="28"/>
      <c r="F774" s="15"/>
    </row>
    <row r="775" spans="4:6" ht="12.75" customHeight="1" x14ac:dyDescent="0.2">
      <c r="D775" s="28"/>
      <c r="E775" s="28"/>
      <c r="F775" s="15"/>
    </row>
    <row r="776" spans="4:6" ht="12.75" customHeight="1" x14ac:dyDescent="0.2">
      <c r="D776" s="28"/>
      <c r="E776" s="28"/>
      <c r="F776" s="15"/>
    </row>
    <row r="777" spans="4:6" ht="12.75" customHeight="1" x14ac:dyDescent="0.2">
      <c r="D777" s="28"/>
      <c r="E777" s="28"/>
      <c r="F777" s="15"/>
    </row>
    <row r="778" spans="4:6" ht="12.75" customHeight="1" x14ac:dyDescent="0.2">
      <c r="D778" s="28"/>
      <c r="E778" s="28"/>
      <c r="F778" s="15"/>
    </row>
    <row r="779" spans="4:6" ht="12.75" customHeight="1" x14ac:dyDescent="0.2">
      <c r="D779" s="28"/>
      <c r="E779" s="28"/>
      <c r="F779" s="15"/>
    </row>
    <row r="780" spans="4:6" ht="12.75" customHeight="1" x14ac:dyDescent="0.2">
      <c r="D780" s="28"/>
      <c r="E780" s="28"/>
      <c r="F780" s="15"/>
    </row>
    <row r="781" spans="4:6" ht="12.75" customHeight="1" x14ac:dyDescent="0.2">
      <c r="D781" s="28"/>
      <c r="E781" s="28"/>
      <c r="F781" s="15"/>
    </row>
    <row r="782" spans="4:6" ht="12.75" customHeight="1" x14ac:dyDescent="0.2">
      <c r="D782" s="28"/>
      <c r="E782" s="28"/>
      <c r="F782" s="15"/>
    </row>
    <row r="783" spans="4:6" ht="12.75" customHeight="1" x14ac:dyDescent="0.2">
      <c r="D783" s="28"/>
      <c r="E783" s="28"/>
      <c r="F783" s="15"/>
    </row>
    <row r="784" spans="4:6" ht="12.75" customHeight="1" x14ac:dyDescent="0.2">
      <c r="D784" s="28"/>
      <c r="E784" s="28"/>
      <c r="F784" s="15"/>
    </row>
    <row r="785" spans="4:6" ht="12.75" customHeight="1" x14ac:dyDescent="0.2">
      <c r="D785" s="28"/>
      <c r="E785" s="28"/>
      <c r="F785" s="15"/>
    </row>
    <row r="786" spans="4:6" ht="12.75" customHeight="1" x14ac:dyDescent="0.2">
      <c r="D786" s="28"/>
      <c r="E786" s="28"/>
      <c r="F786" s="15"/>
    </row>
    <row r="787" spans="4:6" ht="12.75" customHeight="1" x14ac:dyDescent="0.2">
      <c r="D787" s="28"/>
      <c r="E787" s="28"/>
      <c r="F787" s="15"/>
    </row>
    <row r="788" spans="4:6" ht="12.75" customHeight="1" x14ac:dyDescent="0.2">
      <c r="D788" s="28"/>
      <c r="E788" s="28"/>
      <c r="F788" s="15"/>
    </row>
    <row r="789" spans="4:6" ht="12.75" customHeight="1" x14ac:dyDescent="0.2">
      <c r="D789" s="28"/>
      <c r="E789" s="28"/>
      <c r="F789" s="15"/>
    </row>
    <row r="790" spans="4:6" ht="12.75" customHeight="1" x14ac:dyDescent="0.2">
      <c r="D790" s="28"/>
      <c r="E790" s="28"/>
      <c r="F790" s="15"/>
    </row>
    <row r="791" spans="4:6" ht="12.75" customHeight="1" x14ac:dyDescent="0.2">
      <c r="D791" s="28"/>
      <c r="E791" s="28"/>
      <c r="F791" s="15"/>
    </row>
    <row r="792" spans="4:6" ht="12.75" customHeight="1" x14ac:dyDescent="0.2">
      <c r="D792" s="28"/>
      <c r="E792" s="28"/>
      <c r="F792" s="15"/>
    </row>
    <row r="793" spans="4:6" ht="12.75" customHeight="1" x14ac:dyDescent="0.2">
      <c r="D793" s="28"/>
      <c r="E793" s="28"/>
      <c r="F793" s="15"/>
    </row>
    <row r="794" spans="4:6" ht="12.75" customHeight="1" x14ac:dyDescent="0.2">
      <c r="D794" s="28"/>
      <c r="E794" s="28"/>
      <c r="F794" s="15"/>
    </row>
    <row r="795" spans="4:6" ht="12.75" customHeight="1" x14ac:dyDescent="0.2">
      <c r="D795" s="28"/>
      <c r="E795" s="28"/>
      <c r="F795" s="15"/>
    </row>
    <row r="796" spans="4:6" ht="12.75" customHeight="1" x14ac:dyDescent="0.2">
      <c r="D796" s="28"/>
      <c r="E796" s="28"/>
      <c r="F796" s="15"/>
    </row>
    <row r="797" spans="4:6" ht="12.75" customHeight="1" x14ac:dyDescent="0.2">
      <c r="D797" s="28"/>
      <c r="E797" s="28"/>
      <c r="F797" s="15"/>
    </row>
    <row r="798" spans="4:6" ht="12.75" customHeight="1" x14ac:dyDescent="0.2">
      <c r="D798" s="28"/>
      <c r="E798" s="28"/>
      <c r="F798" s="15"/>
    </row>
    <row r="799" spans="4:6" ht="12.75" customHeight="1" x14ac:dyDescent="0.2">
      <c r="D799" s="28"/>
      <c r="E799" s="28"/>
      <c r="F799" s="15"/>
    </row>
    <row r="800" spans="4:6" ht="12.75" customHeight="1" x14ac:dyDescent="0.2">
      <c r="D800" s="28"/>
      <c r="E800" s="28"/>
      <c r="F800" s="15"/>
    </row>
    <row r="801" spans="4:6" ht="12.75" customHeight="1" x14ac:dyDescent="0.2">
      <c r="D801" s="28"/>
      <c r="E801" s="28"/>
      <c r="F801" s="15"/>
    </row>
    <row r="802" spans="4:6" ht="12.75" customHeight="1" x14ac:dyDescent="0.2">
      <c r="D802" s="28"/>
      <c r="E802" s="28"/>
      <c r="F802" s="15"/>
    </row>
    <row r="803" spans="4:6" ht="12.75" customHeight="1" x14ac:dyDescent="0.2">
      <c r="D803" s="28"/>
      <c r="E803" s="28"/>
      <c r="F803" s="15"/>
    </row>
    <row r="804" spans="4:6" ht="12.75" customHeight="1" x14ac:dyDescent="0.2">
      <c r="D804" s="28"/>
      <c r="E804" s="28"/>
      <c r="F804" s="15"/>
    </row>
    <row r="805" spans="4:6" ht="12.75" customHeight="1" x14ac:dyDescent="0.2">
      <c r="D805" s="28"/>
      <c r="E805" s="28"/>
      <c r="F805" s="15"/>
    </row>
    <row r="806" spans="4:6" ht="12.75" customHeight="1" x14ac:dyDescent="0.2">
      <c r="D806" s="28"/>
      <c r="E806" s="28"/>
      <c r="F806" s="15"/>
    </row>
    <row r="807" spans="4:6" ht="12.75" customHeight="1" x14ac:dyDescent="0.2">
      <c r="D807" s="28"/>
      <c r="E807" s="28"/>
      <c r="F807" s="15"/>
    </row>
    <row r="808" spans="4:6" ht="12.75" customHeight="1" x14ac:dyDescent="0.2">
      <c r="D808" s="28"/>
      <c r="E808" s="28"/>
      <c r="F808" s="15"/>
    </row>
    <row r="809" spans="4:6" ht="12.75" customHeight="1" x14ac:dyDescent="0.2">
      <c r="D809" s="28"/>
      <c r="E809" s="28"/>
      <c r="F809" s="15"/>
    </row>
    <row r="810" spans="4:6" ht="12.75" customHeight="1" x14ac:dyDescent="0.2">
      <c r="D810" s="28"/>
      <c r="E810" s="28"/>
      <c r="F810" s="15"/>
    </row>
    <row r="811" spans="4:6" ht="12.75" customHeight="1" x14ac:dyDescent="0.2">
      <c r="D811" s="28"/>
      <c r="E811" s="28"/>
      <c r="F811" s="15"/>
    </row>
    <row r="812" spans="4:6" ht="12.75" customHeight="1" x14ac:dyDescent="0.2">
      <c r="D812" s="28"/>
      <c r="E812" s="28"/>
      <c r="F812" s="15"/>
    </row>
    <row r="813" spans="4:6" ht="12.75" customHeight="1" x14ac:dyDescent="0.2">
      <c r="D813" s="28"/>
      <c r="E813" s="28"/>
      <c r="F813" s="15"/>
    </row>
    <row r="814" spans="4:6" ht="12.75" customHeight="1" x14ac:dyDescent="0.2">
      <c r="D814" s="28"/>
      <c r="E814" s="28"/>
      <c r="F814" s="15"/>
    </row>
    <row r="815" spans="4:6" ht="12.75" customHeight="1" x14ac:dyDescent="0.2">
      <c r="D815" s="28"/>
      <c r="E815" s="28"/>
      <c r="F815" s="15"/>
    </row>
    <row r="816" spans="4:6" ht="12.75" customHeight="1" x14ac:dyDescent="0.2">
      <c r="D816" s="28"/>
      <c r="E816" s="28"/>
      <c r="F816" s="15"/>
    </row>
    <row r="817" spans="4:6" ht="12.75" customHeight="1" x14ac:dyDescent="0.2">
      <c r="D817" s="28"/>
      <c r="E817" s="28"/>
      <c r="F817" s="15"/>
    </row>
    <row r="818" spans="4:6" ht="12.75" customHeight="1" x14ac:dyDescent="0.2">
      <c r="D818" s="28"/>
      <c r="E818" s="28"/>
      <c r="F818" s="15"/>
    </row>
    <row r="819" spans="4:6" ht="12.75" customHeight="1" x14ac:dyDescent="0.2">
      <c r="D819" s="28"/>
      <c r="E819" s="28"/>
      <c r="F819" s="15"/>
    </row>
    <row r="820" spans="4:6" ht="12.75" customHeight="1" x14ac:dyDescent="0.2">
      <c r="D820" s="28"/>
      <c r="E820" s="28"/>
      <c r="F820" s="15"/>
    </row>
    <row r="821" spans="4:6" ht="12.75" customHeight="1" x14ac:dyDescent="0.2">
      <c r="D821" s="28"/>
      <c r="E821" s="28"/>
      <c r="F821" s="15"/>
    </row>
    <row r="822" spans="4:6" ht="12.75" customHeight="1" x14ac:dyDescent="0.2">
      <c r="D822" s="28"/>
      <c r="E822" s="28"/>
      <c r="F822" s="15"/>
    </row>
    <row r="823" spans="4:6" ht="12.75" customHeight="1" x14ac:dyDescent="0.2">
      <c r="D823" s="28"/>
      <c r="E823" s="28"/>
      <c r="F823" s="15"/>
    </row>
    <row r="824" spans="4:6" ht="12.75" customHeight="1" x14ac:dyDescent="0.2">
      <c r="D824" s="28"/>
      <c r="E824" s="28"/>
      <c r="F824" s="15"/>
    </row>
    <row r="825" spans="4:6" ht="12.75" customHeight="1" x14ac:dyDescent="0.2">
      <c r="D825" s="28"/>
      <c r="E825" s="28"/>
      <c r="F825" s="15"/>
    </row>
    <row r="826" spans="4:6" ht="12.75" customHeight="1" x14ac:dyDescent="0.2">
      <c r="D826" s="28"/>
      <c r="E826" s="28"/>
      <c r="F826" s="15"/>
    </row>
    <row r="827" spans="4:6" ht="12.75" customHeight="1" x14ac:dyDescent="0.2">
      <c r="D827" s="28"/>
      <c r="E827" s="28"/>
      <c r="F827" s="15"/>
    </row>
    <row r="828" spans="4:6" ht="12.75" customHeight="1" x14ac:dyDescent="0.2">
      <c r="D828" s="28"/>
      <c r="E828" s="28"/>
      <c r="F828" s="15"/>
    </row>
    <row r="829" spans="4:6" ht="12.75" customHeight="1" x14ac:dyDescent="0.2">
      <c r="D829" s="28"/>
      <c r="E829" s="28"/>
      <c r="F829" s="15"/>
    </row>
    <row r="830" spans="4:6" ht="12.75" customHeight="1" x14ac:dyDescent="0.2">
      <c r="D830" s="28"/>
      <c r="E830" s="28"/>
      <c r="F830" s="15"/>
    </row>
    <row r="831" spans="4:6" ht="12.75" customHeight="1" x14ac:dyDescent="0.2">
      <c r="D831" s="28"/>
      <c r="E831" s="28"/>
      <c r="F831" s="15"/>
    </row>
    <row r="832" spans="4:6" ht="12.75" customHeight="1" x14ac:dyDescent="0.2">
      <c r="D832" s="28"/>
      <c r="E832" s="28"/>
      <c r="F832" s="15"/>
    </row>
    <row r="833" spans="4:6" ht="12.75" customHeight="1" x14ac:dyDescent="0.2">
      <c r="D833" s="28"/>
      <c r="E833" s="28"/>
      <c r="F833" s="15"/>
    </row>
    <row r="834" spans="4:6" ht="12.75" customHeight="1" x14ac:dyDescent="0.2">
      <c r="D834" s="28"/>
      <c r="E834" s="28"/>
      <c r="F834" s="15"/>
    </row>
    <row r="835" spans="4:6" ht="12.75" customHeight="1" x14ac:dyDescent="0.2">
      <c r="D835" s="28"/>
      <c r="E835" s="28"/>
      <c r="F835" s="15"/>
    </row>
    <row r="836" spans="4:6" ht="12.75" customHeight="1" x14ac:dyDescent="0.2">
      <c r="D836" s="28"/>
      <c r="E836" s="28"/>
      <c r="F836" s="15"/>
    </row>
    <row r="837" spans="4:6" ht="12.75" customHeight="1" x14ac:dyDescent="0.2">
      <c r="D837" s="28"/>
      <c r="E837" s="28"/>
      <c r="F837" s="15"/>
    </row>
    <row r="838" spans="4:6" ht="12.75" customHeight="1" x14ac:dyDescent="0.2">
      <c r="D838" s="28"/>
      <c r="E838" s="28"/>
      <c r="F838" s="15"/>
    </row>
    <row r="839" spans="4:6" ht="12.75" customHeight="1" x14ac:dyDescent="0.2">
      <c r="D839" s="28"/>
      <c r="E839" s="28"/>
      <c r="F839" s="15"/>
    </row>
    <row r="840" spans="4:6" ht="12.75" customHeight="1" x14ac:dyDescent="0.2">
      <c r="D840" s="28"/>
      <c r="E840" s="28"/>
      <c r="F840" s="15"/>
    </row>
    <row r="841" spans="4:6" ht="12.75" customHeight="1" x14ac:dyDescent="0.2">
      <c r="D841" s="28"/>
      <c r="E841" s="28"/>
      <c r="F841" s="15"/>
    </row>
    <row r="842" spans="4:6" ht="12.75" customHeight="1" x14ac:dyDescent="0.2">
      <c r="D842" s="28"/>
      <c r="E842" s="28"/>
      <c r="F842" s="15"/>
    </row>
    <row r="843" spans="4:6" ht="12.75" customHeight="1" x14ac:dyDescent="0.2">
      <c r="D843" s="28"/>
      <c r="E843" s="28"/>
      <c r="F843" s="15"/>
    </row>
    <row r="844" spans="4:6" ht="12.75" customHeight="1" x14ac:dyDescent="0.2">
      <c r="D844" s="28"/>
      <c r="E844" s="28"/>
      <c r="F844" s="15"/>
    </row>
    <row r="845" spans="4:6" ht="12.75" customHeight="1" x14ac:dyDescent="0.2">
      <c r="D845" s="28"/>
      <c r="E845" s="28"/>
      <c r="F845" s="15"/>
    </row>
    <row r="846" spans="4:6" ht="12.75" customHeight="1" x14ac:dyDescent="0.2">
      <c r="D846" s="28"/>
      <c r="E846" s="28"/>
      <c r="F846" s="15"/>
    </row>
    <row r="847" spans="4:6" ht="12.75" customHeight="1" x14ac:dyDescent="0.2">
      <c r="D847" s="28"/>
      <c r="E847" s="28"/>
      <c r="F847" s="15"/>
    </row>
    <row r="848" spans="4:6" ht="12.75" customHeight="1" x14ac:dyDescent="0.2">
      <c r="D848" s="28"/>
      <c r="E848" s="28"/>
      <c r="F848" s="15"/>
    </row>
    <row r="849" spans="4:6" ht="12.75" customHeight="1" x14ac:dyDescent="0.2">
      <c r="D849" s="28"/>
      <c r="E849" s="28"/>
      <c r="F849" s="15"/>
    </row>
    <row r="850" spans="4:6" ht="12.75" customHeight="1" x14ac:dyDescent="0.2">
      <c r="D850" s="28"/>
      <c r="E850" s="28"/>
      <c r="F850" s="15"/>
    </row>
    <row r="851" spans="4:6" ht="12.75" customHeight="1" x14ac:dyDescent="0.2">
      <c r="D851" s="28"/>
      <c r="E851" s="28"/>
      <c r="F851" s="15"/>
    </row>
    <row r="852" spans="4:6" ht="12.75" customHeight="1" x14ac:dyDescent="0.2">
      <c r="D852" s="28"/>
      <c r="E852" s="28"/>
      <c r="F852" s="15"/>
    </row>
    <row r="853" spans="4:6" ht="12.75" customHeight="1" x14ac:dyDescent="0.2">
      <c r="D853" s="28"/>
      <c r="E853" s="28"/>
      <c r="F853" s="15"/>
    </row>
    <row r="854" spans="4:6" ht="12.75" customHeight="1" x14ac:dyDescent="0.2">
      <c r="D854" s="28"/>
      <c r="E854" s="28"/>
      <c r="F854" s="15"/>
    </row>
    <row r="855" spans="4:6" ht="12.75" customHeight="1" x14ac:dyDescent="0.2">
      <c r="D855" s="28"/>
      <c r="E855" s="28"/>
      <c r="F855" s="15"/>
    </row>
    <row r="856" spans="4:6" ht="12.75" customHeight="1" x14ac:dyDescent="0.2">
      <c r="D856" s="28"/>
      <c r="E856" s="28"/>
      <c r="F856" s="15"/>
    </row>
    <row r="857" spans="4:6" ht="12.75" customHeight="1" x14ac:dyDescent="0.2">
      <c r="D857" s="28"/>
      <c r="E857" s="28"/>
      <c r="F857" s="15"/>
    </row>
    <row r="858" spans="4:6" ht="12.75" customHeight="1" x14ac:dyDescent="0.2">
      <c r="D858" s="28"/>
      <c r="E858" s="28"/>
      <c r="F858" s="15"/>
    </row>
    <row r="859" spans="4:6" ht="12.75" customHeight="1" x14ac:dyDescent="0.2">
      <c r="D859" s="28"/>
      <c r="E859" s="28"/>
      <c r="F859" s="15"/>
    </row>
    <row r="860" spans="4:6" ht="12.75" customHeight="1" x14ac:dyDescent="0.2">
      <c r="D860" s="28"/>
      <c r="E860" s="28"/>
      <c r="F860" s="15"/>
    </row>
    <row r="861" spans="4:6" ht="12.75" customHeight="1" x14ac:dyDescent="0.2">
      <c r="D861" s="28"/>
      <c r="E861" s="28"/>
      <c r="F861" s="15"/>
    </row>
    <row r="862" spans="4:6" ht="12.75" customHeight="1" x14ac:dyDescent="0.2">
      <c r="D862" s="28"/>
      <c r="E862" s="28"/>
      <c r="F862" s="15"/>
    </row>
    <row r="863" spans="4:6" ht="12.75" customHeight="1" x14ac:dyDescent="0.2">
      <c r="D863" s="28"/>
      <c r="E863" s="28"/>
      <c r="F863" s="15"/>
    </row>
    <row r="864" spans="4:6" ht="12.75" customHeight="1" x14ac:dyDescent="0.2">
      <c r="D864" s="28"/>
      <c r="E864" s="28"/>
      <c r="F864" s="15"/>
    </row>
    <row r="865" spans="4:6" ht="12.75" customHeight="1" x14ac:dyDescent="0.2">
      <c r="D865" s="28"/>
      <c r="E865" s="28"/>
      <c r="F865" s="15"/>
    </row>
    <row r="866" spans="4:6" ht="12.75" customHeight="1" x14ac:dyDescent="0.2">
      <c r="D866" s="28"/>
      <c r="E866" s="28"/>
      <c r="F866" s="15"/>
    </row>
    <row r="867" spans="4:6" ht="12.75" customHeight="1" x14ac:dyDescent="0.2">
      <c r="D867" s="28"/>
      <c r="E867" s="28"/>
      <c r="F867" s="15"/>
    </row>
    <row r="868" spans="4:6" ht="12.75" customHeight="1" x14ac:dyDescent="0.2">
      <c r="D868" s="28"/>
      <c r="E868" s="28"/>
      <c r="F868" s="15"/>
    </row>
    <row r="869" spans="4:6" ht="12.75" customHeight="1" x14ac:dyDescent="0.2">
      <c r="D869" s="28"/>
      <c r="E869" s="28"/>
      <c r="F869" s="15"/>
    </row>
    <row r="870" spans="4:6" ht="12.75" customHeight="1" x14ac:dyDescent="0.2">
      <c r="D870" s="28"/>
      <c r="E870" s="28"/>
      <c r="F870" s="15"/>
    </row>
    <row r="871" spans="4:6" ht="12.75" customHeight="1" x14ac:dyDescent="0.2">
      <c r="D871" s="28"/>
      <c r="E871" s="28"/>
      <c r="F871" s="15"/>
    </row>
    <row r="872" spans="4:6" ht="12.75" customHeight="1" x14ac:dyDescent="0.2">
      <c r="D872" s="28"/>
      <c r="E872" s="28"/>
      <c r="F872" s="15"/>
    </row>
    <row r="873" spans="4:6" ht="12.75" customHeight="1" x14ac:dyDescent="0.2">
      <c r="D873" s="28"/>
      <c r="E873" s="28"/>
      <c r="F873" s="15"/>
    </row>
    <row r="874" spans="4:6" ht="12.75" customHeight="1" x14ac:dyDescent="0.2">
      <c r="D874" s="28"/>
      <c r="E874" s="28"/>
      <c r="F874" s="15"/>
    </row>
    <row r="875" spans="4:6" ht="12.75" customHeight="1" x14ac:dyDescent="0.2">
      <c r="D875" s="28"/>
      <c r="E875" s="28"/>
      <c r="F875" s="15"/>
    </row>
    <row r="876" spans="4:6" ht="12.75" customHeight="1" x14ac:dyDescent="0.2">
      <c r="D876" s="28"/>
      <c r="E876" s="28"/>
      <c r="F876" s="15"/>
    </row>
    <row r="877" spans="4:6" ht="12.75" customHeight="1" x14ac:dyDescent="0.2">
      <c r="D877" s="28"/>
      <c r="E877" s="28"/>
      <c r="F877" s="15"/>
    </row>
    <row r="878" spans="4:6" ht="12.75" customHeight="1" x14ac:dyDescent="0.2">
      <c r="D878" s="28"/>
      <c r="E878" s="28"/>
      <c r="F878" s="15"/>
    </row>
    <row r="879" spans="4:6" ht="12.75" customHeight="1" x14ac:dyDescent="0.2">
      <c r="D879" s="28"/>
      <c r="E879" s="28"/>
      <c r="F879" s="15"/>
    </row>
    <row r="880" spans="4:6" ht="12.75" customHeight="1" x14ac:dyDescent="0.2">
      <c r="D880" s="28"/>
      <c r="E880" s="28"/>
      <c r="F880" s="15"/>
    </row>
    <row r="881" spans="4:6" ht="12.75" customHeight="1" x14ac:dyDescent="0.2">
      <c r="D881" s="28"/>
      <c r="E881" s="28"/>
      <c r="F881" s="15"/>
    </row>
    <row r="882" spans="4:6" ht="12.75" customHeight="1" x14ac:dyDescent="0.2">
      <c r="D882" s="28"/>
      <c r="E882" s="28"/>
      <c r="F882" s="15"/>
    </row>
    <row r="883" spans="4:6" ht="12.75" customHeight="1" x14ac:dyDescent="0.2">
      <c r="D883" s="28"/>
      <c r="E883" s="28"/>
      <c r="F883" s="15"/>
    </row>
    <row r="884" spans="4:6" ht="12.75" customHeight="1" x14ac:dyDescent="0.2">
      <c r="D884" s="28"/>
      <c r="E884" s="28"/>
      <c r="F884" s="15"/>
    </row>
    <row r="885" spans="4:6" ht="12.75" customHeight="1" x14ac:dyDescent="0.2">
      <c r="D885" s="28"/>
      <c r="E885" s="28"/>
      <c r="F885" s="15"/>
    </row>
    <row r="886" spans="4:6" ht="12.75" customHeight="1" x14ac:dyDescent="0.2">
      <c r="D886" s="28"/>
      <c r="E886" s="28"/>
      <c r="F886" s="15"/>
    </row>
    <row r="887" spans="4:6" ht="12.75" customHeight="1" x14ac:dyDescent="0.2">
      <c r="D887" s="28"/>
      <c r="E887" s="28"/>
      <c r="F887" s="15"/>
    </row>
    <row r="888" spans="4:6" ht="12.75" customHeight="1" x14ac:dyDescent="0.2">
      <c r="D888" s="28"/>
      <c r="E888" s="28"/>
      <c r="F888" s="15"/>
    </row>
    <row r="889" spans="4:6" ht="12.75" customHeight="1" x14ac:dyDescent="0.2">
      <c r="D889" s="28"/>
      <c r="E889" s="28"/>
      <c r="F889" s="15"/>
    </row>
    <row r="890" spans="4:6" ht="12.75" customHeight="1" x14ac:dyDescent="0.2">
      <c r="D890" s="28"/>
      <c r="E890" s="28"/>
      <c r="F890" s="15"/>
    </row>
    <row r="891" spans="4:6" ht="12.75" customHeight="1" x14ac:dyDescent="0.2">
      <c r="D891" s="28"/>
      <c r="E891" s="28"/>
      <c r="F891" s="15"/>
    </row>
    <row r="892" spans="4:6" ht="12.75" customHeight="1" x14ac:dyDescent="0.2">
      <c r="D892" s="28"/>
      <c r="E892" s="28"/>
      <c r="F892" s="15"/>
    </row>
    <row r="893" spans="4:6" ht="12.75" customHeight="1" x14ac:dyDescent="0.2">
      <c r="D893" s="28"/>
      <c r="E893" s="28"/>
      <c r="F893" s="15"/>
    </row>
    <row r="894" spans="4:6" ht="12.75" customHeight="1" x14ac:dyDescent="0.2">
      <c r="D894" s="28"/>
      <c r="E894" s="28"/>
      <c r="F894" s="15"/>
    </row>
    <row r="895" spans="4:6" ht="12.75" customHeight="1" x14ac:dyDescent="0.2">
      <c r="D895" s="28"/>
      <c r="E895" s="28"/>
      <c r="F895" s="15"/>
    </row>
    <row r="896" spans="4:6" ht="12.75" customHeight="1" x14ac:dyDescent="0.2">
      <c r="D896" s="28"/>
      <c r="E896" s="28"/>
      <c r="F896" s="15"/>
    </row>
    <row r="897" spans="4:6" ht="12.75" customHeight="1" x14ac:dyDescent="0.2">
      <c r="D897" s="28"/>
      <c r="E897" s="28"/>
      <c r="F897" s="15"/>
    </row>
    <row r="898" spans="4:6" ht="12.75" customHeight="1" x14ac:dyDescent="0.2">
      <c r="D898" s="28"/>
      <c r="E898" s="28"/>
      <c r="F898" s="15"/>
    </row>
    <row r="899" spans="4:6" ht="12.75" customHeight="1" x14ac:dyDescent="0.2">
      <c r="D899" s="28"/>
      <c r="E899" s="28"/>
      <c r="F899" s="15"/>
    </row>
    <row r="900" spans="4:6" ht="12.75" customHeight="1" x14ac:dyDescent="0.2">
      <c r="D900" s="28"/>
      <c r="E900" s="28"/>
      <c r="F900" s="15"/>
    </row>
    <row r="901" spans="4:6" ht="12.75" customHeight="1" x14ac:dyDescent="0.2">
      <c r="D901" s="28"/>
      <c r="E901" s="28"/>
      <c r="F901" s="15"/>
    </row>
    <row r="902" spans="4:6" ht="12.75" customHeight="1" x14ac:dyDescent="0.2">
      <c r="D902" s="28"/>
      <c r="E902" s="28"/>
      <c r="F902" s="15"/>
    </row>
    <row r="903" spans="4:6" ht="12.75" customHeight="1" x14ac:dyDescent="0.2">
      <c r="D903" s="28"/>
      <c r="E903" s="28"/>
      <c r="F903" s="15"/>
    </row>
    <row r="904" spans="4:6" ht="12.75" customHeight="1" x14ac:dyDescent="0.2">
      <c r="D904" s="28"/>
      <c r="E904" s="28"/>
      <c r="F904" s="15"/>
    </row>
    <row r="905" spans="4:6" ht="12.75" customHeight="1" x14ac:dyDescent="0.2">
      <c r="D905" s="28"/>
      <c r="E905" s="28"/>
      <c r="F905" s="15"/>
    </row>
    <row r="906" spans="4:6" ht="12.75" customHeight="1" x14ac:dyDescent="0.2">
      <c r="D906" s="28"/>
      <c r="E906" s="28"/>
      <c r="F906" s="15"/>
    </row>
    <row r="907" spans="4:6" ht="12.75" customHeight="1" x14ac:dyDescent="0.2">
      <c r="D907" s="28"/>
      <c r="E907" s="28"/>
      <c r="F907" s="15"/>
    </row>
    <row r="908" spans="4:6" ht="12.75" customHeight="1" x14ac:dyDescent="0.2">
      <c r="D908" s="28"/>
      <c r="E908" s="28"/>
      <c r="F908" s="15"/>
    </row>
    <row r="909" spans="4:6" ht="12.75" customHeight="1" x14ac:dyDescent="0.2">
      <c r="D909" s="28"/>
      <c r="E909" s="28"/>
      <c r="F909" s="15"/>
    </row>
    <row r="910" spans="4:6" ht="12.75" customHeight="1" x14ac:dyDescent="0.2">
      <c r="D910" s="28"/>
      <c r="E910" s="28"/>
      <c r="F910" s="15"/>
    </row>
    <row r="911" spans="4:6" ht="12.75" customHeight="1" x14ac:dyDescent="0.2">
      <c r="D911" s="28"/>
      <c r="E911" s="28"/>
      <c r="F911" s="15"/>
    </row>
    <row r="912" spans="4:6" ht="12.75" customHeight="1" x14ac:dyDescent="0.2">
      <c r="D912" s="28"/>
      <c r="E912" s="28"/>
      <c r="F912" s="15"/>
    </row>
    <row r="913" spans="4:6" ht="12.75" customHeight="1" x14ac:dyDescent="0.2">
      <c r="D913" s="28"/>
      <c r="E913" s="28"/>
      <c r="F913" s="15"/>
    </row>
    <row r="914" spans="4:6" ht="12.75" customHeight="1" x14ac:dyDescent="0.2">
      <c r="D914" s="28"/>
      <c r="E914" s="28"/>
      <c r="F914" s="15"/>
    </row>
    <row r="915" spans="4:6" ht="12.75" customHeight="1" x14ac:dyDescent="0.2">
      <c r="D915" s="28"/>
      <c r="E915" s="28"/>
      <c r="F915" s="15"/>
    </row>
    <row r="916" spans="4:6" ht="12.75" customHeight="1" x14ac:dyDescent="0.2">
      <c r="D916" s="28"/>
      <c r="E916" s="28"/>
      <c r="F916" s="15"/>
    </row>
    <row r="917" spans="4:6" ht="12.75" customHeight="1" x14ac:dyDescent="0.2">
      <c r="D917" s="28"/>
      <c r="E917" s="28"/>
      <c r="F917" s="15"/>
    </row>
    <row r="918" spans="4:6" ht="12.75" customHeight="1" x14ac:dyDescent="0.2">
      <c r="D918" s="28"/>
      <c r="E918" s="28"/>
      <c r="F918" s="15"/>
    </row>
    <row r="919" spans="4:6" ht="12.75" customHeight="1" x14ac:dyDescent="0.2">
      <c r="D919" s="28"/>
      <c r="E919" s="28"/>
      <c r="F919" s="15"/>
    </row>
    <row r="920" spans="4:6" ht="12.75" customHeight="1" x14ac:dyDescent="0.2">
      <c r="D920" s="28"/>
      <c r="E920" s="28"/>
      <c r="F920" s="15"/>
    </row>
    <row r="921" spans="4:6" ht="12.75" customHeight="1" x14ac:dyDescent="0.2">
      <c r="D921" s="28"/>
      <c r="E921" s="28"/>
      <c r="F921" s="15"/>
    </row>
    <row r="922" spans="4:6" ht="12.75" customHeight="1" x14ac:dyDescent="0.2">
      <c r="D922" s="28"/>
      <c r="E922" s="28"/>
      <c r="F922" s="15"/>
    </row>
    <row r="923" spans="4:6" ht="12.75" customHeight="1" x14ac:dyDescent="0.2">
      <c r="D923" s="28"/>
      <c r="E923" s="28"/>
      <c r="F923" s="15"/>
    </row>
    <row r="924" spans="4:6" ht="12.75" customHeight="1" x14ac:dyDescent="0.2">
      <c r="D924" s="28"/>
      <c r="E924" s="28"/>
      <c r="F924" s="15"/>
    </row>
    <row r="925" spans="4:6" ht="12.75" customHeight="1" x14ac:dyDescent="0.2">
      <c r="D925" s="28"/>
      <c r="E925" s="28"/>
      <c r="F925" s="15"/>
    </row>
    <row r="926" spans="4:6" ht="12.75" customHeight="1" x14ac:dyDescent="0.2">
      <c r="D926" s="28"/>
      <c r="E926" s="28"/>
      <c r="F926" s="15"/>
    </row>
    <row r="927" spans="4:6" ht="12.75" customHeight="1" x14ac:dyDescent="0.2">
      <c r="D927" s="28"/>
      <c r="E927" s="28"/>
      <c r="F927" s="15"/>
    </row>
    <row r="928" spans="4:6" ht="12.75" customHeight="1" x14ac:dyDescent="0.2">
      <c r="D928" s="28"/>
      <c r="E928" s="28"/>
      <c r="F928" s="15"/>
    </row>
    <row r="929" spans="4:6" ht="12.75" customHeight="1" x14ac:dyDescent="0.2">
      <c r="D929" s="28"/>
      <c r="E929" s="28"/>
      <c r="F929" s="15"/>
    </row>
    <row r="930" spans="4:6" ht="12.75" customHeight="1" x14ac:dyDescent="0.2">
      <c r="D930" s="28"/>
      <c r="E930" s="28"/>
      <c r="F930" s="15"/>
    </row>
    <row r="931" spans="4:6" ht="12.75" customHeight="1" x14ac:dyDescent="0.2">
      <c r="D931" s="28"/>
      <c r="E931" s="28"/>
      <c r="F931" s="15"/>
    </row>
    <row r="932" spans="4:6" ht="12.75" customHeight="1" x14ac:dyDescent="0.2">
      <c r="D932" s="28"/>
      <c r="E932" s="28"/>
      <c r="F932" s="15"/>
    </row>
    <row r="933" spans="4:6" ht="12.75" customHeight="1" x14ac:dyDescent="0.2">
      <c r="D933" s="28"/>
      <c r="E933" s="28"/>
      <c r="F933" s="15"/>
    </row>
    <row r="934" spans="4:6" ht="12.75" customHeight="1" x14ac:dyDescent="0.2">
      <c r="D934" s="28"/>
      <c r="E934" s="28"/>
      <c r="F934" s="15"/>
    </row>
    <row r="935" spans="4:6" ht="12.75" customHeight="1" x14ac:dyDescent="0.2">
      <c r="D935" s="28"/>
      <c r="E935" s="28"/>
      <c r="F935" s="15"/>
    </row>
    <row r="936" spans="4:6" ht="12.75" customHeight="1" x14ac:dyDescent="0.2">
      <c r="D936" s="28"/>
      <c r="E936" s="28"/>
      <c r="F936" s="15"/>
    </row>
    <row r="937" spans="4:6" ht="12.75" customHeight="1" x14ac:dyDescent="0.2">
      <c r="D937" s="28"/>
      <c r="E937" s="28"/>
      <c r="F937" s="15"/>
    </row>
    <row r="938" spans="4:6" ht="12.75" customHeight="1" x14ac:dyDescent="0.2">
      <c r="D938" s="28"/>
      <c r="E938" s="28"/>
      <c r="F938" s="15"/>
    </row>
    <row r="939" spans="4:6" ht="12.75" customHeight="1" x14ac:dyDescent="0.2">
      <c r="D939" s="28"/>
      <c r="E939" s="28"/>
      <c r="F939" s="15"/>
    </row>
    <row r="940" spans="4:6" ht="12.75" customHeight="1" x14ac:dyDescent="0.2">
      <c r="D940" s="28"/>
      <c r="E940" s="28"/>
      <c r="F940" s="15"/>
    </row>
    <row r="941" spans="4:6" ht="12.75" customHeight="1" x14ac:dyDescent="0.2">
      <c r="D941" s="28"/>
      <c r="E941" s="28"/>
      <c r="F941" s="15"/>
    </row>
    <row r="942" spans="4:6" ht="12.75" customHeight="1" x14ac:dyDescent="0.2">
      <c r="D942" s="28"/>
      <c r="E942" s="28"/>
      <c r="F942" s="15"/>
    </row>
    <row r="943" spans="4:6" ht="12.75" customHeight="1" x14ac:dyDescent="0.2">
      <c r="D943" s="28"/>
      <c r="E943" s="28"/>
      <c r="F943" s="15"/>
    </row>
    <row r="944" spans="4:6" ht="12.75" customHeight="1" x14ac:dyDescent="0.2">
      <c r="D944" s="28"/>
      <c r="E944" s="28"/>
      <c r="F944" s="15"/>
    </row>
    <row r="945" spans="4:6" ht="12.75" customHeight="1" x14ac:dyDescent="0.2">
      <c r="D945" s="28"/>
      <c r="E945" s="28"/>
      <c r="F945" s="15"/>
    </row>
    <row r="946" spans="4:6" ht="12.75" customHeight="1" x14ac:dyDescent="0.2">
      <c r="D946" s="28"/>
      <c r="E946" s="28"/>
      <c r="F946" s="15"/>
    </row>
    <row r="947" spans="4:6" ht="12.75" customHeight="1" x14ac:dyDescent="0.2">
      <c r="D947" s="28"/>
      <c r="E947" s="28"/>
      <c r="F947" s="15"/>
    </row>
    <row r="948" spans="4:6" ht="12.75" customHeight="1" x14ac:dyDescent="0.2">
      <c r="D948" s="28"/>
      <c r="E948" s="28"/>
      <c r="F948" s="15"/>
    </row>
    <row r="949" spans="4:6" ht="12.75" customHeight="1" x14ac:dyDescent="0.2">
      <c r="D949" s="28"/>
      <c r="E949" s="28"/>
      <c r="F949" s="15"/>
    </row>
    <row r="950" spans="4:6" ht="12.75" customHeight="1" x14ac:dyDescent="0.2">
      <c r="D950" s="28"/>
      <c r="E950" s="28"/>
      <c r="F950" s="15"/>
    </row>
    <row r="951" spans="4:6" ht="12.75" customHeight="1" x14ac:dyDescent="0.2">
      <c r="D951" s="28"/>
      <c r="E951" s="28"/>
      <c r="F951" s="15"/>
    </row>
    <row r="952" spans="4:6" ht="12.75" customHeight="1" x14ac:dyDescent="0.2">
      <c r="D952" s="28"/>
      <c r="E952" s="28"/>
      <c r="F952" s="15"/>
    </row>
    <row r="953" spans="4:6" ht="12.75" customHeight="1" x14ac:dyDescent="0.2">
      <c r="D953" s="28"/>
      <c r="E953" s="28"/>
      <c r="F953" s="15"/>
    </row>
    <row r="954" spans="4:6" ht="12.75" customHeight="1" x14ac:dyDescent="0.2">
      <c r="D954" s="28"/>
      <c r="E954" s="28"/>
      <c r="F954" s="15"/>
    </row>
    <row r="955" spans="4:6" ht="12.75" customHeight="1" x14ac:dyDescent="0.2">
      <c r="D955" s="28"/>
      <c r="E955" s="28"/>
      <c r="F955" s="15"/>
    </row>
    <row r="956" spans="4:6" ht="12.75" customHeight="1" x14ac:dyDescent="0.2">
      <c r="D956" s="28"/>
      <c r="E956" s="28"/>
      <c r="F956" s="15"/>
    </row>
    <row r="957" spans="4:6" ht="12.75" customHeight="1" x14ac:dyDescent="0.2">
      <c r="D957" s="28"/>
      <c r="E957" s="28"/>
      <c r="F957" s="15"/>
    </row>
    <row r="958" spans="4:6" ht="12.75" customHeight="1" x14ac:dyDescent="0.2">
      <c r="D958" s="28"/>
      <c r="E958" s="28"/>
      <c r="F958" s="15"/>
    </row>
    <row r="959" spans="4:6" ht="12.75" customHeight="1" x14ac:dyDescent="0.2">
      <c r="D959" s="28"/>
      <c r="E959" s="28"/>
      <c r="F959" s="15"/>
    </row>
    <row r="960" spans="4:6" ht="12.75" customHeight="1" x14ac:dyDescent="0.2">
      <c r="D960" s="28"/>
      <c r="E960" s="28"/>
      <c r="F960" s="15"/>
    </row>
    <row r="961" spans="4:6" ht="12.75" customHeight="1" x14ac:dyDescent="0.2">
      <c r="D961" s="28"/>
      <c r="E961" s="28"/>
      <c r="F961" s="15"/>
    </row>
    <row r="962" spans="4:6" ht="12.75" customHeight="1" x14ac:dyDescent="0.2">
      <c r="D962" s="28"/>
      <c r="E962" s="28"/>
      <c r="F962" s="15"/>
    </row>
    <row r="963" spans="4:6" ht="12.75" customHeight="1" x14ac:dyDescent="0.2">
      <c r="D963" s="28"/>
      <c r="E963" s="28"/>
      <c r="F963" s="15"/>
    </row>
    <row r="964" spans="4:6" ht="12.75" customHeight="1" x14ac:dyDescent="0.2">
      <c r="D964" s="28"/>
      <c r="E964" s="28"/>
      <c r="F964" s="15"/>
    </row>
    <row r="965" spans="4:6" ht="12.75" customHeight="1" x14ac:dyDescent="0.2">
      <c r="D965" s="28"/>
      <c r="E965" s="28"/>
      <c r="F965" s="15"/>
    </row>
    <row r="966" spans="4:6" ht="12.75" customHeight="1" x14ac:dyDescent="0.2">
      <c r="D966" s="28"/>
      <c r="E966" s="28"/>
      <c r="F966" s="15"/>
    </row>
    <row r="967" spans="4:6" ht="12.75" customHeight="1" x14ac:dyDescent="0.2">
      <c r="D967" s="28"/>
      <c r="E967" s="28"/>
      <c r="F967" s="15"/>
    </row>
    <row r="968" spans="4:6" ht="12.75" customHeight="1" x14ac:dyDescent="0.2">
      <c r="D968" s="28"/>
      <c r="E968" s="28"/>
      <c r="F968" s="15"/>
    </row>
    <row r="969" spans="4:6" ht="12.75" customHeight="1" x14ac:dyDescent="0.2">
      <c r="D969" s="28"/>
      <c r="E969" s="28"/>
      <c r="F969" s="15"/>
    </row>
    <row r="970" spans="4:6" ht="12.75" customHeight="1" x14ac:dyDescent="0.2">
      <c r="D970" s="28"/>
      <c r="E970" s="28"/>
      <c r="F970" s="15"/>
    </row>
    <row r="971" spans="4:6" ht="12.75" customHeight="1" x14ac:dyDescent="0.2">
      <c r="D971" s="28"/>
      <c r="E971" s="28"/>
      <c r="F971" s="15"/>
    </row>
    <row r="972" spans="4:6" ht="12.75" customHeight="1" x14ac:dyDescent="0.2">
      <c r="D972" s="28"/>
      <c r="E972" s="28"/>
      <c r="F972" s="15"/>
    </row>
    <row r="973" spans="4:6" ht="12.75" customHeight="1" x14ac:dyDescent="0.2">
      <c r="D973" s="28"/>
      <c r="E973" s="28"/>
      <c r="F973" s="15"/>
    </row>
    <row r="974" spans="4:6" ht="12.75" customHeight="1" x14ac:dyDescent="0.2">
      <c r="D974" s="28"/>
      <c r="E974" s="28"/>
      <c r="F974" s="15"/>
    </row>
    <row r="975" spans="4:6" ht="12.75" customHeight="1" x14ac:dyDescent="0.2">
      <c r="D975" s="28"/>
      <c r="E975" s="28"/>
      <c r="F975" s="15"/>
    </row>
    <row r="976" spans="4:6" ht="12.75" customHeight="1" x14ac:dyDescent="0.2">
      <c r="D976" s="28"/>
      <c r="E976" s="28"/>
      <c r="F976" s="15"/>
    </row>
    <row r="977" spans="4:6" ht="12.75" customHeight="1" x14ac:dyDescent="0.2">
      <c r="D977" s="28"/>
      <c r="E977" s="28"/>
      <c r="F977" s="15"/>
    </row>
    <row r="978" spans="4:6" ht="12.75" customHeight="1" x14ac:dyDescent="0.2">
      <c r="D978" s="28"/>
      <c r="E978" s="28"/>
      <c r="F978" s="15"/>
    </row>
    <row r="979" spans="4:6" ht="12.75" customHeight="1" x14ac:dyDescent="0.2">
      <c r="D979" s="28"/>
      <c r="E979" s="28"/>
      <c r="F979" s="15"/>
    </row>
    <row r="980" spans="4:6" ht="12.75" customHeight="1" x14ac:dyDescent="0.2">
      <c r="D980" s="28"/>
      <c r="E980" s="28"/>
      <c r="F980" s="15"/>
    </row>
    <row r="981" spans="4:6" ht="12.75" customHeight="1" x14ac:dyDescent="0.2">
      <c r="D981" s="28"/>
      <c r="E981" s="28"/>
      <c r="F981" s="15"/>
    </row>
    <row r="982" spans="4:6" ht="12.75" customHeight="1" x14ac:dyDescent="0.2">
      <c r="D982" s="28"/>
      <c r="E982" s="28"/>
      <c r="F982" s="15"/>
    </row>
    <row r="983" spans="4:6" ht="12.75" customHeight="1" x14ac:dyDescent="0.2">
      <c r="D983" s="28"/>
      <c r="E983" s="28"/>
      <c r="F983" s="15"/>
    </row>
    <row r="984" spans="4:6" ht="12.75" customHeight="1" x14ac:dyDescent="0.2">
      <c r="D984" s="28"/>
      <c r="E984" s="28"/>
      <c r="F984" s="15"/>
    </row>
    <row r="985" spans="4:6" ht="12.75" customHeight="1" x14ac:dyDescent="0.2">
      <c r="D985" s="28"/>
      <c r="E985" s="28"/>
      <c r="F985" s="15"/>
    </row>
    <row r="986" spans="4:6" ht="12.75" customHeight="1" x14ac:dyDescent="0.2">
      <c r="D986" s="28"/>
      <c r="E986" s="28"/>
      <c r="F986" s="15"/>
    </row>
    <row r="987" spans="4:6" ht="12.75" customHeight="1" x14ac:dyDescent="0.2">
      <c r="D987" s="28"/>
      <c r="E987" s="28"/>
      <c r="F987" s="15"/>
    </row>
    <row r="988" spans="4:6" ht="12.75" customHeight="1" x14ac:dyDescent="0.2">
      <c r="D988" s="28"/>
      <c r="E988" s="28"/>
      <c r="F988" s="15"/>
    </row>
    <row r="989" spans="4:6" ht="12.75" customHeight="1" x14ac:dyDescent="0.2">
      <c r="D989" s="28"/>
      <c r="E989" s="28"/>
      <c r="F989" s="15"/>
    </row>
    <row r="990" spans="4:6" ht="12.75" customHeight="1" x14ac:dyDescent="0.2">
      <c r="D990" s="28"/>
      <c r="E990" s="28"/>
      <c r="F990" s="15"/>
    </row>
    <row r="991" spans="4:6" ht="12.75" customHeight="1" x14ac:dyDescent="0.2">
      <c r="D991" s="28"/>
      <c r="E991" s="28"/>
      <c r="F991" s="15"/>
    </row>
    <row r="992" spans="4:6" ht="12.75" customHeight="1" x14ac:dyDescent="0.2">
      <c r="D992" s="28"/>
      <c r="E992" s="28"/>
      <c r="F992" s="15"/>
    </row>
    <row r="993" spans="4:6" ht="12.75" customHeight="1" x14ac:dyDescent="0.2">
      <c r="D993" s="28"/>
      <c r="E993" s="28"/>
      <c r="F993" s="15"/>
    </row>
    <row r="994" spans="4:6" ht="12.75" customHeight="1" x14ac:dyDescent="0.2">
      <c r="D994" s="28"/>
      <c r="E994" s="28"/>
      <c r="F994" s="15"/>
    </row>
    <row r="995" spans="4:6" ht="12.75" customHeight="1" x14ac:dyDescent="0.2">
      <c r="D995" s="28"/>
      <c r="E995" s="28"/>
      <c r="F995" s="15"/>
    </row>
    <row r="996" spans="4:6" ht="12.75" customHeight="1" x14ac:dyDescent="0.2">
      <c r="D996" s="28"/>
      <c r="E996" s="28"/>
      <c r="F996" s="15"/>
    </row>
    <row r="997" spans="4:6" ht="12.75" customHeight="1" x14ac:dyDescent="0.2">
      <c r="D997" s="28"/>
      <c r="E997" s="28"/>
      <c r="F997" s="15"/>
    </row>
    <row r="998" spans="4:6" ht="12.75" customHeight="1" x14ac:dyDescent="0.2">
      <c r="D998" s="28"/>
      <c r="E998" s="28"/>
      <c r="F998" s="15"/>
    </row>
    <row r="999" spans="4:6" ht="12.75" customHeight="1" x14ac:dyDescent="0.2">
      <c r="D999" s="28"/>
      <c r="E999" s="28"/>
      <c r="F999" s="15"/>
    </row>
    <row r="1000" spans="4:6" ht="12.75" customHeight="1" x14ac:dyDescent="0.2">
      <c r="D1000" s="28"/>
      <c r="E1000" s="28"/>
      <c r="F1000" s="15"/>
    </row>
  </sheetData>
  <mergeCells count="3">
    <mergeCell ref="A1:F1"/>
    <mergeCell ref="A17:F17"/>
    <mergeCell ref="A33:F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4.42578125" defaultRowHeight="15" customHeight="1" x14ac:dyDescent="0.2"/>
  <cols>
    <col min="1" max="1" width="29.7109375" customWidth="1"/>
    <col min="2" max="2" width="15.85546875" customWidth="1"/>
    <col min="3" max="3" width="14.28515625" customWidth="1"/>
    <col min="4" max="4" width="20.85546875" customWidth="1"/>
    <col min="5" max="5" width="14" customWidth="1"/>
    <col min="6" max="6" width="12.42578125" customWidth="1"/>
    <col min="7" max="26" width="8.7109375" customWidth="1"/>
  </cols>
  <sheetData>
    <row r="1" spans="1:6" ht="12.75" customHeight="1" x14ac:dyDescent="0.2">
      <c r="A1" s="43" t="s">
        <v>11</v>
      </c>
      <c r="B1" s="44"/>
      <c r="C1" s="44"/>
      <c r="D1" s="44"/>
      <c r="E1" s="44"/>
      <c r="F1" s="44"/>
    </row>
    <row r="2" spans="1:6" ht="39.75" customHeight="1" x14ac:dyDescent="0.2">
      <c r="A2" s="35" t="s">
        <v>242</v>
      </c>
      <c r="B2" s="35" t="s">
        <v>243</v>
      </c>
      <c r="C2" s="35" t="s">
        <v>244</v>
      </c>
      <c r="D2" s="35" t="s">
        <v>245</v>
      </c>
      <c r="E2" s="36" t="s">
        <v>42</v>
      </c>
      <c r="F2" s="35" t="s">
        <v>43</v>
      </c>
    </row>
    <row r="3" spans="1:6" ht="12.75" customHeight="1" x14ac:dyDescent="0.2">
      <c r="E3" s="15"/>
    </row>
    <row r="4" spans="1:6" ht="12.75" customHeight="1" x14ac:dyDescent="0.2">
      <c r="A4" s="3" t="s">
        <v>246</v>
      </c>
      <c r="B4" s="14">
        <f>Assumptions!C73</f>
        <v>5</v>
      </c>
      <c r="C4" s="14">
        <f>Assumptions!C77</f>
        <v>30</v>
      </c>
      <c r="D4" s="14">
        <f t="shared" ref="D4:D8" si="0">B4*C4/60</f>
        <v>2.5</v>
      </c>
      <c r="E4" s="29">
        <f>D4*Assumptions!$C$84</f>
        <v>73.443008225616921</v>
      </c>
      <c r="F4" s="29">
        <f t="shared" ref="F4:F8" si="1">E4*12</f>
        <v>881.31609870740306</v>
      </c>
    </row>
    <row r="5" spans="1:6" ht="12.75" customHeight="1" x14ac:dyDescent="0.2">
      <c r="A5" s="3" t="s">
        <v>247</v>
      </c>
      <c r="B5" s="14">
        <f>Assumptions!C74</f>
        <v>4</v>
      </c>
      <c r="C5" s="14">
        <f>Assumptions!C78</f>
        <v>60</v>
      </c>
      <c r="D5" s="14">
        <f t="shared" si="0"/>
        <v>4</v>
      </c>
      <c r="E5" s="29">
        <f>D5*Assumptions!$C$84</f>
        <v>117.50881316098707</v>
      </c>
      <c r="F5" s="29">
        <f t="shared" si="1"/>
        <v>1410.1057579318449</v>
      </c>
    </row>
    <row r="6" spans="1:6" ht="12.75" customHeight="1" x14ac:dyDescent="0.2">
      <c r="A6" s="3" t="s">
        <v>248</v>
      </c>
      <c r="B6" s="14">
        <f>Assumptions!C75</f>
        <v>1</v>
      </c>
      <c r="C6" s="14">
        <f>Assumptions!C79</f>
        <v>120</v>
      </c>
      <c r="D6" s="14">
        <f t="shared" si="0"/>
        <v>2</v>
      </c>
      <c r="E6" s="29">
        <f>D6*Assumptions!$C$84</f>
        <v>58.754406580493537</v>
      </c>
      <c r="F6" s="29">
        <f t="shared" si="1"/>
        <v>705.05287896592245</v>
      </c>
    </row>
    <row r="7" spans="1:6" ht="12.75" customHeight="1" x14ac:dyDescent="0.2">
      <c r="A7" s="3" t="s">
        <v>249</v>
      </c>
      <c r="B7" s="14">
        <f>Assumptions!C76</f>
        <v>2</v>
      </c>
      <c r="C7" s="14">
        <f>Assumptions!C80</f>
        <v>120</v>
      </c>
      <c r="D7" s="14">
        <f t="shared" si="0"/>
        <v>4</v>
      </c>
      <c r="E7" s="29">
        <f>D7*Assumptions!$C$84</f>
        <v>117.50881316098707</v>
      </c>
      <c r="F7" s="29">
        <f t="shared" si="1"/>
        <v>1410.1057579318449</v>
      </c>
    </row>
    <row r="8" spans="1:6" ht="12.75" customHeight="1" x14ac:dyDescent="0.2">
      <c r="A8" s="3" t="s">
        <v>250</v>
      </c>
      <c r="B8" s="14">
        <f>Assumptions!C89</f>
        <v>0.25</v>
      </c>
      <c r="C8" s="14">
        <f>Assumptions!C90</f>
        <v>240</v>
      </c>
      <c r="D8" s="14">
        <f t="shared" si="0"/>
        <v>1</v>
      </c>
      <c r="E8" s="29">
        <f>D8*Assumptions!C88</f>
        <v>200</v>
      </c>
      <c r="F8" s="29">
        <f t="shared" si="1"/>
        <v>2400</v>
      </c>
    </row>
    <row r="9" spans="1:6" ht="12.75" customHeight="1" x14ac:dyDescent="0.2">
      <c r="A9" s="3" t="s">
        <v>251</v>
      </c>
      <c r="B9" s="14"/>
      <c r="C9" s="14"/>
      <c r="D9" s="14"/>
      <c r="E9" s="29"/>
      <c r="F9" s="29"/>
    </row>
    <row r="10" spans="1:6" ht="12.75" customHeight="1" x14ac:dyDescent="0.2">
      <c r="E10" s="15"/>
    </row>
    <row r="11" spans="1:6" ht="12.75" customHeight="1" x14ac:dyDescent="0.2">
      <c r="A11" s="2" t="s">
        <v>238</v>
      </c>
      <c r="E11" s="33">
        <f>SUM(E4:E7)</f>
        <v>367.21504112808464</v>
      </c>
      <c r="F11" s="33">
        <f>SUM(F4:F9)</f>
        <v>6806.5804935370152</v>
      </c>
    </row>
    <row r="12" spans="1:6" ht="12.75" customHeight="1" x14ac:dyDescent="0.2">
      <c r="E12" s="15"/>
    </row>
    <row r="13" spans="1:6" ht="12.75" customHeight="1" x14ac:dyDescent="0.2">
      <c r="E13" s="15"/>
    </row>
    <row r="14" spans="1:6" ht="12.75" customHeight="1" x14ac:dyDescent="0.2">
      <c r="A14" s="43" t="s">
        <v>24</v>
      </c>
      <c r="B14" s="44"/>
      <c r="C14" s="44"/>
      <c r="D14" s="44"/>
      <c r="E14" s="44"/>
      <c r="F14" s="44"/>
    </row>
    <row r="15" spans="1:6" ht="12.75" customHeight="1" x14ac:dyDescent="0.2">
      <c r="A15" s="35" t="s">
        <v>242</v>
      </c>
      <c r="B15" s="35" t="s">
        <v>243</v>
      </c>
      <c r="C15" s="35" t="s">
        <v>244</v>
      </c>
      <c r="D15" s="35" t="s">
        <v>245</v>
      </c>
      <c r="E15" s="36" t="s">
        <v>42</v>
      </c>
      <c r="F15" s="35" t="s">
        <v>43</v>
      </c>
    </row>
    <row r="16" spans="1:6" ht="12.75" customHeight="1" x14ac:dyDescent="0.2">
      <c r="E16" s="15"/>
    </row>
    <row r="17" spans="1:6" ht="12.75" customHeight="1" x14ac:dyDescent="0.2">
      <c r="A17" s="3" t="s">
        <v>246</v>
      </c>
      <c r="B17" s="14">
        <f>Assumptions!D73</f>
        <v>10</v>
      </c>
      <c r="C17" s="14">
        <f>Assumptions!C77</f>
        <v>30</v>
      </c>
      <c r="D17" s="14">
        <f t="shared" ref="D17:D21" si="2">B17*C17/60</f>
        <v>5</v>
      </c>
      <c r="E17" s="29">
        <f>D17*Assumptions!$C$84</f>
        <v>146.88601645123384</v>
      </c>
      <c r="F17" s="29">
        <f t="shared" ref="F17:F21" si="3">E17*12</f>
        <v>1762.6321974148061</v>
      </c>
    </row>
    <row r="18" spans="1:6" ht="12.75" customHeight="1" x14ac:dyDescent="0.2">
      <c r="A18" s="3" t="s">
        <v>247</v>
      </c>
      <c r="B18" s="14">
        <f>Assumptions!D74</f>
        <v>8</v>
      </c>
      <c r="C18" s="14">
        <f>Assumptions!C78</f>
        <v>60</v>
      </c>
      <c r="D18" s="14">
        <f t="shared" si="2"/>
        <v>8</v>
      </c>
      <c r="E18" s="29">
        <f>D18*Assumptions!$C$84</f>
        <v>235.01762632197415</v>
      </c>
      <c r="F18" s="29">
        <f t="shared" si="3"/>
        <v>2820.2115158636898</v>
      </c>
    </row>
    <row r="19" spans="1:6" ht="12.75" customHeight="1" x14ac:dyDescent="0.2">
      <c r="A19" s="3" t="s">
        <v>248</v>
      </c>
      <c r="B19" s="14">
        <f>Assumptions!D75</f>
        <v>2</v>
      </c>
      <c r="C19" s="14">
        <f>Assumptions!C79</f>
        <v>120</v>
      </c>
      <c r="D19" s="14">
        <f t="shared" si="2"/>
        <v>4</v>
      </c>
      <c r="E19" s="29">
        <f>D19*Assumptions!$C$84</f>
        <v>117.50881316098707</v>
      </c>
      <c r="F19" s="29">
        <f t="shared" si="3"/>
        <v>1410.1057579318449</v>
      </c>
    </row>
    <row r="20" spans="1:6" ht="12.75" customHeight="1" x14ac:dyDescent="0.2">
      <c r="A20" s="3" t="s">
        <v>249</v>
      </c>
      <c r="B20" s="14">
        <f>Assumptions!D76</f>
        <v>2</v>
      </c>
      <c r="C20" s="14">
        <f>Assumptions!C80</f>
        <v>120</v>
      </c>
      <c r="D20" s="14">
        <f t="shared" si="2"/>
        <v>4</v>
      </c>
      <c r="E20" s="29">
        <f>D20*Assumptions!$C$84</f>
        <v>117.50881316098707</v>
      </c>
      <c r="F20" s="29">
        <f t="shared" si="3"/>
        <v>1410.1057579318449</v>
      </c>
    </row>
    <row r="21" spans="1:6" ht="12.75" customHeight="1" x14ac:dyDescent="0.2">
      <c r="A21" s="3" t="s">
        <v>250</v>
      </c>
      <c r="B21" s="14">
        <f>Assumptions!D89</f>
        <v>0.25</v>
      </c>
      <c r="C21" s="14">
        <f>Assumptions!C90</f>
        <v>240</v>
      </c>
      <c r="D21" s="14">
        <f t="shared" si="2"/>
        <v>1</v>
      </c>
      <c r="E21" s="29">
        <f>D21*Assumptions!C88</f>
        <v>200</v>
      </c>
      <c r="F21" s="29">
        <f t="shared" si="3"/>
        <v>2400</v>
      </c>
    </row>
    <row r="22" spans="1:6" ht="12.75" customHeight="1" x14ac:dyDescent="0.2">
      <c r="A22" s="3" t="s">
        <v>251</v>
      </c>
      <c r="B22" s="14"/>
      <c r="C22" s="14"/>
      <c r="D22" s="14"/>
      <c r="E22" s="29"/>
      <c r="F22" s="29"/>
    </row>
    <row r="23" spans="1:6" ht="12.75" customHeight="1" x14ac:dyDescent="0.2">
      <c r="E23" s="15"/>
    </row>
    <row r="24" spans="1:6" ht="12.75" customHeight="1" x14ac:dyDescent="0.2">
      <c r="A24" s="2" t="s">
        <v>238</v>
      </c>
      <c r="E24" s="33">
        <f>SUM(E17:E20)</f>
        <v>616.9212690951822</v>
      </c>
      <c r="F24" s="33">
        <f>SUM(F17:F22)</f>
        <v>9803.0552291421845</v>
      </c>
    </row>
    <row r="25" spans="1:6" ht="12.75" customHeight="1" x14ac:dyDescent="0.2">
      <c r="E25" s="15"/>
    </row>
    <row r="26" spans="1:6" ht="12.75" customHeight="1" x14ac:dyDescent="0.2">
      <c r="E26" s="15"/>
    </row>
    <row r="27" spans="1:6" ht="12.75" customHeight="1" x14ac:dyDescent="0.2">
      <c r="A27" s="43" t="s">
        <v>27</v>
      </c>
      <c r="B27" s="44"/>
      <c r="C27" s="44"/>
      <c r="D27" s="44"/>
      <c r="E27" s="44"/>
      <c r="F27" s="44"/>
    </row>
    <row r="28" spans="1:6" ht="12.75" customHeight="1" x14ac:dyDescent="0.2">
      <c r="A28" s="35" t="s">
        <v>242</v>
      </c>
      <c r="B28" s="35" t="s">
        <v>243</v>
      </c>
      <c r="C28" s="35" t="s">
        <v>244</v>
      </c>
      <c r="D28" s="35" t="s">
        <v>245</v>
      </c>
      <c r="E28" s="36" t="s">
        <v>42</v>
      </c>
      <c r="F28" s="35" t="s">
        <v>43</v>
      </c>
    </row>
    <row r="29" spans="1:6" ht="12.75" customHeight="1" x14ac:dyDescent="0.2">
      <c r="E29" s="15"/>
    </row>
    <row r="30" spans="1:6" ht="12.75" customHeight="1" x14ac:dyDescent="0.2">
      <c r="A30" s="3" t="s">
        <v>246</v>
      </c>
      <c r="B30" s="14">
        <f>Assumptions!E73</f>
        <v>15</v>
      </c>
      <c r="C30" s="14">
        <f>Assumptions!C77</f>
        <v>30</v>
      </c>
      <c r="D30" s="14">
        <f t="shared" ref="D30:D34" si="4">B30*C30/60</f>
        <v>7.5</v>
      </c>
      <c r="E30" s="29">
        <f>D30*Assumptions!$C$84</f>
        <v>220.32902467685076</v>
      </c>
      <c r="F30" s="29">
        <f t="shared" ref="F30:F34" si="5">E30*12</f>
        <v>2643.9482961222093</v>
      </c>
    </row>
    <row r="31" spans="1:6" ht="12.75" customHeight="1" x14ac:dyDescent="0.2">
      <c r="A31" s="3" t="s">
        <v>247</v>
      </c>
      <c r="B31" s="14">
        <f>Assumptions!E74</f>
        <v>12</v>
      </c>
      <c r="C31" s="14">
        <f>Assumptions!C78</f>
        <v>60</v>
      </c>
      <c r="D31" s="14">
        <f t="shared" si="4"/>
        <v>12</v>
      </c>
      <c r="E31" s="29">
        <f>D31*Assumptions!$C$84</f>
        <v>352.52643948296122</v>
      </c>
      <c r="F31" s="29">
        <f t="shared" si="5"/>
        <v>4230.3172737955347</v>
      </c>
    </row>
    <row r="32" spans="1:6" ht="12.75" customHeight="1" x14ac:dyDescent="0.2">
      <c r="A32" s="3" t="s">
        <v>248</v>
      </c>
      <c r="B32" s="14">
        <f>Assumptions!E75</f>
        <v>3</v>
      </c>
      <c r="C32" s="14">
        <f>Assumptions!C79</f>
        <v>120</v>
      </c>
      <c r="D32" s="14">
        <f t="shared" si="4"/>
        <v>6</v>
      </c>
      <c r="E32" s="29">
        <f>D32*Assumptions!$C$84</f>
        <v>176.26321974148061</v>
      </c>
      <c r="F32" s="29">
        <f t="shared" si="5"/>
        <v>2115.1586368977673</v>
      </c>
    </row>
    <row r="33" spans="1:6" ht="12.75" customHeight="1" x14ac:dyDescent="0.2">
      <c r="A33" s="3" t="s">
        <v>249</v>
      </c>
      <c r="B33" s="14">
        <f>Assumptions!E76</f>
        <v>2</v>
      </c>
      <c r="C33" s="14">
        <f>Assumptions!C80</f>
        <v>120</v>
      </c>
      <c r="D33" s="14">
        <f t="shared" si="4"/>
        <v>4</v>
      </c>
      <c r="E33" s="29">
        <f>D33*Assumptions!$C$84</f>
        <v>117.50881316098707</v>
      </c>
      <c r="F33" s="29">
        <f t="shared" si="5"/>
        <v>1410.1057579318449</v>
      </c>
    </row>
    <row r="34" spans="1:6" ht="12.75" customHeight="1" x14ac:dyDescent="0.2">
      <c r="A34" s="3" t="s">
        <v>250</v>
      </c>
      <c r="B34" s="14">
        <f>Assumptions!E89</f>
        <v>0.25</v>
      </c>
      <c r="C34" s="14">
        <f>Assumptions!C90</f>
        <v>240</v>
      </c>
      <c r="D34" s="14">
        <f t="shared" si="4"/>
        <v>1</v>
      </c>
      <c r="E34" s="29">
        <f>D34*Assumptions!C88</f>
        <v>200</v>
      </c>
      <c r="F34" s="29">
        <f t="shared" si="5"/>
        <v>2400</v>
      </c>
    </row>
    <row r="35" spans="1:6" ht="12.75" customHeight="1" x14ac:dyDescent="0.2">
      <c r="A35" s="3" t="s">
        <v>251</v>
      </c>
      <c r="B35" s="14"/>
      <c r="C35" s="14"/>
      <c r="D35" s="14"/>
      <c r="E35" s="29"/>
      <c r="F35" s="29"/>
    </row>
    <row r="36" spans="1:6" ht="12.75" customHeight="1" x14ac:dyDescent="0.2">
      <c r="E36" s="15"/>
    </row>
    <row r="37" spans="1:6" ht="12.75" customHeight="1" x14ac:dyDescent="0.2">
      <c r="A37" s="2" t="s">
        <v>238</v>
      </c>
      <c r="E37" s="33">
        <f>SUM(E30:E33)</f>
        <v>866.62749706227964</v>
      </c>
      <c r="F37" s="33">
        <f>SUM(F30:F35)</f>
        <v>12799.529964747355</v>
      </c>
    </row>
    <row r="38" spans="1:6" ht="12.75" customHeight="1" x14ac:dyDescent="0.2">
      <c r="E38" s="15"/>
    </row>
    <row r="39" spans="1:6" ht="12.75" customHeight="1" x14ac:dyDescent="0.2">
      <c r="E39" s="15"/>
    </row>
    <row r="40" spans="1:6" ht="12.75" customHeight="1" x14ac:dyDescent="0.2">
      <c r="E40" s="15"/>
    </row>
    <row r="41" spans="1:6" ht="12.75" customHeight="1" x14ac:dyDescent="0.2">
      <c r="E41" s="15"/>
    </row>
    <row r="42" spans="1:6" ht="12.75" customHeight="1" x14ac:dyDescent="0.2">
      <c r="E42" s="15"/>
    </row>
    <row r="43" spans="1:6" ht="12.75" customHeight="1" x14ac:dyDescent="0.2">
      <c r="E43" s="15"/>
    </row>
    <row r="44" spans="1:6" ht="12.75" customHeight="1" x14ac:dyDescent="0.2">
      <c r="E44" s="15"/>
    </row>
    <row r="45" spans="1:6" ht="12.75" customHeight="1" x14ac:dyDescent="0.2">
      <c r="E45" s="15"/>
    </row>
    <row r="46" spans="1:6" ht="12.75" customHeight="1" x14ac:dyDescent="0.2">
      <c r="E46" s="15"/>
    </row>
    <row r="47" spans="1:6" ht="12.75" customHeight="1" x14ac:dyDescent="0.2">
      <c r="E47" s="15"/>
    </row>
    <row r="48" spans="1:6" ht="12.75" customHeight="1" x14ac:dyDescent="0.2">
      <c r="E48" s="15"/>
    </row>
    <row r="49" spans="5:5" ht="12.75" customHeight="1" x14ac:dyDescent="0.2">
      <c r="E49" s="15"/>
    </row>
    <row r="50" spans="5:5" ht="12.75" customHeight="1" x14ac:dyDescent="0.2">
      <c r="E50" s="15"/>
    </row>
    <row r="51" spans="5:5" ht="12.75" customHeight="1" x14ac:dyDescent="0.2">
      <c r="E51" s="15"/>
    </row>
    <row r="52" spans="5:5" ht="12.75" customHeight="1" x14ac:dyDescent="0.2">
      <c r="E52" s="15"/>
    </row>
    <row r="53" spans="5:5" ht="12.75" customHeight="1" x14ac:dyDescent="0.2">
      <c r="E53" s="15"/>
    </row>
    <row r="54" spans="5:5" ht="12.75" customHeight="1" x14ac:dyDescent="0.2">
      <c r="E54" s="15"/>
    </row>
    <row r="55" spans="5:5" ht="12.75" customHeight="1" x14ac:dyDescent="0.2">
      <c r="E55" s="15"/>
    </row>
    <row r="56" spans="5:5" ht="12.75" customHeight="1" x14ac:dyDescent="0.2">
      <c r="E56" s="15"/>
    </row>
    <row r="57" spans="5:5" ht="12.75" customHeight="1" x14ac:dyDescent="0.2">
      <c r="E57" s="15"/>
    </row>
    <row r="58" spans="5:5" ht="12.75" customHeight="1" x14ac:dyDescent="0.2">
      <c r="E58" s="15"/>
    </row>
    <row r="59" spans="5:5" ht="12.75" customHeight="1" x14ac:dyDescent="0.2">
      <c r="E59" s="15"/>
    </row>
    <row r="60" spans="5:5" ht="12.75" customHeight="1" x14ac:dyDescent="0.2">
      <c r="E60" s="15"/>
    </row>
    <row r="61" spans="5:5" ht="12.75" customHeight="1" x14ac:dyDescent="0.2">
      <c r="E61" s="15"/>
    </row>
    <row r="62" spans="5:5" ht="12.75" customHeight="1" x14ac:dyDescent="0.2">
      <c r="E62" s="15"/>
    </row>
    <row r="63" spans="5:5" ht="12.75" customHeight="1" x14ac:dyDescent="0.2">
      <c r="E63" s="15"/>
    </row>
    <row r="64" spans="5:5" ht="12.75" customHeight="1" x14ac:dyDescent="0.2">
      <c r="E64" s="15"/>
    </row>
    <row r="65" spans="5:5" ht="12.75" customHeight="1" x14ac:dyDescent="0.2">
      <c r="E65" s="15"/>
    </row>
    <row r="66" spans="5:5" ht="12.75" customHeight="1" x14ac:dyDescent="0.2">
      <c r="E66" s="15"/>
    </row>
    <row r="67" spans="5:5" ht="12.75" customHeight="1" x14ac:dyDescent="0.2">
      <c r="E67" s="15"/>
    </row>
    <row r="68" spans="5:5" ht="12.75" customHeight="1" x14ac:dyDescent="0.2">
      <c r="E68" s="15"/>
    </row>
    <row r="69" spans="5:5" ht="12.75" customHeight="1" x14ac:dyDescent="0.2">
      <c r="E69" s="15"/>
    </row>
    <row r="70" spans="5:5" ht="12.75" customHeight="1" x14ac:dyDescent="0.2">
      <c r="E70" s="15"/>
    </row>
    <row r="71" spans="5:5" ht="12.75" customHeight="1" x14ac:dyDescent="0.2">
      <c r="E71" s="15"/>
    </row>
    <row r="72" spans="5:5" ht="12.75" customHeight="1" x14ac:dyDescent="0.2">
      <c r="E72" s="15"/>
    </row>
    <row r="73" spans="5:5" ht="12.75" customHeight="1" x14ac:dyDescent="0.2">
      <c r="E73" s="15"/>
    </row>
    <row r="74" spans="5:5" ht="12.75" customHeight="1" x14ac:dyDescent="0.2">
      <c r="E74" s="15"/>
    </row>
    <row r="75" spans="5:5" ht="12.75" customHeight="1" x14ac:dyDescent="0.2">
      <c r="E75" s="15"/>
    </row>
    <row r="76" spans="5:5" ht="12.75" customHeight="1" x14ac:dyDescent="0.2">
      <c r="E76" s="15"/>
    </row>
    <row r="77" spans="5:5" ht="12.75" customHeight="1" x14ac:dyDescent="0.2">
      <c r="E77" s="15"/>
    </row>
    <row r="78" spans="5:5" ht="12.75" customHeight="1" x14ac:dyDescent="0.2">
      <c r="E78" s="15"/>
    </row>
    <row r="79" spans="5:5" ht="12.75" customHeight="1" x14ac:dyDescent="0.2">
      <c r="E79" s="15"/>
    </row>
    <row r="80" spans="5:5" ht="12.75" customHeight="1" x14ac:dyDescent="0.2">
      <c r="E80" s="15"/>
    </row>
    <row r="81" spans="5:5" ht="12.75" customHeight="1" x14ac:dyDescent="0.2">
      <c r="E81" s="15"/>
    </row>
    <row r="82" spans="5:5" ht="12.75" customHeight="1" x14ac:dyDescent="0.2">
      <c r="E82" s="15"/>
    </row>
    <row r="83" spans="5:5" ht="12.75" customHeight="1" x14ac:dyDescent="0.2">
      <c r="E83" s="15"/>
    </row>
    <row r="84" spans="5:5" ht="12.75" customHeight="1" x14ac:dyDescent="0.2">
      <c r="E84" s="15"/>
    </row>
    <row r="85" spans="5:5" ht="12.75" customHeight="1" x14ac:dyDescent="0.2">
      <c r="E85" s="15"/>
    </row>
    <row r="86" spans="5:5" ht="12.75" customHeight="1" x14ac:dyDescent="0.2">
      <c r="E86" s="15"/>
    </row>
    <row r="87" spans="5:5" ht="12.75" customHeight="1" x14ac:dyDescent="0.2">
      <c r="E87" s="15"/>
    </row>
    <row r="88" spans="5:5" ht="12.75" customHeight="1" x14ac:dyDescent="0.2">
      <c r="E88" s="15"/>
    </row>
    <row r="89" spans="5:5" ht="12.75" customHeight="1" x14ac:dyDescent="0.2">
      <c r="E89" s="15"/>
    </row>
    <row r="90" spans="5:5" ht="12.75" customHeight="1" x14ac:dyDescent="0.2">
      <c r="E90" s="15"/>
    </row>
    <row r="91" spans="5:5" ht="12.75" customHeight="1" x14ac:dyDescent="0.2">
      <c r="E91" s="15"/>
    </row>
    <row r="92" spans="5:5" ht="12.75" customHeight="1" x14ac:dyDescent="0.2">
      <c r="E92" s="15"/>
    </row>
    <row r="93" spans="5:5" ht="12.75" customHeight="1" x14ac:dyDescent="0.2">
      <c r="E93" s="15"/>
    </row>
    <row r="94" spans="5:5" ht="12.75" customHeight="1" x14ac:dyDescent="0.2">
      <c r="E94" s="15"/>
    </row>
    <row r="95" spans="5:5" ht="12.75" customHeight="1" x14ac:dyDescent="0.2">
      <c r="E95" s="15"/>
    </row>
    <row r="96" spans="5:5" ht="12.75" customHeight="1" x14ac:dyDescent="0.2">
      <c r="E96" s="15"/>
    </row>
    <row r="97" spans="5:5" ht="12.75" customHeight="1" x14ac:dyDescent="0.2">
      <c r="E97" s="15"/>
    </row>
    <row r="98" spans="5:5" ht="12.75" customHeight="1" x14ac:dyDescent="0.2">
      <c r="E98" s="15"/>
    </row>
    <row r="99" spans="5:5" ht="12.75" customHeight="1" x14ac:dyDescent="0.2">
      <c r="E99" s="15"/>
    </row>
    <row r="100" spans="5:5" ht="12.75" customHeight="1" x14ac:dyDescent="0.2">
      <c r="E100" s="15"/>
    </row>
    <row r="101" spans="5:5" ht="12.75" customHeight="1" x14ac:dyDescent="0.2">
      <c r="E101" s="15"/>
    </row>
    <row r="102" spans="5:5" ht="12.75" customHeight="1" x14ac:dyDescent="0.2">
      <c r="E102" s="15"/>
    </row>
    <row r="103" spans="5:5" ht="12.75" customHeight="1" x14ac:dyDescent="0.2">
      <c r="E103" s="15"/>
    </row>
    <row r="104" spans="5:5" ht="12.75" customHeight="1" x14ac:dyDescent="0.2">
      <c r="E104" s="15"/>
    </row>
    <row r="105" spans="5:5" ht="12.75" customHeight="1" x14ac:dyDescent="0.2">
      <c r="E105" s="15"/>
    </row>
    <row r="106" spans="5:5" ht="12.75" customHeight="1" x14ac:dyDescent="0.2">
      <c r="E106" s="15"/>
    </row>
    <row r="107" spans="5:5" ht="12.75" customHeight="1" x14ac:dyDescent="0.2">
      <c r="E107" s="15"/>
    </row>
    <row r="108" spans="5:5" ht="12.75" customHeight="1" x14ac:dyDescent="0.2">
      <c r="E108" s="15"/>
    </row>
    <row r="109" spans="5:5" ht="12.75" customHeight="1" x14ac:dyDescent="0.2">
      <c r="E109" s="15"/>
    </row>
    <row r="110" spans="5:5" ht="12.75" customHeight="1" x14ac:dyDescent="0.2">
      <c r="E110" s="15"/>
    </row>
    <row r="111" spans="5:5" ht="12.75" customHeight="1" x14ac:dyDescent="0.2">
      <c r="E111" s="15"/>
    </row>
    <row r="112" spans="5:5" ht="12.75" customHeight="1" x14ac:dyDescent="0.2">
      <c r="E112" s="15"/>
    </row>
    <row r="113" spans="5:5" ht="12.75" customHeight="1" x14ac:dyDescent="0.2">
      <c r="E113" s="15"/>
    </row>
    <row r="114" spans="5:5" ht="12.75" customHeight="1" x14ac:dyDescent="0.2">
      <c r="E114" s="15"/>
    </row>
    <row r="115" spans="5:5" ht="12.75" customHeight="1" x14ac:dyDescent="0.2">
      <c r="E115" s="15"/>
    </row>
    <row r="116" spans="5:5" ht="12.75" customHeight="1" x14ac:dyDescent="0.2">
      <c r="E116" s="15"/>
    </row>
    <row r="117" spans="5:5" ht="12.75" customHeight="1" x14ac:dyDescent="0.2">
      <c r="E117" s="15"/>
    </row>
    <row r="118" spans="5:5" ht="12.75" customHeight="1" x14ac:dyDescent="0.2">
      <c r="E118" s="15"/>
    </row>
    <row r="119" spans="5:5" ht="12.75" customHeight="1" x14ac:dyDescent="0.2">
      <c r="E119" s="15"/>
    </row>
    <row r="120" spans="5:5" ht="12.75" customHeight="1" x14ac:dyDescent="0.2">
      <c r="E120" s="15"/>
    </row>
    <row r="121" spans="5:5" ht="12.75" customHeight="1" x14ac:dyDescent="0.2">
      <c r="E121" s="15"/>
    </row>
    <row r="122" spans="5:5" ht="12.75" customHeight="1" x14ac:dyDescent="0.2">
      <c r="E122" s="15"/>
    </row>
    <row r="123" spans="5:5" ht="12.75" customHeight="1" x14ac:dyDescent="0.2">
      <c r="E123" s="15"/>
    </row>
    <row r="124" spans="5:5" ht="12.75" customHeight="1" x14ac:dyDescent="0.2">
      <c r="E124" s="15"/>
    </row>
    <row r="125" spans="5:5" ht="12.75" customHeight="1" x14ac:dyDescent="0.2">
      <c r="E125" s="15"/>
    </row>
    <row r="126" spans="5:5" ht="12.75" customHeight="1" x14ac:dyDescent="0.2">
      <c r="E126" s="15"/>
    </row>
    <row r="127" spans="5:5" ht="12.75" customHeight="1" x14ac:dyDescent="0.2">
      <c r="E127" s="15"/>
    </row>
    <row r="128" spans="5:5" ht="12.75" customHeight="1" x14ac:dyDescent="0.2">
      <c r="E128" s="15"/>
    </row>
    <row r="129" spans="5:5" ht="12.75" customHeight="1" x14ac:dyDescent="0.2">
      <c r="E129" s="15"/>
    </row>
    <row r="130" spans="5:5" ht="12.75" customHeight="1" x14ac:dyDescent="0.2">
      <c r="E130" s="15"/>
    </row>
    <row r="131" spans="5:5" ht="12.75" customHeight="1" x14ac:dyDescent="0.2">
      <c r="E131" s="15"/>
    </row>
    <row r="132" spans="5:5" ht="12.75" customHeight="1" x14ac:dyDescent="0.2">
      <c r="E132" s="15"/>
    </row>
    <row r="133" spans="5:5" ht="12.75" customHeight="1" x14ac:dyDescent="0.2">
      <c r="E133" s="15"/>
    </row>
    <row r="134" spans="5:5" ht="12.75" customHeight="1" x14ac:dyDescent="0.2">
      <c r="E134" s="15"/>
    </row>
    <row r="135" spans="5:5" ht="12.75" customHeight="1" x14ac:dyDescent="0.2">
      <c r="E135" s="15"/>
    </row>
    <row r="136" spans="5:5" ht="12.75" customHeight="1" x14ac:dyDescent="0.2">
      <c r="E136" s="15"/>
    </row>
    <row r="137" spans="5:5" ht="12.75" customHeight="1" x14ac:dyDescent="0.2">
      <c r="E137" s="15"/>
    </row>
    <row r="138" spans="5:5" ht="12.75" customHeight="1" x14ac:dyDescent="0.2">
      <c r="E138" s="15"/>
    </row>
    <row r="139" spans="5:5" ht="12.75" customHeight="1" x14ac:dyDescent="0.2">
      <c r="E139" s="15"/>
    </row>
    <row r="140" spans="5:5" ht="12.75" customHeight="1" x14ac:dyDescent="0.2">
      <c r="E140" s="15"/>
    </row>
    <row r="141" spans="5:5" ht="12.75" customHeight="1" x14ac:dyDescent="0.2">
      <c r="E141" s="15"/>
    </row>
    <row r="142" spans="5:5" ht="12.75" customHeight="1" x14ac:dyDescent="0.2">
      <c r="E142" s="15"/>
    </row>
    <row r="143" spans="5:5" ht="12.75" customHeight="1" x14ac:dyDescent="0.2">
      <c r="E143" s="15"/>
    </row>
    <row r="144" spans="5:5" ht="12.75" customHeight="1" x14ac:dyDescent="0.2">
      <c r="E144" s="15"/>
    </row>
    <row r="145" spans="5:5" ht="12.75" customHeight="1" x14ac:dyDescent="0.2">
      <c r="E145" s="15"/>
    </row>
    <row r="146" spans="5:5" ht="12.75" customHeight="1" x14ac:dyDescent="0.2">
      <c r="E146" s="15"/>
    </row>
    <row r="147" spans="5:5" ht="12.75" customHeight="1" x14ac:dyDescent="0.2">
      <c r="E147" s="15"/>
    </row>
    <row r="148" spans="5:5" ht="12.75" customHeight="1" x14ac:dyDescent="0.2">
      <c r="E148" s="15"/>
    </row>
    <row r="149" spans="5:5" ht="12.75" customHeight="1" x14ac:dyDescent="0.2">
      <c r="E149" s="15"/>
    </row>
    <row r="150" spans="5:5" ht="12.75" customHeight="1" x14ac:dyDescent="0.2">
      <c r="E150" s="15"/>
    </row>
    <row r="151" spans="5:5" ht="12.75" customHeight="1" x14ac:dyDescent="0.2">
      <c r="E151" s="15"/>
    </row>
    <row r="152" spans="5:5" ht="12.75" customHeight="1" x14ac:dyDescent="0.2">
      <c r="E152" s="15"/>
    </row>
    <row r="153" spans="5:5" ht="12.75" customHeight="1" x14ac:dyDescent="0.2">
      <c r="E153" s="15"/>
    </row>
    <row r="154" spans="5:5" ht="12.75" customHeight="1" x14ac:dyDescent="0.2">
      <c r="E154" s="15"/>
    </row>
    <row r="155" spans="5:5" ht="12.75" customHeight="1" x14ac:dyDescent="0.2">
      <c r="E155" s="15"/>
    </row>
    <row r="156" spans="5:5" ht="12.75" customHeight="1" x14ac:dyDescent="0.2">
      <c r="E156" s="15"/>
    </row>
    <row r="157" spans="5:5" ht="12.75" customHeight="1" x14ac:dyDescent="0.2">
      <c r="E157" s="15"/>
    </row>
    <row r="158" spans="5:5" ht="12.75" customHeight="1" x14ac:dyDescent="0.2">
      <c r="E158" s="15"/>
    </row>
    <row r="159" spans="5:5" ht="12.75" customHeight="1" x14ac:dyDescent="0.2">
      <c r="E159" s="15"/>
    </row>
    <row r="160" spans="5:5" ht="12.75" customHeight="1" x14ac:dyDescent="0.2">
      <c r="E160" s="15"/>
    </row>
    <row r="161" spans="5:5" ht="12.75" customHeight="1" x14ac:dyDescent="0.2">
      <c r="E161" s="15"/>
    </row>
    <row r="162" spans="5:5" ht="12.75" customHeight="1" x14ac:dyDescent="0.2">
      <c r="E162" s="15"/>
    </row>
    <row r="163" spans="5:5" ht="12.75" customHeight="1" x14ac:dyDescent="0.2">
      <c r="E163" s="15"/>
    </row>
    <row r="164" spans="5:5" ht="12.75" customHeight="1" x14ac:dyDescent="0.2">
      <c r="E164" s="15"/>
    </row>
    <row r="165" spans="5:5" ht="12.75" customHeight="1" x14ac:dyDescent="0.2">
      <c r="E165" s="15"/>
    </row>
    <row r="166" spans="5:5" ht="12.75" customHeight="1" x14ac:dyDescent="0.2">
      <c r="E166" s="15"/>
    </row>
    <row r="167" spans="5:5" ht="12.75" customHeight="1" x14ac:dyDescent="0.2">
      <c r="E167" s="15"/>
    </row>
    <row r="168" spans="5:5" ht="12.75" customHeight="1" x14ac:dyDescent="0.2">
      <c r="E168" s="15"/>
    </row>
    <row r="169" spans="5:5" ht="12.75" customHeight="1" x14ac:dyDescent="0.2">
      <c r="E169" s="15"/>
    </row>
    <row r="170" spans="5:5" ht="12.75" customHeight="1" x14ac:dyDescent="0.2">
      <c r="E170" s="15"/>
    </row>
    <row r="171" spans="5:5" ht="12.75" customHeight="1" x14ac:dyDescent="0.2">
      <c r="E171" s="15"/>
    </row>
    <row r="172" spans="5:5" ht="12.75" customHeight="1" x14ac:dyDescent="0.2">
      <c r="E172" s="15"/>
    </row>
    <row r="173" spans="5:5" ht="12.75" customHeight="1" x14ac:dyDescent="0.2">
      <c r="E173" s="15"/>
    </row>
    <row r="174" spans="5:5" ht="12.75" customHeight="1" x14ac:dyDescent="0.2">
      <c r="E174" s="15"/>
    </row>
    <row r="175" spans="5:5" ht="12.75" customHeight="1" x14ac:dyDescent="0.2">
      <c r="E175" s="15"/>
    </row>
    <row r="176" spans="5:5" ht="12.75" customHeight="1" x14ac:dyDescent="0.2">
      <c r="E176" s="15"/>
    </row>
    <row r="177" spans="5:5" ht="12.75" customHeight="1" x14ac:dyDescent="0.2">
      <c r="E177" s="15"/>
    </row>
    <row r="178" spans="5:5" ht="12.75" customHeight="1" x14ac:dyDescent="0.2">
      <c r="E178" s="15"/>
    </row>
    <row r="179" spans="5:5" ht="12.75" customHeight="1" x14ac:dyDescent="0.2">
      <c r="E179" s="15"/>
    </row>
    <row r="180" spans="5:5" ht="12.75" customHeight="1" x14ac:dyDescent="0.2">
      <c r="E180" s="15"/>
    </row>
    <row r="181" spans="5:5" ht="12.75" customHeight="1" x14ac:dyDescent="0.2">
      <c r="E181" s="15"/>
    </row>
    <row r="182" spans="5:5" ht="12.75" customHeight="1" x14ac:dyDescent="0.2">
      <c r="E182" s="15"/>
    </row>
    <row r="183" spans="5:5" ht="12.75" customHeight="1" x14ac:dyDescent="0.2">
      <c r="E183" s="15"/>
    </row>
    <row r="184" spans="5:5" ht="12.75" customHeight="1" x14ac:dyDescent="0.2">
      <c r="E184" s="15"/>
    </row>
    <row r="185" spans="5:5" ht="12.75" customHeight="1" x14ac:dyDescent="0.2">
      <c r="E185" s="15"/>
    </row>
    <row r="186" spans="5:5" ht="12.75" customHeight="1" x14ac:dyDescent="0.2">
      <c r="E186" s="15"/>
    </row>
    <row r="187" spans="5:5" ht="12.75" customHeight="1" x14ac:dyDescent="0.2">
      <c r="E187" s="15"/>
    </row>
    <row r="188" spans="5:5" ht="12.75" customHeight="1" x14ac:dyDescent="0.2">
      <c r="E188" s="15"/>
    </row>
    <row r="189" spans="5:5" ht="12.75" customHeight="1" x14ac:dyDescent="0.2">
      <c r="E189" s="15"/>
    </row>
    <row r="190" spans="5:5" ht="12.75" customHeight="1" x14ac:dyDescent="0.2">
      <c r="E190" s="15"/>
    </row>
    <row r="191" spans="5:5" ht="12.75" customHeight="1" x14ac:dyDescent="0.2">
      <c r="E191" s="15"/>
    </row>
    <row r="192" spans="5:5" ht="12.75" customHeight="1" x14ac:dyDescent="0.2">
      <c r="E192" s="15"/>
    </row>
    <row r="193" spans="5:5" ht="12.75" customHeight="1" x14ac:dyDescent="0.2">
      <c r="E193" s="15"/>
    </row>
    <row r="194" spans="5:5" ht="12.75" customHeight="1" x14ac:dyDescent="0.2">
      <c r="E194" s="15"/>
    </row>
    <row r="195" spans="5:5" ht="12.75" customHeight="1" x14ac:dyDescent="0.2">
      <c r="E195" s="15"/>
    </row>
    <row r="196" spans="5:5" ht="12.75" customHeight="1" x14ac:dyDescent="0.2">
      <c r="E196" s="15"/>
    </row>
    <row r="197" spans="5:5" ht="12.75" customHeight="1" x14ac:dyDescent="0.2">
      <c r="E197" s="15"/>
    </row>
    <row r="198" spans="5:5" ht="12.75" customHeight="1" x14ac:dyDescent="0.2">
      <c r="E198" s="15"/>
    </row>
    <row r="199" spans="5:5" ht="12.75" customHeight="1" x14ac:dyDescent="0.2">
      <c r="E199" s="15"/>
    </row>
    <row r="200" spans="5:5" ht="12.75" customHeight="1" x14ac:dyDescent="0.2">
      <c r="E200" s="15"/>
    </row>
    <row r="201" spans="5:5" ht="12.75" customHeight="1" x14ac:dyDescent="0.2">
      <c r="E201" s="15"/>
    </row>
    <row r="202" spans="5:5" ht="12.75" customHeight="1" x14ac:dyDescent="0.2">
      <c r="E202" s="15"/>
    </row>
    <row r="203" spans="5:5" ht="12.75" customHeight="1" x14ac:dyDescent="0.2">
      <c r="E203" s="15"/>
    </row>
    <row r="204" spans="5:5" ht="12.75" customHeight="1" x14ac:dyDescent="0.2">
      <c r="E204" s="15"/>
    </row>
    <row r="205" spans="5:5" ht="12.75" customHeight="1" x14ac:dyDescent="0.2">
      <c r="E205" s="15"/>
    </row>
    <row r="206" spans="5:5" ht="12.75" customHeight="1" x14ac:dyDescent="0.2">
      <c r="E206" s="15"/>
    </row>
    <row r="207" spans="5:5" ht="12.75" customHeight="1" x14ac:dyDescent="0.2">
      <c r="E207" s="15"/>
    </row>
    <row r="208" spans="5:5" ht="12.75" customHeight="1" x14ac:dyDescent="0.2">
      <c r="E208" s="15"/>
    </row>
    <row r="209" spans="5:5" ht="12.75" customHeight="1" x14ac:dyDescent="0.2">
      <c r="E209" s="15"/>
    </row>
    <row r="210" spans="5:5" ht="12.75" customHeight="1" x14ac:dyDescent="0.2">
      <c r="E210" s="15"/>
    </row>
    <row r="211" spans="5:5" ht="12.75" customHeight="1" x14ac:dyDescent="0.2">
      <c r="E211" s="15"/>
    </row>
    <row r="212" spans="5:5" ht="12.75" customHeight="1" x14ac:dyDescent="0.2">
      <c r="E212" s="15"/>
    </row>
    <row r="213" spans="5:5" ht="12.75" customHeight="1" x14ac:dyDescent="0.2">
      <c r="E213" s="15"/>
    </row>
    <row r="214" spans="5:5" ht="12.75" customHeight="1" x14ac:dyDescent="0.2">
      <c r="E214" s="15"/>
    </row>
    <row r="215" spans="5:5" ht="12.75" customHeight="1" x14ac:dyDescent="0.2">
      <c r="E215" s="15"/>
    </row>
    <row r="216" spans="5:5" ht="12.75" customHeight="1" x14ac:dyDescent="0.2">
      <c r="E216" s="15"/>
    </row>
    <row r="217" spans="5:5" ht="12.75" customHeight="1" x14ac:dyDescent="0.2">
      <c r="E217" s="15"/>
    </row>
    <row r="218" spans="5:5" ht="12.75" customHeight="1" x14ac:dyDescent="0.2">
      <c r="E218" s="15"/>
    </row>
    <row r="219" spans="5:5" ht="12.75" customHeight="1" x14ac:dyDescent="0.2">
      <c r="E219" s="15"/>
    </row>
    <row r="220" spans="5:5" ht="12.75" customHeight="1" x14ac:dyDescent="0.2">
      <c r="E220" s="15"/>
    </row>
    <row r="221" spans="5:5" ht="12.75" customHeight="1" x14ac:dyDescent="0.2">
      <c r="E221" s="15"/>
    </row>
    <row r="222" spans="5:5" ht="12.75" customHeight="1" x14ac:dyDescent="0.2">
      <c r="E222" s="15"/>
    </row>
    <row r="223" spans="5:5" ht="12.75" customHeight="1" x14ac:dyDescent="0.2">
      <c r="E223" s="15"/>
    </row>
    <row r="224" spans="5:5" ht="12.75" customHeight="1" x14ac:dyDescent="0.2">
      <c r="E224" s="15"/>
    </row>
    <row r="225" spans="5:5" ht="12.75" customHeight="1" x14ac:dyDescent="0.2">
      <c r="E225" s="15"/>
    </row>
    <row r="226" spans="5:5" ht="12.75" customHeight="1" x14ac:dyDescent="0.2">
      <c r="E226" s="15"/>
    </row>
    <row r="227" spans="5:5" ht="12.75" customHeight="1" x14ac:dyDescent="0.2">
      <c r="E227" s="15"/>
    </row>
    <row r="228" spans="5:5" ht="12.75" customHeight="1" x14ac:dyDescent="0.2">
      <c r="E228" s="15"/>
    </row>
    <row r="229" spans="5:5" ht="12.75" customHeight="1" x14ac:dyDescent="0.2">
      <c r="E229" s="15"/>
    </row>
    <row r="230" spans="5:5" ht="12.75" customHeight="1" x14ac:dyDescent="0.2">
      <c r="E230" s="15"/>
    </row>
    <row r="231" spans="5:5" ht="12.75" customHeight="1" x14ac:dyDescent="0.2">
      <c r="E231" s="15"/>
    </row>
    <row r="232" spans="5:5" ht="12.75" customHeight="1" x14ac:dyDescent="0.2">
      <c r="E232" s="15"/>
    </row>
    <row r="233" spans="5:5" ht="12.75" customHeight="1" x14ac:dyDescent="0.2">
      <c r="E233" s="15"/>
    </row>
    <row r="234" spans="5:5" ht="12.75" customHeight="1" x14ac:dyDescent="0.2">
      <c r="E234" s="15"/>
    </row>
    <row r="235" spans="5:5" ht="12.75" customHeight="1" x14ac:dyDescent="0.2">
      <c r="E235" s="15"/>
    </row>
    <row r="236" spans="5:5" ht="12.75" customHeight="1" x14ac:dyDescent="0.2">
      <c r="E236" s="15"/>
    </row>
    <row r="237" spans="5:5" ht="12.75" customHeight="1" x14ac:dyDescent="0.2">
      <c r="E237" s="15"/>
    </row>
    <row r="238" spans="5:5" ht="12.75" customHeight="1" x14ac:dyDescent="0.2">
      <c r="E238" s="15"/>
    </row>
    <row r="239" spans="5:5" ht="12.75" customHeight="1" x14ac:dyDescent="0.2">
      <c r="E239" s="15"/>
    </row>
    <row r="240" spans="5:5" ht="12.75" customHeight="1" x14ac:dyDescent="0.2">
      <c r="E240" s="15"/>
    </row>
    <row r="241" spans="5:5" ht="12.75" customHeight="1" x14ac:dyDescent="0.2">
      <c r="E241" s="15"/>
    </row>
    <row r="242" spans="5:5" ht="12.75" customHeight="1" x14ac:dyDescent="0.2">
      <c r="E242" s="15"/>
    </row>
    <row r="243" spans="5:5" ht="12.75" customHeight="1" x14ac:dyDescent="0.2">
      <c r="E243" s="15"/>
    </row>
    <row r="244" spans="5:5" ht="12.75" customHeight="1" x14ac:dyDescent="0.2">
      <c r="E244" s="15"/>
    </row>
    <row r="245" spans="5:5" ht="12.75" customHeight="1" x14ac:dyDescent="0.2">
      <c r="E245" s="15"/>
    </row>
    <row r="246" spans="5:5" ht="12.75" customHeight="1" x14ac:dyDescent="0.2">
      <c r="E246" s="15"/>
    </row>
    <row r="247" spans="5:5" ht="12.75" customHeight="1" x14ac:dyDescent="0.2">
      <c r="E247" s="15"/>
    </row>
    <row r="248" spans="5:5" ht="12.75" customHeight="1" x14ac:dyDescent="0.2">
      <c r="E248" s="15"/>
    </row>
    <row r="249" spans="5:5" ht="12.75" customHeight="1" x14ac:dyDescent="0.2">
      <c r="E249" s="15"/>
    </row>
    <row r="250" spans="5:5" ht="12.75" customHeight="1" x14ac:dyDescent="0.2">
      <c r="E250" s="15"/>
    </row>
    <row r="251" spans="5:5" ht="12.75" customHeight="1" x14ac:dyDescent="0.2">
      <c r="E251" s="15"/>
    </row>
    <row r="252" spans="5:5" ht="12.75" customHeight="1" x14ac:dyDescent="0.2">
      <c r="E252" s="15"/>
    </row>
    <row r="253" spans="5:5" ht="12.75" customHeight="1" x14ac:dyDescent="0.2">
      <c r="E253" s="15"/>
    </row>
    <row r="254" spans="5:5" ht="12.75" customHeight="1" x14ac:dyDescent="0.2">
      <c r="E254" s="15"/>
    </row>
    <row r="255" spans="5:5" ht="12.75" customHeight="1" x14ac:dyDescent="0.2">
      <c r="E255" s="15"/>
    </row>
    <row r="256" spans="5:5" ht="12.75" customHeight="1" x14ac:dyDescent="0.2">
      <c r="E256" s="15"/>
    </row>
    <row r="257" spans="5:5" ht="12.75" customHeight="1" x14ac:dyDescent="0.2">
      <c r="E257" s="15"/>
    </row>
    <row r="258" spans="5:5" ht="12.75" customHeight="1" x14ac:dyDescent="0.2">
      <c r="E258" s="15"/>
    </row>
    <row r="259" spans="5:5" ht="12.75" customHeight="1" x14ac:dyDescent="0.2">
      <c r="E259" s="15"/>
    </row>
    <row r="260" spans="5:5" ht="12.75" customHeight="1" x14ac:dyDescent="0.2">
      <c r="E260" s="15"/>
    </row>
    <row r="261" spans="5:5" ht="12.75" customHeight="1" x14ac:dyDescent="0.2">
      <c r="E261" s="15"/>
    </row>
    <row r="262" spans="5:5" ht="12.75" customHeight="1" x14ac:dyDescent="0.2">
      <c r="E262" s="15"/>
    </row>
    <row r="263" spans="5:5" ht="12.75" customHeight="1" x14ac:dyDescent="0.2">
      <c r="E263" s="15"/>
    </row>
    <row r="264" spans="5:5" ht="12.75" customHeight="1" x14ac:dyDescent="0.2">
      <c r="E264" s="15"/>
    </row>
    <row r="265" spans="5:5" ht="12.75" customHeight="1" x14ac:dyDescent="0.2">
      <c r="E265" s="15"/>
    </row>
    <row r="266" spans="5:5" ht="12.75" customHeight="1" x14ac:dyDescent="0.2">
      <c r="E266" s="15"/>
    </row>
    <row r="267" spans="5:5" ht="12.75" customHeight="1" x14ac:dyDescent="0.2">
      <c r="E267" s="15"/>
    </row>
    <row r="268" spans="5:5" ht="12.75" customHeight="1" x14ac:dyDescent="0.2">
      <c r="E268" s="15"/>
    </row>
    <row r="269" spans="5:5" ht="12.75" customHeight="1" x14ac:dyDescent="0.2">
      <c r="E269" s="15"/>
    </row>
    <row r="270" spans="5:5" ht="12.75" customHeight="1" x14ac:dyDescent="0.2">
      <c r="E270" s="15"/>
    </row>
    <row r="271" spans="5:5" ht="12.75" customHeight="1" x14ac:dyDescent="0.2">
      <c r="E271" s="15"/>
    </row>
    <row r="272" spans="5:5" ht="12.75" customHeight="1" x14ac:dyDescent="0.2">
      <c r="E272" s="15"/>
    </row>
    <row r="273" spans="5:5" ht="12.75" customHeight="1" x14ac:dyDescent="0.2">
      <c r="E273" s="15"/>
    </row>
    <row r="274" spans="5:5" ht="12.75" customHeight="1" x14ac:dyDescent="0.2">
      <c r="E274" s="15"/>
    </row>
    <row r="275" spans="5:5" ht="12.75" customHeight="1" x14ac:dyDescent="0.2">
      <c r="E275" s="15"/>
    </row>
    <row r="276" spans="5:5" ht="12.75" customHeight="1" x14ac:dyDescent="0.2">
      <c r="E276" s="15"/>
    </row>
    <row r="277" spans="5:5" ht="12.75" customHeight="1" x14ac:dyDescent="0.2">
      <c r="E277" s="15"/>
    </row>
    <row r="278" spans="5:5" ht="12.75" customHeight="1" x14ac:dyDescent="0.2">
      <c r="E278" s="15"/>
    </row>
    <row r="279" spans="5:5" ht="12.75" customHeight="1" x14ac:dyDescent="0.2">
      <c r="E279" s="15"/>
    </row>
    <row r="280" spans="5:5" ht="12.75" customHeight="1" x14ac:dyDescent="0.2">
      <c r="E280" s="15"/>
    </row>
    <row r="281" spans="5:5" ht="12.75" customHeight="1" x14ac:dyDescent="0.2">
      <c r="E281" s="15"/>
    </row>
    <row r="282" spans="5:5" ht="12.75" customHeight="1" x14ac:dyDescent="0.2">
      <c r="E282" s="15"/>
    </row>
    <row r="283" spans="5:5" ht="12.75" customHeight="1" x14ac:dyDescent="0.2">
      <c r="E283" s="15"/>
    </row>
    <row r="284" spans="5:5" ht="12.75" customHeight="1" x14ac:dyDescent="0.2">
      <c r="E284" s="15"/>
    </row>
    <row r="285" spans="5:5" ht="12.75" customHeight="1" x14ac:dyDescent="0.2">
      <c r="E285" s="15"/>
    </row>
    <row r="286" spans="5:5" ht="12.75" customHeight="1" x14ac:dyDescent="0.2">
      <c r="E286" s="15"/>
    </row>
    <row r="287" spans="5:5" ht="12.75" customHeight="1" x14ac:dyDescent="0.2">
      <c r="E287" s="15"/>
    </row>
    <row r="288" spans="5:5" ht="12.75" customHeight="1" x14ac:dyDescent="0.2">
      <c r="E288" s="15"/>
    </row>
    <row r="289" spans="5:5" ht="12.75" customHeight="1" x14ac:dyDescent="0.2">
      <c r="E289" s="15"/>
    </row>
    <row r="290" spans="5:5" ht="12.75" customHeight="1" x14ac:dyDescent="0.2">
      <c r="E290" s="15"/>
    </row>
    <row r="291" spans="5:5" ht="12.75" customHeight="1" x14ac:dyDescent="0.2">
      <c r="E291" s="15"/>
    </row>
    <row r="292" spans="5:5" ht="12.75" customHeight="1" x14ac:dyDescent="0.2">
      <c r="E292" s="15"/>
    </row>
    <row r="293" spans="5:5" ht="12.75" customHeight="1" x14ac:dyDescent="0.2">
      <c r="E293" s="15"/>
    </row>
    <row r="294" spans="5:5" ht="12.75" customHeight="1" x14ac:dyDescent="0.2">
      <c r="E294" s="15"/>
    </row>
    <row r="295" spans="5:5" ht="12.75" customHeight="1" x14ac:dyDescent="0.2">
      <c r="E295" s="15"/>
    </row>
    <row r="296" spans="5:5" ht="12.75" customHeight="1" x14ac:dyDescent="0.2">
      <c r="E296" s="15"/>
    </row>
    <row r="297" spans="5:5" ht="12.75" customHeight="1" x14ac:dyDescent="0.2">
      <c r="E297" s="15"/>
    </row>
    <row r="298" spans="5:5" ht="12.75" customHeight="1" x14ac:dyDescent="0.2">
      <c r="E298" s="15"/>
    </row>
    <row r="299" spans="5:5" ht="12.75" customHeight="1" x14ac:dyDescent="0.2">
      <c r="E299" s="15"/>
    </row>
    <row r="300" spans="5:5" ht="12.75" customHeight="1" x14ac:dyDescent="0.2">
      <c r="E300" s="15"/>
    </row>
    <row r="301" spans="5:5" ht="12.75" customHeight="1" x14ac:dyDescent="0.2">
      <c r="E301" s="15"/>
    </row>
    <row r="302" spans="5:5" ht="12.75" customHeight="1" x14ac:dyDescent="0.2">
      <c r="E302" s="15"/>
    </row>
    <row r="303" spans="5:5" ht="12.75" customHeight="1" x14ac:dyDescent="0.2">
      <c r="E303" s="15"/>
    </row>
    <row r="304" spans="5:5" ht="12.75" customHeight="1" x14ac:dyDescent="0.2">
      <c r="E304" s="15"/>
    </row>
    <row r="305" spans="5:5" ht="12.75" customHeight="1" x14ac:dyDescent="0.2">
      <c r="E305" s="15"/>
    </row>
    <row r="306" spans="5:5" ht="12.75" customHeight="1" x14ac:dyDescent="0.2">
      <c r="E306" s="15"/>
    </row>
    <row r="307" spans="5:5" ht="12.75" customHeight="1" x14ac:dyDescent="0.2">
      <c r="E307" s="15"/>
    </row>
    <row r="308" spans="5:5" ht="12.75" customHeight="1" x14ac:dyDescent="0.2">
      <c r="E308" s="15"/>
    </row>
    <row r="309" spans="5:5" ht="12.75" customHeight="1" x14ac:dyDescent="0.2">
      <c r="E309" s="15"/>
    </row>
    <row r="310" spans="5:5" ht="12.75" customHeight="1" x14ac:dyDescent="0.2">
      <c r="E310" s="15"/>
    </row>
    <row r="311" spans="5:5" ht="12.75" customHeight="1" x14ac:dyDescent="0.2">
      <c r="E311" s="15"/>
    </row>
    <row r="312" spans="5:5" ht="12.75" customHeight="1" x14ac:dyDescent="0.2">
      <c r="E312" s="15"/>
    </row>
    <row r="313" spans="5:5" ht="12.75" customHeight="1" x14ac:dyDescent="0.2">
      <c r="E313" s="15"/>
    </row>
    <row r="314" spans="5:5" ht="12.75" customHeight="1" x14ac:dyDescent="0.2">
      <c r="E314" s="15"/>
    </row>
    <row r="315" spans="5:5" ht="12.75" customHeight="1" x14ac:dyDescent="0.2">
      <c r="E315" s="15"/>
    </row>
    <row r="316" spans="5:5" ht="12.75" customHeight="1" x14ac:dyDescent="0.2">
      <c r="E316" s="15"/>
    </row>
    <row r="317" spans="5:5" ht="12.75" customHeight="1" x14ac:dyDescent="0.2">
      <c r="E317" s="15"/>
    </row>
    <row r="318" spans="5:5" ht="12.75" customHeight="1" x14ac:dyDescent="0.2">
      <c r="E318" s="15"/>
    </row>
    <row r="319" spans="5:5" ht="12.75" customHeight="1" x14ac:dyDescent="0.2">
      <c r="E319" s="15"/>
    </row>
    <row r="320" spans="5:5" ht="12.75" customHeight="1" x14ac:dyDescent="0.2">
      <c r="E320" s="15"/>
    </row>
    <row r="321" spans="5:5" ht="12.75" customHeight="1" x14ac:dyDescent="0.2">
      <c r="E321" s="15"/>
    </row>
    <row r="322" spans="5:5" ht="12.75" customHeight="1" x14ac:dyDescent="0.2">
      <c r="E322" s="15"/>
    </row>
    <row r="323" spans="5:5" ht="12.75" customHeight="1" x14ac:dyDescent="0.2">
      <c r="E323" s="15"/>
    </row>
    <row r="324" spans="5:5" ht="12.75" customHeight="1" x14ac:dyDescent="0.2">
      <c r="E324" s="15"/>
    </row>
    <row r="325" spans="5:5" ht="12.75" customHeight="1" x14ac:dyDescent="0.2">
      <c r="E325" s="15"/>
    </row>
    <row r="326" spans="5:5" ht="12.75" customHeight="1" x14ac:dyDescent="0.2">
      <c r="E326" s="15"/>
    </row>
    <row r="327" spans="5:5" ht="12.75" customHeight="1" x14ac:dyDescent="0.2">
      <c r="E327" s="15"/>
    </row>
    <row r="328" spans="5:5" ht="12.75" customHeight="1" x14ac:dyDescent="0.2">
      <c r="E328" s="15"/>
    </row>
    <row r="329" spans="5:5" ht="12.75" customHeight="1" x14ac:dyDescent="0.2">
      <c r="E329" s="15"/>
    </row>
    <row r="330" spans="5:5" ht="12.75" customHeight="1" x14ac:dyDescent="0.2">
      <c r="E330" s="15"/>
    </row>
    <row r="331" spans="5:5" ht="12.75" customHeight="1" x14ac:dyDescent="0.2">
      <c r="E331" s="15"/>
    </row>
    <row r="332" spans="5:5" ht="12.75" customHeight="1" x14ac:dyDescent="0.2">
      <c r="E332" s="15"/>
    </row>
    <row r="333" spans="5:5" ht="12.75" customHeight="1" x14ac:dyDescent="0.2">
      <c r="E333" s="15"/>
    </row>
    <row r="334" spans="5:5" ht="12.75" customHeight="1" x14ac:dyDescent="0.2">
      <c r="E334" s="15"/>
    </row>
    <row r="335" spans="5:5" ht="12.75" customHeight="1" x14ac:dyDescent="0.2">
      <c r="E335" s="15"/>
    </row>
    <row r="336" spans="5:5" ht="12.75" customHeight="1" x14ac:dyDescent="0.2">
      <c r="E336" s="15"/>
    </row>
    <row r="337" spans="5:5" ht="12.75" customHeight="1" x14ac:dyDescent="0.2">
      <c r="E337" s="15"/>
    </row>
    <row r="338" spans="5:5" ht="12.75" customHeight="1" x14ac:dyDescent="0.2">
      <c r="E338" s="15"/>
    </row>
    <row r="339" spans="5:5" ht="12.75" customHeight="1" x14ac:dyDescent="0.2">
      <c r="E339" s="15"/>
    </row>
    <row r="340" spans="5:5" ht="12.75" customHeight="1" x14ac:dyDescent="0.2">
      <c r="E340" s="15"/>
    </row>
    <row r="341" spans="5:5" ht="12.75" customHeight="1" x14ac:dyDescent="0.2">
      <c r="E341" s="15"/>
    </row>
    <row r="342" spans="5:5" ht="12.75" customHeight="1" x14ac:dyDescent="0.2">
      <c r="E342" s="15"/>
    </row>
    <row r="343" spans="5:5" ht="12.75" customHeight="1" x14ac:dyDescent="0.2">
      <c r="E343" s="15"/>
    </row>
    <row r="344" spans="5:5" ht="12.75" customHeight="1" x14ac:dyDescent="0.2">
      <c r="E344" s="15"/>
    </row>
    <row r="345" spans="5:5" ht="12.75" customHeight="1" x14ac:dyDescent="0.2">
      <c r="E345" s="15"/>
    </row>
    <row r="346" spans="5:5" ht="12.75" customHeight="1" x14ac:dyDescent="0.2">
      <c r="E346" s="15"/>
    </row>
    <row r="347" spans="5:5" ht="12.75" customHeight="1" x14ac:dyDescent="0.2">
      <c r="E347" s="15"/>
    </row>
    <row r="348" spans="5:5" ht="12.75" customHeight="1" x14ac:dyDescent="0.2">
      <c r="E348" s="15"/>
    </row>
    <row r="349" spans="5:5" ht="12.75" customHeight="1" x14ac:dyDescent="0.2">
      <c r="E349" s="15"/>
    </row>
    <row r="350" spans="5:5" ht="12.75" customHeight="1" x14ac:dyDescent="0.2">
      <c r="E350" s="15"/>
    </row>
    <row r="351" spans="5:5" ht="12.75" customHeight="1" x14ac:dyDescent="0.2">
      <c r="E351" s="15"/>
    </row>
    <row r="352" spans="5:5" ht="12.75" customHeight="1" x14ac:dyDescent="0.2">
      <c r="E352" s="15"/>
    </row>
    <row r="353" spans="5:5" ht="12.75" customHeight="1" x14ac:dyDescent="0.2">
      <c r="E353" s="15"/>
    </row>
    <row r="354" spans="5:5" ht="12.75" customHeight="1" x14ac:dyDescent="0.2">
      <c r="E354" s="15"/>
    </row>
    <row r="355" spans="5:5" ht="12.75" customHeight="1" x14ac:dyDescent="0.2">
      <c r="E355" s="15"/>
    </row>
    <row r="356" spans="5:5" ht="12.75" customHeight="1" x14ac:dyDescent="0.2">
      <c r="E356" s="15"/>
    </row>
    <row r="357" spans="5:5" ht="12.75" customHeight="1" x14ac:dyDescent="0.2">
      <c r="E357" s="15"/>
    </row>
    <row r="358" spans="5:5" ht="12.75" customHeight="1" x14ac:dyDescent="0.2">
      <c r="E358" s="15"/>
    </row>
    <row r="359" spans="5:5" ht="12.75" customHeight="1" x14ac:dyDescent="0.2">
      <c r="E359" s="15"/>
    </row>
    <row r="360" spans="5:5" ht="12.75" customHeight="1" x14ac:dyDescent="0.2">
      <c r="E360" s="15"/>
    </row>
    <row r="361" spans="5:5" ht="12.75" customHeight="1" x14ac:dyDescent="0.2">
      <c r="E361" s="15"/>
    </row>
    <row r="362" spans="5:5" ht="12.75" customHeight="1" x14ac:dyDescent="0.2">
      <c r="E362" s="15"/>
    </row>
    <row r="363" spans="5:5" ht="12.75" customHeight="1" x14ac:dyDescent="0.2">
      <c r="E363" s="15"/>
    </row>
    <row r="364" spans="5:5" ht="12.75" customHeight="1" x14ac:dyDescent="0.2">
      <c r="E364" s="15"/>
    </row>
    <row r="365" spans="5:5" ht="12.75" customHeight="1" x14ac:dyDescent="0.2">
      <c r="E365" s="15"/>
    </row>
    <row r="366" spans="5:5" ht="12.75" customHeight="1" x14ac:dyDescent="0.2">
      <c r="E366" s="15"/>
    </row>
    <row r="367" spans="5:5" ht="12.75" customHeight="1" x14ac:dyDescent="0.2">
      <c r="E367" s="15"/>
    </row>
    <row r="368" spans="5:5" ht="12.75" customHeight="1" x14ac:dyDescent="0.2">
      <c r="E368" s="15"/>
    </row>
    <row r="369" spans="5:5" ht="12.75" customHeight="1" x14ac:dyDescent="0.2">
      <c r="E369" s="15"/>
    </row>
    <row r="370" spans="5:5" ht="12.75" customHeight="1" x14ac:dyDescent="0.2">
      <c r="E370" s="15"/>
    </row>
    <row r="371" spans="5:5" ht="12.75" customHeight="1" x14ac:dyDescent="0.2">
      <c r="E371" s="15"/>
    </row>
    <row r="372" spans="5:5" ht="12.75" customHeight="1" x14ac:dyDescent="0.2">
      <c r="E372" s="15"/>
    </row>
    <row r="373" spans="5:5" ht="12.75" customHeight="1" x14ac:dyDescent="0.2">
      <c r="E373" s="15"/>
    </row>
    <row r="374" spans="5:5" ht="12.75" customHeight="1" x14ac:dyDescent="0.2">
      <c r="E374" s="15"/>
    </row>
    <row r="375" spans="5:5" ht="12.75" customHeight="1" x14ac:dyDescent="0.2">
      <c r="E375" s="15"/>
    </row>
    <row r="376" spans="5:5" ht="12.75" customHeight="1" x14ac:dyDescent="0.2">
      <c r="E376" s="15"/>
    </row>
    <row r="377" spans="5:5" ht="12.75" customHeight="1" x14ac:dyDescent="0.2">
      <c r="E377" s="15"/>
    </row>
    <row r="378" spans="5:5" ht="12.75" customHeight="1" x14ac:dyDescent="0.2">
      <c r="E378" s="15"/>
    </row>
    <row r="379" spans="5:5" ht="12.75" customHeight="1" x14ac:dyDescent="0.2">
      <c r="E379" s="15"/>
    </row>
    <row r="380" spans="5:5" ht="12.75" customHeight="1" x14ac:dyDescent="0.2">
      <c r="E380" s="15"/>
    </row>
    <row r="381" spans="5:5" ht="12.75" customHeight="1" x14ac:dyDescent="0.2">
      <c r="E381" s="15"/>
    </row>
    <row r="382" spans="5:5" ht="12.75" customHeight="1" x14ac:dyDescent="0.2">
      <c r="E382" s="15"/>
    </row>
    <row r="383" spans="5:5" ht="12.75" customHeight="1" x14ac:dyDescent="0.2">
      <c r="E383" s="15"/>
    </row>
    <row r="384" spans="5:5" ht="12.75" customHeight="1" x14ac:dyDescent="0.2">
      <c r="E384" s="15"/>
    </row>
    <row r="385" spans="5:5" ht="12.75" customHeight="1" x14ac:dyDescent="0.2">
      <c r="E385" s="15"/>
    </row>
    <row r="386" spans="5:5" ht="12.75" customHeight="1" x14ac:dyDescent="0.2">
      <c r="E386" s="15"/>
    </row>
    <row r="387" spans="5:5" ht="12.75" customHeight="1" x14ac:dyDescent="0.2">
      <c r="E387" s="15"/>
    </row>
    <row r="388" spans="5:5" ht="12.75" customHeight="1" x14ac:dyDescent="0.2">
      <c r="E388" s="15"/>
    </row>
    <row r="389" spans="5:5" ht="12.75" customHeight="1" x14ac:dyDescent="0.2">
      <c r="E389" s="15"/>
    </row>
    <row r="390" spans="5:5" ht="12.75" customHeight="1" x14ac:dyDescent="0.2">
      <c r="E390" s="15"/>
    </row>
    <row r="391" spans="5:5" ht="12.75" customHeight="1" x14ac:dyDescent="0.2">
      <c r="E391" s="15"/>
    </row>
    <row r="392" spans="5:5" ht="12.75" customHeight="1" x14ac:dyDescent="0.2">
      <c r="E392" s="15"/>
    </row>
    <row r="393" spans="5:5" ht="12.75" customHeight="1" x14ac:dyDescent="0.2">
      <c r="E393" s="15"/>
    </row>
    <row r="394" spans="5:5" ht="12.75" customHeight="1" x14ac:dyDescent="0.2">
      <c r="E394" s="15"/>
    </row>
    <row r="395" spans="5:5" ht="12.75" customHeight="1" x14ac:dyDescent="0.2">
      <c r="E395" s="15"/>
    </row>
    <row r="396" spans="5:5" ht="12.75" customHeight="1" x14ac:dyDescent="0.2">
      <c r="E396" s="15"/>
    </row>
    <row r="397" spans="5:5" ht="12.75" customHeight="1" x14ac:dyDescent="0.2">
      <c r="E397" s="15"/>
    </row>
    <row r="398" spans="5:5" ht="12.75" customHeight="1" x14ac:dyDescent="0.2">
      <c r="E398" s="15"/>
    </row>
    <row r="399" spans="5:5" ht="12.75" customHeight="1" x14ac:dyDescent="0.2">
      <c r="E399" s="15"/>
    </row>
    <row r="400" spans="5:5" ht="12.75" customHeight="1" x14ac:dyDescent="0.2">
      <c r="E400" s="15"/>
    </row>
    <row r="401" spans="5:5" ht="12.75" customHeight="1" x14ac:dyDescent="0.2">
      <c r="E401" s="15"/>
    </row>
    <row r="402" spans="5:5" ht="12.75" customHeight="1" x14ac:dyDescent="0.2">
      <c r="E402" s="15"/>
    </row>
    <row r="403" spans="5:5" ht="12.75" customHeight="1" x14ac:dyDescent="0.2">
      <c r="E403" s="15"/>
    </row>
    <row r="404" spans="5:5" ht="12.75" customHeight="1" x14ac:dyDescent="0.2">
      <c r="E404" s="15"/>
    </row>
    <row r="405" spans="5:5" ht="12.75" customHeight="1" x14ac:dyDescent="0.2">
      <c r="E405" s="15"/>
    </row>
    <row r="406" spans="5:5" ht="12.75" customHeight="1" x14ac:dyDescent="0.2">
      <c r="E406" s="15"/>
    </row>
    <row r="407" spans="5:5" ht="12.75" customHeight="1" x14ac:dyDescent="0.2">
      <c r="E407" s="15"/>
    </row>
    <row r="408" spans="5:5" ht="12.75" customHeight="1" x14ac:dyDescent="0.2">
      <c r="E408" s="15"/>
    </row>
    <row r="409" spans="5:5" ht="12.75" customHeight="1" x14ac:dyDescent="0.2">
      <c r="E409" s="15"/>
    </row>
    <row r="410" spans="5:5" ht="12.75" customHeight="1" x14ac:dyDescent="0.2">
      <c r="E410" s="15"/>
    </row>
    <row r="411" spans="5:5" ht="12.75" customHeight="1" x14ac:dyDescent="0.2">
      <c r="E411" s="15"/>
    </row>
    <row r="412" spans="5:5" ht="12.75" customHeight="1" x14ac:dyDescent="0.2">
      <c r="E412" s="15"/>
    </row>
    <row r="413" spans="5:5" ht="12.75" customHeight="1" x14ac:dyDescent="0.2">
      <c r="E413" s="15"/>
    </row>
    <row r="414" spans="5:5" ht="12.75" customHeight="1" x14ac:dyDescent="0.2">
      <c r="E414" s="15"/>
    </row>
    <row r="415" spans="5:5" ht="12.75" customHeight="1" x14ac:dyDescent="0.2">
      <c r="E415" s="15"/>
    </row>
    <row r="416" spans="5:5" ht="12.75" customHeight="1" x14ac:dyDescent="0.2">
      <c r="E416" s="15"/>
    </row>
    <row r="417" spans="5:5" ht="12.75" customHeight="1" x14ac:dyDescent="0.2">
      <c r="E417" s="15"/>
    </row>
    <row r="418" spans="5:5" ht="12.75" customHeight="1" x14ac:dyDescent="0.2">
      <c r="E418" s="15"/>
    </row>
    <row r="419" spans="5:5" ht="12.75" customHeight="1" x14ac:dyDescent="0.2">
      <c r="E419" s="15"/>
    </row>
    <row r="420" spans="5:5" ht="12.75" customHeight="1" x14ac:dyDescent="0.2">
      <c r="E420" s="15"/>
    </row>
    <row r="421" spans="5:5" ht="12.75" customHeight="1" x14ac:dyDescent="0.2">
      <c r="E421" s="15"/>
    </row>
    <row r="422" spans="5:5" ht="12.75" customHeight="1" x14ac:dyDescent="0.2">
      <c r="E422" s="15"/>
    </row>
    <row r="423" spans="5:5" ht="12.75" customHeight="1" x14ac:dyDescent="0.2">
      <c r="E423" s="15"/>
    </row>
    <row r="424" spans="5:5" ht="12.75" customHeight="1" x14ac:dyDescent="0.2">
      <c r="E424" s="15"/>
    </row>
    <row r="425" spans="5:5" ht="12.75" customHeight="1" x14ac:dyDescent="0.2">
      <c r="E425" s="15"/>
    </row>
    <row r="426" spans="5:5" ht="12.75" customHeight="1" x14ac:dyDescent="0.2">
      <c r="E426" s="15"/>
    </row>
    <row r="427" spans="5:5" ht="12.75" customHeight="1" x14ac:dyDescent="0.2">
      <c r="E427" s="15"/>
    </row>
    <row r="428" spans="5:5" ht="12.75" customHeight="1" x14ac:dyDescent="0.2">
      <c r="E428" s="15"/>
    </row>
    <row r="429" spans="5:5" ht="12.75" customHeight="1" x14ac:dyDescent="0.2">
      <c r="E429" s="15"/>
    </row>
    <row r="430" spans="5:5" ht="12.75" customHeight="1" x14ac:dyDescent="0.2">
      <c r="E430" s="15"/>
    </row>
    <row r="431" spans="5:5" ht="12.75" customHeight="1" x14ac:dyDescent="0.2">
      <c r="E431" s="15"/>
    </row>
    <row r="432" spans="5:5" ht="12.75" customHeight="1" x14ac:dyDescent="0.2">
      <c r="E432" s="15"/>
    </row>
    <row r="433" spans="5:5" ht="12.75" customHeight="1" x14ac:dyDescent="0.2">
      <c r="E433" s="15"/>
    </row>
    <row r="434" spans="5:5" ht="12.75" customHeight="1" x14ac:dyDescent="0.2">
      <c r="E434" s="15"/>
    </row>
    <row r="435" spans="5:5" ht="12.75" customHeight="1" x14ac:dyDescent="0.2">
      <c r="E435" s="15"/>
    </row>
    <row r="436" spans="5:5" ht="12.75" customHeight="1" x14ac:dyDescent="0.2">
      <c r="E436" s="15"/>
    </row>
    <row r="437" spans="5:5" ht="12.75" customHeight="1" x14ac:dyDescent="0.2">
      <c r="E437" s="15"/>
    </row>
    <row r="438" spans="5:5" ht="12.75" customHeight="1" x14ac:dyDescent="0.2">
      <c r="E438" s="15"/>
    </row>
    <row r="439" spans="5:5" ht="12.75" customHeight="1" x14ac:dyDescent="0.2">
      <c r="E439" s="15"/>
    </row>
    <row r="440" spans="5:5" ht="12.75" customHeight="1" x14ac:dyDescent="0.2">
      <c r="E440" s="15"/>
    </row>
    <row r="441" spans="5:5" ht="12.75" customHeight="1" x14ac:dyDescent="0.2">
      <c r="E441" s="15"/>
    </row>
    <row r="442" spans="5:5" ht="12.75" customHeight="1" x14ac:dyDescent="0.2">
      <c r="E442" s="15"/>
    </row>
    <row r="443" spans="5:5" ht="12.75" customHeight="1" x14ac:dyDescent="0.2">
      <c r="E443" s="15"/>
    </row>
    <row r="444" spans="5:5" ht="12.75" customHeight="1" x14ac:dyDescent="0.2">
      <c r="E444" s="15"/>
    </row>
    <row r="445" spans="5:5" ht="12.75" customHeight="1" x14ac:dyDescent="0.2">
      <c r="E445" s="15"/>
    </row>
    <row r="446" spans="5:5" ht="12.75" customHeight="1" x14ac:dyDescent="0.2">
      <c r="E446" s="15"/>
    </row>
    <row r="447" spans="5:5" ht="12.75" customHeight="1" x14ac:dyDescent="0.2">
      <c r="E447" s="15"/>
    </row>
    <row r="448" spans="5:5" ht="12.75" customHeight="1" x14ac:dyDescent="0.2">
      <c r="E448" s="15"/>
    </row>
    <row r="449" spans="5:5" ht="12.75" customHeight="1" x14ac:dyDescent="0.2">
      <c r="E449" s="15"/>
    </row>
    <row r="450" spans="5:5" ht="12.75" customHeight="1" x14ac:dyDescent="0.2">
      <c r="E450" s="15"/>
    </row>
    <row r="451" spans="5:5" ht="12.75" customHeight="1" x14ac:dyDescent="0.2">
      <c r="E451" s="15"/>
    </row>
    <row r="452" spans="5:5" ht="12.75" customHeight="1" x14ac:dyDescent="0.2">
      <c r="E452" s="15"/>
    </row>
    <row r="453" spans="5:5" ht="12.75" customHeight="1" x14ac:dyDescent="0.2">
      <c r="E453" s="15"/>
    </row>
    <row r="454" spans="5:5" ht="12.75" customHeight="1" x14ac:dyDescent="0.2">
      <c r="E454" s="15"/>
    </row>
    <row r="455" spans="5:5" ht="12.75" customHeight="1" x14ac:dyDescent="0.2">
      <c r="E455" s="15"/>
    </row>
    <row r="456" spans="5:5" ht="12.75" customHeight="1" x14ac:dyDescent="0.2">
      <c r="E456" s="15"/>
    </row>
    <row r="457" spans="5:5" ht="12.75" customHeight="1" x14ac:dyDescent="0.2">
      <c r="E457" s="15"/>
    </row>
    <row r="458" spans="5:5" ht="12.75" customHeight="1" x14ac:dyDescent="0.2">
      <c r="E458" s="15"/>
    </row>
    <row r="459" spans="5:5" ht="12.75" customHeight="1" x14ac:dyDescent="0.2">
      <c r="E459" s="15"/>
    </row>
    <row r="460" spans="5:5" ht="12.75" customHeight="1" x14ac:dyDescent="0.2">
      <c r="E460" s="15"/>
    </row>
    <row r="461" spans="5:5" ht="12.75" customHeight="1" x14ac:dyDescent="0.2">
      <c r="E461" s="15"/>
    </row>
    <row r="462" spans="5:5" ht="12.75" customHeight="1" x14ac:dyDescent="0.2">
      <c r="E462" s="15"/>
    </row>
    <row r="463" spans="5:5" ht="12.75" customHeight="1" x14ac:dyDescent="0.2">
      <c r="E463" s="15"/>
    </row>
    <row r="464" spans="5:5" ht="12.75" customHeight="1" x14ac:dyDescent="0.2">
      <c r="E464" s="15"/>
    </row>
    <row r="465" spans="5:5" ht="12.75" customHeight="1" x14ac:dyDescent="0.2">
      <c r="E465" s="15"/>
    </row>
    <row r="466" spans="5:5" ht="12.75" customHeight="1" x14ac:dyDescent="0.2">
      <c r="E466" s="15"/>
    </row>
    <row r="467" spans="5:5" ht="12.75" customHeight="1" x14ac:dyDescent="0.2">
      <c r="E467" s="15"/>
    </row>
    <row r="468" spans="5:5" ht="12.75" customHeight="1" x14ac:dyDescent="0.2">
      <c r="E468" s="15"/>
    </row>
    <row r="469" spans="5:5" ht="12.75" customHeight="1" x14ac:dyDescent="0.2">
      <c r="E469" s="15"/>
    </row>
    <row r="470" spans="5:5" ht="12.75" customHeight="1" x14ac:dyDescent="0.2">
      <c r="E470" s="15"/>
    </row>
    <row r="471" spans="5:5" ht="12.75" customHeight="1" x14ac:dyDescent="0.2">
      <c r="E471" s="15"/>
    </row>
    <row r="472" spans="5:5" ht="12.75" customHeight="1" x14ac:dyDescent="0.2">
      <c r="E472" s="15"/>
    </row>
    <row r="473" spans="5:5" ht="12.75" customHeight="1" x14ac:dyDescent="0.2">
      <c r="E473" s="15"/>
    </row>
    <row r="474" spans="5:5" ht="12.75" customHeight="1" x14ac:dyDescent="0.2">
      <c r="E474" s="15"/>
    </row>
    <row r="475" spans="5:5" ht="12.75" customHeight="1" x14ac:dyDescent="0.2">
      <c r="E475" s="15"/>
    </row>
    <row r="476" spans="5:5" ht="12.75" customHeight="1" x14ac:dyDescent="0.2">
      <c r="E476" s="15"/>
    </row>
    <row r="477" spans="5:5" ht="12.75" customHeight="1" x14ac:dyDescent="0.2">
      <c r="E477" s="15"/>
    </row>
    <row r="478" spans="5:5" ht="12.75" customHeight="1" x14ac:dyDescent="0.2">
      <c r="E478" s="15"/>
    </row>
    <row r="479" spans="5:5" ht="12.75" customHeight="1" x14ac:dyDescent="0.2">
      <c r="E479" s="15"/>
    </row>
    <row r="480" spans="5:5" ht="12.75" customHeight="1" x14ac:dyDescent="0.2">
      <c r="E480" s="15"/>
    </row>
    <row r="481" spans="5:5" ht="12.75" customHeight="1" x14ac:dyDescent="0.2">
      <c r="E481" s="15"/>
    </row>
    <row r="482" spans="5:5" ht="12.75" customHeight="1" x14ac:dyDescent="0.2">
      <c r="E482" s="15"/>
    </row>
    <row r="483" spans="5:5" ht="12.75" customHeight="1" x14ac:dyDescent="0.2">
      <c r="E483" s="15"/>
    </row>
    <row r="484" spans="5:5" ht="12.75" customHeight="1" x14ac:dyDescent="0.2">
      <c r="E484" s="15"/>
    </row>
    <row r="485" spans="5:5" ht="12.75" customHeight="1" x14ac:dyDescent="0.2">
      <c r="E485" s="15"/>
    </row>
    <row r="486" spans="5:5" ht="12.75" customHeight="1" x14ac:dyDescent="0.2">
      <c r="E486" s="15"/>
    </row>
    <row r="487" spans="5:5" ht="12.75" customHeight="1" x14ac:dyDescent="0.2">
      <c r="E487" s="15"/>
    </row>
    <row r="488" spans="5:5" ht="12.75" customHeight="1" x14ac:dyDescent="0.2">
      <c r="E488" s="15"/>
    </row>
    <row r="489" spans="5:5" ht="12.75" customHeight="1" x14ac:dyDescent="0.2">
      <c r="E489" s="15"/>
    </row>
    <row r="490" spans="5:5" ht="12.75" customHeight="1" x14ac:dyDescent="0.2">
      <c r="E490" s="15"/>
    </row>
    <row r="491" spans="5:5" ht="12.75" customHeight="1" x14ac:dyDescent="0.2">
      <c r="E491" s="15"/>
    </row>
    <row r="492" spans="5:5" ht="12.75" customHeight="1" x14ac:dyDescent="0.2">
      <c r="E492" s="15"/>
    </row>
    <row r="493" spans="5:5" ht="12.75" customHeight="1" x14ac:dyDescent="0.2">
      <c r="E493" s="15"/>
    </row>
    <row r="494" spans="5:5" ht="12.75" customHeight="1" x14ac:dyDescent="0.2">
      <c r="E494" s="15"/>
    </row>
    <row r="495" spans="5:5" ht="12.75" customHeight="1" x14ac:dyDescent="0.2">
      <c r="E495" s="15"/>
    </row>
    <row r="496" spans="5:5" ht="12.75" customHeight="1" x14ac:dyDescent="0.2">
      <c r="E496" s="15"/>
    </row>
    <row r="497" spans="5:5" ht="12.75" customHeight="1" x14ac:dyDescent="0.2">
      <c r="E497" s="15"/>
    </row>
    <row r="498" spans="5:5" ht="12.75" customHeight="1" x14ac:dyDescent="0.2">
      <c r="E498" s="15"/>
    </row>
    <row r="499" spans="5:5" ht="12.75" customHeight="1" x14ac:dyDescent="0.2">
      <c r="E499" s="15"/>
    </row>
    <row r="500" spans="5:5" ht="12.75" customHeight="1" x14ac:dyDescent="0.2">
      <c r="E500" s="15"/>
    </row>
    <row r="501" spans="5:5" ht="12.75" customHeight="1" x14ac:dyDescent="0.2">
      <c r="E501" s="15"/>
    </row>
    <row r="502" spans="5:5" ht="12.75" customHeight="1" x14ac:dyDescent="0.2">
      <c r="E502" s="15"/>
    </row>
    <row r="503" spans="5:5" ht="12.75" customHeight="1" x14ac:dyDescent="0.2">
      <c r="E503" s="15"/>
    </row>
    <row r="504" spans="5:5" ht="12.75" customHeight="1" x14ac:dyDescent="0.2">
      <c r="E504" s="15"/>
    </row>
    <row r="505" spans="5:5" ht="12.75" customHeight="1" x14ac:dyDescent="0.2">
      <c r="E505" s="15"/>
    </row>
    <row r="506" spans="5:5" ht="12.75" customHeight="1" x14ac:dyDescent="0.2">
      <c r="E506" s="15"/>
    </row>
    <row r="507" spans="5:5" ht="12.75" customHeight="1" x14ac:dyDescent="0.2">
      <c r="E507" s="15"/>
    </row>
    <row r="508" spans="5:5" ht="12.75" customHeight="1" x14ac:dyDescent="0.2">
      <c r="E508" s="15"/>
    </row>
    <row r="509" spans="5:5" ht="12.75" customHeight="1" x14ac:dyDescent="0.2">
      <c r="E509" s="15"/>
    </row>
    <row r="510" spans="5:5" ht="12.75" customHeight="1" x14ac:dyDescent="0.2">
      <c r="E510" s="15"/>
    </row>
    <row r="511" spans="5:5" ht="12.75" customHeight="1" x14ac:dyDescent="0.2">
      <c r="E511" s="15"/>
    </row>
    <row r="512" spans="5:5" ht="12.75" customHeight="1" x14ac:dyDescent="0.2">
      <c r="E512" s="15"/>
    </row>
    <row r="513" spans="5:5" ht="12.75" customHeight="1" x14ac:dyDescent="0.2">
      <c r="E513" s="15"/>
    </row>
    <row r="514" spans="5:5" ht="12.75" customHeight="1" x14ac:dyDescent="0.2">
      <c r="E514" s="15"/>
    </row>
    <row r="515" spans="5:5" ht="12.75" customHeight="1" x14ac:dyDescent="0.2">
      <c r="E515" s="15"/>
    </row>
    <row r="516" spans="5:5" ht="12.75" customHeight="1" x14ac:dyDescent="0.2">
      <c r="E516" s="15"/>
    </row>
    <row r="517" spans="5:5" ht="12.75" customHeight="1" x14ac:dyDescent="0.2">
      <c r="E517" s="15"/>
    </row>
    <row r="518" spans="5:5" ht="12.75" customHeight="1" x14ac:dyDescent="0.2">
      <c r="E518" s="15"/>
    </row>
    <row r="519" spans="5:5" ht="12.75" customHeight="1" x14ac:dyDescent="0.2">
      <c r="E519" s="15"/>
    </row>
    <row r="520" spans="5:5" ht="12.75" customHeight="1" x14ac:dyDescent="0.2">
      <c r="E520" s="15"/>
    </row>
    <row r="521" spans="5:5" ht="12.75" customHeight="1" x14ac:dyDescent="0.2">
      <c r="E521" s="15"/>
    </row>
    <row r="522" spans="5:5" ht="12.75" customHeight="1" x14ac:dyDescent="0.2">
      <c r="E522" s="15"/>
    </row>
    <row r="523" spans="5:5" ht="12.75" customHeight="1" x14ac:dyDescent="0.2">
      <c r="E523" s="15"/>
    </row>
    <row r="524" spans="5:5" ht="12.75" customHeight="1" x14ac:dyDescent="0.2">
      <c r="E524" s="15"/>
    </row>
    <row r="525" spans="5:5" ht="12.75" customHeight="1" x14ac:dyDescent="0.2">
      <c r="E525" s="15"/>
    </row>
    <row r="526" spans="5:5" ht="12.75" customHeight="1" x14ac:dyDescent="0.2">
      <c r="E526" s="15"/>
    </row>
    <row r="527" spans="5:5" ht="12.75" customHeight="1" x14ac:dyDescent="0.2">
      <c r="E527" s="15"/>
    </row>
    <row r="528" spans="5:5" ht="12.75" customHeight="1" x14ac:dyDescent="0.2">
      <c r="E528" s="15"/>
    </row>
    <row r="529" spans="5:5" ht="12.75" customHeight="1" x14ac:dyDescent="0.2">
      <c r="E529" s="15"/>
    </row>
    <row r="530" spans="5:5" ht="12.75" customHeight="1" x14ac:dyDescent="0.2">
      <c r="E530" s="15"/>
    </row>
    <row r="531" spans="5:5" ht="12.75" customHeight="1" x14ac:dyDescent="0.2">
      <c r="E531" s="15"/>
    </row>
    <row r="532" spans="5:5" ht="12.75" customHeight="1" x14ac:dyDescent="0.2">
      <c r="E532" s="15"/>
    </row>
    <row r="533" spans="5:5" ht="12.75" customHeight="1" x14ac:dyDescent="0.2">
      <c r="E533" s="15"/>
    </row>
    <row r="534" spans="5:5" ht="12.75" customHeight="1" x14ac:dyDescent="0.2">
      <c r="E534" s="15"/>
    </row>
    <row r="535" spans="5:5" ht="12.75" customHeight="1" x14ac:dyDescent="0.2">
      <c r="E535" s="15"/>
    </row>
    <row r="536" spans="5:5" ht="12.75" customHeight="1" x14ac:dyDescent="0.2">
      <c r="E536" s="15"/>
    </row>
    <row r="537" spans="5:5" ht="12.75" customHeight="1" x14ac:dyDescent="0.2">
      <c r="E537" s="15"/>
    </row>
    <row r="538" spans="5:5" ht="12.75" customHeight="1" x14ac:dyDescent="0.2">
      <c r="E538" s="15"/>
    </row>
    <row r="539" spans="5:5" ht="12.75" customHeight="1" x14ac:dyDescent="0.2">
      <c r="E539" s="15"/>
    </row>
    <row r="540" spans="5:5" ht="12.75" customHeight="1" x14ac:dyDescent="0.2">
      <c r="E540" s="15"/>
    </row>
    <row r="541" spans="5:5" ht="12.75" customHeight="1" x14ac:dyDescent="0.2">
      <c r="E541" s="15"/>
    </row>
    <row r="542" spans="5:5" ht="12.75" customHeight="1" x14ac:dyDescent="0.2">
      <c r="E542" s="15"/>
    </row>
    <row r="543" spans="5:5" ht="12.75" customHeight="1" x14ac:dyDescent="0.2">
      <c r="E543" s="15"/>
    </row>
    <row r="544" spans="5:5" ht="12.75" customHeight="1" x14ac:dyDescent="0.2">
      <c r="E544" s="15"/>
    </row>
    <row r="545" spans="5:5" ht="12.75" customHeight="1" x14ac:dyDescent="0.2">
      <c r="E545" s="15"/>
    </row>
    <row r="546" spans="5:5" ht="12.75" customHeight="1" x14ac:dyDescent="0.2">
      <c r="E546" s="15"/>
    </row>
    <row r="547" spans="5:5" ht="12.75" customHeight="1" x14ac:dyDescent="0.2">
      <c r="E547" s="15"/>
    </row>
    <row r="548" spans="5:5" ht="12.75" customHeight="1" x14ac:dyDescent="0.2">
      <c r="E548" s="15"/>
    </row>
    <row r="549" spans="5:5" ht="12.75" customHeight="1" x14ac:dyDescent="0.2">
      <c r="E549" s="15"/>
    </row>
    <row r="550" spans="5:5" ht="12.75" customHeight="1" x14ac:dyDescent="0.2">
      <c r="E550" s="15"/>
    </row>
    <row r="551" spans="5:5" ht="12.75" customHeight="1" x14ac:dyDescent="0.2">
      <c r="E551" s="15"/>
    </row>
    <row r="552" spans="5:5" ht="12.75" customHeight="1" x14ac:dyDescent="0.2">
      <c r="E552" s="15"/>
    </row>
    <row r="553" spans="5:5" ht="12.75" customHeight="1" x14ac:dyDescent="0.2">
      <c r="E553" s="15"/>
    </row>
    <row r="554" spans="5:5" ht="12.75" customHeight="1" x14ac:dyDescent="0.2">
      <c r="E554" s="15"/>
    </row>
    <row r="555" spans="5:5" ht="12.75" customHeight="1" x14ac:dyDescent="0.2">
      <c r="E555" s="15"/>
    </row>
    <row r="556" spans="5:5" ht="12.75" customHeight="1" x14ac:dyDescent="0.2">
      <c r="E556" s="15"/>
    </row>
    <row r="557" spans="5:5" ht="12.75" customHeight="1" x14ac:dyDescent="0.2">
      <c r="E557" s="15"/>
    </row>
    <row r="558" spans="5:5" ht="12.75" customHeight="1" x14ac:dyDescent="0.2">
      <c r="E558" s="15"/>
    </row>
    <row r="559" spans="5:5" ht="12.75" customHeight="1" x14ac:dyDescent="0.2">
      <c r="E559" s="15"/>
    </row>
    <row r="560" spans="5:5" ht="12.75" customHeight="1" x14ac:dyDescent="0.2">
      <c r="E560" s="15"/>
    </row>
    <row r="561" spans="5:5" ht="12.75" customHeight="1" x14ac:dyDescent="0.2">
      <c r="E561" s="15"/>
    </row>
    <row r="562" spans="5:5" ht="12.75" customHeight="1" x14ac:dyDescent="0.2">
      <c r="E562" s="15"/>
    </row>
    <row r="563" spans="5:5" ht="12.75" customHeight="1" x14ac:dyDescent="0.2">
      <c r="E563" s="15"/>
    </row>
    <row r="564" spans="5:5" ht="12.75" customHeight="1" x14ac:dyDescent="0.2">
      <c r="E564" s="15"/>
    </row>
    <row r="565" spans="5:5" ht="12.75" customHeight="1" x14ac:dyDescent="0.2">
      <c r="E565" s="15"/>
    </row>
    <row r="566" spans="5:5" ht="12.75" customHeight="1" x14ac:dyDescent="0.2">
      <c r="E566" s="15"/>
    </row>
    <row r="567" spans="5:5" ht="12.75" customHeight="1" x14ac:dyDescent="0.2">
      <c r="E567" s="15"/>
    </row>
    <row r="568" spans="5:5" ht="12.75" customHeight="1" x14ac:dyDescent="0.2">
      <c r="E568" s="15"/>
    </row>
    <row r="569" spans="5:5" ht="12.75" customHeight="1" x14ac:dyDescent="0.2">
      <c r="E569" s="15"/>
    </row>
    <row r="570" spans="5:5" ht="12.75" customHeight="1" x14ac:dyDescent="0.2">
      <c r="E570" s="15"/>
    </row>
    <row r="571" spans="5:5" ht="12.75" customHeight="1" x14ac:dyDescent="0.2">
      <c r="E571" s="15"/>
    </row>
    <row r="572" spans="5:5" ht="12.75" customHeight="1" x14ac:dyDescent="0.2">
      <c r="E572" s="15"/>
    </row>
    <row r="573" spans="5:5" ht="12.75" customHeight="1" x14ac:dyDescent="0.2">
      <c r="E573" s="15"/>
    </row>
    <row r="574" spans="5:5" ht="12.75" customHeight="1" x14ac:dyDescent="0.2">
      <c r="E574" s="15"/>
    </row>
    <row r="575" spans="5:5" ht="12.75" customHeight="1" x14ac:dyDescent="0.2">
      <c r="E575" s="15"/>
    </row>
    <row r="576" spans="5:5" ht="12.75" customHeight="1" x14ac:dyDescent="0.2">
      <c r="E576" s="15"/>
    </row>
    <row r="577" spans="5:5" ht="12.75" customHeight="1" x14ac:dyDescent="0.2">
      <c r="E577" s="15"/>
    </row>
    <row r="578" spans="5:5" ht="12.75" customHeight="1" x14ac:dyDescent="0.2">
      <c r="E578" s="15"/>
    </row>
    <row r="579" spans="5:5" ht="12.75" customHeight="1" x14ac:dyDescent="0.2">
      <c r="E579" s="15"/>
    </row>
    <row r="580" spans="5:5" ht="12.75" customHeight="1" x14ac:dyDescent="0.2">
      <c r="E580" s="15"/>
    </row>
    <row r="581" spans="5:5" ht="12.75" customHeight="1" x14ac:dyDescent="0.2">
      <c r="E581" s="15"/>
    </row>
    <row r="582" spans="5:5" ht="12.75" customHeight="1" x14ac:dyDescent="0.2">
      <c r="E582" s="15"/>
    </row>
    <row r="583" spans="5:5" ht="12.75" customHeight="1" x14ac:dyDescent="0.2">
      <c r="E583" s="15"/>
    </row>
    <row r="584" spans="5:5" ht="12.75" customHeight="1" x14ac:dyDescent="0.2">
      <c r="E584" s="15"/>
    </row>
    <row r="585" spans="5:5" ht="12.75" customHeight="1" x14ac:dyDescent="0.2">
      <c r="E585" s="15"/>
    </row>
    <row r="586" spans="5:5" ht="12.75" customHeight="1" x14ac:dyDescent="0.2">
      <c r="E586" s="15"/>
    </row>
    <row r="587" spans="5:5" ht="12.75" customHeight="1" x14ac:dyDescent="0.2">
      <c r="E587" s="15"/>
    </row>
    <row r="588" spans="5:5" ht="12.75" customHeight="1" x14ac:dyDescent="0.2">
      <c r="E588" s="15"/>
    </row>
    <row r="589" spans="5:5" ht="12.75" customHeight="1" x14ac:dyDescent="0.2">
      <c r="E589" s="15"/>
    </row>
    <row r="590" spans="5:5" ht="12.75" customHeight="1" x14ac:dyDescent="0.2">
      <c r="E590" s="15"/>
    </row>
    <row r="591" spans="5:5" ht="12.75" customHeight="1" x14ac:dyDescent="0.2">
      <c r="E591" s="15"/>
    </row>
    <row r="592" spans="5:5" ht="12.75" customHeight="1" x14ac:dyDescent="0.2">
      <c r="E592" s="15"/>
    </row>
    <row r="593" spans="5:5" ht="12.75" customHeight="1" x14ac:dyDescent="0.2">
      <c r="E593" s="15"/>
    </row>
    <row r="594" spans="5:5" ht="12.75" customHeight="1" x14ac:dyDescent="0.2">
      <c r="E594" s="15"/>
    </row>
    <row r="595" spans="5:5" ht="12.75" customHeight="1" x14ac:dyDescent="0.2">
      <c r="E595" s="15"/>
    </row>
    <row r="596" spans="5:5" ht="12.75" customHeight="1" x14ac:dyDescent="0.2">
      <c r="E596" s="15"/>
    </row>
    <row r="597" spans="5:5" ht="12.75" customHeight="1" x14ac:dyDescent="0.2">
      <c r="E597" s="15"/>
    </row>
    <row r="598" spans="5:5" ht="12.75" customHeight="1" x14ac:dyDescent="0.2">
      <c r="E598" s="15"/>
    </row>
    <row r="599" spans="5:5" ht="12.75" customHeight="1" x14ac:dyDescent="0.2">
      <c r="E599" s="15"/>
    </row>
    <row r="600" spans="5:5" ht="12.75" customHeight="1" x14ac:dyDescent="0.2">
      <c r="E600" s="15"/>
    </row>
    <row r="601" spans="5:5" ht="12.75" customHeight="1" x14ac:dyDescent="0.2">
      <c r="E601" s="15"/>
    </row>
    <row r="602" spans="5:5" ht="12.75" customHeight="1" x14ac:dyDescent="0.2">
      <c r="E602" s="15"/>
    </row>
    <row r="603" spans="5:5" ht="12.75" customHeight="1" x14ac:dyDescent="0.2">
      <c r="E603" s="15"/>
    </row>
    <row r="604" spans="5:5" ht="12.75" customHeight="1" x14ac:dyDescent="0.2">
      <c r="E604" s="15"/>
    </row>
    <row r="605" spans="5:5" ht="12.75" customHeight="1" x14ac:dyDescent="0.2">
      <c r="E605" s="15"/>
    </row>
    <row r="606" spans="5:5" ht="12.75" customHeight="1" x14ac:dyDescent="0.2">
      <c r="E606" s="15"/>
    </row>
    <row r="607" spans="5:5" ht="12.75" customHeight="1" x14ac:dyDescent="0.2">
      <c r="E607" s="15"/>
    </row>
    <row r="608" spans="5:5" ht="12.75" customHeight="1" x14ac:dyDescent="0.2">
      <c r="E608" s="15"/>
    </row>
    <row r="609" spans="5:5" ht="12.75" customHeight="1" x14ac:dyDescent="0.2">
      <c r="E609" s="15"/>
    </row>
    <row r="610" spans="5:5" ht="12.75" customHeight="1" x14ac:dyDescent="0.2">
      <c r="E610" s="15"/>
    </row>
    <row r="611" spans="5:5" ht="12.75" customHeight="1" x14ac:dyDescent="0.2">
      <c r="E611" s="15"/>
    </row>
    <row r="612" spans="5:5" ht="12.75" customHeight="1" x14ac:dyDescent="0.2">
      <c r="E612" s="15"/>
    </row>
    <row r="613" spans="5:5" ht="12.75" customHeight="1" x14ac:dyDescent="0.2">
      <c r="E613" s="15"/>
    </row>
    <row r="614" spans="5:5" ht="12.75" customHeight="1" x14ac:dyDescent="0.2">
      <c r="E614" s="15"/>
    </row>
    <row r="615" spans="5:5" ht="12.75" customHeight="1" x14ac:dyDescent="0.2">
      <c r="E615" s="15"/>
    </row>
    <row r="616" spans="5:5" ht="12.75" customHeight="1" x14ac:dyDescent="0.2">
      <c r="E616" s="15"/>
    </row>
    <row r="617" spans="5:5" ht="12.75" customHeight="1" x14ac:dyDescent="0.2">
      <c r="E617" s="15"/>
    </row>
    <row r="618" spans="5:5" ht="12.75" customHeight="1" x14ac:dyDescent="0.2">
      <c r="E618" s="15"/>
    </row>
    <row r="619" spans="5:5" ht="12.75" customHeight="1" x14ac:dyDescent="0.2">
      <c r="E619" s="15"/>
    </row>
    <row r="620" spans="5:5" ht="12.75" customHeight="1" x14ac:dyDescent="0.2">
      <c r="E620" s="15"/>
    </row>
    <row r="621" spans="5:5" ht="12.75" customHeight="1" x14ac:dyDescent="0.2">
      <c r="E621" s="15"/>
    </row>
    <row r="622" spans="5:5" ht="12.75" customHeight="1" x14ac:dyDescent="0.2">
      <c r="E622" s="15"/>
    </row>
    <row r="623" spans="5:5" ht="12.75" customHeight="1" x14ac:dyDescent="0.2">
      <c r="E623" s="15"/>
    </row>
    <row r="624" spans="5:5" ht="12.75" customHeight="1" x14ac:dyDescent="0.2">
      <c r="E624" s="15"/>
    </row>
    <row r="625" spans="5:5" ht="12.75" customHeight="1" x14ac:dyDescent="0.2">
      <c r="E625" s="15"/>
    </row>
    <row r="626" spans="5:5" ht="12.75" customHeight="1" x14ac:dyDescent="0.2">
      <c r="E626" s="15"/>
    </row>
    <row r="627" spans="5:5" ht="12.75" customHeight="1" x14ac:dyDescent="0.2">
      <c r="E627" s="15"/>
    </row>
    <row r="628" spans="5:5" ht="12.75" customHeight="1" x14ac:dyDescent="0.2">
      <c r="E628" s="15"/>
    </row>
    <row r="629" spans="5:5" ht="12.75" customHeight="1" x14ac:dyDescent="0.2">
      <c r="E629" s="15"/>
    </row>
    <row r="630" spans="5:5" ht="12.75" customHeight="1" x14ac:dyDescent="0.2">
      <c r="E630" s="15"/>
    </row>
    <row r="631" spans="5:5" ht="12.75" customHeight="1" x14ac:dyDescent="0.2">
      <c r="E631" s="15"/>
    </row>
    <row r="632" spans="5:5" ht="12.75" customHeight="1" x14ac:dyDescent="0.2">
      <c r="E632" s="15"/>
    </row>
    <row r="633" spans="5:5" ht="12.75" customHeight="1" x14ac:dyDescent="0.2">
      <c r="E633" s="15"/>
    </row>
    <row r="634" spans="5:5" ht="12.75" customHeight="1" x14ac:dyDescent="0.2">
      <c r="E634" s="15"/>
    </row>
    <row r="635" spans="5:5" ht="12.75" customHeight="1" x14ac:dyDescent="0.2">
      <c r="E635" s="15"/>
    </row>
    <row r="636" spans="5:5" ht="12.75" customHeight="1" x14ac:dyDescent="0.2">
      <c r="E636" s="15"/>
    </row>
    <row r="637" spans="5:5" ht="12.75" customHeight="1" x14ac:dyDescent="0.2">
      <c r="E637" s="15"/>
    </row>
    <row r="638" spans="5:5" ht="12.75" customHeight="1" x14ac:dyDescent="0.2">
      <c r="E638" s="15"/>
    </row>
    <row r="639" spans="5:5" ht="12.75" customHeight="1" x14ac:dyDescent="0.2">
      <c r="E639" s="15"/>
    </row>
    <row r="640" spans="5:5" ht="12.75" customHeight="1" x14ac:dyDescent="0.2">
      <c r="E640" s="15"/>
    </row>
    <row r="641" spans="5:5" ht="12.75" customHeight="1" x14ac:dyDescent="0.2">
      <c r="E641" s="15"/>
    </row>
    <row r="642" spans="5:5" ht="12.75" customHeight="1" x14ac:dyDescent="0.2">
      <c r="E642" s="15"/>
    </row>
    <row r="643" spans="5:5" ht="12.75" customHeight="1" x14ac:dyDescent="0.2">
      <c r="E643" s="15"/>
    </row>
    <row r="644" spans="5:5" ht="12.75" customHeight="1" x14ac:dyDescent="0.2">
      <c r="E644" s="15"/>
    </row>
    <row r="645" spans="5:5" ht="12.75" customHeight="1" x14ac:dyDescent="0.2">
      <c r="E645" s="15"/>
    </row>
    <row r="646" spans="5:5" ht="12.75" customHeight="1" x14ac:dyDescent="0.2">
      <c r="E646" s="15"/>
    </row>
    <row r="647" spans="5:5" ht="12.75" customHeight="1" x14ac:dyDescent="0.2">
      <c r="E647" s="15"/>
    </row>
    <row r="648" spans="5:5" ht="12.75" customHeight="1" x14ac:dyDescent="0.2">
      <c r="E648" s="15"/>
    </row>
    <row r="649" spans="5:5" ht="12.75" customHeight="1" x14ac:dyDescent="0.2">
      <c r="E649" s="15"/>
    </row>
    <row r="650" spans="5:5" ht="12.75" customHeight="1" x14ac:dyDescent="0.2">
      <c r="E650" s="15"/>
    </row>
    <row r="651" spans="5:5" ht="12.75" customHeight="1" x14ac:dyDescent="0.2">
      <c r="E651" s="15"/>
    </row>
    <row r="652" spans="5:5" ht="12.75" customHeight="1" x14ac:dyDescent="0.2">
      <c r="E652" s="15"/>
    </row>
    <row r="653" spans="5:5" ht="12.75" customHeight="1" x14ac:dyDescent="0.2">
      <c r="E653" s="15"/>
    </row>
    <row r="654" spans="5:5" ht="12.75" customHeight="1" x14ac:dyDescent="0.2">
      <c r="E654" s="15"/>
    </row>
    <row r="655" spans="5:5" ht="12.75" customHeight="1" x14ac:dyDescent="0.2">
      <c r="E655" s="15"/>
    </row>
    <row r="656" spans="5:5" ht="12.75" customHeight="1" x14ac:dyDescent="0.2">
      <c r="E656" s="15"/>
    </row>
    <row r="657" spans="5:5" ht="12.75" customHeight="1" x14ac:dyDescent="0.2">
      <c r="E657" s="15"/>
    </row>
    <row r="658" spans="5:5" ht="12.75" customHeight="1" x14ac:dyDescent="0.2">
      <c r="E658" s="15"/>
    </row>
    <row r="659" spans="5:5" ht="12.75" customHeight="1" x14ac:dyDescent="0.2">
      <c r="E659" s="15"/>
    </row>
    <row r="660" spans="5:5" ht="12.75" customHeight="1" x14ac:dyDescent="0.2">
      <c r="E660" s="15"/>
    </row>
    <row r="661" spans="5:5" ht="12.75" customHeight="1" x14ac:dyDescent="0.2">
      <c r="E661" s="15"/>
    </row>
    <row r="662" spans="5:5" ht="12.75" customHeight="1" x14ac:dyDescent="0.2">
      <c r="E662" s="15"/>
    </row>
    <row r="663" spans="5:5" ht="12.75" customHeight="1" x14ac:dyDescent="0.2">
      <c r="E663" s="15"/>
    </row>
    <row r="664" spans="5:5" ht="12.75" customHeight="1" x14ac:dyDescent="0.2">
      <c r="E664" s="15"/>
    </row>
    <row r="665" spans="5:5" ht="12.75" customHeight="1" x14ac:dyDescent="0.2">
      <c r="E665" s="15"/>
    </row>
    <row r="666" spans="5:5" ht="12.75" customHeight="1" x14ac:dyDescent="0.2">
      <c r="E666" s="15"/>
    </row>
    <row r="667" spans="5:5" ht="12.75" customHeight="1" x14ac:dyDescent="0.2">
      <c r="E667" s="15"/>
    </row>
    <row r="668" spans="5:5" ht="12.75" customHeight="1" x14ac:dyDescent="0.2">
      <c r="E668" s="15"/>
    </row>
    <row r="669" spans="5:5" ht="12.75" customHeight="1" x14ac:dyDescent="0.2">
      <c r="E669" s="15"/>
    </row>
    <row r="670" spans="5:5" ht="12.75" customHeight="1" x14ac:dyDescent="0.2">
      <c r="E670" s="15"/>
    </row>
    <row r="671" spans="5:5" ht="12.75" customHeight="1" x14ac:dyDescent="0.2">
      <c r="E671" s="15"/>
    </row>
    <row r="672" spans="5:5" ht="12.75" customHeight="1" x14ac:dyDescent="0.2">
      <c r="E672" s="15"/>
    </row>
    <row r="673" spans="5:5" ht="12.75" customHeight="1" x14ac:dyDescent="0.2">
      <c r="E673" s="15"/>
    </row>
    <row r="674" spans="5:5" ht="12.75" customHeight="1" x14ac:dyDescent="0.2">
      <c r="E674" s="15"/>
    </row>
    <row r="675" spans="5:5" ht="12.75" customHeight="1" x14ac:dyDescent="0.2">
      <c r="E675" s="15"/>
    </row>
    <row r="676" spans="5:5" ht="12.75" customHeight="1" x14ac:dyDescent="0.2">
      <c r="E676" s="15"/>
    </row>
    <row r="677" spans="5:5" ht="12.75" customHeight="1" x14ac:dyDescent="0.2">
      <c r="E677" s="15"/>
    </row>
    <row r="678" spans="5:5" ht="12.75" customHeight="1" x14ac:dyDescent="0.2">
      <c r="E678" s="15"/>
    </row>
    <row r="679" spans="5:5" ht="12.75" customHeight="1" x14ac:dyDescent="0.2">
      <c r="E679" s="15"/>
    </row>
    <row r="680" spans="5:5" ht="12.75" customHeight="1" x14ac:dyDescent="0.2">
      <c r="E680" s="15"/>
    </row>
    <row r="681" spans="5:5" ht="12.75" customHeight="1" x14ac:dyDescent="0.2">
      <c r="E681" s="15"/>
    </row>
    <row r="682" spans="5:5" ht="12.75" customHeight="1" x14ac:dyDescent="0.2">
      <c r="E682" s="15"/>
    </row>
    <row r="683" spans="5:5" ht="12.75" customHeight="1" x14ac:dyDescent="0.2">
      <c r="E683" s="15"/>
    </row>
    <row r="684" spans="5:5" ht="12.75" customHeight="1" x14ac:dyDescent="0.2">
      <c r="E684" s="15"/>
    </row>
    <row r="685" spans="5:5" ht="12.75" customHeight="1" x14ac:dyDescent="0.2">
      <c r="E685" s="15"/>
    </row>
    <row r="686" spans="5:5" ht="12.75" customHeight="1" x14ac:dyDescent="0.2">
      <c r="E686" s="15"/>
    </row>
    <row r="687" spans="5:5" ht="12.75" customHeight="1" x14ac:dyDescent="0.2">
      <c r="E687" s="15"/>
    </row>
    <row r="688" spans="5:5" ht="12.75" customHeight="1" x14ac:dyDescent="0.2">
      <c r="E688" s="15"/>
    </row>
    <row r="689" spans="5:5" ht="12.75" customHeight="1" x14ac:dyDescent="0.2">
      <c r="E689" s="15"/>
    </row>
    <row r="690" spans="5:5" ht="12.75" customHeight="1" x14ac:dyDescent="0.2">
      <c r="E690" s="15"/>
    </row>
    <row r="691" spans="5:5" ht="12.75" customHeight="1" x14ac:dyDescent="0.2">
      <c r="E691" s="15"/>
    </row>
    <row r="692" spans="5:5" ht="12.75" customHeight="1" x14ac:dyDescent="0.2">
      <c r="E692" s="15"/>
    </row>
    <row r="693" spans="5:5" ht="12.75" customHeight="1" x14ac:dyDescent="0.2">
      <c r="E693" s="15"/>
    </row>
    <row r="694" spans="5:5" ht="12.75" customHeight="1" x14ac:dyDescent="0.2">
      <c r="E694" s="15"/>
    </row>
    <row r="695" spans="5:5" ht="12.75" customHeight="1" x14ac:dyDescent="0.2">
      <c r="E695" s="15"/>
    </row>
    <row r="696" spans="5:5" ht="12.75" customHeight="1" x14ac:dyDescent="0.2">
      <c r="E696" s="15"/>
    </row>
    <row r="697" spans="5:5" ht="12.75" customHeight="1" x14ac:dyDescent="0.2">
      <c r="E697" s="15"/>
    </row>
    <row r="698" spans="5:5" ht="12.75" customHeight="1" x14ac:dyDescent="0.2">
      <c r="E698" s="15"/>
    </row>
    <row r="699" spans="5:5" ht="12.75" customHeight="1" x14ac:dyDescent="0.2">
      <c r="E699" s="15"/>
    </row>
    <row r="700" spans="5:5" ht="12.75" customHeight="1" x14ac:dyDescent="0.2">
      <c r="E700" s="15"/>
    </row>
    <row r="701" spans="5:5" ht="12.75" customHeight="1" x14ac:dyDescent="0.2">
      <c r="E701" s="15"/>
    </row>
    <row r="702" spans="5:5" ht="12.75" customHeight="1" x14ac:dyDescent="0.2">
      <c r="E702" s="15"/>
    </row>
    <row r="703" spans="5:5" ht="12.75" customHeight="1" x14ac:dyDescent="0.2">
      <c r="E703" s="15"/>
    </row>
    <row r="704" spans="5:5" ht="12.75" customHeight="1" x14ac:dyDescent="0.2">
      <c r="E704" s="15"/>
    </row>
    <row r="705" spans="5:5" ht="12.75" customHeight="1" x14ac:dyDescent="0.2">
      <c r="E705" s="15"/>
    </row>
    <row r="706" spans="5:5" ht="12.75" customHeight="1" x14ac:dyDescent="0.2">
      <c r="E706" s="15"/>
    </row>
    <row r="707" spans="5:5" ht="12.75" customHeight="1" x14ac:dyDescent="0.2">
      <c r="E707" s="15"/>
    </row>
    <row r="708" spans="5:5" ht="12.75" customHeight="1" x14ac:dyDescent="0.2">
      <c r="E708" s="15"/>
    </row>
    <row r="709" spans="5:5" ht="12.75" customHeight="1" x14ac:dyDescent="0.2">
      <c r="E709" s="15"/>
    </row>
    <row r="710" spans="5:5" ht="12.75" customHeight="1" x14ac:dyDescent="0.2">
      <c r="E710" s="15"/>
    </row>
    <row r="711" spans="5:5" ht="12.75" customHeight="1" x14ac:dyDescent="0.2">
      <c r="E711" s="15"/>
    </row>
    <row r="712" spans="5:5" ht="12.75" customHeight="1" x14ac:dyDescent="0.2">
      <c r="E712" s="15"/>
    </row>
    <row r="713" spans="5:5" ht="12.75" customHeight="1" x14ac:dyDescent="0.2">
      <c r="E713" s="15"/>
    </row>
    <row r="714" spans="5:5" ht="12.75" customHeight="1" x14ac:dyDescent="0.2">
      <c r="E714" s="15"/>
    </row>
    <row r="715" spans="5:5" ht="12.75" customHeight="1" x14ac:dyDescent="0.2">
      <c r="E715" s="15"/>
    </row>
    <row r="716" spans="5:5" ht="12.75" customHeight="1" x14ac:dyDescent="0.2">
      <c r="E716" s="15"/>
    </row>
    <row r="717" spans="5:5" ht="12.75" customHeight="1" x14ac:dyDescent="0.2">
      <c r="E717" s="15"/>
    </row>
    <row r="718" spans="5:5" ht="12.75" customHeight="1" x14ac:dyDescent="0.2">
      <c r="E718" s="15"/>
    </row>
    <row r="719" spans="5:5" ht="12.75" customHeight="1" x14ac:dyDescent="0.2">
      <c r="E719" s="15"/>
    </row>
    <row r="720" spans="5:5" ht="12.75" customHeight="1" x14ac:dyDescent="0.2">
      <c r="E720" s="15"/>
    </row>
    <row r="721" spans="5:5" ht="12.75" customHeight="1" x14ac:dyDescent="0.2">
      <c r="E721" s="15"/>
    </row>
    <row r="722" spans="5:5" ht="12.75" customHeight="1" x14ac:dyDescent="0.2">
      <c r="E722" s="15"/>
    </row>
    <row r="723" spans="5:5" ht="12.75" customHeight="1" x14ac:dyDescent="0.2">
      <c r="E723" s="15"/>
    </row>
    <row r="724" spans="5:5" ht="12.75" customHeight="1" x14ac:dyDescent="0.2">
      <c r="E724" s="15"/>
    </row>
    <row r="725" spans="5:5" ht="12.75" customHeight="1" x14ac:dyDescent="0.2">
      <c r="E725" s="15"/>
    </row>
    <row r="726" spans="5:5" ht="12.75" customHeight="1" x14ac:dyDescent="0.2">
      <c r="E726" s="15"/>
    </row>
    <row r="727" spans="5:5" ht="12.75" customHeight="1" x14ac:dyDescent="0.2">
      <c r="E727" s="15"/>
    </row>
    <row r="728" spans="5:5" ht="12.75" customHeight="1" x14ac:dyDescent="0.2">
      <c r="E728" s="15"/>
    </row>
    <row r="729" spans="5:5" ht="12.75" customHeight="1" x14ac:dyDescent="0.2">
      <c r="E729" s="15"/>
    </row>
    <row r="730" spans="5:5" ht="12.75" customHeight="1" x14ac:dyDescent="0.2">
      <c r="E730" s="15"/>
    </row>
    <row r="731" spans="5:5" ht="12.75" customHeight="1" x14ac:dyDescent="0.2">
      <c r="E731" s="15"/>
    </row>
    <row r="732" spans="5:5" ht="12.75" customHeight="1" x14ac:dyDescent="0.2">
      <c r="E732" s="15"/>
    </row>
    <row r="733" spans="5:5" ht="12.75" customHeight="1" x14ac:dyDescent="0.2">
      <c r="E733" s="15"/>
    </row>
    <row r="734" spans="5:5" ht="12.75" customHeight="1" x14ac:dyDescent="0.2">
      <c r="E734" s="15"/>
    </row>
    <row r="735" spans="5:5" ht="12.75" customHeight="1" x14ac:dyDescent="0.2">
      <c r="E735" s="15"/>
    </row>
    <row r="736" spans="5:5" ht="12.75" customHeight="1" x14ac:dyDescent="0.2">
      <c r="E736" s="15"/>
    </row>
    <row r="737" spans="5:5" ht="12.75" customHeight="1" x14ac:dyDescent="0.2">
      <c r="E737" s="15"/>
    </row>
    <row r="738" spans="5:5" ht="12.75" customHeight="1" x14ac:dyDescent="0.2">
      <c r="E738" s="15"/>
    </row>
    <row r="739" spans="5:5" ht="12.75" customHeight="1" x14ac:dyDescent="0.2">
      <c r="E739" s="15"/>
    </row>
    <row r="740" spans="5:5" ht="12.75" customHeight="1" x14ac:dyDescent="0.2">
      <c r="E740" s="15"/>
    </row>
    <row r="741" spans="5:5" ht="12.75" customHeight="1" x14ac:dyDescent="0.2">
      <c r="E741" s="15"/>
    </row>
    <row r="742" spans="5:5" ht="12.75" customHeight="1" x14ac:dyDescent="0.2">
      <c r="E742" s="15"/>
    </row>
    <row r="743" spans="5:5" ht="12.75" customHeight="1" x14ac:dyDescent="0.2">
      <c r="E743" s="15"/>
    </row>
    <row r="744" spans="5:5" ht="12.75" customHeight="1" x14ac:dyDescent="0.2">
      <c r="E744" s="15"/>
    </row>
    <row r="745" spans="5:5" ht="12.75" customHeight="1" x14ac:dyDescent="0.2">
      <c r="E745" s="15"/>
    </row>
    <row r="746" spans="5:5" ht="12.75" customHeight="1" x14ac:dyDescent="0.2">
      <c r="E746" s="15"/>
    </row>
    <row r="747" spans="5:5" ht="12.75" customHeight="1" x14ac:dyDescent="0.2">
      <c r="E747" s="15"/>
    </row>
    <row r="748" spans="5:5" ht="12.75" customHeight="1" x14ac:dyDescent="0.2">
      <c r="E748" s="15"/>
    </row>
    <row r="749" spans="5:5" ht="12.75" customHeight="1" x14ac:dyDescent="0.2">
      <c r="E749" s="15"/>
    </row>
    <row r="750" spans="5:5" ht="12.75" customHeight="1" x14ac:dyDescent="0.2">
      <c r="E750" s="15"/>
    </row>
    <row r="751" spans="5:5" ht="12.75" customHeight="1" x14ac:dyDescent="0.2">
      <c r="E751" s="15"/>
    </row>
    <row r="752" spans="5:5" ht="12.75" customHeight="1" x14ac:dyDescent="0.2">
      <c r="E752" s="15"/>
    </row>
    <row r="753" spans="5:5" ht="12.75" customHeight="1" x14ac:dyDescent="0.2">
      <c r="E753" s="15"/>
    </row>
    <row r="754" spans="5:5" ht="12.75" customHeight="1" x14ac:dyDescent="0.2">
      <c r="E754" s="15"/>
    </row>
    <row r="755" spans="5:5" ht="12.75" customHeight="1" x14ac:dyDescent="0.2">
      <c r="E755" s="15"/>
    </row>
    <row r="756" spans="5:5" ht="12.75" customHeight="1" x14ac:dyDescent="0.2">
      <c r="E756" s="15"/>
    </row>
    <row r="757" spans="5:5" ht="12.75" customHeight="1" x14ac:dyDescent="0.2">
      <c r="E757" s="15"/>
    </row>
    <row r="758" spans="5:5" ht="12.75" customHeight="1" x14ac:dyDescent="0.2">
      <c r="E758" s="15"/>
    </row>
    <row r="759" spans="5:5" ht="12.75" customHeight="1" x14ac:dyDescent="0.2">
      <c r="E759" s="15"/>
    </row>
    <row r="760" spans="5:5" ht="12.75" customHeight="1" x14ac:dyDescent="0.2">
      <c r="E760" s="15"/>
    </row>
    <row r="761" spans="5:5" ht="12.75" customHeight="1" x14ac:dyDescent="0.2">
      <c r="E761" s="15"/>
    </row>
    <row r="762" spans="5:5" ht="12.75" customHeight="1" x14ac:dyDescent="0.2">
      <c r="E762" s="15"/>
    </row>
    <row r="763" spans="5:5" ht="12.75" customHeight="1" x14ac:dyDescent="0.2">
      <c r="E763" s="15"/>
    </row>
    <row r="764" spans="5:5" ht="12.75" customHeight="1" x14ac:dyDescent="0.2">
      <c r="E764" s="15"/>
    </row>
    <row r="765" spans="5:5" ht="12.75" customHeight="1" x14ac:dyDescent="0.2">
      <c r="E765" s="15"/>
    </row>
    <row r="766" spans="5:5" ht="12.75" customHeight="1" x14ac:dyDescent="0.2">
      <c r="E766" s="15"/>
    </row>
    <row r="767" spans="5:5" ht="12.75" customHeight="1" x14ac:dyDescent="0.2">
      <c r="E767" s="15"/>
    </row>
    <row r="768" spans="5:5" ht="12.75" customHeight="1" x14ac:dyDescent="0.2">
      <c r="E768" s="15"/>
    </row>
    <row r="769" spans="5:5" ht="12.75" customHeight="1" x14ac:dyDescent="0.2">
      <c r="E769" s="15"/>
    </row>
    <row r="770" spans="5:5" ht="12.75" customHeight="1" x14ac:dyDescent="0.2">
      <c r="E770" s="15"/>
    </row>
    <row r="771" spans="5:5" ht="12.75" customHeight="1" x14ac:dyDescent="0.2">
      <c r="E771" s="15"/>
    </row>
    <row r="772" spans="5:5" ht="12.75" customHeight="1" x14ac:dyDescent="0.2">
      <c r="E772" s="15"/>
    </row>
    <row r="773" spans="5:5" ht="12.75" customHeight="1" x14ac:dyDescent="0.2">
      <c r="E773" s="15"/>
    </row>
    <row r="774" spans="5:5" ht="12.75" customHeight="1" x14ac:dyDescent="0.2">
      <c r="E774" s="15"/>
    </row>
    <row r="775" spans="5:5" ht="12.75" customHeight="1" x14ac:dyDescent="0.2">
      <c r="E775" s="15"/>
    </row>
    <row r="776" spans="5:5" ht="12.75" customHeight="1" x14ac:dyDescent="0.2">
      <c r="E776" s="15"/>
    </row>
    <row r="777" spans="5:5" ht="12.75" customHeight="1" x14ac:dyDescent="0.2">
      <c r="E777" s="15"/>
    </row>
    <row r="778" spans="5:5" ht="12.75" customHeight="1" x14ac:dyDescent="0.2">
      <c r="E778" s="15"/>
    </row>
    <row r="779" spans="5:5" ht="12.75" customHeight="1" x14ac:dyDescent="0.2">
      <c r="E779" s="15"/>
    </row>
    <row r="780" spans="5:5" ht="12.75" customHeight="1" x14ac:dyDescent="0.2">
      <c r="E780" s="15"/>
    </row>
    <row r="781" spans="5:5" ht="12.75" customHeight="1" x14ac:dyDescent="0.2">
      <c r="E781" s="15"/>
    </row>
    <row r="782" spans="5:5" ht="12.75" customHeight="1" x14ac:dyDescent="0.2">
      <c r="E782" s="15"/>
    </row>
    <row r="783" spans="5:5" ht="12.75" customHeight="1" x14ac:dyDescent="0.2">
      <c r="E783" s="15"/>
    </row>
    <row r="784" spans="5:5" ht="12.75" customHeight="1" x14ac:dyDescent="0.2">
      <c r="E784" s="15"/>
    </row>
    <row r="785" spans="5:5" ht="12.75" customHeight="1" x14ac:dyDescent="0.2">
      <c r="E785" s="15"/>
    </row>
    <row r="786" spans="5:5" ht="12.75" customHeight="1" x14ac:dyDescent="0.2">
      <c r="E786" s="15"/>
    </row>
    <row r="787" spans="5:5" ht="12.75" customHeight="1" x14ac:dyDescent="0.2">
      <c r="E787" s="15"/>
    </row>
    <row r="788" spans="5:5" ht="12.75" customHeight="1" x14ac:dyDescent="0.2">
      <c r="E788" s="15"/>
    </row>
    <row r="789" spans="5:5" ht="12.75" customHeight="1" x14ac:dyDescent="0.2">
      <c r="E789" s="15"/>
    </row>
    <row r="790" spans="5:5" ht="12.75" customHeight="1" x14ac:dyDescent="0.2">
      <c r="E790" s="15"/>
    </row>
    <row r="791" spans="5:5" ht="12.75" customHeight="1" x14ac:dyDescent="0.2">
      <c r="E791" s="15"/>
    </row>
    <row r="792" spans="5:5" ht="12.75" customHeight="1" x14ac:dyDescent="0.2">
      <c r="E792" s="15"/>
    </row>
    <row r="793" spans="5:5" ht="12.75" customHeight="1" x14ac:dyDescent="0.2">
      <c r="E793" s="15"/>
    </row>
    <row r="794" spans="5:5" ht="12.75" customHeight="1" x14ac:dyDescent="0.2">
      <c r="E794" s="15"/>
    </row>
    <row r="795" spans="5:5" ht="12.75" customHeight="1" x14ac:dyDescent="0.2">
      <c r="E795" s="15"/>
    </row>
    <row r="796" spans="5:5" ht="12.75" customHeight="1" x14ac:dyDescent="0.2">
      <c r="E796" s="15"/>
    </row>
    <row r="797" spans="5:5" ht="12.75" customHeight="1" x14ac:dyDescent="0.2">
      <c r="E797" s="15"/>
    </row>
    <row r="798" spans="5:5" ht="12.75" customHeight="1" x14ac:dyDescent="0.2">
      <c r="E798" s="15"/>
    </row>
    <row r="799" spans="5:5" ht="12.75" customHeight="1" x14ac:dyDescent="0.2">
      <c r="E799" s="15"/>
    </row>
    <row r="800" spans="5:5" ht="12.75" customHeight="1" x14ac:dyDescent="0.2">
      <c r="E800" s="15"/>
    </row>
    <row r="801" spans="5:5" ht="12.75" customHeight="1" x14ac:dyDescent="0.2">
      <c r="E801" s="15"/>
    </row>
    <row r="802" spans="5:5" ht="12.75" customHeight="1" x14ac:dyDescent="0.2">
      <c r="E802" s="15"/>
    </row>
    <row r="803" spans="5:5" ht="12.75" customHeight="1" x14ac:dyDescent="0.2">
      <c r="E803" s="15"/>
    </row>
    <row r="804" spans="5:5" ht="12.75" customHeight="1" x14ac:dyDescent="0.2">
      <c r="E804" s="15"/>
    </row>
    <row r="805" spans="5:5" ht="12.75" customHeight="1" x14ac:dyDescent="0.2">
      <c r="E805" s="15"/>
    </row>
    <row r="806" spans="5:5" ht="12.75" customHeight="1" x14ac:dyDescent="0.2">
      <c r="E806" s="15"/>
    </row>
    <row r="807" spans="5:5" ht="12.75" customHeight="1" x14ac:dyDescent="0.2">
      <c r="E807" s="15"/>
    </row>
    <row r="808" spans="5:5" ht="12.75" customHeight="1" x14ac:dyDescent="0.2">
      <c r="E808" s="15"/>
    </row>
    <row r="809" spans="5:5" ht="12.75" customHeight="1" x14ac:dyDescent="0.2">
      <c r="E809" s="15"/>
    </row>
    <row r="810" spans="5:5" ht="12.75" customHeight="1" x14ac:dyDescent="0.2">
      <c r="E810" s="15"/>
    </row>
    <row r="811" spans="5:5" ht="12.75" customHeight="1" x14ac:dyDescent="0.2">
      <c r="E811" s="15"/>
    </row>
    <row r="812" spans="5:5" ht="12.75" customHeight="1" x14ac:dyDescent="0.2">
      <c r="E812" s="15"/>
    </row>
    <row r="813" spans="5:5" ht="12.75" customHeight="1" x14ac:dyDescent="0.2">
      <c r="E813" s="15"/>
    </row>
    <row r="814" spans="5:5" ht="12.75" customHeight="1" x14ac:dyDescent="0.2">
      <c r="E814" s="15"/>
    </row>
    <row r="815" spans="5:5" ht="12.75" customHeight="1" x14ac:dyDescent="0.2">
      <c r="E815" s="15"/>
    </row>
    <row r="816" spans="5:5" ht="12.75" customHeight="1" x14ac:dyDescent="0.2">
      <c r="E816" s="15"/>
    </row>
    <row r="817" spans="5:5" ht="12.75" customHeight="1" x14ac:dyDescent="0.2">
      <c r="E817" s="15"/>
    </row>
    <row r="818" spans="5:5" ht="12.75" customHeight="1" x14ac:dyDescent="0.2">
      <c r="E818" s="15"/>
    </row>
    <row r="819" spans="5:5" ht="12.75" customHeight="1" x14ac:dyDescent="0.2">
      <c r="E819" s="15"/>
    </row>
    <row r="820" spans="5:5" ht="12.75" customHeight="1" x14ac:dyDescent="0.2">
      <c r="E820" s="15"/>
    </row>
    <row r="821" spans="5:5" ht="12.75" customHeight="1" x14ac:dyDescent="0.2">
      <c r="E821" s="15"/>
    </row>
    <row r="822" spans="5:5" ht="12.75" customHeight="1" x14ac:dyDescent="0.2">
      <c r="E822" s="15"/>
    </row>
    <row r="823" spans="5:5" ht="12.75" customHeight="1" x14ac:dyDescent="0.2">
      <c r="E823" s="15"/>
    </row>
    <row r="824" spans="5:5" ht="12.75" customHeight="1" x14ac:dyDescent="0.2">
      <c r="E824" s="15"/>
    </row>
    <row r="825" spans="5:5" ht="12.75" customHeight="1" x14ac:dyDescent="0.2">
      <c r="E825" s="15"/>
    </row>
    <row r="826" spans="5:5" ht="12.75" customHeight="1" x14ac:dyDescent="0.2">
      <c r="E826" s="15"/>
    </row>
    <row r="827" spans="5:5" ht="12.75" customHeight="1" x14ac:dyDescent="0.2">
      <c r="E827" s="15"/>
    </row>
    <row r="828" spans="5:5" ht="12.75" customHeight="1" x14ac:dyDescent="0.2">
      <c r="E828" s="15"/>
    </row>
    <row r="829" spans="5:5" ht="12.75" customHeight="1" x14ac:dyDescent="0.2">
      <c r="E829" s="15"/>
    </row>
    <row r="830" spans="5:5" ht="12.75" customHeight="1" x14ac:dyDescent="0.2">
      <c r="E830" s="15"/>
    </row>
    <row r="831" spans="5:5" ht="12.75" customHeight="1" x14ac:dyDescent="0.2">
      <c r="E831" s="15"/>
    </row>
    <row r="832" spans="5:5" ht="12.75" customHeight="1" x14ac:dyDescent="0.2">
      <c r="E832" s="15"/>
    </row>
    <row r="833" spans="5:5" ht="12.75" customHeight="1" x14ac:dyDescent="0.2">
      <c r="E833" s="15"/>
    </row>
    <row r="834" spans="5:5" ht="12.75" customHeight="1" x14ac:dyDescent="0.2">
      <c r="E834" s="15"/>
    </row>
    <row r="835" spans="5:5" ht="12.75" customHeight="1" x14ac:dyDescent="0.2">
      <c r="E835" s="15"/>
    </row>
    <row r="836" spans="5:5" ht="12.75" customHeight="1" x14ac:dyDescent="0.2">
      <c r="E836" s="15"/>
    </row>
    <row r="837" spans="5:5" ht="12.75" customHeight="1" x14ac:dyDescent="0.2">
      <c r="E837" s="15"/>
    </row>
    <row r="838" spans="5:5" ht="12.75" customHeight="1" x14ac:dyDescent="0.2">
      <c r="E838" s="15"/>
    </row>
    <row r="839" spans="5:5" ht="12.75" customHeight="1" x14ac:dyDescent="0.2">
      <c r="E839" s="15"/>
    </row>
    <row r="840" spans="5:5" ht="12.75" customHeight="1" x14ac:dyDescent="0.2">
      <c r="E840" s="15"/>
    </row>
    <row r="841" spans="5:5" ht="12.75" customHeight="1" x14ac:dyDescent="0.2">
      <c r="E841" s="15"/>
    </row>
    <row r="842" spans="5:5" ht="12.75" customHeight="1" x14ac:dyDescent="0.2">
      <c r="E842" s="15"/>
    </row>
    <row r="843" spans="5:5" ht="12.75" customHeight="1" x14ac:dyDescent="0.2">
      <c r="E843" s="15"/>
    </row>
    <row r="844" spans="5:5" ht="12.75" customHeight="1" x14ac:dyDescent="0.2">
      <c r="E844" s="15"/>
    </row>
    <row r="845" spans="5:5" ht="12.75" customHeight="1" x14ac:dyDescent="0.2">
      <c r="E845" s="15"/>
    </row>
    <row r="846" spans="5:5" ht="12.75" customHeight="1" x14ac:dyDescent="0.2">
      <c r="E846" s="15"/>
    </row>
    <row r="847" spans="5:5" ht="12.75" customHeight="1" x14ac:dyDescent="0.2">
      <c r="E847" s="15"/>
    </row>
    <row r="848" spans="5:5" ht="12.75" customHeight="1" x14ac:dyDescent="0.2">
      <c r="E848" s="15"/>
    </row>
    <row r="849" spans="5:5" ht="12.75" customHeight="1" x14ac:dyDescent="0.2">
      <c r="E849" s="15"/>
    </row>
    <row r="850" spans="5:5" ht="12.75" customHeight="1" x14ac:dyDescent="0.2">
      <c r="E850" s="15"/>
    </row>
    <row r="851" spans="5:5" ht="12.75" customHeight="1" x14ac:dyDescent="0.2">
      <c r="E851" s="15"/>
    </row>
    <row r="852" spans="5:5" ht="12.75" customHeight="1" x14ac:dyDescent="0.2">
      <c r="E852" s="15"/>
    </row>
    <row r="853" spans="5:5" ht="12.75" customHeight="1" x14ac:dyDescent="0.2">
      <c r="E853" s="15"/>
    </row>
    <row r="854" spans="5:5" ht="12.75" customHeight="1" x14ac:dyDescent="0.2">
      <c r="E854" s="15"/>
    </row>
    <row r="855" spans="5:5" ht="12.75" customHeight="1" x14ac:dyDescent="0.2">
      <c r="E855" s="15"/>
    </row>
    <row r="856" spans="5:5" ht="12.75" customHeight="1" x14ac:dyDescent="0.2">
      <c r="E856" s="15"/>
    </row>
    <row r="857" spans="5:5" ht="12.75" customHeight="1" x14ac:dyDescent="0.2">
      <c r="E857" s="15"/>
    </row>
    <row r="858" spans="5:5" ht="12.75" customHeight="1" x14ac:dyDescent="0.2">
      <c r="E858" s="15"/>
    </row>
    <row r="859" spans="5:5" ht="12.75" customHeight="1" x14ac:dyDescent="0.2">
      <c r="E859" s="15"/>
    </row>
    <row r="860" spans="5:5" ht="12.75" customHeight="1" x14ac:dyDescent="0.2">
      <c r="E860" s="15"/>
    </row>
    <row r="861" spans="5:5" ht="12.75" customHeight="1" x14ac:dyDescent="0.2">
      <c r="E861" s="15"/>
    </row>
    <row r="862" spans="5:5" ht="12.75" customHeight="1" x14ac:dyDescent="0.2">
      <c r="E862" s="15"/>
    </row>
    <row r="863" spans="5:5" ht="12.75" customHeight="1" x14ac:dyDescent="0.2">
      <c r="E863" s="15"/>
    </row>
    <row r="864" spans="5:5" ht="12.75" customHeight="1" x14ac:dyDescent="0.2">
      <c r="E864" s="15"/>
    </row>
    <row r="865" spans="5:5" ht="12.75" customHeight="1" x14ac:dyDescent="0.2">
      <c r="E865" s="15"/>
    </row>
    <row r="866" spans="5:5" ht="12.75" customHeight="1" x14ac:dyDescent="0.2">
      <c r="E866" s="15"/>
    </row>
    <row r="867" spans="5:5" ht="12.75" customHeight="1" x14ac:dyDescent="0.2">
      <c r="E867" s="15"/>
    </row>
    <row r="868" spans="5:5" ht="12.75" customHeight="1" x14ac:dyDescent="0.2">
      <c r="E868" s="15"/>
    </row>
    <row r="869" spans="5:5" ht="12.75" customHeight="1" x14ac:dyDescent="0.2">
      <c r="E869" s="15"/>
    </row>
    <row r="870" spans="5:5" ht="12.75" customHeight="1" x14ac:dyDescent="0.2">
      <c r="E870" s="15"/>
    </row>
    <row r="871" spans="5:5" ht="12.75" customHeight="1" x14ac:dyDescent="0.2">
      <c r="E871" s="15"/>
    </row>
    <row r="872" spans="5:5" ht="12.75" customHeight="1" x14ac:dyDescent="0.2">
      <c r="E872" s="15"/>
    </row>
    <row r="873" spans="5:5" ht="12.75" customHeight="1" x14ac:dyDescent="0.2">
      <c r="E873" s="15"/>
    </row>
    <row r="874" spans="5:5" ht="12.75" customHeight="1" x14ac:dyDescent="0.2">
      <c r="E874" s="15"/>
    </row>
    <row r="875" spans="5:5" ht="12.75" customHeight="1" x14ac:dyDescent="0.2">
      <c r="E875" s="15"/>
    </row>
    <row r="876" spans="5:5" ht="12.75" customHeight="1" x14ac:dyDescent="0.2">
      <c r="E876" s="15"/>
    </row>
    <row r="877" spans="5:5" ht="12.75" customHeight="1" x14ac:dyDescent="0.2">
      <c r="E877" s="15"/>
    </row>
    <row r="878" spans="5:5" ht="12.75" customHeight="1" x14ac:dyDescent="0.2">
      <c r="E878" s="15"/>
    </row>
    <row r="879" spans="5:5" ht="12.75" customHeight="1" x14ac:dyDescent="0.2">
      <c r="E879" s="15"/>
    </row>
    <row r="880" spans="5:5" ht="12.75" customHeight="1" x14ac:dyDescent="0.2">
      <c r="E880" s="15"/>
    </row>
    <row r="881" spans="5:5" ht="12.75" customHeight="1" x14ac:dyDescent="0.2">
      <c r="E881" s="15"/>
    </row>
    <row r="882" spans="5:5" ht="12.75" customHeight="1" x14ac:dyDescent="0.2">
      <c r="E882" s="15"/>
    </row>
    <row r="883" spans="5:5" ht="12.75" customHeight="1" x14ac:dyDescent="0.2">
      <c r="E883" s="15"/>
    </row>
    <row r="884" spans="5:5" ht="12.75" customHeight="1" x14ac:dyDescent="0.2">
      <c r="E884" s="15"/>
    </row>
    <row r="885" spans="5:5" ht="12.75" customHeight="1" x14ac:dyDescent="0.2">
      <c r="E885" s="15"/>
    </row>
    <row r="886" spans="5:5" ht="12.75" customHeight="1" x14ac:dyDescent="0.2">
      <c r="E886" s="15"/>
    </row>
    <row r="887" spans="5:5" ht="12.75" customHeight="1" x14ac:dyDescent="0.2">
      <c r="E887" s="15"/>
    </row>
    <row r="888" spans="5:5" ht="12.75" customHeight="1" x14ac:dyDescent="0.2">
      <c r="E888" s="15"/>
    </row>
    <row r="889" spans="5:5" ht="12.75" customHeight="1" x14ac:dyDescent="0.2">
      <c r="E889" s="15"/>
    </row>
    <row r="890" spans="5:5" ht="12.75" customHeight="1" x14ac:dyDescent="0.2">
      <c r="E890" s="15"/>
    </row>
    <row r="891" spans="5:5" ht="12.75" customHeight="1" x14ac:dyDescent="0.2">
      <c r="E891" s="15"/>
    </row>
    <row r="892" spans="5:5" ht="12.75" customHeight="1" x14ac:dyDescent="0.2">
      <c r="E892" s="15"/>
    </row>
    <row r="893" spans="5:5" ht="12.75" customHeight="1" x14ac:dyDescent="0.2">
      <c r="E893" s="15"/>
    </row>
    <row r="894" spans="5:5" ht="12.75" customHeight="1" x14ac:dyDescent="0.2">
      <c r="E894" s="15"/>
    </row>
    <row r="895" spans="5:5" ht="12.75" customHeight="1" x14ac:dyDescent="0.2">
      <c r="E895" s="15"/>
    </row>
    <row r="896" spans="5:5" ht="12.75" customHeight="1" x14ac:dyDescent="0.2">
      <c r="E896" s="15"/>
    </row>
    <row r="897" spans="5:5" ht="12.75" customHeight="1" x14ac:dyDescent="0.2">
      <c r="E897" s="15"/>
    </row>
    <row r="898" spans="5:5" ht="12.75" customHeight="1" x14ac:dyDescent="0.2">
      <c r="E898" s="15"/>
    </row>
    <row r="899" spans="5:5" ht="12.75" customHeight="1" x14ac:dyDescent="0.2">
      <c r="E899" s="15"/>
    </row>
    <row r="900" spans="5:5" ht="12.75" customHeight="1" x14ac:dyDescent="0.2">
      <c r="E900" s="15"/>
    </row>
    <row r="901" spans="5:5" ht="12.75" customHeight="1" x14ac:dyDescent="0.2">
      <c r="E901" s="15"/>
    </row>
    <row r="902" spans="5:5" ht="12.75" customHeight="1" x14ac:dyDescent="0.2">
      <c r="E902" s="15"/>
    </row>
    <row r="903" spans="5:5" ht="12.75" customHeight="1" x14ac:dyDescent="0.2">
      <c r="E903" s="15"/>
    </row>
    <row r="904" spans="5:5" ht="12.75" customHeight="1" x14ac:dyDescent="0.2">
      <c r="E904" s="15"/>
    </row>
    <row r="905" spans="5:5" ht="12.75" customHeight="1" x14ac:dyDescent="0.2">
      <c r="E905" s="15"/>
    </row>
    <row r="906" spans="5:5" ht="12.75" customHeight="1" x14ac:dyDescent="0.2">
      <c r="E906" s="15"/>
    </row>
    <row r="907" spans="5:5" ht="12.75" customHeight="1" x14ac:dyDescent="0.2">
      <c r="E907" s="15"/>
    </row>
    <row r="908" spans="5:5" ht="12.75" customHeight="1" x14ac:dyDescent="0.2">
      <c r="E908" s="15"/>
    </row>
    <row r="909" spans="5:5" ht="12.75" customHeight="1" x14ac:dyDescent="0.2">
      <c r="E909" s="15"/>
    </row>
    <row r="910" spans="5:5" ht="12.75" customHeight="1" x14ac:dyDescent="0.2">
      <c r="E910" s="15"/>
    </row>
    <row r="911" spans="5:5" ht="12.75" customHeight="1" x14ac:dyDescent="0.2">
      <c r="E911" s="15"/>
    </row>
    <row r="912" spans="5:5" ht="12.75" customHeight="1" x14ac:dyDescent="0.2">
      <c r="E912" s="15"/>
    </row>
    <row r="913" spans="5:5" ht="12.75" customHeight="1" x14ac:dyDescent="0.2">
      <c r="E913" s="15"/>
    </row>
    <row r="914" spans="5:5" ht="12.75" customHeight="1" x14ac:dyDescent="0.2">
      <c r="E914" s="15"/>
    </row>
    <row r="915" spans="5:5" ht="12.75" customHeight="1" x14ac:dyDescent="0.2">
      <c r="E915" s="15"/>
    </row>
    <row r="916" spans="5:5" ht="12.75" customHeight="1" x14ac:dyDescent="0.2">
      <c r="E916" s="15"/>
    </row>
    <row r="917" spans="5:5" ht="12.75" customHeight="1" x14ac:dyDescent="0.2">
      <c r="E917" s="15"/>
    </row>
    <row r="918" spans="5:5" ht="12.75" customHeight="1" x14ac:dyDescent="0.2">
      <c r="E918" s="15"/>
    </row>
    <row r="919" spans="5:5" ht="12.75" customHeight="1" x14ac:dyDescent="0.2">
      <c r="E919" s="15"/>
    </row>
    <row r="920" spans="5:5" ht="12.75" customHeight="1" x14ac:dyDescent="0.2">
      <c r="E920" s="15"/>
    </row>
    <row r="921" spans="5:5" ht="12.75" customHeight="1" x14ac:dyDescent="0.2">
      <c r="E921" s="15"/>
    </row>
    <row r="922" spans="5:5" ht="12.75" customHeight="1" x14ac:dyDescent="0.2">
      <c r="E922" s="15"/>
    </row>
    <row r="923" spans="5:5" ht="12.75" customHeight="1" x14ac:dyDescent="0.2">
      <c r="E923" s="15"/>
    </row>
    <row r="924" spans="5:5" ht="12.75" customHeight="1" x14ac:dyDescent="0.2">
      <c r="E924" s="15"/>
    </row>
    <row r="925" spans="5:5" ht="12.75" customHeight="1" x14ac:dyDescent="0.2">
      <c r="E925" s="15"/>
    </row>
    <row r="926" spans="5:5" ht="12.75" customHeight="1" x14ac:dyDescent="0.2">
      <c r="E926" s="15"/>
    </row>
    <row r="927" spans="5:5" ht="12.75" customHeight="1" x14ac:dyDescent="0.2">
      <c r="E927" s="15"/>
    </row>
    <row r="928" spans="5:5" ht="12.75" customHeight="1" x14ac:dyDescent="0.2">
      <c r="E928" s="15"/>
    </row>
    <row r="929" spans="5:5" ht="12.75" customHeight="1" x14ac:dyDescent="0.2">
      <c r="E929" s="15"/>
    </row>
    <row r="930" spans="5:5" ht="12.75" customHeight="1" x14ac:dyDescent="0.2">
      <c r="E930" s="15"/>
    </row>
    <row r="931" spans="5:5" ht="12.75" customHeight="1" x14ac:dyDescent="0.2">
      <c r="E931" s="15"/>
    </row>
    <row r="932" spans="5:5" ht="12.75" customHeight="1" x14ac:dyDescent="0.2">
      <c r="E932" s="15"/>
    </row>
    <row r="933" spans="5:5" ht="12.75" customHeight="1" x14ac:dyDescent="0.2">
      <c r="E933" s="15"/>
    </row>
    <row r="934" spans="5:5" ht="12.75" customHeight="1" x14ac:dyDescent="0.2">
      <c r="E934" s="15"/>
    </row>
    <row r="935" spans="5:5" ht="12.75" customHeight="1" x14ac:dyDescent="0.2">
      <c r="E935" s="15"/>
    </row>
    <row r="936" spans="5:5" ht="12.75" customHeight="1" x14ac:dyDescent="0.2">
      <c r="E936" s="15"/>
    </row>
    <row r="937" spans="5:5" ht="12.75" customHeight="1" x14ac:dyDescent="0.2">
      <c r="E937" s="15"/>
    </row>
    <row r="938" spans="5:5" ht="12.75" customHeight="1" x14ac:dyDescent="0.2">
      <c r="E938" s="15"/>
    </row>
    <row r="939" spans="5:5" ht="12.75" customHeight="1" x14ac:dyDescent="0.2">
      <c r="E939" s="15"/>
    </row>
    <row r="940" spans="5:5" ht="12.75" customHeight="1" x14ac:dyDescent="0.2">
      <c r="E940" s="15"/>
    </row>
    <row r="941" spans="5:5" ht="12.75" customHeight="1" x14ac:dyDescent="0.2">
      <c r="E941" s="15"/>
    </row>
    <row r="942" spans="5:5" ht="12.75" customHeight="1" x14ac:dyDescent="0.2">
      <c r="E942" s="15"/>
    </row>
    <row r="943" spans="5:5" ht="12.75" customHeight="1" x14ac:dyDescent="0.2">
      <c r="E943" s="15"/>
    </row>
    <row r="944" spans="5:5" ht="12.75" customHeight="1" x14ac:dyDescent="0.2">
      <c r="E944" s="15"/>
    </row>
    <row r="945" spans="5:5" ht="12.75" customHeight="1" x14ac:dyDescent="0.2">
      <c r="E945" s="15"/>
    </row>
    <row r="946" spans="5:5" ht="12.75" customHeight="1" x14ac:dyDescent="0.2">
      <c r="E946" s="15"/>
    </row>
    <row r="947" spans="5:5" ht="12.75" customHeight="1" x14ac:dyDescent="0.2">
      <c r="E947" s="15"/>
    </row>
    <row r="948" spans="5:5" ht="12.75" customHeight="1" x14ac:dyDescent="0.2">
      <c r="E948" s="15"/>
    </row>
    <row r="949" spans="5:5" ht="12.75" customHeight="1" x14ac:dyDescent="0.2">
      <c r="E949" s="15"/>
    </row>
    <row r="950" spans="5:5" ht="12.75" customHeight="1" x14ac:dyDescent="0.2">
      <c r="E950" s="15"/>
    </row>
    <row r="951" spans="5:5" ht="12.75" customHeight="1" x14ac:dyDescent="0.2">
      <c r="E951" s="15"/>
    </row>
    <row r="952" spans="5:5" ht="12.75" customHeight="1" x14ac:dyDescent="0.2">
      <c r="E952" s="15"/>
    </row>
    <row r="953" spans="5:5" ht="12.75" customHeight="1" x14ac:dyDescent="0.2">
      <c r="E953" s="15"/>
    </row>
    <row r="954" spans="5:5" ht="12.75" customHeight="1" x14ac:dyDescent="0.2">
      <c r="E954" s="15"/>
    </row>
    <row r="955" spans="5:5" ht="12.75" customHeight="1" x14ac:dyDescent="0.2">
      <c r="E955" s="15"/>
    </row>
    <row r="956" spans="5:5" ht="12.75" customHeight="1" x14ac:dyDescent="0.2">
      <c r="E956" s="15"/>
    </row>
    <row r="957" spans="5:5" ht="12.75" customHeight="1" x14ac:dyDescent="0.2">
      <c r="E957" s="15"/>
    </row>
    <row r="958" spans="5:5" ht="12.75" customHeight="1" x14ac:dyDescent="0.2">
      <c r="E958" s="15"/>
    </row>
    <row r="959" spans="5:5" ht="12.75" customHeight="1" x14ac:dyDescent="0.2">
      <c r="E959" s="15"/>
    </row>
    <row r="960" spans="5:5" ht="12.75" customHeight="1" x14ac:dyDescent="0.2">
      <c r="E960" s="15"/>
    </row>
    <row r="961" spans="5:5" ht="12.75" customHeight="1" x14ac:dyDescent="0.2">
      <c r="E961" s="15"/>
    </row>
    <row r="962" spans="5:5" ht="12.75" customHeight="1" x14ac:dyDescent="0.2">
      <c r="E962" s="15"/>
    </row>
    <row r="963" spans="5:5" ht="12.75" customHeight="1" x14ac:dyDescent="0.2">
      <c r="E963" s="15"/>
    </row>
    <row r="964" spans="5:5" ht="12.75" customHeight="1" x14ac:dyDescent="0.2">
      <c r="E964" s="15"/>
    </row>
    <row r="965" spans="5:5" ht="12.75" customHeight="1" x14ac:dyDescent="0.2">
      <c r="E965" s="15"/>
    </row>
    <row r="966" spans="5:5" ht="12.75" customHeight="1" x14ac:dyDescent="0.2">
      <c r="E966" s="15"/>
    </row>
    <row r="967" spans="5:5" ht="12.75" customHeight="1" x14ac:dyDescent="0.2">
      <c r="E967" s="15"/>
    </row>
    <row r="968" spans="5:5" ht="12.75" customHeight="1" x14ac:dyDescent="0.2">
      <c r="E968" s="15"/>
    </row>
    <row r="969" spans="5:5" ht="12.75" customHeight="1" x14ac:dyDescent="0.2">
      <c r="E969" s="15"/>
    </row>
    <row r="970" spans="5:5" ht="12.75" customHeight="1" x14ac:dyDescent="0.2">
      <c r="E970" s="15"/>
    </row>
    <row r="971" spans="5:5" ht="12.75" customHeight="1" x14ac:dyDescent="0.2">
      <c r="E971" s="15"/>
    </row>
    <row r="972" spans="5:5" ht="12.75" customHeight="1" x14ac:dyDescent="0.2">
      <c r="E972" s="15"/>
    </row>
    <row r="973" spans="5:5" ht="12.75" customHeight="1" x14ac:dyDescent="0.2">
      <c r="E973" s="15"/>
    </row>
    <row r="974" spans="5:5" ht="12.75" customHeight="1" x14ac:dyDescent="0.2">
      <c r="E974" s="15"/>
    </row>
    <row r="975" spans="5:5" ht="12.75" customHeight="1" x14ac:dyDescent="0.2">
      <c r="E975" s="15"/>
    </row>
    <row r="976" spans="5:5" ht="12.75" customHeight="1" x14ac:dyDescent="0.2">
      <c r="E976" s="15"/>
    </row>
    <row r="977" spans="5:5" ht="12.75" customHeight="1" x14ac:dyDescent="0.2">
      <c r="E977" s="15"/>
    </row>
    <row r="978" spans="5:5" ht="12.75" customHeight="1" x14ac:dyDescent="0.2">
      <c r="E978" s="15"/>
    </row>
    <row r="979" spans="5:5" ht="12.75" customHeight="1" x14ac:dyDescent="0.2">
      <c r="E979" s="15"/>
    </row>
    <row r="980" spans="5:5" ht="12.75" customHeight="1" x14ac:dyDescent="0.2">
      <c r="E980" s="15"/>
    </row>
    <row r="981" spans="5:5" ht="12.75" customHeight="1" x14ac:dyDescent="0.2">
      <c r="E981" s="15"/>
    </row>
    <row r="982" spans="5:5" ht="12.75" customHeight="1" x14ac:dyDescent="0.2">
      <c r="E982" s="15"/>
    </row>
    <row r="983" spans="5:5" ht="12.75" customHeight="1" x14ac:dyDescent="0.2">
      <c r="E983" s="15"/>
    </row>
    <row r="984" spans="5:5" ht="12.75" customHeight="1" x14ac:dyDescent="0.2">
      <c r="E984" s="15"/>
    </row>
    <row r="985" spans="5:5" ht="12.75" customHeight="1" x14ac:dyDescent="0.2">
      <c r="E985" s="15"/>
    </row>
    <row r="986" spans="5:5" ht="12.75" customHeight="1" x14ac:dyDescent="0.2">
      <c r="E986" s="15"/>
    </row>
    <row r="987" spans="5:5" ht="12.75" customHeight="1" x14ac:dyDescent="0.2">
      <c r="E987" s="15"/>
    </row>
    <row r="988" spans="5:5" ht="12.75" customHeight="1" x14ac:dyDescent="0.2">
      <c r="E988" s="15"/>
    </row>
    <row r="989" spans="5:5" ht="12.75" customHeight="1" x14ac:dyDescent="0.2">
      <c r="E989" s="15"/>
    </row>
    <row r="990" spans="5:5" ht="12.75" customHeight="1" x14ac:dyDescent="0.2">
      <c r="E990" s="15"/>
    </row>
    <row r="991" spans="5:5" ht="12.75" customHeight="1" x14ac:dyDescent="0.2">
      <c r="E991" s="15"/>
    </row>
    <row r="992" spans="5:5" ht="12.75" customHeight="1" x14ac:dyDescent="0.2">
      <c r="E992" s="15"/>
    </row>
    <row r="993" spans="5:5" ht="12.75" customHeight="1" x14ac:dyDescent="0.2">
      <c r="E993" s="15"/>
    </row>
    <row r="994" spans="5:5" ht="12.75" customHeight="1" x14ac:dyDescent="0.2">
      <c r="E994" s="15"/>
    </row>
    <row r="995" spans="5:5" ht="12.75" customHeight="1" x14ac:dyDescent="0.2">
      <c r="E995" s="15"/>
    </row>
    <row r="996" spans="5:5" ht="12.75" customHeight="1" x14ac:dyDescent="0.2">
      <c r="E996" s="15"/>
    </row>
    <row r="997" spans="5:5" ht="12.75" customHeight="1" x14ac:dyDescent="0.2">
      <c r="E997" s="15"/>
    </row>
    <row r="998" spans="5:5" ht="12.75" customHeight="1" x14ac:dyDescent="0.2">
      <c r="E998" s="15"/>
    </row>
    <row r="999" spans="5:5" ht="12.75" customHeight="1" x14ac:dyDescent="0.2">
      <c r="E999" s="15"/>
    </row>
    <row r="1000" spans="5:5" ht="12.75" customHeight="1" x14ac:dyDescent="0.2">
      <c r="E1000" s="15"/>
    </row>
  </sheetData>
  <mergeCells count="3">
    <mergeCell ref="A1:F1"/>
    <mergeCell ref="A14:F14"/>
    <mergeCell ref="A27:F27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4.42578125" defaultRowHeight="15" customHeight="1" x14ac:dyDescent="0.2"/>
  <cols>
    <col min="1" max="1" width="36.140625" customWidth="1"/>
    <col min="2" max="2" width="21.140625" customWidth="1"/>
    <col min="3" max="3" width="20.42578125" customWidth="1"/>
    <col min="4" max="4" width="23.5703125" customWidth="1"/>
    <col min="5" max="5" width="15.7109375" customWidth="1"/>
    <col min="6" max="6" width="18.42578125" customWidth="1"/>
    <col min="7" max="7" width="11.42578125" customWidth="1"/>
    <col min="8" max="8" width="10.7109375" customWidth="1"/>
    <col min="9" max="9" width="10.85546875" customWidth="1"/>
    <col min="10" max="26" width="8.7109375" customWidth="1"/>
  </cols>
  <sheetData>
    <row r="1" spans="1:9" ht="41.25" customHeight="1" x14ac:dyDescent="0.2">
      <c r="A1" s="35" t="s">
        <v>252</v>
      </c>
      <c r="B1" s="37" t="s">
        <v>192</v>
      </c>
      <c r="C1" s="37" t="s">
        <v>253</v>
      </c>
      <c r="D1" s="38" t="s">
        <v>254</v>
      </c>
      <c r="E1" s="39" t="s">
        <v>255</v>
      </c>
      <c r="F1" s="35" t="s">
        <v>256</v>
      </c>
      <c r="G1" s="35" t="s">
        <v>257</v>
      </c>
      <c r="H1" s="35" t="s">
        <v>258</v>
      </c>
      <c r="I1" s="35" t="s">
        <v>259</v>
      </c>
    </row>
    <row r="2" spans="1:9" ht="12.75" customHeight="1" x14ac:dyDescent="0.25">
      <c r="A2" t="s">
        <v>260</v>
      </c>
      <c r="B2" s="40">
        <v>1</v>
      </c>
      <c r="C2" s="40">
        <v>3.75</v>
      </c>
      <c r="D2" s="41">
        <v>6.1199999999999997E-2</v>
      </c>
      <c r="E2" s="14">
        <f>D2*Assumptions!$C$98</f>
        <v>4.3451999999999998E-2</v>
      </c>
      <c r="F2" s="6" t="s">
        <v>261</v>
      </c>
      <c r="G2" s="6">
        <v>0</v>
      </c>
      <c r="H2" s="14">
        <f>G2*Assumptions!$C$98</f>
        <v>0</v>
      </c>
      <c r="I2" s="14">
        <f t="shared" ref="I2:I15" si="0">E2+H2</f>
        <v>4.3451999999999998E-2</v>
      </c>
    </row>
    <row r="3" spans="1:9" ht="12.75" customHeight="1" x14ac:dyDescent="0.25">
      <c r="A3" t="s">
        <v>93</v>
      </c>
      <c r="B3" s="40">
        <v>2</v>
      </c>
      <c r="C3" s="40">
        <v>7.5</v>
      </c>
      <c r="D3" s="41">
        <v>0.12239999999999999</v>
      </c>
      <c r="E3" s="14">
        <f>D3*Assumptions!$C$98</f>
        <v>8.6903999999999995E-2</v>
      </c>
      <c r="F3" s="6" t="s">
        <v>262</v>
      </c>
      <c r="G3" s="6">
        <v>0</v>
      </c>
      <c r="H3" s="14">
        <f>G3*Assumptions!$C$98</f>
        <v>0</v>
      </c>
      <c r="I3" s="14">
        <f t="shared" si="0"/>
        <v>8.6903999999999995E-2</v>
      </c>
    </row>
    <row r="4" spans="1:9" ht="12.75" customHeight="1" x14ac:dyDescent="0.25">
      <c r="A4" t="s">
        <v>263</v>
      </c>
      <c r="B4" s="40">
        <v>4</v>
      </c>
      <c r="C4" s="40">
        <v>15</v>
      </c>
      <c r="D4" s="41">
        <v>0.24479999999999999</v>
      </c>
      <c r="E4" s="14">
        <f>D4*Assumptions!$C$98</f>
        <v>0.17380799999999999</v>
      </c>
      <c r="F4" s="6" t="s">
        <v>264</v>
      </c>
      <c r="G4" s="6">
        <v>0</v>
      </c>
      <c r="H4" s="14">
        <f>G4*Assumptions!$C$98</f>
        <v>0</v>
      </c>
      <c r="I4" s="14">
        <f t="shared" si="0"/>
        <v>0.17380799999999999</v>
      </c>
    </row>
    <row r="5" spans="1:9" ht="12.75" customHeight="1" x14ac:dyDescent="0.25">
      <c r="A5" t="s">
        <v>265</v>
      </c>
      <c r="B5" s="40">
        <v>8</v>
      </c>
      <c r="C5" s="40">
        <v>30</v>
      </c>
      <c r="D5" s="41">
        <v>0.48959999999999998</v>
      </c>
      <c r="E5" s="14">
        <f>D5*Assumptions!$C$98</f>
        <v>0.34761599999999998</v>
      </c>
      <c r="F5" s="6" t="s">
        <v>266</v>
      </c>
      <c r="G5" s="6">
        <v>0</v>
      </c>
      <c r="H5" s="14">
        <f>G5*Assumptions!$C$98</f>
        <v>0</v>
      </c>
      <c r="I5" s="14">
        <f t="shared" si="0"/>
        <v>0.34761599999999998</v>
      </c>
    </row>
    <row r="6" spans="1:9" ht="12.75" customHeight="1" x14ac:dyDescent="0.25">
      <c r="A6" t="s">
        <v>267</v>
      </c>
      <c r="B6" s="40">
        <v>16</v>
      </c>
      <c r="C6" s="40">
        <v>60</v>
      </c>
      <c r="D6" s="41">
        <v>0.97919999999999996</v>
      </c>
      <c r="E6" s="14">
        <f>D6*Assumptions!$C$98</f>
        <v>0.69523199999999996</v>
      </c>
      <c r="F6" s="6" t="s">
        <v>268</v>
      </c>
      <c r="G6" s="6">
        <v>0</v>
      </c>
      <c r="H6" s="14">
        <f>G6*Assumptions!$C$98</f>
        <v>0</v>
      </c>
      <c r="I6" s="14">
        <f t="shared" si="0"/>
        <v>0.69523199999999996</v>
      </c>
    </row>
    <row r="7" spans="1:9" ht="12.75" customHeight="1" x14ac:dyDescent="0.25">
      <c r="A7" t="s">
        <v>269</v>
      </c>
      <c r="B7" s="40">
        <v>32</v>
      </c>
      <c r="C7" s="40">
        <v>120</v>
      </c>
      <c r="D7" s="41">
        <v>1.9583999999999999</v>
      </c>
      <c r="E7" s="14">
        <f>D7*Assumptions!$C$98</f>
        <v>1.3904639999999999</v>
      </c>
      <c r="F7" s="6" t="s">
        <v>270</v>
      </c>
      <c r="G7" s="6">
        <v>0</v>
      </c>
      <c r="H7" s="14">
        <f>G7*Assumptions!$C$98</f>
        <v>0</v>
      </c>
      <c r="I7" s="14">
        <f t="shared" si="0"/>
        <v>1.3904639999999999</v>
      </c>
    </row>
    <row r="8" spans="1:9" ht="12.75" customHeight="1" x14ac:dyDescent="0.25">
      <c r="A8" t="s">
        <v>271</v>
      </c>
      <c r="B8" s="40">
        <v>64</v>
      </c>
      <c r="C8" s="40">
        <v>240</v>
      </c>
      <c r="D8" s="41">
        <v>3.9167999999999998</v>
      </c>
      <c r="E8" s="14">
        <f>D8*Assumptions!$C$98</f>
        <v>2.7809279999999998</v>
      </c>
      <c r="F8" s="6" t="s">
        <v>272</v>
      </c>
      <c r="G8" s="6">
        <v>0</v>
      </c>
      <c r="H8" s="14">
        <f>G8*Assumptions!$C$98</f>
        <v>0</v>
      </c>
      <c r="I8" s="14">
        <f t="shared" si="0"/>
        <v>2.7809279999999998</v>
      </c>
    </row>
    <row r="9" spans="1:9" ht="12.75" customHeight="1" x14ac:dyDescent="0.25">
      <c r="A9" t="s">
        <v>273</v>
      </c>
      <c r="B9" s="40">
        <v>1</v>
      </c>
      <c r="C9" s="40">
        <v>3.75</v>
      </c>
      <c r="D9" s="41">
        <v>6.1199999999999997E-2</v>
      </c>
      <c r="E9" s="14">
        <f>D9*Assumptions!$C$98</f>
        <v>4.3451999999999998E-2</v>
      </c>
      <c r="F9" s="6" t="s">
        <v>261</v>
      </c>
      <c r="G9" s="6">
        <f t="shared" ref="G9:G15" si="1">0.04*B9</f>
        <v>0.04</v>
      </c>
      <c r="H9" s="14">
        <f>G9*Assumptions!$C$98</f>
        <v>2.8399999999999998E-2</v>
      </c>
      <c r="I9" s="14">
        <f t="shared" si="0"/>
        <v>7.1851999999999999E-2</v>
      </c>
    </row>
    <row r="10" spans="1:9" ht="12.75" customHeight="1" x14ac:dyDescent="0.25">
      <c r="A10" t="s">
        <v>97</v>
      </c>
      <c r="B10" s="40">
        <v>2</v>
      </c>
      <c r="C10" s="40">
        <v>7.5</v>
      </c>
      <c r="D10" s="41">
        <v>0.12239999999999999</v>
      </c>
      <c r="E10" s="14">
        <f>D10*Assumptions!$C$98</f>
        <v>8.6903999999999995E-2</v>
      </c>
      <c r="F10" s="6" t="s">
        <v>262</v>
      </c>
      <c r="G10" s="6">
        <f t="shared" si="1"/>
        <v>0.08</v>
      </c>
      <c r="H10" s="14">
        <f>G10*Assumptions!$C$98</f>
        <v>5.6799999999999996E-2</v>
      </c>
      <c r="I10" s="14">
        <f t="shared" si="0"/>
        <v>0.143704</v>
      </c>
    </row>
    <row r="11" spans="1:9" ht="12.75" customHeight="1" x14ac:dyDescent="0.25">
      <c r="A11" t="s">
        <v>274</v>
      </c>
      <c r="B11" s="40">
        <v>4</v>
      </c>
      <c r="C11" s="40">
        <v>15</v>
      </c>
      <c r="D11" s="41">
        <v>0.24479999999999999</v>
      </c>
      <c r="E11" s="14">
        <f>D11*Assumptions!$C$98</f>
        <v>0.17380799999999999</v>
      </c>
      <c r="F11" s="6" t="s">
        <v>264</v>
      </c>
      <c r="G11" s="6">
        <f t="shared" si="1"/>
        <v>0.16</v>
      </c>
      <c r="H11" s="14">
        <f>G11*Assumptions!$C$98</f>
        <v>0.11359999999999999</v>
      </c>
      <c r="I11" s="14">
        <f t="shared" si="0"/>
        <v>0.287408</v>
      </c>
    </row>
    <row r="12" spans="1:9" ht="12.75" customHeight="1" x14ac:dyDescent="0.25">
      <c r="A12" t="s">
        <v>275</v>
      </c>
      <c r="B12" s="40">
        <v>8</v>
      </c>
      <c r="C12" s="40">
        <v>30</v>
      </c>
      <c r="D12" s="41">
        <v>0.48959999999999998</v>
      </c>
      <c r="E12" s="14">
        <f>D12*Assumptions!$C$98</f>
        <v>0.34761599999999998</v>
      </c>
      <c r="F12" s="6" t="s">
        <v>266</v>
      </c>
      <c r="G12" s="6">
        <f t="shared" si="1"/>
        <v>0.32</v>
      </c>
      <c r="H12" s="14">
        <f>G12*Assumptions!$C$98</f>
        <v>0.22719999999999999</v>
      </c>
      <c r="I12" s="14">
        <f t="shared" si="0"/>
        <v>0.57481599999999999</v>
      </c>
    </row>
    <row r="13" spans="1:9" ht="12.75" customHeight="1" x14ac:dyDescent="0.25">
      <c r="A13" t="s">
        <v>276</v>
      </c>
      <c r="B13" s="40">
        <v>16</v>
      </c>
      <c r="C13" s="40">
        <v>60</v>
      </c>
      <c r="D13" s="41">
        <v>0.97919999999999996</v>
      </c>
      <c r="E13" s="14">
        <f>D13*Assumptions!$C$98</f>
        <v>0.69523199999999996</v>
      </c>
      <c r="F13" s="6" t="s">
        <v>268</v>
      </c>
      <c r="G13" s="6">
        <f t="shared" si="1"/>
        <v>0.64</v>
      </c>
      <c r="H13" s="14">
        <f>G13*Assumptions!$C$98</f>
        <v>0.45439999999999997</v>
      </c>
      <c r="I13" s="14">
        <f t="shared" si="0"/>
        <v>1.149632</v>
      </c>
    </row>
    <row r="14" spans="1:9" ht="12.75" customHeight="1" x14ac:dyDescent="0.25">
      <c r="A14" t="s">
        <v>277</v>
      </c>
      <c r="B14" s="40">
        <v>32</v>
      </c>
      <c r="C14" s="40">
        <v>120</v>
      </c>
      <c r="D14" s="41">
        <v>1.9583999999999999</v>
      </c>
      <c r="E14" s="14">
        <f>D14*Assumptions!$C$98</f>
        <v>1.3904639999999999</v>
      </c>
      <c r="F14" s="6" t="s">
        <v>270</v>
      </c>
      <c r="G14" s="6">
        <f t="shared" si="1"/>
        <v>1.28</v>
      </c>
      <c r="H14" s="14">
        <f>G14*Assumptions!$C$98</f>
        <v>0.90879999999999994</v>
      </c>
      <c r="I14" s="14">
        <f t="shared" si="0"/>
        <v>2.299264</v>
      </c>
    </row>
    <row r="15" spans="1:9" ht="12.75" customHeight="1" x14ac:dyDescent="0.25">
      <c r="A15" t="s">
        <v>278</v>
      </c>
      <c r="B15" s="40">
        <v>64</v>
      </c>
      <c r="C15" s="40">
        <v>240</v>
      </c>
      <c r="D15" s="41">
        <v>3.9167999999999998</v>
      </c>
      <c r="E15" s="14">
        <f>D15*Assumptions!$C$98</f>
        <v>2.7809279999999998</v>
      </c>
      <c r="F15" s="6" t="s">
        <v>272</v>
      </c>
      <c r="G15" s="6">
        <f t="shared" si="1"/>
        <v>2.56</v>
      </c>
      <c r="H15" s="14">
        <f>G15*Assumptions!$C$98</f>
        <v>1.8175999999999999</v>
      </c>
      <c r="I15" s="14">
        <f t="shared" si="0"/>
        <v>4.5985279999999999</v>
      </c>
    </row>
    <row r="16" spans="1:9" ht="12.75" customHeight="1" x14ac:dyDescent="0.2">
      <c r="D16" s="42"/>
      <c r="E16" s="21"/>
    </row>
    <row r="17" spans="1:5" ht="12.75" customHeight="1" x14ac:dyDescent="0.2">
      <c r="D17" s="42"/>
      <c r="E17" s="21"/>
    </row>
    <row r="18" spans="1:5" ht="12.75" customHeight="1" x14ac:dyDescent="0.2">
      <c r="A18" s="2" t="s">
        <v>101</v>
      </c>
      <c r="B18" s="2" t="s">
        <v>279</v>
      </c>
      <c r="C18" s="2" t="s">
        <v>280</v>
      </c>
      <c r="D18" s="42"/>
      <c r="E18" s="21"/>
    </row>
    <row r="19" spans="1:5" ht="12.75" customHeight="1" x14ac:dyDescent="0.2">
      <c r="A19" s="3" t="s">
        <v>281</v>
      </c>
      <c r="B19" s="3">
        <v>2.3E-2</v>
      </c>
      <c r="C19">
        <f>B19*Assumptions!$C$98</f>
        <v>1.6329999999999997E-2</v>
      </c>
      <c r="D19" s="42"/>
      <c r="E19" s="21"/>
    </row>
    <row r="20" spans="1:5" ht="12.75" customHeight="1" x14ac:dyDescent="0.2">
      <c r="A20" s="3" t="s">
        <v>117</v>
      </c>
      <c r="B20">
        <v>2.5999999999999999E-2</v>
      </c>
      <c r="C20">
        <f>B20*Assumptions!$C$98</f>
        <v>1.8459999999999997E-2</v>
      </c>
      <c r="D20" s="42"/>
      <c r="E20" s="21"/>
    </row>
    <row r="21" spans="1:5" ht="12.75" customHeight="1" x14ac:dyDescent="0.2">
      <c r="A21" s="3"/>
      <c r="D21" s="42"/>
      <c r="E21" s="21"/>
    </row>
    <row r="22" spans="1:5" ht="12.75" customHeight="1" x14ac:dyDescent="0.2">
      <c r="A22" s="2" t="s">
        <v>282</v>
      </c>
      <c r="B22" s="2" t="s">
        <v>283</v>
      </c>
      <c r="C22" s="2" t="s">
        <v>284</v>
      </c>
      <c r="D22" s="42"/>
      <c r="E22" s="21"/>
    </row>
    <row r="23" spans="1:5" ht="12.75" customHeight="1" x14ac:dyDescent="0.2">
      <c r="A23" s="3" t="s">
        <v>285</v>
      </c>
      <c r="B23">
        <v>0.12</v>
      </c>
      <c r="C23">
        <f>B23*Assumptions!$C$98</f>
        <v>8.5199999999999998E-2</v>
      </c>
      <c r="D23" s="42"/>
      <c r="E23" s="21"/>
    </row>
    <row r="24" spans="1:5" ht="12.75" customHeight="1" x14ac:dyDescent="0.2">
      <c r="D24" s="42"/>
      <c r="E24" s="21"/>
    </row>
    <row r="25" spans="1:5" ht="12.75" customHeight="1" x14ac:dyDescent="0.2">
      <c r="D25" s="42"/>
      <c r="E25" s="21"/>
    </row>
    <row r="26" spans="1:5" ht="12.75" customHeight="1" x14ac:dyDescent="0.2">
      <c r="A26" s="2" t="s">
        <v>286</v>
      </c>
      <c r="B26" s="2" t="s">
        <v>287</v>
      </c>
      <c r="C26" s="2" t="s">
        <v>288</v>
      </c>
      <c r="D26" s="42"/>
      <c r="E26" s="21"/>
    </row>
    <row r="27" spans="1:5" ht="12.75" customHeight="1" x14ac:dyDescent="0.2">
      <c r="A27" t="s">
        <v>289</v>
      </c>
      <c r="B27">
        <v>0.05</v>
      </c>
      <c r="C27">
        <f>B27*Assumptions!$C$98</f>
        <v>3.5499999999999997E-2</v>
      </c>
      <c r="D27" s="42"/>
      <c r="E27" s="21"/>
    </row>
    <row r="28" spans="1:5" ht="12.75" customHeight="1" x14ac:dyDescent="0.2">
      <c r="A28" t="s">
        <v>290</v>
      </c>
      <c r="B28">
        <v>0.1</v>
      </c>
      <c r="C28">
        <f>B28*Assumptions!$C$98</f>
        <v>7.0999999999999994E-2</v>
      </c>
      <c r="D28" s="42"/>
      <c r="E28" s="21"/>
    </row>
    <row r="29" spans="1:5" ht="12.75" customHeight="1" x14ac:dyDescent="0.2">
      <c r="A29" t="s">
        <v>291</v>
      </c>
      <c r="B29">
        <v>0.1</v>
      </c>
      <c r="C29">
        <f>B29*Assumptions!$C$98</f>
        <v>7.0999999999999994E-2</v>
      </c>
      <c r="D29" s="42"/>
      <c r="E29" s="21"/>
    </row>
    <row r="30" spans="1:5" ht="12.75" customHeight="1" x14ac:dyDescent="0.2">
      <c r="D30" s="42"/>
      <c r="E30" s="21"/>
    </row>
    <row r="31" spans="1:5" ht="12.75" customHeight="1" x14ac:dyDescent="0.2">
      <c r="D31" s="42"/>
      <c r="E31" s="21"/>
    </row>
    <row r="32" spans="1:5" ht="12.75" customHeight="1" x14ac:dyDescent="0.2">
      <c r="D32" s="42"/>
      <c r="E32" s="21"/>
    </row>
    <row r="33" spans="4:5" ht="12.75" customHeight="1" x14ac:dyDescent="0.2">
      <c r="D33" s="42"/>
      <c r="E33" s="21"/>
    </row>
    <row r="34" spans="4:5" ht="12.75" customHeight="1" x14ac:dyDescent="0.2">
      <c r="D34" s="42"/>
      <c r="E34" s="21"/>
    </row>
    <row r="35" spans="4:5" ht="12.75" customHeight="1" x14ac:dyDescent="0.2">
      <c r="D35" s="42"/>
      <c r="E35" s="21"/>
    </row>
    <row r="36" spans="4:5" ht="12.75" customHeight="1" x14ac:dyDescent="0.2">
      <c r="D36" s="42"/>
      <c r="E36" s="21"/>
    </row>
    <row r="37" spans="4:5" ht="12.75" customHeight="1" x14ac:dyDescent="0.2">
      <c r="D37" s="42"/>
      <c r="E37" s="21"/>
    </row>
    <row r="38" spans="4:5" ht="12.75" customHeight="1" x14ac:dyDescent="0.2">
      <c r="D38" s="42"/>
      <c r="E38" s="21"/>
    </row>
    <row r="39" spans="4:5" ht="12.75" customHeight="1" x14ac:dyDescent="0.2">
      <c r="D39" s="42"/>
      <c r="E39" s="21"/>
    </row>
    <row r="40" spans="4:5" ht="12.75" customHeight="1" x14ac:dyDescent="0.2">
      <c r="D40" s="42"/>
      <c r="E40" s="21"/>
    </row>
    <row r="41" spans="4:5" ht="12.75" customHeight="1" x14ac:dyDescent="0.2">
      <c r="D41" s="42"/>
      <c r="E41" s="21"/>
    </row>
    <row r="42" spans="4:5" ht="12.75" customHeight="1" x14ac:dyDescent="0.2">
      <c r="D42" s="42"/>
      <c r="E42" s="21"/>
    </row>
    <row r="43" spans="4:5" ht="12.75" customHeight="1" x14ac:dyDescent="0.2">
      <c r="D43" s="42"/>
      <c r="E43" s="21"/>
    </row>
    <row r="44" spans="4:5" ht="12.75" customHeight="1" x14ac:dyDescent="0.2">
      <c r="D44" s="42"/>
      <c r="E44" s="21"/>
    </row>
    <row r="45" spans="4:5" ht="12.75" customHeight="1" x14ac:dyDescent="0.2">
      <c r="D45" s="42"/>
      <c r="E45" s="21"/>
    </row>
    <row r="46" spans="4:5" ht="12.75" customHeight="1" x14ac:dyDescent="0.2">
      <c r="D46" s="42"/>
      <c r="E46" s="21"/>
    </row>
    <row r="47" spans="4:5" ht="12.75" customHeight="1" x14ac:dyDescent="0.2">
      <c r="D47" s="42"/>
      <c r="E47" s="21"/>
    </row>
    <row r="48" spans="4:5" ht="12.75" customHeight="1" x14ac:dyDescent="0.2">
      <c r="D48" s="42"/>
      <c r="E48" s="21"/>
    </row>
    <row r="49" spans="4:5" ht="12.75" customHeight="1" x14ac:dyDescent="0.2">
      <c r="D49" s="42"/>
      <c r="E49" s="21"/>
    </row>
    <row r="50" spans="4:5" ht="12.75" customHeight="1" x14ac:dyDescent="0.2">
      <c r="D50" s="42"/>
      <c r="E50" s="21"/>
    </row>
    <row r="51" spans="4:5" ht="12.75" customHeight="1" x14ac:dyDescent="0.2">
      <c r="D51" s="42"/>
      <c r="E51" s="21"/>
    </row>
    <row r="52" spans="4:5" ht="12.75" customHeight="1" x14ac:dyDescent="0.2">
      <c r="D52" s="42"/>
      <c r="E52" s="21"/>
    </row>
    <row r="53" spans="4:5" ht="12.75" customHeight="1" x14ac:dyDescent="0.2">
      <c r="D53" s="42"/>
      <c r="E53" s="21"/>
    </row>
    <row r="54" spans="4:5" ht="12.75" customHeight="1" x14ac:dyDescent="0.2">
      <c r="D54" s="42"/>
      <c r="E54" s="21"/>
    </row>
    <row r="55" spans="4:5" ht="12.75" customHeight="1" x14ac:dyDescent="0.2">
      <c r="D55" s="42"/>
      <c r="E55" s="21"/>
    </row>
    <row r="56" spans="4:5" ht="12.75" customHeight="1" x14ac:dyDescent="0.2">
      <c r="D56" s="42"/>
      <c r="E56" s="21"/>
    </row>
    <row r="57" spans="4:5" ht="12.75" customHeight="1" x14ac:dyDescent="0.2">
      <c r="D57" s="42"/>
      <c r="E57" s="21"/>
    </row>
    <row r="58" spans="4:5" ht="12.75" customHeight="1" x14ac:dyDescent="0.2">
      <c r="D58" s="42"/>
      <c r="E58" s="21"/>
    </row>
    <row r="59" spans="4:5" ht="12.75" customHeight="1" x14ac:dyDescent="0.2">
      <c r="D59" s="42"/>
      <c r="E59" s="21"/>
    </row>
    <row r="60" spans="4:5" ht="12.75" customHeight="1" x14ac:dyDescent="0.2">
      <c r="D60" s="42"/>
      <c r="E60" s="21"/>
    </row>
    <row r="61" spans="4:5" ht="12.75" customHeight="1" x14ac:dyDescent="0.2">
      <c r="D61" s="42"/>
      <c r="E61" s="21"/>
    </row>
    <row r="62" spans="4:5" ht="12.75" customHeight="1" x14ac:dyDescent="0.2">
      <c r="D62" s="42"/>
      <c r="E62" s="21"/>
    </row>
    <row r="63" spans="4:5" ht="12.75" customHeight="1" x14ac:dyDescent="0.2">
      <c r="D63" s="42"/>
      <c r="E63" s="21"/>
    </row>
    <row r="64" spans="4:5" ht="12.75" customHeight="1" x14ac:dyDescent="0.2">
      <c r="D64" s="42"/>
      <c r="E64" s="21"/>
    </row>
    <row r="65" spans="4:5" ht="12.75" customHeight="1" x14ac:dyDescent="0.2">
      <c r="D65" s="42"/>
      <c r="E65" s="21"/>
    </row>
    <row r="66" spans="4:5" ht="12.75" customHeight="1" x14ac:dyDescent="0.2">
      <c r="D66" s="42"/>
      <c r="E66" s="21"/>
    </row>
    <row r="67" spans="4:5" ht="12.75" customHeight="1" x14ac:dyDescent="0.2">
      <c r="D67" s="42"/>
      <c r="E67" s="21"/>
    </row>
    <row r="68" spans="4:5" ht="12.75" customHeight="1" x14ac:dyDescent="0.2">
      <c r="D68" s="42"/>
      <c r="E68" s="21"/>
    </row>
    <row r="69" spans="4:5" ht="12.75" customHeight="1" x14ac:dyDescent="0.2">
      <c r="D69" s="42"/>
      <c r="E69" s="21"/>
    </row>
    <row r="70" spans="4:5" ht="12.75" customHeight="1" x14ac:dyDescent="0.2">
      <c r="D70" s="42"/>
      <c r="E70" s="21"/>
    </row>
    <row r="71" spans="4:5" ht="12.75" customHeight="1" x14ac:dyDescent="0.2">
      <c r="D71" s="42"/>
      <c r="E71" s="21"/>
    </row>
    <row r="72" spans="4:5" ht="12.75" customHeight="1" x14ac:dyDescent="0.2">
      <c r="D72" s="42"/>
      <c r="E72" s="21"/>
    </row>
    <row r="73" spans="4:5" ht="12.75" customHeight="1" x14ac:dyDescent="0.2">
      <c r="D73" s="42"/>
      <c r="E73" s="21"/>
    </row>
    <row r="74" spans="4:5" ht="12.75" customHeight="1" x14ac:dyDescent="0.2">
      <c r="D74" s="42"/>
      <c r="E74" s="21"/>
    </row>
    <row r="75" spans="4:5" ht="12.75" customHeight="1" x14ac:dyDescent="0.2">
      <c r="D75" s="42"/>
      <c r="E75" s="21"/>
    </row>
    <row r="76" spans="4:5" ht="12.75" customHeight="1" x14ac:dyDescent="0.2">
      <c r="D76" s="42"/>
      <c r="E76" s="21"/>
    </row>
    <row r="77" spans="4:5" ht="12.75" customHeight="1" x14ac:dyDescent="0.2">
      <c r="D77" s="42"/>
      <c r="E77" s="21"/>
    </row>
    <row r="78" spans="4:5" ht="12.75" customHeight="1" x14ac:dyDescent="0.2">
      <c r="D78" s="42"/>
      <c r="E78" s="21"/>
    </row>
    <row r="79" spans="4:5" ht="12.75" customHeight="1" x14ac:dyDescent="0.2">
      <c r="D79" s="42"/>
      <c r="E79" s="21"/>
    </row>
    <row r="80" spans="4:5" ht="12.75" customHeight="1" x14ac:dyDescent="0.2">
      <c r="D80" s="42"/>
      <c r="E80" s="21"/>
    </row>
    <row r="81" spans="4:5" ht="12.75" customHeight="1" x14ac:dyDescent="0.2">
      <c r="D81" s="42"/>
      <c r="E81" s="21"/>
    </row>
    <row r="82" spans="4:5" ht="12.75" customHeight="1" x14ac:dyDescent="0.2">
      <c r="D82" s="42"/>
      <c r="E82" s="21"/>
    </row>
    <row r="83" spans="4:5" ht="12.75" customHeight="1" x14ac:dyDescent="0.2">
      <c r="D83" s="42"/>
      <c r="E83" s="21"/>
    </row>
    <row r="84" spans="4:5" ht="12.75" customHeight="1" x14ac:dyDescent="0.2">
      <c r="D84" s="42"/>
      <c r="E84" s="21"/>
    </row>
    <row r="85" spans="4:5" ht="12.75" customHeight="1" x14ac:dyDescent="0.2">
      <c r="D85" s="42"/>
      <c r="E85" s="21"/>
    </row>
    <row r="86" spans="4:5" ht="12.75" customHeight="1" x14ac:dyDescent="0.2">
      <c r="D86" s="42"/>
      <c r="E86" s="21"/>
    </row>
    <row r="87" spans="4:5" ht="12.75" customHeight="1" x14ac:dyDescent="0.2">
      <c r="D87" s="42"/>
      <c r="E87" s="21"/>
    </row>
    <row r="88" spans="4:5" ht="12.75" customHeight="1" x14ac:dyDescent="0.2">
      <c r="D88" s="42"/>
      <c r="E88" s="21"/>
    </row>
    <row r="89" spans="4:5" ht="12.75" customHeight="1" x14ac:dyDescent="0.2">
      <c r="D89" s="42"/>
      <c r="E89" s="21"/>
    </row>
    <row r="90" spans="4:5" ht="12.75" customHeight="1" x14ac:dyDescent="0.2">
      <c r="D90" s="42"/>
      <c r="E90" s="21"/>
    </row>
    <row r="91" spans="4:5" ht="12.75" customHeight="1" x14ac:dyDescent="0.2">
      <c r="D91" s="42"/>
      <c r="E91" s="21"/>
    </row>
    <row r="92" spans="4:5" ht="12.75" customHeight="1" x14ac:dyDescent="0.2">
      <c r="D92" s="42"/>
      <c r="E92" s="21"/>
    </row>
    <row r="93" spans="4:5" ht="12.75" customHeight="1" x14ac:dyDescent="0.2">
      <c r="D93" s="42"/>
      <c r="E93" s="21"/>
    </row>
    <row r="94" spans="4:5" ht="12.75" customHeight="1" x14ac:dyDescent="0.2">
      <c r="D94" s="42"/>
      <c r="E94" s="21"/>
    </row>
    <row r="95" spans="4:5" ht="12.75" customHeight="1" x14ac:dyDescent="0.2">
      <c r="D95" s="42"/>
      <c r="E95" s="21"/>
    </row>
    <row r="96" spans="4:5" ht="12.75" customHeight="1" x14ac:dyDescent="0.2">
      <c r="D96" s="42"/>
      <c r="E96" s="21"/>
    </row>
    <row r="97" spans="4:5" ht="12.75" customHeight="1" x14ac:dyDescent="0.2">
      <c r="D97" s="42"/>
      <c r="E97" s="21"/>
    </row>
    <row r="98" spans="4:5" ht="12.75" customHeight="1" x14ac:dyDescent="0.2">
      <c r="D98" s="42"/>
      <c r="E98" s="21"/>
    </row>
    <row r="99" spans="4:5" ht="12.75" customHeight="1" x14ac:dyDescent="0.2">
      <c r="D99" s="42"/>
      <c r="E99" s="21"/>
    </row>
    <row r="100" spans="4:5" ht="12.75" customHeight="1" x14ac:dyDescent="0.2">
      <c r="D100" s="42"/>
      <c r="E100" s="21"/>
    </row>
    <row r="101" spans="4:5" ht="12.75" customHeight="1" x14ac:dyDescent="0.2">
      <c r="D101" s="42"/>
      <c r="E101" s="21"/>
    </row>
    <row r="102" spans="4:5" ht="12.75" customHeight="1" x14ac:dyDescent="0.2">
      <c r="D102" s="42"/>
      <c r="E102" s="21"/>
    </row>
    <row r="103" spans="4:5" ht="12.75" customHeight="1" x14ac:dyDescent="0.2">
      <c r="D103" s="42"/>
      <c r="E103" s="21"/>
    </row>
    <row r="104" spans="4:5" ht="12.75" customHeight="1" x14ac:dyDescent="0.2">
      <c r="D104" s="42"/>
      <c r="E104" s="21"/>
    </row>
    <row r="105" spans="4:5" ht="12.75" customHeight="1" x14ac:dyDescent="0.2">
      <c r="D105" s="42"/>
      <c r="E105" s="21"/>
    </row>
    <row r="106" spans="4:5" ht="12.75" customHeight="1" x14ac:dyDescent="0.2">
      <c r="D106" s="42"/>
      <c r="E106" s="21"/>
    </row>
    <row r="107" spans="4:5" ht="12.75" customHeight="1" x14ac:dyDescent="0.2">
      <c r="D107" s="42"/>
      <c r="E107" s="21"/>
    </row>
    <row r="108" spans="4:5" ht="12.75" customHeight="1" x14ac:dyDescent="0.2">
      <c r="D108" s="42"/>
      <c r="E108" s="21"/>
    </row>
    <row r="109" spans="4:5" ht="12.75" customHeight="1" x14ac:dyDescent="0.2">
      <c r="D109" s="42"/>
      <c r="E109" s="21"/>
    </row>
    <row r="110" spans="4:5" ht="12.75" customHeight="1" x14ac:dyDescent="0.2">
      <c r="D110" s="42"/>
      <c r="E110" s="21"/>
    </row>
    <row r="111" spans="4:5" ht="12.75" customHeight="1" x14ac:dyDescent="0.2">
      <c r="D111" s="42"/>
      <c r="E111" s="21"/>
    </row>
    <row r="112" spans="4:5" ht="12.75" customHeight="1" x14ac:dyDescent="0.2">
      <c r="D112" s="42"/>
      <c r="E112" s="21"/>
    </row>
    <row r="113" spans="4:5" ht="12.75" customHeight="1" x14ac:dyDescent="0.2">
      <c r="D113" s="42"/>
      <c r="E113" s="21"/>
    </row>
    <row r="114" spans="4:5" ht="12.75" customHeight="1" x14ac:dyDescent="0.2">
      <c r="D114" s="42"/>
      <c r="E114" s="21"/>
    </row>
    <row r="115" spans="4:5" ht="12.75" customHeight="1" x14ac:dyDescent="0.2">
      <c r="D115" s="42"/>
      <c r="E115" s="21"/>
    </row>
    <row r="116" spans="4:5" ht="12.75" customHeight="1" x14ac:dyDescent="0.2">
      <c r="D116" s="42"/>
      <c r="E116" s="21"/>
    </row>
    <row r="117" spans="4:5" ht="12.75" customHeight="1" x14ac:dyDescent="0.2">
      <c r="D117" s="42"/>
      <c r="E117" s="21"/>
    </row>
    <row r="118" spans="4:5" ht="12.75" customHeight="1" x14ac:dyDescent="0.2">
      <c r="D118" s="42"/>
      <c r="E118" s="21"/>
    </row>
    <row r="119" spans="4:5" ht="12.75" customHeight="1" x14ac:dyDescent="0.2">
      <c r="D119" s="42"/>
      <c r="E119" s="21"/>
    </row>
    <row r="120" spans="4:5" ht="12.75" customHeight="1" x14ac:dyDescent="0.2">
      <c r="D120" s="42"/>
      <c r="E120" s="21"/>
    </row>
    <row r="121" spans="4:5" ht="12.75" customHeight="1" x14ac:dyDescent="0.2">
      <c r="D121" s="42"/>
      <c r="E121" s="21"/>
    </row>
    <row r="122" spans="4:5" ht="12.75" customHeight="1" x14ac:dyDescent="0.2">
      <c r="D122" s="42"/>
      <c r="E122" s="21"/>
    </row>
    <row r="123" spans="4:5" ht="12.75" customHeight="1" x14ac:dyDescent="0.2">
      <c r="D123" s="42"/>
      <c r="E123" s="21"/>
    </row>
    <row r="124" spans="4:5" ht="12.75" customHeight="1" x14ac:dyDescent="0.2">
      <c r="D124" s="42"/>
      <c r="E124" s="21"/>
    </row>
    <row r="125" spans="4:5" ht="12.75" customHeight="1" x14ac:dyDescent="0.2">
      <c r="D125" s="42"/>
      <c r="E125" s="21"/>
    </row>
    <row r="126" spans="4:5" ht="12.75" customHeight="1" x14ac:dyDescent="0.2">
      <c r="D126" s="42"/>
      <c r="E126" s="21"/>
    </row>
    <row r="127" spans="4:5" ht="12.75" customHeight="1" x14ac:dyDescent="0.2">
      <c r="D127" s="42"/>
      <c r="E127" s="21"/>
    </row>
    <row r="128" spans="4:5" ht="12.75" customHeight="1" x14ac:dyDescent="0.2">
      <c r="D128" s="42"/>
      <c r="E128" s="21"/>
    </row>
    <row r="129" spans="4:5" ht="12.75" customHeight="1" x14ac:dyDescent="0.2">
      <c r="D129" s="42"/>
      <c r="E129" s="21"/>
    </row>
    <row r="130" spans="4:5" ht="12.75" customHeight="1" x14ac:dyDescent="0.2">
      <c r="D130" s="42"/>
      <c r="E130" s="21"/>
    </row>
    <row r="131" spans="4:5" ht="12.75" customHeight="1" x14ac:dyDescent="0.2">
      <c r="D131" s="42"/>
      <c r="E131" s="21"/>
    </row>
    <row r="132" spans="4:5" ht="12.75" customHeight="1" x14ac:dyDescent="0.2">
      <c r="D132" s="42"/>
      <c r="E132" s="21"/>
    </row>
    <row r="133" spans="4:5" ht="12.75" customHeight="1" x14ac:dyDescent="0.2">
      <c r="D133" s="42"/>
      <c r="E133" s="21"/>
    </row>
    <row r="134" spans="4:5" ht="12.75" customHeight="1" x14ac:dyDescent="0.2">
      <c r="D134" s="42"/>
      <c r="E134" s="21"/>
    </row>
    <row r="135" spans="4:5" ht="12.75" customHeight="1" x14ac:dyDescent="0.2">
      <c r="D135" s="42"/>
      <c r="E135" s="21"/>
    </row>
    <row r="136" spans="4:5" ht="12.75" customHeight="1" x14ac:dyDescent="0.2">
      <c r="D136" s="42"/>
      <c r="E136" s="21"/>
    </row>
    <row r="137" spans="4:5" ht="12.75" customHeight="1" x14ac:dyDescent="0.2">
      <c r="D137" s="42"/>
      <c r="E137" s="21"/>
    </row>
    <row r="138" spans="4:5" ht="12.75" customHeight="1" x14ac:dyDescent="0.2">
      <c r="D138" s="42"/>
      <c r="E138" s="21"/>
    </row>
    <row r="139" spans="4:5" ht="12.75" customHeight="1" x14ac:dyDescent="0.2">
      <c r="D139" s="42"/>
      <c r="E139" s="21"/>
    </row>
    <row r="140" spans="4:5" ht="12.75" customHeight="1" x14ac:dyDescent="0.2">
      <c r="D140" s="42"/>
      <c r="E140" s="21"/>
    </row>
    <row r="141" spans="4:5" ht="12.75" customHeight="1" x14ac:dyDescent="0.2">
      <c r="D141" s="42"/>
      <c r="E141" s="21"/>
    </row>
    <row r="142" spans="4:5" ht="12.75" customHeight="1" x14ac:dyDescent="0.2">
      <c r="D142" s="42"/>
      <c r="E142" s="21"/>
    </row>
    <row r="143" spans="4:5" ht="12.75" customHeight="1" x14ac:dyDescent="0.2">
      <c r="D143" s="42"/>
      <c r="E143" s="21"/>
    </row>
    <row r="144" spans="4:5" ht="12.75" customHeight="1" x14ac:dyDescent="0.2">
      <c r="D144" s="42"/>
      <c r="E144" s="21"/>
    </row>
    <row r="145" spans="4:5" ht="12.75" customHeight="1" x14ac:dyDescent="0.2">
      <c r="D145" s="42"/>
      <c r="E145" s="21"/>
    </row>
    <row r="146" spans="4:5" ht="12.75" customHeight="1" x14ac:dyDescent="0.2">
      <c r="D146" s="42"/>
      <c r="E146" s="21"/>
    </row>
    <row r="147" spans="4:5" ht="12.75" customHeight="1" x14ac:dyDescent="0.2">
      <c r="D147" s="42"/>
      <c r="E147" s="21"/>
    </row>
    <row r="148" spans="4:5" ht="12.75" customHeight="1" x14ac:dyDescent="0.2">
      <c r="D148" s="42"/>
      <c r="E148" s="21"/>
    </row>
    <row r="149" spans="4:5" ht="12.75" customHeight="1" x14ac:dyDescent="0.2">
      <c r="D149" s="42"/>
      <c r="E149" s="21"/>
    </row>
    <row r="150" spans="4:5" ht="12.75" customHeight="1" x14ac:dyDescent="0.2">
      <c r="D150" s="42"/>
      <c r="E150" s="21"/>
    </row>
    <row r="151" spans="4:5" ht="12.75" customHeight="1" x14ac:dyDescent="0.2">
      <c r="D151" s="42"/>
      <c r="E151" s="21"/>
    </row>
    <row r="152" spans="4:5" ht="12.75" customHeight="1" x14ac:dyDescent="0.2">
      <c r="D152" s="42"/>
      <c r="E152" s="21"/>
    </row>
    <row r="153" spans="4:5" ht="12.75" customHeight="1" x14ac:dyDescent="0.2">
      <c r="D153" s="42"/>
      <c r="E153" s="21"/>
    </row>
    <row r="154" spans="4:5" ht="12.75" customHeight="1" x14ac:dyDescent="0.2">
      <c r="D154" s="42"/>
      <c r="E154" s="21"/>
    </row>
    <row r="155" spans="4:5" ht="12.75" customHeight="1" x14ac:dyDescent="0.2">
      <c r="D155" s="42"/>
      <c r="E155" s="21"/>
    </row>
    <row r="156" spans="4:5" ht="12.75" customHeight="1" x14ac:dyDescent="0.2">
      <c r="D156" s="42"/>
      <c r="E156" s="21"/>
    </row>
    <row r="157" spans="4:5" ht="12.75" customHeight="1" x14ac:dyDescent="0.2">
      <c r="D157" s="42"/>
      <c r="E157" s="21"/>
    </row>
    <row r="158" spans="4:5" ht="12.75" customHeight="1" x14ac:dyDescent="0.2">
      <c r="D158" s="42"/>
      <c r="E158" s="21"/>
    </row>
    <row r="159" spans="4:5" ht="12.75" customHeight="1" x14ac:dyDescent="0.2">
      <c r="D159" s="42"/>
      <c r="E159" s="21"/>
    </row>
    <row r="160" spans="4:5" ht="12.75" customHeight="1" x14ac:dyDescent="0.2">
      <c r="D160" s="42"/>
      <c r="E160" s="21"/>
    </row>
    <row r="161" spans="4:5" ht="12.75" customHeight="1" x14ac:dyDescent="0.2">
      <c r="D161" s="42"/>
      <c r="E161" s="21"/>
    </row>
    <row r="162" spans="4:5" ht="12.75" customHeight="1" x14ac:dyDescent="0.2">
      <c r="D162" s="42"/>
      <c r="E162" s="21"/>
    </row>
    <row r="163" spans="4:5" ht="12.75" customHeight="1" x14ac:dyDescent="0.2">
      <c r="D163" s="42"/>
      <c r="E163" s="21"/>
    </row>
    <row r="164" spans="4:5" ht="12.75" customHeight="1" x14ac:dyDescent="0.2">
      <c r="D164" s="42"/>
      <c r="E164" s="21"/>
    </row>
    <row r="165" spans="4:5" ht="12.75" customHeight="1" x14ac:dyDescent="0.2">
      <c r="D165" s="42"/>
      <c r="E165" s="21"/>
    </row>
    <row r="166" spans="4:5" ht="12.75" customHeight="1" x14ac:dyDescent="0.2">
      <c r="D166" s="42"/>
      <c r="E166" s="21"/>
    </row>
    <row r="167" spans="4:5" ht="12.75" customHeight="1" x14ac:dyDescent="0.2">
      <c r="D167" s="42"/>
      <c r="E167" s="21"/>
    </row>
    <row r="168" spans="4:5" ht="12.75" customHeight="1" x14ac:dyDescent="0.2">
      <c r="D168" s="42"/>
      <c r="E168" s="21"/>
    </row>
    <row r="169" spans="4:5" ht="12.75" customHeight="1" x14ac:dyDescent="0.2">
      <c r="D169" s="42"/>
      <c r="E169" s="21"/>
    </row>
    <row r="170" spans="4:5" ht="12.75" customHeight="1" x14ac:dyDescent="0.2">
      <c r="D170" s="42"/>
      <c r="E170" s="21"/>
    </row>
    <row r="171" spans="4:5" ht="12.75" customHeight="1" x14ac:dyDescent="0.2">
      <c r="D171" s="42"/>
      <c r="E171" s="21"/>
    </row>
    <row r="172" spans="4:5" ht="12.75" customHeight="1" x14ac:dyDescent="0.2">
      <c r="D172" s="42"/>
      <c r="E172" s="21"/>
    </row>
    <row r="173" spans="4:5" ht="12.75" customHeight="1" x14ac:dyDescent="0.2">
      <c r="D173" s="42"/>
      <c r="E173" s="21"/>
    </row>
    <row r="174" spans="4:5" ht="12.75" customHeight="1" x14ac:dyDescent="0.2">
      <c r="D174" s="42"/>
      <c r="E174" s="21"/>
    </row>
    <row r="175" spans="4:5" ht="12.75" customHeight="1" x14ac:dyDescent="0.2">
      <c r="D175" s="42"/>
      <c r="E175" s="21"/>
    </row>
    <row r="176" spans="4:5" ht="12.75" customHeight="1" x14ac:dyDescent="0.2">
      <c r="D176" s="42"/>
      <c r="E176" s="21"/>
    </row>
    <row r="177" spans="4:5" ht="12.75" customHeight="1" x14ac:dyDescent="0.2">
      <c r="D177" s="42"/>
      <c r="E177" s="21"/>
    </row>
    <row r="178" spans="4:5" ht="12.75" customHeight="1" x14ac:dyDescent="0.2">
      <c r="D178" s="42"/>
      <c r="E178" s="21"/>
    </row>
    <row r="179" spans="4:5" ht="12.75" customHeight="1" x14ac:dyDescent="0.2">
      <c r="D179" s="42"/>
      <c r="E179" s="21"/>
    </row>
    <row r="180" spans="4:5" ht="12.75" customHeight="1" x14ac:dyDescent="0.2">
      <c r="D180" s="42"/>
      <c r="E180" s="21"/>
    </row>
    <row r="181" spans="4:5" ht="12.75" customHeight="1" x14ac:dyDescent="0.2">
      <c r="D181" s="42"/>
      <c r="E181" s="21"/>
    </row>
    <row r="182" spans="4:5" ht="12.75" customHeight="1" x14ac:dyDescent="0.2">
      <c r="D182" s="42"/>
      <c r="E182" s="21"/>
    </row>
    <row r="183" spans="4:5" ht="12.75" customHeight="1" x14ac:dyDescent="0.2">
      <c r="D183" s="42"/>
      <c r="E183" s="21"/>
    </row>
    <row r="184" spans="4:5" ht="12.75" customHeight="1" x14ac:dyDescent="0.2">
      <c r="D184" s="42"/>
      <c r="E184" s="21"/>
    </row>
    <row r="185" spans="4:5" ht="12.75" customHeight="1" x14ac:dyDescent="0.2">
      <c r="D185" s="42"/>
      <c r="E185" s="21"/>
    </row>
    <row r="186" spans="4:5" ht="12.75" customHeight="1" x14ac:dyDescent="0.2">
      <c r="D186" s="42"/>
      <c r="E186" s="21"/>
    </row>
    <row r="187" spans="4:5" ht="12.75" customHeight="1" x14ac:dyDescent="0.2">
      <c r="D187" s="42"/>
      <c r="E187" s="21"/>
    </row>
    <row r="188" spans="4:5" ht="12.75" customHeight="1" x14ac:dyDescent="0.2">
      <c r="D188" s="42"/>
      <c r="E188" s="21"/>
    </row>
    <row r="189" spans="4:5" ht="12.75" customHeight="1" x14ac:dyDescent="0.2">
      <c r="D189" s="42"/>
      <c r="E189" s="21"/>
    </row>
    <row r="190" spans="4:5" ht="12.75" customHeight="1" x14ac:dyDescent="0.2">
      <c r="D190" s="42"/>
      <c r="E190" s="21"/>
    </row>
    <row r="191" spans="4:5" ht="12.75" customHeight="1" x14ac:dyDescent="0.2">
      <c r="D191" s="42"/>
      <c r="E191" s="21"/>
    </row>
    <row r="192" spans="4:5" ht="12.75" customHeight="1" x14ac:dyDescent="0.2">
      <c r="D192" s="42"/>
      <c r="E192" s="21"/>
    </row>
    <row r="193" spans="4:5" ht="12.75" customHeight="1" x14ac:dyDescent="0.2">
      <c r="D193" s="42"/>
      <c r="E193" s="21"/>
    </row>
    <row r="194" spans="4:5" ht="12.75" customHeight="1" x14ac:dyDescent="0.2">
      <c r="D194" s="42"/>
      <c r="E194" s="21"/>
    </row>
    <row r="195" spans="4:5" ht="12.75" customHeight="1" x14ac:dyDescent="0.2">
      <c r="D195" s="42"/>
      <c r="E195" s="21"/>
    </row>
    <row r="196" spans="4:5" ht="12.75" customHeight="1" x14ac:dyDescent="0.2">
      <c r="D196" s="42"/>
      <c r="E196" s="21"/>
    </row>
    <row r="197" spans="4:5" ht="12.75" customHeight="1" x14ac:dyDescent="0.2">
      <c r="D197" s="42"/>
      <c r="E197" s="21"/>
    </row>
    <row r="198" spans="4:5" ht="12.75" customHeight="1" x14ac:dyDescent="0.2">
      <c r="D198" s="42"/>
      <c r="E198" s="21"/>
    </row>
    <row r="199" spans="4:5" ht="12.75" customHeight="1" x14ac:dyDescent="0.2">
      <c r="D199" s="42"/>
      <c r="E199" s="21"/>
    </row>
    <row r="200" spans="4:5" ht="12.75" customHeight="1" x14ac:dyDescent="0.2">
      <c r="D200" s="42"/>
      <c r="E200" s="21"/>
    </row>
    <row r="201" spans="4:5" ht="12.75" customHeight="1" x14ac:dyDescent="0.2">
      <c r="D201" s="42"/>
      <c r="E201" s="21"/>
    </row>
    <row r="202" spans="4:5" ht="12.75" customHeight="1" x14ac:dyDescent="0.2">
      <c r="D202" s="42"/>
      <c r="E202" s="21"/>
    </row>
    <row r="203" spans="4:5" ht="12.75" customHeight="1" x14ac:dyDescent="0.2">
      <c r="D203" s="42"/>
      <c r="E203" s="21"/>
    </row>
    <row r="204" spans="4:5" ht="12.75" customHeight="1" x14ac:dyDescent="0.2">
      <c r="D204" s="42"/>
      <c r="E204" s="21"/>
    </row>
    <row r="205" spans="4:5" ht="12.75" customHeight="1" x14ac:dyDescent="0.2">
      <c r="D205" s="42"/>
      <c r="E205" s="21"/>
    </row>
    <row r="206" spans="4:5" ht="12.75" customHeight="1" x14ac:dyDescent="0.2">
      <c r="D206" s="42"/>
      <c r="E206" s="21"/>
    </row>
    <row r="207" spans="4:5" ht="12.75" customHeight="1" x14ac:dyDescent="0.2">
      <c r="D207" s="42"/>
      <c r="E207" s="21"/>
    </row>
    <row r="208" spans="4:5" ht="12.75" customHeight="1" x14ac:dyDescent="0.2">
      <c r="D208" s="42"/>
      <c r="E208" s="21"/>
    </row>
    <row r="209" spans="4:5" ht="12.75" customHeight="1" x14ac:dyDescent="0.2">
      <c r="D209" s="42"/>
      <c r="E209" s="21"/>
    </row>
    <row r="210" spans="4:5" ht="12.75" customHeight="1" x14ac:dyDescent="0.2">
      <c r="D210" s="42"/>
      <c r="E210" s="21"/>
    </row>
    <row r="211" spans="4:5" ht="12.75" customHeight="1" x14ac:dyDescent="0.2">
      <c r="D211" s="42"/>
      <c r="E211" s="21"/>
    </row>
    <row r="212" spans="4:5" ht="12.75" customHeight="1" x14ac:dyDescent="0.2">
      <c r="D212" s="42"/>
      <c r="E212" s="21"/>
    </row>
    <row r="213" spans="4:5" ht="12.75" customHeight="1" x14ac:dyDescent="0.2">
      <c r="D213" s="42"/>
      <c r="E213" s="21"/>
    </row>
    <row r="214" spans="4:5" ht="12.75" customHeight="1" x14ac:dyDescent="0.2">
      <c r="D214" s="42"/>
      <c r="E214" s="21"/>
    </row>
    <row r="215" spans="4:5" ht="12.75" customHeight="1" x14ac:dyDescent="0.2">
      <c r="D215" s="42"/>
      <c r="E215" s="21"/>
    </row>
    <row r="216" spans="4:5" ht="12.75" customHeight="1" x14ac:dyDescent="0.2">
      <c r="D216" s="42"/>
      <c r="E216" s="21"/>
    </row>
    <row r="217" spans="4:5" ht="12.75" customHeight="1" x14ac:dyDescent="0.2">
      <c r="D217" s="42"/>
      <c r="E217" s="21"/>
    </row>
    <row r="218" spans="4:5" ht="12.75" customHeight="1" x14ac:dyDescent="0.2">
      <c r="D218" s="42"/>
      <c r="E218" s="21"/>
    </row>
    <row r="219" spans="4:5" ht="12.75" customHeight="1" x14ac:dyDescent="0.2">
      <c r="D219" s="42"/>
      <c r="E219" s="21"/>
    </row>
    <row r="220" spans="4:5" ht="12.75" customHeight="1" x14ac:dyDescent="0.2">
      <c r="D220" s="42"/>
      <c r="E220" s="21"/>
    </row>
    <row r="221" spans="4:5" ht="12.75" customHeight="1" x14ac:dyDescent="0.2">
      <c r="D221" s="42"/>
      <c r="E221" s="21"/>
    </row>
    <row r="222" spans="4:5" ht="12.75" customHeight="1" x14ac:dyDescent="0.2">
      <c r="D222" s="42"/>
      <c r="E222" s="21"/>
    </row>
    <row r="223" spans="4:5" ht="12.75" customHeight="1" x14ac:dyDescent="0.2">
      <c r="D223" s="42"/>
      <c r="E223" s="21"/>
    </row>
    <row r="224" spans="4:5" ht="12.75" customHeight="1" x14ac:dyDescent="0.2">
      <c r="D224" s="42"/>
      <c r="E224" s="21"/>
    </row>
    <row r="225" spans="4:5" ht="12.75" customHeight="1" x14ac:dyDescent="0.2">
      <c r="D225" s="42"/>
      <c r="E225" s="21"/>
    </row>
    <row r="226" spans="4:5" ht="12.75" customHeight="1" x14ac:dyDescent="0.2">
      <c r="D226" s="42"/>
      <c r="E226" s="21"/>
    </row>
    <row r="227" spans="4:5" ht="12.75" customHeight="1" x14ac:dyDescent="0.2">
      <c r="D227" s="42"/>
      <c r="E227" s="21"/>
    </row>
    <row r="228" spans="4:5" ht="12.75" customHeight="1" x14ac:dyDescent="0.2">
      <c r="D228" s="42"/>
      <c r="E228" s="21"/>
    </row>
    <row r="229" spans="4:5" ht="12.75" customHeight="1" x14ac:dyDescent="0.2">
      <c r="D229" s="42"/>
      <c r="E229" s="21"/>
    </row>
    <row r="230" spans="4:5" ht="12.75" customHeight="1" x14ac:dyDescent="0.2">
      <c r="D230" s="42"/>
      <c r="E230" s="21"/>
    </row>
    <row r="231" spans="4:5" ht="12.75" customHeight="1" x14ac:dyDescent="0.2">
      <c r="D231" s="42"/>
      <c r="E231" s="21"/>
    </row>
    <row r="232" spans="4:5" ht="12.75" customHeight="1" x14ac:dyDescent="0.2">
      <c r="D232" s="42"/>
      <c r="E232" s="21"/>
    </row>
    <row r="233" spans="4:5" ht="12.75" customHeight="1" x14ac:dyDescent="0.2">
      <c r="D233" s="42"/>
      <c r="E233" s="21"/>
    </row>
    <row r="234" spans="4:5" ht="12.75" customHeight="1" x14ac:dyDescent="0.2">
      <c r="D234" s="42"/>
      <c r="E234" s="21"/>
    </row>
    <row r="235" spans="4:5" ht="12.75" customHeight="1" x14ac:dyDescent="0.2">
      <c r="D235" s="42"/>
      <c r="E235" s="21"/>
    </row>
    <row r="236" spans="4:5" ht="12.75" customHeight="1" x14ac:dyDescent="0.2">
      <c r="D236" s="42"/>
      <c r="E236" s="21"/>
    </row>
    <row r="237" spans="4:5" ht="12.75" customHeight="1" x14ac:dyDescent="0.2">
      <c r="D237" s="42"/>
      <c r="E237" s="21"/>
    </row>
    <row r="238" spans="4:5" ht="12.75" customHeight="1" x14ac:dyDescent="0.2">
      <c r="D238" s="42"/>
      <c r="E238" s="21"/>
    </row>
    <row r="239" spans="4:5" ht="12.75" customHeight="1" x14ac:dyDescent="0.2">
      <c r="D239" s="42"/>
      <c r="E239" s="21"/>
    </row>
    <row r="240" spans="4:5" ht="12.75" customHeight="1" x14ac:dyDescent="0.2">
      <c r="D240" s="42"/>
      <c r="E240" s="21"/>
    </row>
    <row r="241" spans="4:5" ht="12.75" customHeight="1" x14ac:dyDescent="0.2">
      <c r="D241" s="42"/>
      <c r="E241" s="21"/>
    </row>
    <row r="242" spans="4:5" ht="12.75" customHeight="1" x14ac:dyDescent="0.2">
      <c r="D242" s="42"/>
      <c r="E242" s="21"/>
    </row>
    <row r="243" spans="4:5" ht="12.75" customHeight="1" x14ac:dyDescent="0.2">
      <c r="D243" s="42"/>
      <c r="E243" s="21"/>
    </row>
    <row r="244" spans="4:5" ht="12.75" customHeight="1" x14ac:dyDescent="0.2">
      <c r="D244" s="42"/>
      <c r="E244" s="21"/>
    </row>
    <row r="245" spans="4:5" ht="12.75" customHeight="1" x14ac:dyDescent="0.2">
      <c r="D245" s="42"/>
      <c r="E245" s="21"/>
    </row>
    <row r="246" spans="4:5" ht="12.75" customHeight="1" x14ac:dyDescent="0.2">
      <c r="D246" s="42"/>
      <c r="E246" s="21"/>
    </row>
    <row r="247" spans="4:5" ht="12.75" customHeight="1" x14ac:dyDescent="0.2">
      <c r="D247" s="42"/>
      <c r="E247" s="21"/>
    </row>
    <row r="248" spans="4:5" ht="12.75" customHeight="1" x14ac:dyDescent="0.2">
      <c r="D248" s="42"/>
      <c r="E248" s="21"/>
    </row>
    <row r="249" spans="4:5" ht="12.75" customHeight="1" x14ac:dyDescent="0.2">
      <c r="D249" s="42"/>
      <c r="E249" s="21"/>
    </row>
    <row r="250" spans="4:5" ht="12.75" customHeight="1" x14ac:dyDescent="0.2">
      <c r="D250" s="42"/>
      <c r="E250" s="21"/>
    </row>
    <row r="251" spans="4:5" ht="12.75" customHeight="1" x14ac:dyDescent="0.2">
      <c r="D251" s="42"/>
      <c r="E251" s="21"/>
    </row>
    <row r="252" spans="4:5" ht="12.75" customHeight="1" x14ac:dyDescent="0.2">
      <c r="D252" s="42"/>
      <c r="E252" s="21"/>
    </row>
    <row r="253" spans="4:5" ht="12.75" customHeight="1" x14ac:dyDescent="0.2">
      <c r="D253" s="42"/>
      <c r="E253" s="21"/>
    </row>
    <row r="254" spans="4:5" ht="12.75" customHeight="1" x14ac:dyDescent="0.2">
      <c r="D254" s="42"/>
      <c r="E254" s="21"/>
    </row>
    <row r="255" spans="4:5" ht="12.75" customHeight="1" x14ac:dyDescent="0.2">
      <c r="D255" s="42"/>
      <c r="E255" s="21"/>
    </row>
    <row r="256" spans="4:5" ht="12.75" customHeight="1" x14ac:dyDescent="0.2">
      <c r="D256" s="42"/>
      <c r="E256" s="21"/>
    </row>
    <row r="257" spans="4:5" ht="12.75" customHeight="1" x14ac:dyDescent="0.2">
      <c r="D257" s="42"/>
      <c r="E257" s="21"/>
    </row>
    <row r="258" spans="4:5" ht="12.75" customHeight="1" x14ac:dyDescent="0.2">
      <c r="D258" s="42"/>
      <c r="E258" s="21"/>
    </row>
    <row r="259" spans="4:5" ht="12.75" customHeight="1" x14ac:dyDescent="0.2">
      <c r="D259" s="42"/>
      <c r="E259" s="21"/>
    </row>
    <row r="260" spans="4:5" ht="12.75" customHeight="1" x14ac:dyDescent="0.2">
      <c r="D260" s="42"/>
      <c r="E260" s="21"/>
    </row>
    <row r="261" spans="4:5" ht="12.75" customHeight="1" x14ac:dyDescent="0.2">
      <c r="D261" s="42"/>
      <c r="E261" s="21"/>
    </row>
    <row r="262" spans="4:5" ht="12.75" customHeight="1" x14ac:dyDescent="0.2">
      <c r="D262" s="42"/>
      <c r="E262" s="21"/>
    </row>
    <row r="263" spans="4:5" ht="12.75" customHeight="1" x14ac:dyDescent="0.2">
      <c r="D263" s="42"/>
      <c r="E263" s="21"/>
    </row>
    <row r="264" spans="4:5" ht="12.75" customHeight="1" x14ac:dyDescent="0.2">
      <c r="D264" s="42"/>
      <c r="E264" s="21"/>
    </row>
    <row r="265" spans="4:5" ht="12.75" customHeight="1" x14ac:dyDescent="0.2">
      <c r="D265" s="42"/>
      <c r="E265" s="21"/>
    </row>
    <row r="266" spans="4:5" ht="12.75" customHeight="1" x14ac:dyDescent="0.2">
      <c r="D266" s="42"/>
      <c r="E266" s="21"/>
    </row>
    <row r="267" spans="4:5" ht="12.75" customHeight="1" x14ac:dyDescent="0.2">
      <c r="D267" s="42"/>
      <c r="E267" s="21"/>
    </row>
    <row r="268" spans="4:5" ht="12.75" customHeight="1" x14ac:dyDescent="0.2">
      <c r="D268" s="42"/>
      <c r="E268" s="21"/>
    </row>
    <row r="269" spans="4:5" ht="12.75" customHeight="1" x14ac:dyDescent="0.2">
      <c r="D269" s="42"/>
      <c r="E269" s="21"/>
    </row>
    <row r="270" spans="4:5" ht="12.75" customHeight="1" x14ac:dyDescent="0.2">
      <c r="D270" s="42"/>
      <c r="E270" s="21"/>
    </row>
    <row r="271" spans="4:5" ht="12.75" customHeight="1" x14ac:dyDescent="0.2">
      <c r="D271" s="42"/>
      <c r="E271" s="21"/>
    </row>
    <row r="272" spans="4:5" ht="12.75" customHeight="1" x14ac:dyDescent="0.2">
      <c r="D272" s="42"/>
      <c r="E272" s="21"/>
    </row>
    <row r="273" spans="4:5" ht="12.75" customHeight="1" x14ac:dyDescent="0.2">
      <c r="D273" s="42"/>
      <c r="E273" s="21"/>
    </row>
    <row r="274" spans="4:5" ht="12.75" customHeight="1" x14ac:dyDescent="0.2">
      <c r="D274" s="42"/>
      <c r="E274" s="21"/>
    </row>
    <row r="275" spans="4:5" ht="12.75" customHeight="1" x14ac:dyDescent="0.2">
      <c r="D275" s="42"/>
      <c r="E275" s="21"/>
    </row>
    <row r="276" spans="4:5" ht="12.75" customHeight="1" x14ac:dyDescent="0.2">
      <c r="D276" s="42"/>
      <c r="E276" s="21"/>
    </row>
    <row r="277" spans="4:5" ht="12.75" customHeight="1" x14ac:dyDescent="0.2">
      <c r="D277" s="42"/>
      <c r="E277" s="21"/>
    </row>
    <row r="278" spans="4:5" ht="12.75" customHeight="1" x14ac:dyDescent="0.2">
      <c r="D278" s="42"/>
      <c r="E278" s="21"/>
    </row>
    <row r="279" spans="4:5" ht="12.75" customHeight="1" x14ac:dyDescent="0.2">
      <c r="D279" s="42"/>
      <c r="E279" s="21"/>
    </row>
    <row r="280" spans="4:5" ht="12.75" customHeight="1" x14ac:dyDescent="0.2">
      <c r="D280" s="42"/>
      <c r="E280" s="21"/>
    </row>
    <row r="281" spans="4:5" ht="12.75" customHeight="1" x14ac:dyDescent="0.2">
      <c r="D281" s="42"/>
      <c r="E281" s="21"/>
    </row>
    <row r="282" spans="4:5" ht="12.75" customHeight="1" x14ac:dyDescent="0.2">
      <c r="D282" s="42"/>
      <c r="E282" s="21"/>
    </row>
    <row r="283" spans="4:5" ht="12.75" customHeight="1" x14ac:dyDescent="0.2">
      <c r="D283" s="42"/>
      <c r="E283" s="21"/>
    </row>
    <row r="284" spans="4:5" ht="12.75" customHeight="1" x14ac:dyDescent="0.2">
      <c r="D284" s="42"/>
      <c r="E284" s="21"/>
    </row>
    <row r="285" spans="4:5" ht="12.75" customHeight="1" x14ac:dyDescent="0.2">
      <c r="D285" s="42"/>
      <c r="E285" s="21"/>
    </row>
    <row r="286" spans="4:5" ht="12.75" customHeight="1" x14ac:dyDescent="0.2">
      <c r="D286" s="42"/>
      <c r="E286" s="21"/>
    </row>
    <row r="287" spans="4:5" ht="12.75" customHeight="1" x14ac:dyDescent="0.2">
      <c r="D287" s="42"/>
      <c r="E287" s="21"/>
    </row>
    <row r="288" spans="4:5" ht="12.75" customHeight="1" x14ac:dyDescent="0.2">
      <c r="D288" s="42"/>
      <c r="E288" s="21"/>
    </row>
    <row r="289" spans="4:5" ht="12.75" customHeight="1" x14ac:dyDescent="0.2">
      <c r="D289" s="42"/>
      <c r="E289" s="21"/>
    </row>
    <row r="290" spans="4:5" ht="12.75" customHeight="1" x14ac:dyDescent="0.2">
      <c r="D290" s="42"/>
      <c r="E290" s="21"/>
    </row>
    <row r="291" spans="4:5" ht="12.75" customHeight="1" x14ac:dyDescent="0.2">
      <c r="D291" s="42"/>
      <c r="E291" s="21"/>
    </row>
    <row r="292" spans="4:5" ht="12.75" customHeight="1" x14ac:dyDescent="0.2">
      <c r="D292" s="42"/>
      <c r="E292" s="21"/>
    </row>
    <row r="293" spans="4:5" ht="12.75" customHeight="1" x14ac:dyDescent="0.2">
      <c r="D293" s="42"/>
      <c r="E293" s="21"/>
    </row>
    <row r="294" spans="4:5" ht="12.75" customHeight="1" x14ac:dyDescent="0.2">
      <c r="D294" s="42"/>
      <c r="E294" s="21"/>
    </row>
    <row r="295" spans="4:5" ht="12.75" customHeight="1" x14ac:dyDescent="0.2">
      <c r="D295" s="42"/>
      <c r="E295" s="21"/>
    </row>
    <row r="296" spans="4:5" ht="12.75" customHeight="1" x14ac:dyDescent="0.2">
      <c r="D296" s="42"/>
      <c r="E296" s="21"/>
    </row>
    <row r="297" spans="4:5" ht="12.75" customHeight="1" x14ac:dyDescent="0.2">
      <c r="D297" s="42"/>
      <c r="E297" s="21"/>
    </row>
    <row r="298" spans="4:5" ht="12.75" customHeight="1" x14ac:dyDescent="0.2">
      <c r="D298" s="42"/>
      <c r="E298" s="21"/>
    </row>
    <row r="299" spans="4:5" ht="12.75" customHeight="1" x14ac:dyDescent="0.2">
      <c r="D299" s="42"/>
      <c r="E299" s="21"/>
    </row>
    <row r="300" spans="4:5" ht="12.75" customHeight="1" x14ac:dyDescent="0.2">
      <c r="D300" s="42"/>
      <c r="E300" s="21"/>
    </row>
    <row r="301" spans="4:5" ht="12.75" customHeight="1" x14ac:dyDescent="0.2">
      <c r="D301" s="42"/>
      <c r="E301" s="21"/>
    </row>
    <row r="302" spans="4:5" ht="12.75" customHeight="1" x14ac:dyDescent="0.2">
      <c r="D302" s="42"/>
      <c r="E302" s="21"/>
    </row>
    <row r="303" spans="4:5" ht="12.75" customHeight="1" x14ac:dyDescent="0.2">
      <c r="D303" s="42"/>
      <c r="E303" s="21"/>
    </row>
    <row r="304" spans="4:5" ht="12.75" customHeight="1" x14ac:dyDescent="0.2">
      <c r="D304" s="42"/>
      <c r="E304" s="21"/>
    </row>
    <row r="305" spans="4:5" ht="12.75" customHeight="1" x14ac:dyDescent="0.2">
      <c r="D305" s="42"/>
      <c r="E305" s="21"/>
    </row>
    <row r="306" spans="4:5" ht="12.75" customHeight="1" x14ac:dyDescent="0.2">
      <c r="D306" s="42"/>
      <c r="E306" s="21"/>
    </row>
    <row r="307" spans="4:5" ht="12.75" customHeight="1" x14ac:dyDescent="0.2">
      <c r="D307" s="42"/>
      <c r="E307" s="21"/>
    </row>
    <row r="308" spans="4:5" ht="12.75" customHeight="1" x14ac:dyDescent="0.2">
      <c r="D308" s="42"/>
      <c r="E308" s="21"/>
    </row>
    <row r="309" spans="4:5" ht="12.75" customHeight="1" x14ac:dyDescent="0.2">
      <c r="D309" s="42"/>
      <c r="E309" s="21"/>
    </row>
    <row r="310" spans="4:5" ht="12.75" customHeight="1" x14ac:dyDescent="0.2">
      <c r="D310" s="42"/>
      <c r="E310" s="21"/>
    </row>
    <row r="311" spans="4:5" ht="12.75" customHeight="1" x14ac:dyDescent="0.2">
      <c r="D311" s="42"/>
      <c r="E311" s="21"/>
    </row>
    <row r="312" spans="4:5" ht="12.75" customHeight="1" x14ac:dyDescent="0.2">
      <c r="D312" s="42"/>
      <c r="E312" s="21"/>
    </row>
    <row r="313" spans="4:5" ht="12.75" customHeight="1" x14ac:dyDescent="0.2">
      <c r="D313" s="42"/>
      <c r="E313" s="21"/>
    </row>
    <row r="314" spans="4:5" ht="12.75" customHeight="1" x14ac:dyDescent="0.2">
      <c r="D314" s="42"/>
      <c r="E314" s="21"/>
    </row>
    <row r="315" spans="4:5" ht="12.75" customHeight="1" x14ac:dyDescent="0.2">
      <c r="D315" s="42"/>
      <c r="E315" s="21"/>
    </row>
    <row r="316" spans="4:5" ht="12.75" customHeight="1" x14ac:dyDescent="0.2">
      <c r="D316" s="42"/>
      <c r="E316" s="21"/>
    </row>
    <row r="317" spans="4:5" ht="12.75" customHeight="1" x14ac:dyDescent="0.2">
      <c r="D317" s="42"/>
      <c r="E317" s="21"/>
    </row>
    <row r="318" spans="4:5" ht="12.75" customHeight="1" x14ac:dyDescent="0.2">
      <c r="D318" s="42"/>
      <c r="E318" s="21"/>
    </row>
    <row r="319" spans="4:5" ht="12.75" customHeight="1" x14ac:dyDescent="0.2">
      <c r="D319" s="42"/>
      <c r="E319" s="21"/>
    </row>
    <row r="320" spans="4:5" ht="12.75" customHeight="1" x14ac:dyDescent="0.2">
      <c r="D320" s="42"/>
      <c r="E320" s="21"/>
    </row>
    <row r="321" spans="4:5" ht="12.75" customHeight="1" x14ac:dyDescent="0.2">
      <c r="D321" s="42"/>
      <c r="E321" s="21"/>
    </row>
    <row r="322" spans="4:5" ht="12.75" customHeight="1" x14ac:dyDescent="0.2">
      <c r="D322" s="42"/>
      <c r="E322" s="21"/>
    </row>
    <row r="323" spans="4:5" ht="12.75" customHeight="1" x14ac:dyDescent="0.2">
      <c r="D323" s="42"/>
      <c r="E323" s="21"/>
    </row>
    <row r="324" spans="4:5" ht="12.75" customHeight="1" x14ac:dyDescent="0.2">
      <c r="D324" s="42"/>
      <c r="E324" s="21"/>
    </row>
    <row r="325" spans="4:5" ht="12.75" customHeight="1" x14ac:dyDescent="0.2">
      <c r="D325" s="42"/>
      <c r="E325" s="21"/>
    </row>
    <row r="326" spans="4:5" ht="12.75" customHeight="1" x14ac:dyDescent="0.2">
      <c r="D326" s="42"/>
      <c r="E326" s="21"/>
    </row>
    <row r="327" spans="4:5" ht="12.75" customHeight="1" x14ac:dyDescent="0.2">
      <c r="D327" s="42"/>
      <c r="E327" s="21"/>
    </row>
    <row r="328" spans="4:5" ht="12.75" customHeight="1" x14ac:dyDescent="0.2">
      <c r="D328" s="42"/>
      <c r="E328" s="21"/>
    </row>
    <row r="329" spans="4:5" ht="12.75" customHeight="1" x14ac:dyDescent="0.2">
      <c r="D329" s="42"/>
      <c r="E329" s="21"/>
    </row>
    <row r="330" spans="4:5" ht="12.75" customHeight="1" x14ac:dyDescent="0.2">
      <c r="D330" s="42"/>
      <c r="E330" s="21"/>
    </row>
    <row r="331" spans="4:5" ht="12.75" customHeight="1" x14ac:dyDescent="0.2">
      <c r="D331" s="42"/>
      <c r="E331" s="21"/>
    </row>
    <row r="332" spans="4:5" ht="12.75" customHeight="1" x14ac:dyDescent="0.2">
      <c r="D332" s="42"/>
      <c r="E332" s="21"/>
    </row>
    <row r="333" spans="4:5" ht="12.75" customHeight="1" x14ac:dyDescent="0.2">
      <c r="D333" s="42"/>
      <c r="E333" s="21"/>
    </row>
    <row r="334" spans="4:5" ht="12.75" customHeight="1" x14ac:dyDescent="0.2">
      <c r="D334" s="42"/>
      <c r="E334" s="21"/>
    </row>
    <row r="335" spans="4:5" ht="12.75" customHeight="1" x14ac:dyDescent="0.2">
      <c r="D335" s="42"/>
      <c r="E335" s="21"/>
    </row>
    <row r="336" spans="4:5" ht="12.75" customHeight="1" x14ac:dyDescent="0.2">
      <c r="D336" s="42"/>
      <c r="E336" s="21"/>
    </row>
    <row r="337" spans="4:5" ht="12.75" customHeight="1" x14ac:dyDescent="0.2">
      <c r="D337" s="42"/>
      <c r="E337" s="21"/>
    </row>
    <row r="338" spans="4:5" ht="12.75" customHeight="1" x14ac:dyDescent="0.2">
      <c r="D338" s="42"/>
      <c r="E338" s="21"/>
    </row>
    <row r="339" spans="4:5" ht="12.75" customHeight="1" x14ac:dyDescent="0.2">
      <c r="D339" s="42"/>
      <c r="E339" s="21"/>
    </row>
    <row r="340" spans="4:5" ht="12.75" customHeight="1" x14ac:dyDescent="0.2">
      <c r="D340" s="42"/>
      <c r="E340" s="21"/>
    </row>
    <row r="341" spans="4:5" ht="12.75" customHeight="1" x14ac:dyDescent="0.2">
      <c r="D341" s="42"/>
      <c r="E341" s="21"/>
    </row>
    <row r="342" spans="4:5" ht="12.75" customHeight="1" x14ac:dyDescent="0.2">
      <c r="D342" s="42"/>
      <c r="E342" s="21"/>
    </row>
    <row r="343" spans="4:5" ht="12.75" customHeight="1" x14ac:dyDescent="0.2">
      <c r="D343" s="42"/>
      <c r="E343" s="21"/>
    </row>
    <row r="344" spans="4:5" ht="12.75" customHeight="1" x14ac:dyDescent="0.2">
      <c r="D344" s="42"/>
      <c r="E344" s="21"/>
    </row>
    <row r="345" spans="4:5" ht="12.75" customHeight="1" x14ac:dyDescent="0.2">
      <c r="D345" s="42"/>
      <c r="E345" s="21"/>
    </row>
    <row r="346" spans="4:5" ht="12.75" customHeight="1" x14ac:dyDescent="0.2">
      <c r="D346" s="42"/>
      <c r="E346" s="21"/>
    </row>
    <row r="347" spans="4:5" ht="12.75" customHeight="1" x14ac:dyDescent="0.2">
      <c r="D347" s="42"/>
      <c r="E347" s="21"/>
    </row>
    <row r="348" spans="4:5" ht="12.75" customHeight="1" x14ac:dyDescent="0.2">
      <c r="D348" s="42"/>
      <c r="E348" s="21"/>
    </row>
    <row r="349" spans="4:5" ht="12.75" customHeight="1" x14ac:dyDescent="0.2">
      <c r="D349" s="42"/>
      <c r="E349" s="21"/>
    </row>
    <row r="350" spans="4:5" ht="12.75" customHeight="1" x14ac:dyDescent="0.2">
      <c r="D350" s="42"/>
      <c r="E350" s="21"/>
    </row>
    <row r="351" spans="4:5" ht="12.75" customHeight="1" x14ac:dyDescent="0.2">
      <c r="D351" s="42"/>
      <c r="E351" s="21"/>
    </row>
    <row r="352" spans="4:5" ht="12.75" customHeight="1" x14ac:dyDescent="0.2">
      <c r="D352" s="42"/>
      <c r="E352" s="21"/>
    </row>
    <row r="353" spans="4:5" ht="12.75" customHeight="1" x14ac:dyDescent="0.2">
      <c r="D353" s="42"/>
      <c r="E353" s="21"/>
    </row>
    <row r="354" spans="4:5" ht="12.75" customHeight="1" x14ac:dyDescent="0.2">
      <c r="D354" s="42"/>
      <c r="E354" s="21"/>
    </row>
    <row r="355" spans="4:5" ht="12.75" customHeight="1" x14ac:dyDescent="0.2">
      <c r="D355" s="42"/>
      <c r="E355" s="21"/>
    </row>
    <row r="356" spans="4:5" ht="12.75" customHeight="1" x14ac:dyDescent="0.2">
      <c r="D356" s="42"/>
      <c r="E356" s="21"/>
    </row>
    <row r="357" spans="4:5" ht="12.75" customHeight="1" x14ac:dyDescent="0.2">
      <c r="D357" s="42"/>
      <c r="E357" s="21"/>
    </row>
    <row r="358" spans="4:5" ht="12.75" customHeight="1" x14ac:dyDescent="0.2">
      <c r="D358" s="42"/>
      <c r="E358" s="21"/>
    </row>
    <row r="359" spans="4:5" ht="12.75" customHeight="1" x14ac:dyDescent="0.2">
      <c r="D359" s="42"/>
      <c r="E359" s="21"/>
    </row>
    <row r="360" spans="4:5" ht="12.75" customHeight="1" x14ac:dyDescent="0.2">
      <c r="D360" s="42"/>
      <c r="E360" s="21"/>
    </row>
    <row r="361" spans="4:5" ht="12.75" customHeight="1" x14ac:dyDescent="0.2">
      <c r="D361" s="42"/>
      <c r="E361" s="21"/>
    </row>
    <row r="362" spans="4:5" ht="12.75" customHeight="1" x14ac:dyDescent="0.2">
      <c r="D362" s="42"/>
      <c r="E362" s="21"/>
    </row>
    <row r="363" spans="4:5" ht="12.75" customHeight="1" x14ac:dyDescent="0.2">
      <c r="D363" s="42"/>
      <c r="E363" s="21"/>
    </row>
    <row r="364" spans="4:5" ht="12.75" customHeight="1" x14ac:dyDescent="0.2">
      <c r="D364" s="42"/>
      <c r="E364" s="21"/>
    </row>
    <row r="365" spans="4:5" ht="12.75" customHeight="1" x14ac:dyDescent="0.2">
      <c r="D365" s="42"/>
      <c r="E365" s="21"/>
    </row>
    <row r="366" spans="4:5" ht="12.75" customHeight="1" x14ac:dyDescent="0.2">
      <c r="D366" s="42"/>
      <c r="E366" s="21"/>
    </row>
    <row r="367" spans="4:5" ht="12.75" customHeight="1" x14ac:dyDescent="0.2">
      <c r="D367" s="42"/>
      <c r="E367" s="21"/>
    </row>
    <row r="368" spans="4:5" ht="12.75" customHeight="1" x14ac:dyDescent="0.2">
      <c r="D368" s="42"/>
      <c r="E368" s="21"/>
    </row>
    <row r="369" spans="4:5" ht="12.75" customHeight="1" x14ac:dyDescent="0.2">
      <c r="D369" s="42"/>
      <c r="E369" s="21"/>
    </row>
    <row r="370" spans="4:5" ht="12.75" customHeight="1" x14ac:dyDescent="0.2">
      <c r="D370" s="42"/>
      <c r="E370" s="21"/>
    </row>
    <row r="371" spans="4:5" ht="12.75" customHeight="1" x14ac:dyDescent="0.2">
      <c r="D371" s="42"/>
      <c r="E371" s="21"/>
    </row>
    <row r="372" spans="4:5" ht="12.75" customHeight="1" x14ac:dyDescent="0.2">
      <c r="D372" s="42"/>
      <c r="E372" s="21"/>
    </row>
    <row r="373" spans="4:5" ht="12.75" customHeight="1" x14ac:dyDescent="0.2">
      <c r="D373" s="42"/>
      <c r="E373" s="21"/>
    </row>
    <row r="374" spans="4:5" ht="12.75" customHeight="1" x14ac:dyDescent="0.2">
      <c r="D374" s="42"/>
      <c r="E374" s="21"/>
    </row>
    <row r="375" spans="4:5" ht="12.75" customHeight="1" x14ac:dyDescent="0.2">
      <c r="D375" s="42"/>
      <c r="E375" s="21"/>
    </row>
    <row r="376" spans="4:5" ht="12.75" customHeight="1" x14ac:dyDescent="0.2">
      <c r="D376" s="42"/>
      <c r="E376" s="21"/>
    </row>
    <row r="377" spans="4:5" ht="12.75" customHeight="1" x14ac:dyDescent="0.2">
      <c r="D377" s="42"/>
      <c r="E377" s="21"/>
    </row>
    <row r="378" spans="4:5" ht="12.75" customHeight="1" x14ac:dyDescent="0.2">
      <c r="D378" s="42"/>
      <c r="E378" s="21"/>
    </row>
    <row r="379" spans="4:5" ht="12.75" customHeight="1" x14ac:dyDescent="0.2">
      <c r="D379" s="42"/>
      <c r="E379" s="21"/>
    </row>
    <row r="380" spans="4:5" ht="12.75" customHeight="1" x14ac:dyDescent="0.2">
      <c r="D380" s="42"/>
      <c r="E380" s="21"/>
    </row>
    <row r="381" spans="4:5" ht="12.75" customHeight="1" x14ac:dyDescent="0.2">
      <c r="D381" s="42"/>
      <c r="E381" s="21"/>
    </row>
    <row r="382" spans="4:5" ht="12.75" customHeight="1" x14ac:dyDescent="0.2">
      <c r="D382" s="42"/>
      <c r="E382" s="21"/>
    </row>
    <row r="383" spans="4:5" ht="12.75" customHeight="1" x14ac:dyDescent="0.2">
      <c r="D383" s="42"/>
      <c r="E383" s="21"/>
    </row>
    <row r="384" spans="4:5" ht="12.75" customHeight="1" x14ac:dyDescent="0.2">
      <c r="D384" s="42"/>
      <c r="E384" s="21"/>
    </row>
    <row r="385" spans="4:5" ht="12.75" customHeight="1" x14ac:dyDescent="0.2">
      <c r="D385" s="42"/>
      <c r="E385" s="21"/>
    </row>
    <row r="386" spans="4:5" ht="12.75" customHeight="1" x14ac:dyDescent="0.2">
      <c r="D386" s="42"/>
      <c r="E386" s="21"/>
    </row>
    <row r="387" spans="4:5" ht="12.75" customHeight="1" x14ac:dyDescent="0.2">
      <c r="D387" s="42"/>
      <c r="E387" s="21"/>
    </row>
    <row r="388" spans="4:5" ht="12.75" customHeight="1" x14ac:dyDescent="0.2">
      <c r="D388" s="42"/>
      <c r="E388" s="21"/>
    </row>
    <row r="389" spans="4:5" ht="12.75" customHeight="1" x14ac:dyDescent="0.2">
      <c r="D389" s="42"/>
      <c r="E389" s="21"/>
    </row>
    <row r="390" spans="4:5" ht="12.75" customHeight="1" x14ac:dyDescent="0.2">
      <c r="D390" s="42"/>
      <c r="E390" s="21"/>
    </row>
    <row r="391" spans="4:5" ht="12.75" customHeight="1" x14ac:dyDescent="0.2">
      <c r="D391" s="42"/>
      <c r="E391" s="21"/>
    </row>
    <row r="392" spans="4:5" ht="12.75" customHeight="1" x14ac:dyDescent="0.2">
      <c r="D392" s="42"/>
      <c r="E392" s="21"/>
    </row>
    <row r="393" spans="4:5" ht="12.75" customHeight="1" x14ac:dyDescent="0.2">
      <c r="D393" s="42"/>
      <c r="E393" s="21"/>
    </row>
    <row r="394" spans="4:5" ht="12.75" customHeight="1" x14ac:dyDescent="0.2">
      <c r="D394" s="42"/>
      <c r="E394" s="21"/>
    </row>
    <row r="395" spans="4:5" ht="12.75" customHeight="1" x14ac:dyDescent="0.2">
      <c r="D395" s="42"/>
      <c r="E395" s="21"/>
    </row>
    <row r="396" spans="4:5" ht="12.75" customHeight="1" x14ac:dyDescent="0.2">
      <c r="D396" s="42"/>
      <c r="E396" s="21"/>
    </row>
    <row r="397" spans="4:5" ht="12.75" customHeight="1" x14ac:dyDescent="0.2">
      <c r="D397" s="42"/>
      <c r="E397" s="21"/>
    </row>
    <row r="398" spans="4:5" ht="12.75" customHeight="1" x14ac:dyDescent="0.2">
      <c r="D398" s="42"/>
      <c r="E398" s="21"/>
    </row>
    <row r="399" spans="4:5" ht="12.75" customHeight="1" x14ac:dyDescent="0.2">
      <c r="D399" s="42"/>
      <c r="E399" s="21"/>
    </row>
    <row r="400" spans="4:5" ht="12.75" customHeight="1" x14ac:dyDescent="0.2">
      <c r="D400" s="42"/>
      <c r="E400" s="21"/>
    </row>
    <row r="401" spans="4:5" ht="12.75" customHeight="1" x14ac:dyDescent="0.2">
      <c r="D401" s="42"/>
      <c r="E401" s="21"/>
    </row>
    <row r="402" spans="4:5" ht="12.75" customHeight="1" x14ac:dyDescent="0.2">
      <c r="D402" s="42"/>
      <c r="E402" s="21"/>
    </row>
    <row r="403" spans="4:5" ht="12.75" customHeight="1" x14ac:dyDescent="0.2">
      <c r="D403" s="42"/>
      <c r="E403" s="21"/>
    </row>
    <row r="404" spans="4:5" ht="12.75" customHeight="1" x14ac:dyDescent="0.2">
      <c r="D404" s="42"/>
      <c r="E404" s="21"/>
    </row>
    <row r="405" spans="4:5" ht="12.75" customHeight="1" x14ac:dyDescent="0.2">
      <c r="D405" s="42"/>
      <c r="E405" s="21"/>
    </row>
    <row r="406" spans="4:5" ht="12.75" customHeight="1" x14ac:dyDescent="0.2">
      <c r="D406" s="42"/>
      <c r="E406" s="21"/>
    </row>
    <row r="407" spans="4:5" ht="12.75" customHeight="1" x14ac:dyDescent="0.2">
      <c r="D407" s="42"/>
      <c r="E407" s="21"/>
    </row>
    <row r="408" spans="4:5" ht="12.75" customHeight="1" x14ac:dyDescent="0.2">
      <c r="D408" s="42"/>
      <c r="E408" s="21"/>
    </row>
    <row r="409" spans="4:5" ht="12.75" customHeight="1" x14ac:dyDescent="0.2">
      <c r="D409" s="42"/>
      <c r="E409" s="21"/>
    </row>
    <row r="410" spans="4:5" ht="12.75" customHeight="1" x14ac:dyDescent="0.2">
      <c r="D410" s="42"/>
      <c r="E410" s="21"/>
    </row>
    <row r="411" spans="4:5" ht="12.75" customHeight="1" x14ac:dyDescent="0.2">
      <c r="D411" s="42"/>
      <c r="E411" s="21"/>
    </row>
    <row r="412" spans="4:5" ht="12.75" customHeight="1" x14ac:dyDescent="0.2">
      <c r="D412" s="42"/>
      <c r="E412" s="21"/>
    </row>
    <row r="413" spans="4:5" ht="12.75" customHeight="1" x14ac:dyDescent="0.2">
      <c r="D413" s="42"/>
      <c r="E413" s="21"/>
    </row>
    <row r="414" spans="4:5" ht="12.75" customHeight="1" x14ac:dyDescent="0.2">
      <c r="D414" s="42"/>
      <c r="E414" s="21"/>
    </row>
    <row r="415" spans="4:5" ht="12.75" customHeight="1" x14ac:dyDescent="0.2">
      <c r="D415" s="42"/>
      <c r="E415" s="21"/>
    </row>
    <row r="416" spans="4:5" ht="12.75" customHeight="1" x14ac:dyDescent="0.2">
      <c r="D416" s="42"/>
      <c r="E416" s="21"/>
    </row>
    <row r="417" spans="4:5" ht="12.75" customHeight="1" x14ac:dyDescent="0.2">
      <c r="D417" s="42"/>
      <c r="E417" s="21"/>
    </row>
    <row r="418" spans="4:5" ht="12.75" customHeight="1" x14ac:dyDescent="0.2">
      <c r="D418" s="42"/>
      <c r="E418" s="21"/>
    </row>
    <row r="419" spans="4:5" ht="12.75" customHeight="1" x14ac:dyDescent="0.2">
      <c r="D419" s="42"/>
      <c r="E419" s="21"/>
    </row>
    <row r="420" spans="4:5" ht="12.75" customHeight="1" x14ac:dyDescent="0.2">
      <c r="D420" s="42"/>
      <c r="E420" s="21"/>
    </row>
    <row r="421" spans="4:5" ht="12.75" customHeight="1" x14ac:dyDescent="0.2">
      <c r="D421" s="42"/>
      <c r="E421" s="21"/>
    </row>
    <row r="422" spans="4:5" ht="12.75" customHeight="1" x14ac:dyDescent="0.2">
      <c r="D422" s="42"/>
      <c r="E422" s="21"/>
    </row>
    <row r="423" spans="4:5" ht="12.75" customHeight="1" x14ac:dyDescent="0.2">
      <c r="D423" s="42"/>
      <c r="E423" s="21"/>
    </row>
    <row r="424" spans="4:5" ht="12.75" customHeight="1" x14ac:dyDescent="0.2">
      <c r="D424" s="42"/>
      <c r="E424" s="21"/>
    </row>
    <row r="425" spans="4:5" ht="12.75" customHeight="1" x14ac:dyDescent="0.2">
      <c r="D425" s="42"/>
      <c r="E425" s="21"/>
    </row>
    <row r="426" spans="4:5" ht="12.75" customHeight="1" x14ac:dyDescent="0.2">
      <c r="D426" s="42"/>
      <c r="E426" s="21"/>
    </row>
    <row r="427" spans="4:5" ht="12.75" customHeight="1" x14ac:dyDescent="0.2">
      <c r="D427" s="42"/>
      <c r="E427" s="21"/>
    </row>
    <row r="428" spans="4:5" ht="12.75" customHeight="1" x14ac:dyDescent="0.2">
      <c r="D428" s="42"/>
      <c r="E428" s="21"/>
    </row>
    <row r="429" spans="4:5" ht="12.75" customHeight="1" x14ac:dyDescent="0.2">
      <c r="D429" s="42"/>
      <c r="E429" s="21"/>
    </row>
    <row r="430" spans="4:5" ht="12.75" customHeight="1" x14ac:dyDescent="0.2">
      <c r="D430" s="42"/>
      <c r="E430" s="21"/>
    </row>
    <row r="431" spans="4:5" ht="12.75" customHeight="1" x14ac:dyDescent="0.2">
      <c r="D431" s="42"/>
      <c r="E431" s="21"/>
    </row>
    <row r="432" spans="4:5" ht="12.75" customHeight="1" x14ac:dyDescent="0.2">
      <c r="D432" s="42"/>
      <c r="E432" s="21"/>
    </row>
    <row r="433" spans="4:5" ht="12.75" customHeight="1" x14ac:dyDescent="0.2">
      <c r="D433" s="42"/>
      <c r="E433" s="21"/>
    </row>
    <row r="434" spans="4:5" ht="12.75" customHeight="1" x14ac:dyDescent="0.2">
      <c r="D434" s="42"/>
      <c r="E434" s="21"/>
    </row>
    <row r="435" spans="4:5" ht="12.75" customHeight="1" x14ac:dyDescent="0.2">
      <c r="D435" s="42"/>
      <c r="E435" s="21"/>
    </row>
    <row r="436" spans="4:5" ht="12.75" customHeight="1" x14ac:dyDescent="0.2">
      <c r="D436" s="42"/>
      <c r="E436" s="21"/>
    </row>
    <row r="437" spans="4:5" ht="12.75" customHeight="1" x14ac:dyDescent="0.2">
      <c r="D437" s="42"/>
      <c r="E437" s="21"/>
    </row>
    <row r="438" spans="4:5" ht="12.75" customHeight="1" x14ac:dyDescent="0.2">
      <c r="D438" s="42"/>
      <c r="E438" s="21"/>
    </row>
    <row r="439" spans="4:5" ht="12.75" customHeight="1" x14ac:dyDescent="0.2">
      <c r="D439" s="42"/>
      <c r="E439" s="21"/>
    </row>
    <row r="440" spans="4:5" ht="12.75" customHeight="1" x14ac:dyDescent="0.2">
      <c r="D440" s="42"/>
      <c r="E440" s="21"/>
    </row>
    <row r="441" spans="4:5" ht="12.75" customHeight="1" x14ac:dyDescent="0.2">
      <c r="D441" s="42"/>
      <c r="E441" s="21"/>
    </row>
    <row r="442" spans="4:5" ht="12.75" customHeight="1" x14ac:dyDescent="0.2">
      <c r="D442" s="42"/>
      <c r="E442" s="21"/>
    </row>
    <row r="443" spans="4:5" ht="12.75" customHeight="1" x14ac:dyDescent="0.2">
      <c r="D443" s="42"/>
      <c r="E443" s="21"/>
    </row>
    <row r="444" spans="4:5" ht="12.75" customHeight="1" x14ac:dyDescent="0.2">
      <c r="D444" s="42"/>
      <c r="E444" s="21"/>
    </row>
    <row r="445" spans="4:5" ht="12.75" customHeight="1" x14ac:dyDescent="0.2">
      <c r="D445" s="42"/>
      <c r="E445" s="21"/>
    </row>
    <row r="446" spans="4:5" ht="12.75" customHeight="1" x14ac:dyDescent="0.2">
      <c r="D446" s="42"/>
      <c r="E446" s="21"/>
    </row>
    <row r="447" spans="4:5" ht="12.75" customHeight="1" x14ac:dyDescent="0.2">
      <c r="D447" s="42"/>
      <c r="E447" s="21"/>
    </row>
    <row r="448" spans="4:5" ht="12.75" customHeight="1" x14ac:dyDescent="0.2">
      <c r="D448" s="42"/>
      <c r="E448" s="21"/>
    </row>
    <row r="449" spans="4:5" ht="12.75" customHeight="1" x14ac:dyDescent="0.2">
      <c r="D449" s="42"/>
      <c r="E449" s="21"/>
    </row>
    <row r="450" spans="4:5" ht="12.75" customHeight="1" x14ac:dyDescent="0.2">
      <c r="D450" s="42"/>
      <c r="E450" s="21"/>
    </row>
    <row r="451" spans="4:5" ht="12.75" customHeight="1" x14ac:dyDescent="0.2">
      <c r="D451" s="42"/>
      <c r="E451" s="21"/>
    </row>
    <row r="452" spans="4:5" ht="12.75" customHeight="1" x14ac:dyDescent="0.2">
      <c r="D452" s="42"/>
      <c r="E452" s="21"/>
    </row>
    <row r="453" spans="4:5" ht="12.75" customHeight="1" x14ac:dyDescent="0.2">
      <c r="D453" s="42"/>
      <c r="E453" s="21"/>
    </row>
    <row r="454" spans="4:5" ht="12.75" customHeight="1" x14ac:dyDescent="0.2">
      <c r="D454" s="42"/>
      <c r="E454" s="21"/>
    </row>
    <row r="455" spans="4:5" ht="12.75" customHeight="1" x14ac:dyDescent="0.2">
      <c r="D455" s="42"/>
      <c r="E455" s="21"/>
    </row>
    <row r="456" spans="4:5" ht="12.75" customHeight="1" x14ac:dyDescent="0.2">
      <c r="D456" s="42"/>
      <c r="E456" s="21"/>
    </row>
    <row r="457" spans="4:5" ht="12.75" customHeight="1" x14ac:dyDescent="0.2">
      <c r="D457" s="42"/>
      <c r="E457" s="21"/>
    </row>
    <row r="458" spans="4:5" ht="12.75" customHeight="1" x14ac:dyDescent="0.2">
      <c r="D458" s="42"/>
      <c r="E458" s="21"/>
    </row>
    <row r="459" spans="4:5" ht="12.75" customHeight="1" x14ac:dyDescent="0.2">
      <c r="D459" s="42"/>
      <c r="E459" s="21"/>
    </row>
    <row r="460" spans="4:5" ht="12.75" customHeight="1" x14ac:dyDescent="0.2">
      <c r="D460" s="42"/>
      <c r="E460" s="21"/>
    </row>
    <row r="461" spans="4:5" ht="12.75" customHeight="1" x14ac:dyDescent="0.2">
      <c r="D461" s="42"/>
      <c r="E461" s="21"/>
    </row>
    <row r="462" spans="4:5" ht="12.75" customHeight="1" x14ac:dyDescent="0.2">
      <c r="D462" s="42"/>
      <c r="E462" s="21"/>
    </row>
    <row r="463" spans="4:5" ht="12.75" customHeight="1" x14ac:dyDescent="0.2">
      <c r="D463" s="42"/>
      <c r="E463" s="21"/>
    </row>
    <row r="464" spans="4:5" ht="12.75" customHeight="1" x14ac:dyDescent="0.2">
      <c r="D464" s="42"/>
      <c r="E464" s="21"/>
    </row>
    <row r="465" spans="4:5" ht="12.75" customHeight="1" x14ac:dyDescent="0.2">
      <c r="D465" s="42"/>
      <c r="E465" s="21"/>
    </row>
    <row r="466" spans="4:5" ht="12.75" customHeight="1" x14ac:dyDescent="0.2">
      <c r="D466" s="42"/>
      <c r="E466" s="21"/>
    </row>
    <row r="467" spans="4:5" ht="12.75" customHeight="1" x14ac:dyDescent="0.2">
      <c r="D467" s="42"/>
      <c r="E467" s="21"/>
    </row>
    <row r="468" spans="4:5" ht="12.75" customHeight="1" x14ac:dyDescent="0.2">
      <c r="D468" s="42"/>
      <c r="E468" s="21"/>
    </row>
    <row r="469" spans="4:5" ht="12.75" customHeight="1" x14ac:dyDescent="0.2">
      <c r="D469" s="42"/>
      <c r="E469" s="21"/>
    </row>
    <row r="470" spans="4:5" ht="12.75" customHeight="1" x14ac:dyDescent="0.2">
      <c r="D470" s="42"/>
      <c r="E470" s="21"/>
    </row>
    <row r="471" spans="4:5" ht="12.75" customHeight="1" x14ac:dyDescent="0.2">
      <c r="D471" s="42"/>
      <c r="E471" s="21"/>
    </row>
    <row r="472" spans="4:5" ht="12.75" customHeight="1" x14ac:dyDescent="0.2">
      <c r="D472" s="42"/>
      <c r="E472" s="21"/>
    </row>
    <row r="473" spans="4:5" ht="12.75" customHeight="1" x14ac:dyDescent="0.2">
      <c r="D473" s="42"/>
      <c r="E473" s="21"/>
    </row>
    <row r="474" spans="4:5" ht="12.75" customHeight="1" x14ac:dyDescent="0.2">
      <c r="D474" s="42"/>
      <c r="E474" s="21"/>
    </row>
    <row r="475" spans="4:5" ht="12.75" customHeight="1" x14ac:dyDescent="0.2">
      <c r="D475" s="42"/>
      <c r="E475" s="21"/>
    </row>
    <row r="476" spans="4:5" ht="12.75" customHeight="1" x14ac:dyDescent="0.2">
      <c r="D476" s="42"/>
      <c r="E476" s="21"/>
    </row>
    <row r="477" spans="4:5" ht="12.75" customHeight="1" x14ac:dyDescent="0.2">
      <c r="D477" s="42"/>
      <c r="E477" s="21"/>
    </row>
    <row r="478" spans="4:5" ht="12.75" customHeight="1" x14ac:dyDescent="0.2">
      <c r="D478" s="42"/>
      <c r="E478" s="21"/>
    </row>
    <row r="479" spans="4:5" ht="12.75" customHeight="1" x14ac:dyDescent="0.2">
      <c r="D479" s="42"/>
      <c r="E479" s="21"/>
    </row>
    <row r="480" spans="4:5" ht="12.75" customHeight="1" x14ac:dyDescent="0.2">
      <c r="D480" s="42"/>
      <c r="E480" s="21"/>
    </row>
    <row r="481" spans="4:5" ht="12.75" customHeight="1" x14ac:dyDescent="0.2">
      <c r="D481" s="42"/>
      <c r="E481" s="21"/>
    </row>
    <row r="482" spans="4:5" ht="12.75" customHeight="1" x14ac:dyDescent="0.2">
      <c r="D482" s="42"/>
      <c r="E482" s="21"/>
    </row>
    <row r="483" spans="4:5" ht="12.75" customHeight="1" x14ac:dyDescent="0.2">
      <c r="D483" s="42"/>
      <c r="E483" s="21"/>
    </row>
    <row r="484" spans="4:5" ht="12.75" customHeight="1" x14ac:dyDescent="0.2">
      <c r="D484" s="42"/>
      <c r="E484" s="21"/>
    </row>
    <row r="485" spans="4:5" ht="12.75" customHeight="1" x14ac:dyDescent="0.2">
      <c r="D485" s="42"/>
      <c r="E485" s="21"/>
    </row>
    <row r="486" spans="4:5" ht="12.75" customHeight="1" x14ac:dyDescent="0.2">
      <c r="D486" s="42"/>
      <c r="E486" s="21"/>
    </row>
    <row r="487" spans="4:5" ht="12.75" customHeight="1" x14ac:dyDescent="0.2">
      <c r="D487" s="42"/>
      <c r="E487" s="21"/>
    </row>
    <row r="488" spans="4:5" ht="12.75" customHeight="1" x14ac:dyDescent="0.2">
      <c r="D488" s="42"/>
      <c r="E488" s="21"/>
    </row>
    <row r="489" spans="4:5" ht="12.75" customHeight="1" x14ac:dyDescent="0.2">
      <c r="D489" s="42"/>
      <c r="E489" s="21"/>
    </row>
    <row r="490" spans="4:5" ht="12.75" customHeight="1" x14ac:dyDescent="0.2">
      <c r="D490" s="42"/>
      <c r="E490" s="21"/>
    </row>
    <row r="491" spans="4:5" ht="12.75" customHeight="1" x14ac:dyDescent="0.2">
      <c r="D491" s="42"/>
      <c r="E491" s="21"/>
    </row>
    <row r="492" spans="4:5" ht="12.75" customHeight="1" x14ac:dyDescent="0.2">
      <c r="D492" s="42"/>
      <c r="E492" s="21"/>
    </row>
    <row r="493" spans="4:5" ht="12.75" customHeight="1" x14ac:dyDescent="0.2">
      <c r="D493" s="42"/>
      <c r="E493" s="21"/>
    </row>
    <row r="494" spans="4:5" ht="12.75" customHeight="1" x14ac:dyDescent="0.2">
      <c r="D494" s="42"/>
      <c r="E494" s="21"/>
    </row>
    <row r="495" spans="4:5" ht="12.75" customHeight="1" x14ac:dyDescent="0.2">
      <c r="D495" s="42"/>
      <c r="E495" s="21"/>
    </row>
    <row r="496" spans="4:5" ht="12.75" customHeight="1" x14ac:dyDescent="0.2">
      <c r="D496" s="42"/>
      <c r="E496" s="21"/>
    </row>
    <row r="497" spans="4:5" ht="12.75" customHeight="1" x14ac:dyDescent="0.2">
      <c r="D497" s="42"/>
      <c r="E497" s="21"/>
    </row>
    <row r="498" spans="4:5" ht="12.75" customHeight="1" x14ac:dyDescent="0.2">
      <c r="D498" s="42"/>
      <c r="E498" s="21"/>
    </row>
    <row r="499" spans="4:5" ht="12.75" customHeight="1" x14ac:dyDescent="0.2">
      <c r="D499" s="42"/>
      <c r="E499" s="21"/>
    </row>
    <row r="500" spans="4:5" ht="12.75" customHeight="1" x14ac:dyDescent="0.2">
      <c r="D500" s="42"/>
      <c r="E500" s="21"/>
    </row>
    <row r="501" spans="4:5" ht="12.75" customHeight="1" x14ac:dyDescent="0.2">
      <c r="D501" s="42"/>
      <c r="E501" s="21"/>
    </row>
    <row r="502" spans="4:5" ht="12.75" customHeight="1" x14ac:dyDescent="0.2">
      <c r="D502" s="42"/>
      <c r="E502" s="21"/>
    </row>
    <row r="503" spans="4:5" ht="12.75" customHeight="1" x14ac:dyDescent="0.2">
      <c r="D503" s="42"/>
      <c r="E503" s="21"/>
    </row>
    <row r="504" spans="4:5" ht="12.75" customHeight="1" x14ac:dyDescent="0.2">
      <c r="D504" s="42"/>
      <c r="E504" s="21"/>
    </row>
    <row r="505" spans="4:5" ht="12.75" customHeight="1" x14ac:dyDescent="0.2">
      <c r="D505" s="42"/>
      <c r="E505" s="21"/>
    </row>
    <row r="506" spans="4:5" ht="12.75" customHeight="1" x14ac:dyDescent="0.2">
      <c r="D506" s="42"/>
      <c r="E506" s="21"/>
    </row>
    <row r="507" spans="4:5" ht="12.75" customHeight="1" x14ac:dyDescent="0.2">
      <c r="D507" s="42"/>
      <c r="E507" s="21"/>
    </row>
    <row r="508" spans="4:5" ht="12.75" customHeight="1" x14ac:dyDescent="0.2">
      <c r="D508" s="42"/>
      <c r="E508" s="21"/>
    </row>
    <row r="509" spans="4:5" ht="12.75" customHeight="1" x14ac:dyDescent="0.2">
      <c r="D509" s="42"/>
      <c r="E509" s="21"/>
    </row>
    <row r="510" spans="4:5" ht="12.75" customHeight="1" x14ac:dyDescent="0.2">
      <c r="D510" s="42"/>
      <c r="E510" s="21"/>
    </row>
    <row r="511" spans="4:5" ht="12.75" customHeight="1" x14ac:dyDescent="0.2">
      <c r="D511" s="42"/>
      <c r="E511" s="21"/>
    </row>
    <row r="512" spans="4:5" ht="12.75" customHeight="1" x14ac:dyDescent="0.2">
      <c r="D512" s="42"/>
      <c r="E512" s="21"/>
    </row>
    <row r="513" spans="4:5" ht="12.75" customHeight="1" x14ac:dyDescent="0.2">
      <c r="D513" s="42"/>
      <c r="E513" s="21"/>
    </row>
    <row r="514" spans="4:5" ht="12.75" customHeight="1" x14ac:dyDescent="0.2">
      <c r="D514" s="42"/>
      <c r="E514" s="21"/>
    </row>
    <row r="515" spans="4:5" ht="12.75" customHeight="1" x14ac:dyDescent="0.2">
      <c r="D515" s="42"/>
      <c r="E515" s="21"/>
    </row>
    <row r="516" spans="4:5" ht="12.75" customHeight="1" x14ac:dyDescent="0.2">
      <c r="D516" s="42"/>
      <c r="E516" s="21"/>
    </row>
    <row r="517" spans="4:5" ht="12.75" customHeight="1" x14ac:dyDescent="0.2">
      <c r="D517" s="42"/>
      <c r="E517" s="21"/>
    </row>
    <row r="518" spans="4:5" ht="12.75" customHeight="1" x14ac:dyDescent="0.2">
      <c r="D518" s="42"/>
      <c r="E518" s="21"/>
    </row>
    <row r="519" spans="4:5" ht="12.75" customHeight="1" x14ac:dyDescent="0.2">
      <c r="D519" s="42"/>
      <c r="E519" s="21"/>
    </row>
    <row r="520" spans="4:5" ht="12.75" customHeight="1" x14ac:dyDescent="0.2">
      <c r="D520" s="42"/>
      <c r="E520" s="21"/>
    </row>
    <row r="521" spans="4:5" ht="12.75" customHeight="1" x14ac:dyDescent="0.2">
      <c r="D521" s="42"/>
      <c r="E521" s="21"/>
    </row>
    <row r="522" spans="4:5" ht="12.75" customHeight="1" x14ac:dyDescent="0.2">
      <c r="D522" s="42"/>
      <c r="E522" s="21"/>
    </row>
    <row r="523" spans="4:5" ht="12.75" customHeight="1" x14ac:dyDescent="0.2">
      <c r="D523" s="42"/>
      <c r="E523" s="21"/>
    </row>
    <row r="524" spans="4:5" ht="12.75" customHeight="1" x14ac:dyDescent="0.2">
      <c r="D524" s="42"/>
      <c r="E524" s="21"/>
    </row>
    <row r="525" spans="4:5" ht="12.75" customHeight="1" x14ac:dyDescent="0.2">
      <c r="D525" s="42"/>
      <c r="E525" s="21"/>
    </row>
    <row r="526" spans="4:5" ht="12.75" customHeight="1" x14ac:dyDescent="0.2">
      <c r="D526" s="42"/>
      <c r="E526" s="21"/>
    </row>
    <row r="527" spans="4:5" ht="12.75" customHeight="1" x14ac:dyDescent="0.2">
      <c r="D527" s="42"/>
      <c r="E527" s="21"/>
    </row>
    <row r="528" spans="4:5" ht="12.75" customHeight="1" x14ac:dyDescent="0.2">
      <c r="D528" s="42"/>
      <c r="E528" s="21"/>
    </row>
    <row r="529" spans="4:5" ht="12.75" customHeight="1" x14ac:dyDescent="0.2">
      <c r="D529" s="42"/>
      <c r="E529" s="21"/>
    </row>
    <row r="530" spans="4:5" ht="12.75" customHeight="1" x14ac:dyDescent="0.2">
      <c r="D530" s="42"/>
      <c r="E530" s="21"/>
    </row>
    <row r="531" spans="4:5" ht="12.75" customHeight="1" x14ac:dyDescent="0.2">
      <c r="D531" s="42"/>
      <c r="E531" s="21"/>
    </row>
    <row r="532" spans="4:5" ht="12.75" customHeight="1" x14ac:dyDescent="0.2">
      <c r="D532" s="42"/>
      <c r="E532" s="21"/>
    </row>
    <row r="533" spans="4:5" ht="12.75" customHeight="1" x14ac:dyDescent="0.2">
      <c r="D533" s="42"/>
      <c r="E533" s="21"/>
    </row>
    <row r="534" spans="4:5" ht="12.75" customHeight="1" x14ac:dyDescent="0.2">
      <c r="D534" s="42"/>
      <c r="E534" s="21"/>
    </row>
    <row r="535" spans="4:5" ht="12.75" customHeight="1" x14ac:dyDescent="0.2">
      <c r="D535" s="42"/>
      <c r="E535" s="21"/>
    </row>
    <row r="536" spans="4:5" ht="12.75" customHeight="1" x14ac:dyDescent="0.2">
      <c r="D536" s="42"/>
      <c r="E536" s="21"/>
    </row>
    <row r="537" spans="4:5" ht="12.75" customHeight="1" x14ac:dyDescent="0.2">
      <c r="D537" s="42"/>
      <c r="E537" s="21"/>
    </row>
    <row r="538" spans="4:5" ht="12.75" customHeight="1" x14ac:dyDescent="0.2">
      <c r="D538" s="42"/>
      <c r="E538" s="21"/>
    </row>
    <row r="539" spans="4:5" ht="12.75" customHeight="1" x14ac:dyDescent="0.2">
      <c r="D539" s="42"/>
      <c r="E539" s="21"/>
    </row>
    <row r="540" spans="4:5" ht="12.75" customHeight="1" x14ac:dyDescent="0.2">
      <c r="D540" s="42"/>
      <c r="E540" s="21"/>
    </row>
    <row r="541" spans="4:5" ht="12.75" customHeight="1" x14ac:dyDescent="0.2">
      <c r="D541" s="42"/>
      <c r="E541" s="21"/>
    </row>
    <row r="542" spans="4:5" ht="12.75" customHeight="1" x14ac:dyDescent="0.2">
      <c r="D542" s="42"/>
      <c r="E542" s="21"/>
    </row>
    <row r="543" spans="4:5" ht="12.75" customHeight="1" x14ac:dyDescent="0.2">
      <c r="D543" s="42"/>
      <c r="E543" s="21"/>
    </row>
    <row r="544" spans="4:5" ht="12.75" customHeight="1" x14ac:dyDescent="0.2">
      <c r="D544" s="42"/>
      <c r="E544" s="21"/>
    </row>
    <row r="545" spans="4:5" ht="12.75" customHeight="1" x14ac:dyDescent="0.2">
      <c r="D545" s="42"/>
      <c r="E545" s="21"/>
    </row>
    <row r="546" spans="4:5" ht="12.75" customHeight="1" x14ac:dyDescent="0.2">
      <c r="D546" s="42"/>
      <c r="E546" s="21"/>
    </row>
    <row r="547" spans="4:5" ht="12.75" customHeight="1" x14ac:dyDescent="0.2">
      <c r="D547" s="42"/>
      <c r="E547" s="21"/>
    </row>
    <row r="548" spans="4:5" ht="12.75" customHeight="1" x14ac:dyDescent="0.2">
      <c r="D548" s="42"/>
      <c r="E548" s="21"/>
    </row>
    <row r="549" spans="4:5" ht="12.75" customHeight="1" x14ac:dyDescent="0.2">
      <c r="D549" s="42"/>
      <c r="E549" s="21"/>
    </row>
    <row r="550" spans="4:5" ht="12.75" customHeight="1" x14ac:dyDescent="0.2">
      <c r="D550" s="42"/>
      <c r="E550" s="21"/>
    </row>
    <row r="551" spans="4:5" ht="12.75" customHeight="1" x14ac:dyDescent="0.2">
      <c r="D551" s="42"/>
      <c r="E551" s="21"/>
    </row>
    <row r="552" spans="4:5" ht="12.75" customHeight="1" x14ac:dyDescent="0.2">
      <c r="D552" s="42"/>
      <c r="E552" s="21"/>
    </row>
    <row r="553" spans="4:5" ht="12.75" customHeight="1" x14ac:dyDescent="0.2">
      <c r="D553" s="42"/>
      <c r="E553" s="21"/>
    </row>
    <row r="554" spans="4:5" ht="12.75" customHeight="1" x14ac:dyDescent="0.2">
      <c r="D554" s="42"/>
      <c r="E554" s="21"/>
    </row>
    <row r="555" spans="4:5" ht="12.75" customHeight="1" x14ac:dyDescent="0.2">
      <c r="D555" s="42"/>
      <c r="E555" s="21"/>
    </row>
    <row r="556" spans="4:5" ht="12.75" customHeight="1" x14ac:dyDescent="0.2">
      <c r="D556" s="42"/>
      <c r="E556" s="21"/>
    </row>
    <row r="557" spans="4:5" ht="12.75" customHeight="1" x14ac:dyDescent="0.2">
      <c r="D557" s="42"/>
      <c r="E557" s="21"/>
    </row>
    <row r="558" spans="4:5" ht="12.75" customHeight="1" x14ac:dyDescent="0.2">
      <c r="D558" s="42"/>
      <c r="E558" s="21"/>
    </row>
    <row r="559" spans="4:5" ht="12.75" customHeight="1" x14ac:dyDescent="0.2">
      <c r="D559" s="42"/>
      <c r="E559" s="21"/>
    </row>
    <row r="560" spans="4:5" ht="12.75" customHeight="1" x14ac:dyDescent="0.2">
      <c r="D560" s="42"/>
      <c r="E560" s="21"/>
    </row>
    <row r="561" spans="4:5" ht="12.75" customHeight="1" x14ac:dyDescent="0.2">
      <c r="D561" s="42"/>
      <c r="E561" s="21"/>
    </row>
    <row r="562" spans="4:5" ht="12.75" customHeight="1" x14ac:dyDescent="0.2">
      <c r="D562" s="42"/>
      <c r="E562" s="21"/>
    </row>
    <row r="563" spans="4:5" ht="12.75" customHeight="1" x14ac:dyDescent="0.2">
      <c r="D563" s="42"/>
      <c r="E563" s="21"/>
    </row>
    <row r="564" spans="4:5" ht="12.75" customHeight="1" x14ac:dyDescent="0.2">
      <c r="D564" s="42"/>
      <c r="E564" s="21"/>
    </row>
    <row r="565" spans="4:5" ht="12.75" customHeight="1" x14ac:dyDescent="0.2">
      <c r="D565" s="42"/>
      <c r="E565" s="21"/>
    </row>
    <row r="566" spans="4:5" ht="12.75" customHeight="1" x14ac:dyDescent="0.2">
      <c r="D566" s="42"/>
      <c r="E566" s="21"/>
    </row>
    <row r="567" spans="4:5" ht="12.75" customHeight="1" x14ac:dyDescent="0.2">
      <c r="D567" s="42"/>
      <c r="E567" s="21"/>
    </row>
    <row r="568" spans="4:5" ht="12.75" customHeight="1" x14ac:dyDescent="0.2">
      <c r="D568" s="42"/>
      <c r="E568" s="21"/>
    </row>
    <row r="569" spans="4:5" ht="12.75" customHeight="1" x14ac:dyDescent="0.2">
      <c r="D569" s="42"/>
      <c r="E569" s="21"/>
    </row>
    <row r="570" spans="4:5" ht="12.75" customHeight="1" x14ac:dyDescent="0.2">
      <c r="D570" s="42"/>
      <c r="E570" s="21"/>
    </row>
    <row r="571" spans="4:5" ht="12.75" customHeight="1" x14ac:dyDescent="0.2">
      <c r="D571" s="42"/>
      <c r="E571" s="21"/>
    </row>
    <row r="572" spans="4:5" ht="12.75" customHeight="1" x14ac:dyDescent="0.2">
      <c r="D572" s="42"/>
      <c r="E572" s="21"/>
    </row>
    <row r="573" spans="4:5" ht="12.75" customHeight="1" x14ac:dyDescent="0.2">
      <c r="D573" s="42"/>
      <c r="E573" s="21"/>
    </row>
    <row r="574" spans="4:5" ht="12.75" customHeight="1" x14ac:dyDescent="0.2">
      <c r="D574" s="42"/>
      <c r="E574" s="21"/>
    </row>
    <row r="575" spans="4:5" ht="12.75" customHeight="1" x14ac:dyDescent="0.2">
      <c r="D575" s="42"/>
      <c r="E575" s="21"/>
    </row>
    <row r="576" spans="4:5" ht="12.75" customHeight="1" x14ac:dyDescent="0.2">
      <c r="D576" s="42"/>
      <c r="E576" s="21"/>
    </row>
    <row r="577" spans="4:5" ht="12.75" customHeight="1" x14ac:dyDescent="0.2">
      <c r="D577" s="42"/>
      <c r="E577" s="21"/>
    </row>
    <row r="578" spans="4:5" ht="12.75" customHeight="1" x14ac:dyDescent="0.2">
      <c r="D578" s="42"/>
      <c r="E578" s="21"/>
    </row>
    <row r="579" spans="4:5" ht="12.75" customHeight="1" x14ac:dyDescent="0.2">
      <c r="D579" s="42"/>
      <c r="E579" s="21"/>
    </row>
    <row r="580" spans="4:5" ht="12.75" customHeight="1" x14ac:dyDescent="0.2">
      <c r="D580" s="42"/>
      <c r="E580" s="21"/>
    </row>
    <row r="581" spans="4:5" ht="12.75" customHeight="1" x14ac:dyDescent="0.2">
      <c r="D581" s="42"/>
      <c r="E581" s="21"/>
    </row>
    <row r="582" spans="4:5" ht="12.75" customHeight="1" x14ac:dyDescent="0.2">
      <c r="D582" s="42"/>
      <c r="E582" s="21"/>
    </row>
    <row r="583" spans="4:5" ht="12.75" customHeight="1" x14ac:dyDescent="0.2">
      <c r="D583" s="42"/>
      <c r="E583" s="21"/>
    </row>
    <row r="584" spans="4:5" ht="12.75" customHeight="1" x14ac:dyDescent="0.2">
      <c r="D584" s="42"/>
      <c r="E584" s="21"/>
    </row>
    <row r="585" spans="4:5" ht="12.75" customHeight="1" x14ac:dyDescent="0.2">
      <c r="D585" s="42"/>
      <c r="E585" s="21"/>
    </row>
    <row r="586" spans="4:5" ht="12.75" customHeight="1" x14ac:dyDescent="0.2">
      <c r="D586" s="42"/>
      <c r="E586" s="21"/>
    </row>
    <row r="587" spans="4:5" ht="12.75" customHeight="1" x14ac:dyDescent="0.2">
      <c r="D587" s="42"/>
      <c r="E587" s="21"/>
    </row>
    <row r="588" spans="4:5" ht="12.75" customHeight="1" x14ac:dyDescent="0.2">
      <c r="D588" s="42"/>
      <c r="E588" s="21"/>
    </row>
    <row r="589" spans="4:5" ht="12.75" customHeight="1" x14ac:dyDescent="0.2">
      <c r="D589" s="42"/>
      <c r="E589" s="21"/>
    </row>
    <row r="590" spans="4:5" ht="12.75" customHeight="1" x14ac:dyDescent="0.2">
      <c r="D590" s="42"/>
      <c r="E590" s="21"/>
    </row>
    <row r="591" spans="4:5" ht="12.75" customHeight="1" x14ac:dyDescent="0.2">
      <c r="D591" s="42"/>
      <c r="E591" s="21"/>
    </row>
    <row r="592" spans="4:5" ht="12.75" customHeight="1" x14ac:dyDescent="0.2">
      <c r="D592" s="42"/>
      <c r="E592" s="21"/>
    </row>
    <row r="593" spans="4:5" ht="12.75" customHeight="1" x14ac:dyDescent="0.2">
      <c r="D593" s="42"/>
      <c r="E593" s="21"/>
    </row>
    <row r="594" spans="4:5" ht="12.75" customHeight="1" x14ac:dyDescent="0.2">
      <c r="D594" s="42"/>
      <c r="E594" s="21"/>
    </row>
    <row r="595" spans="4:5" ht="12.75" customHeight="1" x14ac:dyDescent="0.2">
      <c r="D595" s="42"/>
      <c r="E595" s="21"/>
    </row>
    <row r="596" spans="4:5" ht="12.75" customHeight="1" x14ac:dyDescent="0.2">
      <c r="D596" s="42"/>
      <c r="E596" s="21"/>
    </row>
    <row r="597" spans="4:5" ht="12.75" customHeight="1" x14ac:dyDescent="0.2">
      <c r="D597" s="42"/>
      <c r="E597" s="21"/>
    </row>
    <row r="598" spans="4:5" ht="12.75" customHeight="1" x14ac:dyDescent="0.2">
      <c r="D598" s="42"/>
      <c r="E598" s="21"/>
    </row>
    <row r="599" spans="4:5" ht="12.75" customHeight="1" x14ac:dyDescent="0.2">
      <c r="D599" s="42"/>
      <c r="E599" s="21"/>
    </row>
    <row r="600" spans="4:5" ht="12.75" customHeight="1" x14ac:dyDescent="0.2">
      <c r="D600" s="42"/>
      <c r="E600" s="21"/>
    </row>
    <row r="601" spans="4:5" ht="12.75" customHeight="1" x14ac:dyDescent="0.2">
      <c r="D601" s="42"/>
      <c r="E601" s="21"/>
    </row>
    <row r="602" spans="4:5" ht="12.75" customHeight="1" x14ac:dyDescent="0.2">
      <c r="D602" s="42"/>
      <c r="E602" s="21"/>
    </row>
    <row r="603" spans="4:5" ht="12.75" customHeight="1" x14ac:dyDescent="0.2">
      <c r="D603" s="42"/>
      <c r="E603" s="21"/>
    </row>
    <row r="604" spans="4:5" ht="12.75" customHeight="1" x14ac:dyDescent="0.2">
      <c r="D604" s="42"/>
      <c r="E604" s="21"/>
    </row>
    <row r="605" spans="4:5" ht="12.75" customHeight="1" x14ac:dyDescent="0.2">
      <c r="D605" s="42"/>
      <c r="E605" s="21"/>
    </row>
    <row r="606" spans="4:5" ht="12.75" customHeight="1" x14ac:dyDescent="0.2">
      <c r="D606" s="42"/>
      <c r="E606" s="21"/>
    </row>
    <row r="607" spans="4:5" ht="12.75" customHeight="1" x14ac:dyDescent="0.2">
      <c r="D607" s="42"/>
      <c r="E607" s="21"/>
    </row>
    <row r="608" spans="4:5" ht="12.75" customHeight="1" x14ac:dyDescent="0.2">
      <c r="D608" s="42"/>
      <c r="E608" s="21"/>
    </row>
    <row r="609" spans="4:5" ht="12.75" customHeight="1" x14ac:dyDescent="0.2">
      <c r="D609" s="42"/>
      <c r="E609" s="21"/>
    </row>
    <row r="610" spans="4:5" ht="12.75" customHeight="1" x14ac:dyDescent="0.2">
      <c r="D610" s="42"/>
      <c r="E610" s="21"/>
    </row>
    <row r="611" spans="4:5" ht="12.75" customHeight="1" x14ac:dyDescent="0.2">
      <c r="D611" s="42"/>
      <c r="E611" s="21"/>
    </row>
    <row r="612" spans="4:5" ht="12.75" customHeight="1" x14ac:dyDescent="0.2">
      <c r="D612" s="42"/>
      <c r="E612" s="21"/>
    </row>
    <row r="613" spans="4:5" ht="12.75" customHeight="1" x14ac:dyDescent="0.2">
      <c r="D613" s="42"/>
      <c r="E613" s="21"/>
    </row>
    <row r="614" spans="4:5" ht="12.75" customHeight="1" x14ac:dyDescent="0.2">
      <c r="D614" s="42"/>
      <c r="E614" s="21"/>
    </row>
    <row r="615" spans="4:5" ht="12.75" customHeight="1" x14ac:dyDescent="0.2">
      <c r="D615" s="42"/>
      <c r="E615" s="21"/>
    </row>
    <row r="616" spans="4:5" ht="12.75" customHeight="1" x14ac:dyDescent="0.2">
      <c r="D616" s="42"/>
      <c r="E616" s="21"/>
    </row>
    <row r="617" spans="4:5" ht="12.75" customHeight="1" x14ac:dyDescent="0.2">
      <c r="D617" s="42"/>
      <c r="E617" s="21"/>
    </row>
    <row r="618" spans="4:5" ht="12.75" customHeight="1" x14ac:dyDescent="0.2">
      <c r="D618" s="42"/>
      <c r="E618" s="21"/>
    </row>
    <row r="619" spans="4:5" ht="12.75" customHeight="1" x14ac:dyDescent="0.2">
      <c r="D619" s="42"/>
      <c r="E619" s="21"/>
    </row>
    <row r="620" spans="4:5" ht="12.75" customHeight="1" x14ac:dyDescent="0.2">
      <c r="D620" s="42"/>
      <c r="E620" s="21"/>
    </row>
    <row r="621" spans="4:5" ht="12.75" customHeight="1" x14ac:dyDescent="0.2">
      <c r="D621" s="42"/>
      <c r="E621" s="21"/>
    </row>
    <row r="622" spans="4:5" ht="12.75" customHeight="1" x14ac:dyDescent="0.2">
      <c r="D622" s="42"/>
      <c r="E622" s="21"/>
    </row>
    <row r="623" spans="4:5" ht="12.75" customHeight="1" x14ac:dyDescent="0.2">
      <c r="D623" s="42"/>
      <c r="E623" s="21"/>
    </row>
    <row r="624" spans="4:5" ht="12.75" customHeight="1" x14ac:dyDescent="0.2">
      <c r="D624" s="42"/>
      <c r="E624" s="21"/>
    </row>
    <row r="625" spans="4:5" ht="12.75" customHeight="1" x14ac:dyDescent="0.2">
      <c r="D625" s="42"/>
      <c r="E625" s="21"/>
    </row>
    <row r="626" spans="4:5" ht="12.75" customHeight="1" x14ac:dyDescent="0.2">
      <c r="D626" s="42"/>
      <c r="E626" s="21"/>
    </row>
    <row r="627" spans="4:5" ht="12.75" customHeight="1" x14ac:dyDescent="0.2">
      <c r="D627" s="42"/>
      <c r="E627" s="21"/>
    </row>
    <row r="628" spans="4:5" ht="12.75" customHeight="1" x14ac:dyDescent="0.2">
      <c r="D628" s="42"/>
      <c r="E628" s="21"/>
    </row>
    <row r="629" spans="4:5" ht="12.75" customHeight="1" x14ac:dyDescent="0.2">
      <c r="D629" s="42"/>
      <c r="E629" s="21"/>
    </row>
    <row r="630" spans="4:5" ht="12.75" customHeight="1" x14ac:dyDescent="0.2">
      <c r="D630" s="42"/>
      <c r="E630" s="21"/>
    </row>
    <row r="631" spans="4:5" ht="12.75" customHeight="1" x14ac:dyDescent="0.2">
      <c r="D631" s="42"/>
      <c r="E631" s="21"/>
    </row>
    <row r="632" spans="4:5" ht="12.75" customHeight="1" x14ac:dyDescent="0.2">
      <c r="D632" s="42"/>
      <c r="E632" s="21"/>
    </row>
    <row r="633" spans="4:5" ht="12.75" customHeight="1" x14ac:dyDescent="0.2">
      <c r="D633" s="42"/>
      <c r="E633" s="21"/>
    </row>
    <row r="634" spans="4:5" ht="12.75" customHeight="1" x14ac:dyDescent="0.2">
      <c r="D634" s="42"/>
      <c r="E634" s="21"/>
    </row>
    <row r="635" spans="4:5" ht="12.75" customHeight="1" x14ac:dyDescent="0.2">
      <c r="D635" s="42"/>
      <c r="E635" s="21"/>
    </row>
    <row r="636" spans="4:5" ht="12.75" customHeight="1" x14ac:dyDescent="0.2">
      <c r="D636" s="42"/>
      <c r="E636" s="21"/>
    </row>
    <row r="637" spans="4:5" ht="12.75" customHeight="1" x14ac:dyDescent="0.2">
      <c r="D637" s="42"/>
      <c r="E637" s="21"/>
    </row>
    <row r="638" spans="4:5" ht="12.75" customHeight="1" x14ac:dyDescent="0.2">
      <c r="D638" s="42"/>
      <c r="E638" s="21"/>
    </row>
    <row r="639" spans="4:5" ht="12.75" customHeight="1" x14ac:dyDescent="0.2">
      <c r="D639" s="42"/>
      <c r="E639" s="21"/>
    </row>
    <row r="640" spans="4:5" ht="12.75" customHeight="1" x14ac:dyDescent="0.2">
      <c r="D640" s="42"/>
      <c r="E640" s="21"/>
    </row>
    <row r="641" spans="4:5" ht="12.75" customHeight="1" x14ac:dyDescent="0.2">
      <c r="D641" s="42"/>
      <c r="E641" s="21"/>
    </row>
    <row r="642" spans="4:5" ht="12.75" customHeight="1" x14ac:dyDescent="0.2">
      <c r="D642" s="42"/>
      <c r="E642" s="21"/>
    </row>
    <row r="643" spans="4:5" ht="12.75" customHeight="1" x14ac:dyDescent="0.2">
      <c r="D643" s="42"/>
      <c r="E643" s="21"/>
    </row>
    <row r="644" spans="4:5" ht="12.75" customHeight="1" x14ac:dyDescent="0.2">
      <c r="D644" s="42"/>
      <c r="E644" s="21"/>
    </row>
    <row r="645" spans="4:5" ht="12.75" customHeight="1" x14ac:dyDescent="0.2">
      <c r="D645" s="42"/>
      <c r="E645" s="21"/>
    </row>
    <row r="646" spans="4:5" ht="12.75" customHeight="1" x14ac:dyDescent="0.2">
      <c r="D646" s="42"/>
      <c r="E646" s="21"/>
    </row>
    <row r="647" spans="4:5" ht="12.75" customHeight="1" x14ac:dyDescent="0.2">
      <c r="D647" s="42"/>
      <c r="E647" s="21"/>
    </row>
    <row r="648" spans="4:5" ht="12.75" customHeight="1" x14ac:dyDescent="0.2">
      <c r="D648" s="42"/>
      <c r="E648" s="21"/>
    </row>
    <row r="649" spans="4:5" ht="12.75" customHeight="1" x14ac:dyDescent="0.2">
      <c r="D649" s="42"/>
      <c r="E649" s="21"/>
    </row>
    <row r="650" spans="4:5" ht="12.75" customHeight="1" x14ac:dyDescent="0.2">
      <c r="D650" s="42"/>
      <c r="E650" s="21"/>
    </row>
    <row r="651" spans="4:5" ht="12.75" customHeight="1" x14ac:dyDescent="0.2">
      <c r="D651" s="42"/>
      <c r="E651" s="21"/>
    </row>
    <row r="652" spans="4:5" ht="12.75" customHeight="1" x14ac:dyDescent="0.2">
      <c r="D652" s="42"/>
      <c r="E652" s="21"/>
    </row>
    <row r="653" spans="4:5" ht="12.75" customHeight="1" x14ac:dyDescent="0.2">
      <c r="D653" s="42"/>
      <c r="E653" s="21"/>
    </row>
    <row r="654" spans="4:5" ht="12.75" customHeight="1" x14ac:dyDescent="0.2">
      <c r="D654" s="42"/>
      <c r="E654" s="21"/>
    </row>
    <row r="655" spans="4:5" ht="12.75" customHeight="1" x14ac:dyDescent="0.2">
      <c r="D655" s="42"/>
      <c r="E655" s="21"/>
    </row>
    <row r="656" spans="4:5" ht="12.75" customHeight="1" x14ac:dyDescent="0.2">
      <c r="D656" s="42"/>
      <c r="E656" s="21"/>
    </row>
    <row r="657" spans="4:5" ht="12.75" customHeight="1" x14ac:dyDescent="0.2">
      <c r="D657" s="42"/>
      <c r="E657" s="21"/>
    </row>
    <row r="658" spans="4:5" ht="12.75" customHeight="1" x14ac:dyDescent="0.2">
      <c r="D658" s="42"/>
      <c r="E658" s="21"/>
    </row>
    <row r="659" spans="4:5" ht="12.75" customHeight="1" x14ac:dyDescent="0.2">
      <c r="D659" s="42"/>
      <c r="E659" s="21"/>
    </row>
    <row r="660" spans="4:5" ht="12.75" customHeight="1" x14ac:dyDescent="0.2">
      <c r="D660" s="42"/>
      <c r="E660" s="21"/>
    </row>
    <row r="661" spans="4:5" ht="12.75" customHeight="1" x14ac:dyDescent="0.2">
      <c r="D661" s="42"/>
      <c r="E661" s="21"/>
    </row>
    <row r="662" spans="4:5" ht="12.75" customHeight="1" x14ac:dyDescent="0.2">
      <c r="D662" s="42"/>
      <c r="E662" s="21"/>
    </row>
    <row r="663" spans="4:5" ht="12.75" customHeight="1" x14ac:dyDescent="0.2">
      <c r="D663" s="42"/>
      <c r="E663" s="21"/>
    </row>
    <row r="664" spans="4:5" ht="12.75" customHeight="1" x14ac:dyDescent="0.2">
      <c r="D664" s="42"/>
      <c r="E664" s="21"/>
    </row>
    <row r="665" spans="4:5" ht="12.75" customHeight="1" x14ac:dyDescent="0.2">
      <c r="D665" s="42"/>
      <c r="E665" s="21"/>
    </row>
    <row r="666" spans="4:5" ht="12.75" customHeight="1" x14ac:dyDescent="0.2">
      <c r="D666" s="42"/>
      <c r="E666" s="21"/>
    </row>
    <row r="667" spans="4:5" ht="12.75" customHeight="1" x14ac:dyDescent="0.2">
      <c r="D667" s="42"/>
      <c r="E667" s="21"/>
    </row>
    <row r="668" spans="4:5" ht="12.75" customHeight="1" x14ac:dyDescent="0.2">
      <c r="D668" s="42"/>
      <c r="E668" s="21"/>
    </row>
    <row r="669" spans="4:5" ht="12.75" customHeight="1" x14ac:dyDescent="0.2">
      <c r="D669" s="42"/>
      <c r="E669" s="21"/>
    </row>
    <row r="670" spans="4:5" ht="12.75" customHeight="1" x14ac:dyDescent="0.2">
      <c r="D670" s="42"/>
      <c r="E670" s="21"/>
    </row>
    <row r="671" spans="4:5" ht="12.75" customHeight="1" x14ac:dyDescent="0.2">
      <c r="D671" s="42"/>
      <c r="E671" s="21"/>
    </row>
    <row r="672" spans="4:5" ht="12.75" customHeight="1" x14ac:dyDescent="0.2">
      <c r="D672" s="42"/>
      <c r="E672" s="21"/>
    </row>
    <row r="673" spans="4:5" ht="12.75" customHeight="1" x14ac:dyDescent="0.2">
      <c r="D673" s="42"/>
      <c r="E673" s="21"/>
    </row>
    <row r="674" spans="4:5" ht="12.75" customHeight="1" x14ac:dyDescent="0.2">
      <c r="D674" s="42"/>
      <c r="E674" s="21"/>
    </row>
    <row r="675" spans="4:5" ht="12.75" customHeight="1" x14ac:dyDescent="0.2">
      <c r="D675" s="42"/>
      <c r="E675" s="21"/>
    </row>
    <row r="676" spans="4:5" ht="12.75" customHeight="1" x14ac:dyDescent="0.2">
      <c r="D676" s="42"/>
      <c r="E676" s="21"/>
    </row>
    <row r="677" spans="4:5" ht="12.75" customHeight="1" x14ac:dyDescent="0.2">
      <c r="D677" s="42"/>
      <c r="E677" s="21"/>
    </row>
    <row r="678" spans="4:5" ht="12.75" customHeight="1" x14ac:dyDescent="0.2">
      <c r="D678" s="42"/>
      <c r="E678" s="21"/>
    </row>
    <row r="679" spans="4:5" ht="12.75" customHeight="1" x14ac:dyDescent="0.2">
      <c r="D679" s="42"/>
      <c r="E679" s="21"/>
    </row>
    <row r="680" spans="4:5" ht="12.75" customHeight="1" x14ac:dyDescent="0.2">
      <c r="D680" s="42"/>
      <c r="E680" s="21"/>
    </row>
    <row r="681" spans="4:5" ht="12.75" customHeight="1" x14ac:dyDescent="0.2">
      <c r="D681" s="42"/>
      <c r="E681" s="21"/>
    </row>
    <row r="682" spans="4:5" ht="12.75" customHeight="1" x14ac:dyDescent="0.2">
      <c r="D682" s="42"/>
      <c r="E682" s="21"/>
    </row>
    <row r="683" spans="4:5" ht="12.75" customHeight="1" x14ac:dyDescent="0.2">
      <c r="D683" s="42"/>
      <c r="E683" s="21"/>
    </row>
    <row r="684" spans="4:5" ht="12.75" customHeight="1" x14ac:dyDescent="0.2">
      <c r="D684" s="42"/>
      <c r="E684" s="21"/>
    </row>
    <row r="685" spans="4:5" ht="12.75" customHeight="1" x14ac:dyDescent="0.2">
      <c r="D685" s="42"/>
      <c r="E685" s="21"/>
    </row>
    <row r="686" spans="4:5" ht="12.75" customHeight="1" x14ac:dyDescent="0.2">
      <c r="D686" s="42"/>
      <c r="E686" s="21"/>
    </row>
    <row r="687" spans="4:5" ht="12.75" customHeight="1" x14ac:dyDescent="0.2">
      <c r="D687" s="42"/>
      <c r="E687" s="21"/>
    </row>
    <row r="688" spans="4:5" ht="12.75" customHeight="1" x14ac:dyDescent="0.2">
      <c r="D688" s="42"/>
      <c r="E688" s="21"/>
    </row>
    <row r="689" spans="4:5" ht="12.75" customHeight="1" x14ac:dyDescent="0.2">
      <c r="D689" s="42"/>
      <c r="E689" s="21"/>
    </row>
    <row r="690" spans="4:5" ht="12.75" customHeight="1" x14ac:dyDescent="0.2">
      <c r="D690" s="42"/>
      <c r="E690" s="21"/>
    </row>
    <row r="691" spans="4:5" ht="12.75" customHeight="1" x14ac:dyDescent="0.2">
      <c r="D691" s="42"/>
      <c r="E691" s="21"/>
    </row>
    <row r="692" spans="4:5" ht="12.75" customHeight="1" x14ac:dyDescent="0.2">
      <c r="D692" s="42"/>
      <c r="E692" s="21"/>
    </row>
    <row r="693" spans="4:5" ht="12.75" customHeight="1" x14ac:dyDescent="0.2">
      <c r="D693" s="42"/>
      <c r="E693" s="21"/>
    </row>
    <row r="694" spans="4:5" ht="12.75" customHeight="1" x14ac:dyDescent="0.2">
      <c r="D694" s="42"/>
      <c r="E694" s="21"/>
    </row>
    <row r="695" spans="4:5" ht="12.75" customHeight="1" x14ac:dyDescent="0.2">
      <c r="D695" s="42"/>
      <c r="E695" s="21"/>
    </row>
    <row r="696" spans="4:5" ht="12.75" customHeight="1" x14ac:dyDescent="0.2">
      <c r="D696" s="42"/>
      <c r="E696" s="21"/>
    </row>
    <row r="697" spans="4:5" ht="12.75" customHeight="1" x14ac:dyDescent="0.2">
      <c r="D697" s="42"/>
      <c r="E697" s="21"/>
    </row>
    <row r="698" spans="4:5" ht="12.75" customHeight="1" x14ac:dyDescent="0.2">
      <c r="D698" s="42"/>
      <c r="E698" s="21"/>
    </row>
    <row r="699" spans="4:5" ht="12.75" customHeight="1" x14ac:dyDescent="0.2">
      <c r="D699" s="42"/>
      <c r="E699" s="21"/>
    </row>
    <row r="700" spans="4:5" ht="12.75" customHeight="1" x14ac:dyDescent="0.2">
      <c r="D700" s="42"/>
      <c r="E700" s="21"/>
    </row>
    <row r="701" spans="4:5" ht="12.75" customHeight="1" x14ac:dyDescent="0.2">
      <c r="D701" s="42"/>
      <c r="E701" s="21"/>
    </row>
    <row r="702" spans="4:5" ht="12.75" customHeight="1" x14ac:dyDescent="0.2">
      <c r="D702" s="42"/>
      <c r="E702" s="21"/>
    </row>
    <row r="703" spans="4:5" ht="12.75" customHeight="1" x14ac:dyDescent="0.2">
      <c r="D703" s="42"/>
      <c r="E703" s="21"/>
    </row>
    <row r="704" spans="4:5" ht="12.75" customHeight="1" x14ac:dyDescent="0.2">
      <c r="D704" s="42"/>
      <c r="E704" s="21"/>
    </row>
    <row r="705" spans="4:5" ht="12.75" customHeight="1" x14ac:dyDescent="0.2">
      <c r="D705" s="42"/>
      <c r="E705" s="21"/>
    </row>
    <row r="706" spans="4:5" ht="12.75" customHeight="1" x14ac:dyDescent="0.2">
      <c r="D706" s="42"/>
      <c r="E706" s="21"/>
    </row>
    <row r="707" spans="4:5" ht="12.75" customHeight="1" x14ac:dyDescent="0.2">
      <c r="D707" s="42"/>
      <c r="E707" s="21"/>
    </row>
    <row r="708" spans="4:5" ht="12.75" customHeight="1" x14ac:dyDescent="0.2">
      <c r="D708" s="42"/>
      <c r="E708" s="21"/>
    </row>
    <row r="709" spans="4:5" ht="12.75" customHeight="1" x14ac:dyDescent="0.2">
      <c r="D709" s="42"/>
      <c r="E709" s="21"/>
    </row>
    <row r="710" spans="4:5" ht="12.75" customHeight="1" x14ac:dyDescent="0.2">
      <c r="D710" s="42"/>
      <c r="E710" s="21"/>
    </row>
    <row r="711" spans="4:5" ht="12.75" customHeight="1" x14ac:dyDescent="0.2">
      <c r="D711" s="42"/>
      <c r="E711" s="21"/>
    </row>
    <row r="712" spans="4:5" ht="12.75" customHeight="1" x14ac:dyDescent="0.2">
      <c r="D712" s="42"/>
      <c r="E712" s="21"/>
    </row>
    <row r="713" spans="4:5" ht="12.75" customHeight="1" x14ac:dyDescent="0.2">
      <c r="D713" s="42"/>
      <c r="E713" s="21"/>
    </row>
    <row r="714" spans="4:5" ht="12.75" customHeight="1" x14ac:dyDescent="0.2">
      <c r="D714" s="42"/>
      <c r="E714" s="21"/>
    </row>
    <row r="715" spans="4:5" ht="12.75" customHeight="1" x14ac:dyDescent="0.2">
      <c r="D715" s="42"/>
      <c r="E715" s="21"/>
    </row>
    <row r="716" spans="4:5" ht="12.75" customHeight="1" x14ac:dyDescent="0.2">
      <c r="D716" s="42"/>
      <c r="E716" s="21"/>
    </row>
    <row r="717" spans="4:5" ht="12.75" customHeight="1" x14ac:dyDescent="0.2">
      <c r="D717" s="42"/>
      <c r="E717" s="21"/>
    </row>
    <row r="718" spans="4:5" ht="12.75" customHeight="1" x14ac:dyDescent="0.2">
      <c r="D718" s="42"/>
      <c r="E718" s="21"/>
    </row>
    <row r="719" spans="4:5" ht="12.75" customHeight="1" x14ac:dyDescent="0.2">
      <c r="D719" s="42"/>
      <c r="E719" s="21"/>
    </row>
    <row r="720" spans="4:5" ht="12.75" customHeight="1" x14ac:dyDescent="0.2">
      <c r="D720" s="42"/>
      <c r="E720" s="21"/>
    </row>
    <row r="721" spans="4:5" ht="12.75" customHeight="1" x14ac:dyDescent="0.2">
      <c r="D721" s="42"/>
      <c r="E721" s="21"/>
    </row>
    <row r="722" spans="4:5" ht="12.75" customHeight="1" x14ac:dyDescent="0.2">
      <c r="D722" s="42"/>
      <c r="E722" s="21"/>
    </row>
    <row r="723" spans="4:5" ht="12.75" customHeight="1" x14ac:dyDescent="0.2">
      <c r="D723" s="42"/>
      <c r="E723" s="21"/>
    </row>
    <row r="724" spans="4:5" ht="12.75" customHeight="1" x14ac:dyDescent="0.2">
      <c r="D724" s="42"/>
      <c r="E724" s="21"/>
    </row>
    <row r="725" spans="4:5" ht="12.75" customHeight="1" x14ac:dyDescent="0.2">
      <c r="D725" s="42"/>
      <c r="E725" s="21"/>
    </row>
    <row r="726" spans="4:5" ht="12.75" customHeight="1" x14ac:dyDescent="0.2">
      <c r="D726" s="42"/>
      <c r="E726" s="21"/>
    </row>
    <row r="727" spans="4:5" ht="12.75" customHeight="1" x14ac:dyDescent="0.2">
      <c r="D727" s="42"/>
      <c r="E727" s="21"/>
    </row>
    <row r="728" spans="4:5" ht="12.75" customHeight="1" x14ac:dyDescent="0.2">
      <c r="D728" s="42"/>
      <c r="E728" s="21"/>
    </row>
    <row r="729" spans="4:5" ht="12.75" customHeight="1" x14ac:dyDescent="0.2">
      <c r="D729" s="42"/>
      <c r="E729" s="21"/>
    </row>
    <row r="730" spans="4:5" ht="12.75" customHeight="1" x14ac:dyDescent="0.2">
      <c r="D730" s="42"/>
      <c r="E730" s="21"/>
    </row>
    <row r="731" spans="4:5" ht="12.75" customHeight="1" x14ac:dyDescent="0.2">
      <c r="D731" s="42"/>
      <c r="E731" s="21"/>
    </row>
    <row r="732" spans="4:5" ht="12.75" customHeight="1" x14ac:dyDescent="0.2">
      <c r="D732" s="42"/>
      <c r="E732" s="21"/>
    </row>
    <row r="733" spans="4:5" ht="12.75" customHeight="1" x14ac:dyDescent="0.2">
      <c r="D733" s="42"/>
      <c r="E733" s="21"/>
    </row>
    <row r="734" spans="4:5" ht="12.75" customHeight="1" x14ac:dyDescent="0.2">
      <c r="D734" s="42"/>
      <c r="E734" s="21"/>
    </row>
    <row r="735" spans="4:5" ht="12.75" customHeight="1" x14ac:dyDescent="0.2">
      <c r="D735" s="42"/>
      <c r="E735" s="21"/>
    </row>
    <row r="736" spans="4:5" ht="12.75" customHeight="1" x14ac:dyDescent="0.2">
      <c r="D736" s="42"/>
      <c r="E736" s="21"/>
    </row>
    <row r="737" spans="4:5" ht="12.75" customHeight="1" x14ac:dyDescent="0.2">
      <c r="D737" s="42"/>
      <c r="E737" s="21"/>
    </row>
    <row r="738" spans="4:5" ht="12.75" customHeight="1" x14ac:dyDescent="0.2">
      <c r="D738" s="42"/>
      <c r="E738" s="21"/>
    </row>
    <row r="739" spans="4:5" ht="12.75" customHeight="1" x14ac:dyDescent="0.2">
      <c r="D739" s="42"/>
      <c r="E739" s="21"/>
    </row>
    <row r="740" spans="4:5" ht="12.75" customHeight="1" x14ac:dyDescent="0.2">
      <c r="D740" s="42"/>
      <c r="E740" s="21"/>
    </row>
    <row r="741" spans="4:5" ht="12.75" customHeight="1" x14ac:dyDescent="0.2">
      <c r="D741" s="42"/>
      <c r="E741" s="21"/>
    </row>
    <row r="742" spans="4:5" ht="12.75" customHeight="1" x14ac:dyDescent="0.2">
      <c r="D742" s="42"/>
      <c r="E742" s="21"/>
    </row>
    <row r="743" spans="4:5" ht="12.75" customHeight="1" x14ac:dyDescent="0.2">
      <c r="D743" s="42"/>
      <c r="E743" s="21"/>
    </row>
    <row r="744" spans="4:5" ht="12.75" customHeight="1" x14ac:dyDescent="0.2">
      <c r="D744" s="42"/>
      <c r="E744" s="21"/>
    </row>
    <row r="745" spans="4:5" ht="12.75" customHeight="1" x14ac:dyDescent="0.2">
      <c r="D745" s="42"/>
      <c r="E745" s="21"/>
    </row>
    <row r="746" spans="4:5" ht="12.75" customHeight="1" x14ac:dyDescent="0.2">
      <c r="D746" s="42"/>
      <c r="E746" s="21"/>
    </row>
    <row r="747" spans="4:5" ht="12.75" customHeight="1" x14ac:dyDescent="0.2">
      <c r="D747" s="42"/>
      <c r="E747" s="21"/>
    </row>
    <row r="748" spans="4:5" ht="12.75" customHeight="1" x14ac:dyDescent="0.2">
      <c r="D748" s="42"/>
      <c r="E748" s="21"/>
    </row>
    <row r="749" spans="4:5" ht="12.75" customHeight="1" x14ac:dyDescent="0.2">
      <c r="D749" s="42"/>
      <c r="E749" s="21"/>
    </row>
    <row r="750" spans="4:5" ht="12.75" customHeight="1" x14ac:dyDescent="0.2">
      <c r="D750" s="42"/>
      <c r="E750" s="21"/>
    </row>
    <row r="751" spans="4:5" ht="12.75" customHeight="1" x14ac:dyDescent="0.2">
      <c r="D751" s="42"/>
      <c r="E751" s="21"/>
    </row>
    <row r="752" spans="4:5" ht="12.75" customHeight="1" x14ac:dyDescent="0.2">
      <c r="D752" s="42"/>
      <c r="E752" s="21"/>
    </row>
    <row r="753" spans="4:5" ht="12.75" customHeight="1" x14ac:dyDescent="0.2">
      <c r="D753" s="42"/>
      <c r="E753" s="21"/>
    </row>
    <row r="754" spans="4:5" ht="12.75" customHeight="1" x14ac:dyDescent="0.2">
      <c r="D754" s="42"/>
      <c r="E754" s="21"/>
    </row>
    <row r="755" spans="4:5" ht="12.75" customHeight="1" x14ac:dyDescent="0.2">
      <c r="D755" s="42"/>
      <c r="E755" s="21"/>
    </row>
    <row r="756" spans="4:5" ht="12.75" customHeight="1" x14ac:dyDescent="0.2">
      <c r="D756" s="42"/>
      <c r="E756" s="21"/>
    </row>
    <row r="757" spans="4:5" ht="12.75" customHeight="1" x14ac:dyDescent="0.2">
      <c r="D757" s="42"/>
      <c r="E757" s="21"/>
    </row>
    <row r="758" spans="4:5" ht="12.75" customHeight="1" x14ac:dyDescent="0.2">
      <c r="D758" s="42"/>
      <c r="E758" s="21"/>
    </row>
    <row r="759" spans="4:5" ht="12.75" customHeight="1" x14ac:dyDescent="0.2">
      <c r="D759" s="42"/>
      <c r="E759" s="21"/>
    </row>
    <row r="760" spans="4:5" ht="12.75" customHeight="1" x14ac:dyDescent="0.2">
      <c r="D760" s="42"/>
      <c r="E760" s="21"/>
    </row>
    <row r="761" spans="4:5" ht="12.75" customHeight="1" x14ac:dyDescent="0.2">
      <c r="D761" s="42"/>
      <c r="E761" s="21"/>
    </row>
    <row r="762" spans="4:5" ht="12.75" customHeight="1" x14ac:dyDescent="0.2">
      <c r="D762" s="42"/>
      <c r="E762" s="21"/>
    </row>
    <row r="763" spans="4:5" ht="12.75" customHeight="1" x14ac:dyDescent="0.2">
      <c r="D763" s="42"/>
      <c r="E763" s="21"/>
    </row>
    <row r="764" spans="4:5" ht="12.75" customHeight="1" x14ac:dyDescent="0.2">
      <c r="D764" s="42"/>
      <c r="E764" s="21"/>
    </row>
    <row r="765" spans="4:5" ht="12.75" customHeight="1" x14ac:dyDescent="0.2">
      <c r="D765" s="42"/>
      <c r="E765" s="21"/>
    </row>
    <row r="766" spans="4:5" ht="12.75" customHeight="1" x14ac:dyDescent="0.2">
      <c r="D766" s="42"/>
      <c r="E766" s="21"/>
    </row>
    <row r="767" spans="4:5" ht="12.75" customHeight="1" x14ac:dyDescent="0.2">
      <c r="D767" s="42"/>
      <c r="E767" s="21"/>
    </row>
    <row r="768" spans="4:5" ht="12.75" customHeight="1" x14ac:dyDescent="0.2">
      <c r="D768" s="42"/>
      <c r="E768" s="21"/>
    </row>
    <row r="769" spans="4:5" ht="12.75" customHeight="1" x14ac:dyDescent="0.2">
      <c r="D769" s="42"/>
      <c r="E769" s="21"/>
    </row>
    <row r="770" spans="4:5" ht="12.75" customHeight="1" x14ac:dyDescent="0.2">
      <c r="D770" s="42"/>
      <c r="E770" s="21"/>
    </row>
    <row r="771" spans="4:5" ht="12.75" customHeight="1" x14ac:dyDescent="0.2">
      <c r="D771" s="42"/>
      <c r="E771" s="21"/>
    </row>
    <row r="772" spans="4:5" ht="12.75" customHeight="1" x14ac:dyDescent="0.2">
      <c r="D772" s="42"/>
      <c r="E772" s="21"/>
    </row>
    <row r="773" spans="4:5" ht="12.75" customHeight="1" x14ac:dyDescent="0.2">
      <c r="D773" s="42"/>
      <c r="E773" s="21"/>
    </row>
    <row r="774" spans="4:5" ht="12.75" customHeight="1" x14ac:dyDescent="0.2">
      <c r="D774" s="42"/>
      <c r="E774" s="21"/>
    </row>
    <row r="775" spans="4:5" ht="12.75" customHeight="1" x14ac:dyDescent="0.2">
      <c r="D775" s="42"/>
      <c r="E775" s="21"/>
    </row>
    <row r="776" spans="4:5" ht="12.75" customHeight="1" x14ac:dyDescent="0.2">
      <c r="D776" s="42"/>
      <c r="E776" s="21"/>
    </row>
    <row r="777" spans="4:5" ht="12.75" customHeight="1" x14ac:dyDescent="0.2">
      <c r="D777" s="42"/>
      <c r="E777" s="21"/>
    </row>
    <row r="778" spans="4:5" ht="12.75" customHeight="1" x14ac:dyDescent="0.2">
      <c r="D778" s="42"/>
      <c r="E778" s="21"/>
    </row>
    <row r="779" spans="4:5" ht="12.75" customHeight="1" x14ac:dyDescent="0.2">
      <c r="D779" s="42"/>
      <c r="E779" s="21"/>
    </row>
    <row r="780" spans="4:5" ht="12.75" customHeight="1" x14ac:dyDescent="0.2">
      <c r="D780" s="42"/>
      <c r="E780" s="21"/>
    </row>
    <row r="781" spans="4:5" ht="12.75" customHeight="1" x14ac:dyDescent="0.2">
      <c r="D781" s="42"/>
      <c r="E781" s="21"/>
    </row>
    <row r="782" spans="4:5" ht="12.75" customHeight="1" x14ac:dyDescent="0.2">
      <c r="D782" s="42"/>
      <c r="E782" s="21"/>
    </row>
    <row r="783" spans="4:5" ht="12.75" customHeight="1" x14ac:dyDescent="0.2">
      <c r="D783" s="42"/>
      <c r="E783" s="21"/>
    </row>
    <row r="784" spans="4:5" ht="12.75" customHeight="1" x14ac:dyDescent="0.2">
      <c r="D784" s="42"/>
      <c r="E784" s="21"/>
    </row>
    <row r="785" spans="4:5" ht="12.75" customHeight="1" x14ac:dyDescent="0.2">
      <c r="D785" s="42"/>
      <c r="E785" s="21"/>
    </row>
    <row r="786" spans="4:5" ht="12.75" customHeight="1" x14ac:dyDescent="0.2">
      <c r="D786" s="42"/>
      <c r="E786" s="21"/>
    </row>
    <row r="787" spans="4:5" ht="12.75" customHeight="1" x14ac:dyDescent="0.2">
      <c r="D787" s="42"/>
      <c r="E787" s="21"/>
    </row>
    <row r="788" spans="4:5" ht="12.75" customHeight="1" x14ac:dyDescent="0.2">
      <c r="D788" s="42"/>
      <c r="E788" s="21"/>
    </row>
    <row r="789" spans="4:5" ht="12.75" customHeight="1" x14ac:dyDescent="0.2">
      <c r="D789" s="42"/>
      <c r="E789" s="21"/>
    </row>
    <row r="790" spans="4:5" ht="12.75" customHeight="1" x14ac:dyDescent="0.2">
      <c r="D790" s="42"/>
      <c r="E790" s="21"/>
    </row>
    <row r="791" spans="4:5" ht="12.75" customHeight="1" x14ac:dyDescent="0.2">
      <c r="D791" s="42"/>
      <c r="E791" s="21"/>
    </row>
    <row r="792" spans="4:5" ht="12.75" customHeight="1" x14ac:dyDescent="0.2">
      <c r="D792" s="42"/>
      <c r="E792" s="21"/>
    </row>
    <row r="793" spans="4:5" ht="12.75" customHeight="1" x14ac:dyDescent="0.2">
      <c r="D793" s="42"/>
      <c r="E793" s="21"/>
    </row>
    <row r="794" spans="4:5" ht="12.75" customHeight="1" x14ac:dyDescent="0.2">
      <c r="D794" s="42"/>
      <c r="E794" s="21"/>
    </row>
    <row r="795" spans="4:5" ht="12.75" customHeight="1" x14ac:dyDescent="0.2">
      <c r="D795" s="42"/>
      <c r="E795" s="21"/>
    </row>
    <row r="796" spans="4:5" ht="12.75" customHeight="1" x14ac:dyDescent="0.2">
      <c r="D796" s="42"/>
      <c r="E796" s="21"/>
    </row>
    <row r="797" spans="4:5" ht="12.75" customHeight="1" x14ac:dyDescent="0.2">
      <c r="D797" s="42"/>
      <c r="E797" s="21"/>
    </row>
    <row r="798" spans="4:5" ht="12.75" customHeight="1" x14ac:dyDescent="0.2">
      <c r="D798" s="42"/>
      <c r="E798" s="21"/>
    </row>
    <row r="799" spans="4:5" ht="12.75" customHeight="1" x14ac:dyDescent="0.2">
      <c r="D799" s="42"/>
      <c r="E799" s="21"/>
    </row>
    <row r="800" spans="4:5" ht="12.75" customHeight="1" x14ac:dyDescent="0.2">
      <c r="D800" s="42"/>
      <c r="E800" s="21"/>
    </row>
    <row r="801" spans="4:5" ht="12.75" customHeight="1" x14ac:dyDescent="0.2">
      <c r="D801" s="42"/>
      <c r="E801" s="21"/>
    </row>
    <row r="802" spans="4:5" ht="12.75" customHeight="1" x14ac:dyDescent="0.2">
      <c r="D802" s="42"/>
      <c r="E802" s="21"/>
    </row>
    <row r="803" spans="4:5" ht="12.75" customHeight="1" x14ac:dyDescent="0.2">
      <c r="D803" s="42"/>
      <c r="E803" s="21"/>
    </row>
    <row r="804" spans="4:5" ht="12.75" customHeight="1" x14ac:dyDescent="0.2">
      <c r="D804" s="42"/>
      <c r="E804" s="21"/>
    </row>
    <row r="805" spans="4:5" ht="12.75" customHeight="1" x14ac:dyDescent="0.2">
      <c r="D805" s="42"/>
      <c r="E805" s="21"/>
    </row>
    <row r="806" spans="4:5" ht="12.75" customHeight="1" x14ac:dyDescent="0.2">
      <c r="D806" s="42"/>
      <c r="E806" s="21"/>
    </row>
    <row r="807" spans="4:5" ht="12.75" customHeight="1" x14ac:dyDescent="0.2">
      <c r="D807" s="42"/>
      <c r="E807" s="21"/>
    </row>
    <row r="808" spans="4:5" ht="12.75" customHeight="1" x14ac:dyDescent="0.2">
      <c r="D808" s="42"/>
      <c r="E808" s="21"/>
    </row>
    <row r="809" spans="4:5" ht="12.75" customHeight="1" x14ac:dyDescent="0.2">
      <c r="D809" s="42"/>
      <c r="E809" s="21"/>
    </row>
    <row r="810" spans="4:5" ht="12.75" customHeight="1" x14ac:dyDescent="0.2">
      <c r="D810" s="42"/>
      <c r="E810" s="21"/>
    </row>
    <row r="811" spans="4:5" ht="12.75" customHeight="1" x14ac:dyDescent="0.2">
      <c r="D811" s="42"/>
      <c r="E811" s="21"/>
    </row>
    <row r="812" spans="4:5" ht="12.75" customHeight="1" x14ac:dyDescent="0.2">
      <c r="D812" s="42"/>
      <c r="E812" s="21"/>
    </row>
    <row r="813" spans="4:5" ht="12.75" customHeight="1" x14ac:dyDescent="0.2">
      <c r="D813" s="42"/>
      <c r="E813" s="21"/>
    </row>
    <row r="814" spans="4:5" ht="12.75" customHeight="1" x14ac:dyDescent="0.2">
      <c r="D814" s="42"/>
      <c r="E814" s="21"/>
    </row>
    <row r="815" spans="4:5" ht="12.75" customHeight="1" x14ac:dyDescent="0.2">
      <c r="D815" s="42"/>
      <c r="E815" s="21"/>
    </row>
    <row r="816" spans="4:5" ht="12.75" customHeight="1" x14ac:dyDescent="0.2">
      <c r="D816" s="42"/>
      <c r="E816" s="21"/>
    </row>
    <row r="817" spans="4:5" ht="12.75" customHeight="1" x14ac:dyDescent="0.2">
      <c r="D817" s="42"/>
      <c r="E817" s="21"/>
    </row>
    <row r="818" spans="4:5" ht="12.75" customHeight="1" x14ac:dyDescent="0.2">
      <c r="D818" s="42"/>
      <c r="E818" s="21"/>
    </row>
    <row r="819" spans="4:5" ht="12.75" customHeight="1" x14ac:dyDescent="0.2">
      <c r="D819" s="42"/>
      <c r="E819" s="21"/>
    </row>
    <row r="820" spans="4:5" ht="12.75" customHeight="1" x14ac:dyDescent="0.2">
      <c r="D820" s="42"/>
      <c r="E820" s="21"/>
    </row>
    <row r="821" spans="4:5" ht="12.75" customHeight="1" x14ac:dyDescent="0.2">
      <c r="D821" s="42"/>
      <c r="E821" s="21"/>
    </row>
    <row r="822" spans="4:5" ht="12.75" customHeight="1" x14ac:dyDescent="0.2">
      <c r="D822" s="42"/>
      <c r="E822" s="21"/>
    </row>
    <row r="823" spans="4:5" ht="12.75" customHeight="1" x14ac:dyDescent="0.2">
      <c r="D823" s="42"/>
      <c r="E823" s="21"/>
    </row>
    <row r="824" spans="4:5" ht="12.75" customHeight="1" x14ac:dyDescent="0.2">
      <c r="D824" s="42"/>
      <c r="E824" s="21"/>
    </row>
    <row r="825" spans="4:5" ht="12.75" customHeight="1" x14ac:dyDescent="0.2">
      <c r="D825" s="42"/>
      <c r="E825" s="21"/>
    </row>
    <row r="826" spans="4:5" ht="12.75" customHeight="1" x14ac:dyDescent="0.2">
      <c r="D826" s="42"/>
      <c r="E826" s="21"/>
    </row>
    <row r="827" spans="4:5" ht="12.75" customHeight="1" x14ac:dyDescent="0.2">
      <c r="D827" s="42"/>
      <c r="E827" s="21"/>
    </row>
    <row r="828" spans="4:5" ht="12.75" customHeight="1" x14ac:dyDescent="0.2">
      <c r="D828" s="42"/>
      <c r="E828" s="21"/>
    </row>
    <row r="829" spans="4:5" ht="12.75" customHeight="1" x14ac:dyDescent="0.2">
      <c r="D829" s="42"/>
      <c r="E829" s="21"/>
    </row>
    <row r="830" spans="4:5" ht="12.75" customHeight="1" x14ac:dyDescent="0.2">
      <c r="D830" s="42"/>
      <c r="E830" s="21"/>
    </row>
    <row r="831" spans="4:5" ht="12.75" customHeight="1" x14ac:dyDescent="0.2">
      <c r="D831" s="42"/>
      <c r="E831" s="21"/>
    </row>
    <row r="832" spans="4:5" ht="12.75" customHeight="1" x14ac:dyDescent="0.2">
      <c r="D832" s="42"/>
      <c r="E832" s="21"/>
    </row>
    <row r="833" spans="4:5" ht="12.75" customHeight="1" x14ac:dyDescent="0.2">
      <c r="D833" s="42"/>
      <c r="E833" s="21"/>
    </row>
    <row r="834" spans="4:5" ht="12.75" customHeight="1" x14ac:dyDescent="0.2">
      <c r="D834" s="42"/>
      <c r="E834" s="21"/>
    </row>
    <row r="835" spans="4:5" ht="12.75" customHeight="1" x14ac:dyDescent="0.2">
      <c r="D835" s="42"/>
      <c r="E835" s="21"/>
    </row>
    <row r="836" spans="4:5" ht="12.75" customHeight="1" x14ac:dyDescent="0.2">
      <c r="D836" s="42"/>
      <c r="E836" s="21"/>
    </row>
    <row r="837" spans="4:5" ht="12.75" customHeight="1" x14ac:dyDescent="0.2">
      <c r="D837" s="42"/>
      <c r="E837" s="21"/>
    </row>
    <row r="838" spans="4:5" ht="12.75" customHeight="1" x14ac:dyDescent="0.2">
      <c r="D838" s="42"/>
      <c r="E838" s="21"/>
    </row>
    <row r="839" spans="4:5" ht="12.75" customHeight="1" x14ac:dyDescent="0.2">
      <c r="D839" s="42"/>
      <c r="E839" s="21"/>
    </row>
    <row r="840" spans="4:5" ht="12.75" customHeight="1" x14ac:dyDescent="0.2">
      <c r="D840" s="42"/>
      <c r="E840" s="21"/>
    </row>
    <row r="841" spans="4:5" ht="12.75" customHeight="1" x14ac:dyDescent="0.2">
      <c r="D841" s="42"/>
      <c r="E841" s="21"/>
    </row>
    <row r="842" spans="4:5" ht="12.75" customHeight="1" x14ac:dyDescent="0.2">
      <c r="D842" s="42"/>
      <c r="E842" s="21"/>
    </row>
    <row r="843" spans="4:5" ht="12.75" customHeight="1" x14ac:dyDescent="0.2">
      <c r="D843" s="42"/>
      <c r="E843" s="21"/>
    </row>
    <row r="844" spans="4:5" ht="12.75" customHeight="1" x14ac:dyDescent="0.2">
      <c r="D844" s="42"/>
      <c r="E844" s="21"/>
    </row>
    <row r="845" spans="4:5" ht="12.75" customHeight="1" x14ac:dyDescent="0.2">
      <c r="D845" s="42"/>
      <c r="E845" s="21"/>
    </row>
    <row r="846" spans="4:5" ht="12.75" customHeight="1" x14ac:dyDescent="0.2">
      <c r="D846" s="42"/>
      <c r="E846" s="21"/>
    </row>
    <row r="847" spans="4:5" ht="12.75" customHeight="1" x14ac:dyDescent="0.2">
      <c r="D847" s="42"/>
      <c r="E847" s="21"/>
    </row>
    <row r="848" spans="4:5" ht="12.75" customHeight="1" x14ac:dyDescent="0.2">
      <c r="D848" s="42"/>
      <c r="E848" s="21"/>
    </row>
    <row r="849" spans="4:5" ht="12.75" customHeight="1" x14ac:dyDescent="0.2">
      <c r="D849" s="42"/>
      <c r="E849" s="21"/>
    </row>
    <row r="850" spans="4:5" ht="12.75" customHeight="1" x14ac:dyDescent="0.2">
      <c r="D850" s="42"/>
      <c r="E850" s="21"/>
    </row>
    <row r="851" spans="4:5" ht="12.75" customHeight="1" x14ac:dyDescent="0.2">
      <c r="D851" s="42"/>
      <c r="E851" s="21"/>
    </row>
    <row r="852" spans="4:5" ht="12.75" customHeight="1" x14ac:dyDescent="0.2">
      <c r="D852" s="42"/>
      <c r="E852" s="21"/>
    </row>
    <row r="853" spans="4:5" ht="12.75" customHeight="1" x14ac:dyDescent="0.2">
      <c r="D853" s="42"/>
      <c r="E853" s="21"/>
    </row>
    <row r="854" spans="4:5" ht="12.75" customHeight="1" x14ac:dyDescent="0.2">
      <c r="D854" s="42"/>
      <c r="E854" s="21"/>
    </row>
    <row r="855" spans="4:5" ht="12.75" customHeight="1" x14ac:dyDescent="0.2">
      <c r="D855" s="42"/>
      <c r="E855" s="21"/>
    </row>
    <row r="856" spans="4:5" ht="12.75" customHeight="1" x14ac:dyDescent="0.2">
      <c r="D856" s="42"/>
      <c r="E856" s="21"/>
    </row>
    <row r="857" spans="4:5" ht="12.75" customHeight="1" x14ac:dyDescent="0.2">
      <c r="D857" s="42"/>
      <c r="E857" s="21"/>
    </row>
    <row r="858" spans="4:5" ht="12.75" customHeight="1" x14ac:dyDescent="0.2">
      <c r="D858" s="42"/>
      <c r="E858" s="21"/>
    </row>
    <row r="859" spans="4:5" ht="12.75" customHeight="1" x14ac:dyDescent="0.2">
      <c r="D859" s="42"/>
      <c r="E859" s="21"/>
    </row>
    <row r="860" spans="4:5" ht="12.75" customHeight="1" x14ac:dyDescent="0.2">
      <c r="D860" s="42"/>
      <c r="E860" s="21"/>
    </row>
    <row r="861" spans="4:5" ht="12.75" customHeight="1" x14ac:dyDescent="0.2">
      <c r="D861" s="42"/>
      <c r="E861" s="21"/>
    </row>
    <row r="862" spans="4:5" ht="12.75" customHeight="1" x14ac:dyDescent="0.2">
      <c r="D862" s="42"/>
      <c r="E862" s="21"/>
    </row>
    <row r="863" spans="4:5" ht="12.75" customHeight="1" x14ac:dyDescent="0.2">
      <c r="D863" s="42"/>
      <c r="E863" s="21"/>
    </row>
    <row r="864" spans="4:5" ht="12.75" customHeight="1" x14ac:dyDescent="0.2">
      <c r="D864" s="42"/>
      <c r="E864" s="21"/>
    </row>
    <row r="865" spans="4:5" ht="12.75" customHeight="1" x14ac:dyDescent="0.2">
      <c r="D865" s="42"/>
      <c r="E865" s="21"/>
    </row>
    <row r="866" spans="4:5" ht="12.75" customHeight="1" x14ac:dyDescent="0.2">
      <c r="D866" s="42"/>
      <c r="E866" s="21"/>
    </row>
    <row r="867" spans="4:5" ht="12.75" customHeight="1" x14ac:dyDescent="0.2">
      <c r="D867" s="42"/>
      <c r="E867" s="21"/>
    </row>
    <row r="868" spans="4:5" ht="12.75" customHeight="1" x14ac:dyDescent="0.2">
      <c r="D868" s="42"/>
      <c r="E868" s="21"/>
    </row>
    <row r="869" spans="4:5" ht="12.75" customHeight="1" x14ac:dyDescent="0.2">
      <c r="D869" s="42"/>
      <c r="E869" s="21"/>
    </row>
    <row r="870" spans="4:5" ht="12.75" customHeight="1" x14ac:dyDescent="0.2">
      <c r="D870" s="42"/>
      <c r="E870" s="21"/>
    </row>
    <row r="871" spans="4:5" ht="12.75" customHeight="1" x14ac:dyDescent="0.2">
      <c r="D871" s="42"/>
      <c r="E871" s="21"/>
    </row>
    <row r="872" spans="4:5" ht="12.75" customHeight="1" x14ac:dyDescent="0.2">
      <c r="D872" s="42"/>
      <c r="E872" s="21"/>
    </row>
    <row r="873" spans="4:5" ht="12.75" customHeight="1" x14ac:dyDescent="0.2">
      <c r="D873" s="42"/>
      <c r="E873" s="21"/>
    </row>
    <row r="874" spans="4:5" ht="12.75" customHeight="1" x14ac:dyDescent="0.2">
      <c r="D874" s="42"/>
      <c r="E874" s="21"/>
    </row>
    <row r="875" spans="4:5" ht="12.75" customHeight="1" x14ac:dyDescent="0.2">
      <c r="D875" s="42"/>
      <c r="E875" s="21"/>
    </row>
    <row r="876" spans="4:5" ht="12.75" customHeight="1" x14ac:dyDescent="0.2">
      <c r="D876" s="42"/>
      <c r="E876" s="21"/>
    </row>
    <row r="877" spans="4:5" ht="12.75" customHeight="1" x14ac:dyDescent="0.2">
      <c r="D877" s="42"/>
      <c r="E877" s="21"/>
    </row>
    <row r="878" spans="4:5" ht="12.75" customHeight="1" x14ac:dyDescent="0.2">
      <c r="D878" s="42"/>
      <c r="E878" s="21"/>
    </row>
    <row r="879" spans="4:5" ht="12.75" customHeight="1" x14ac:dyDescent="0.2">
      <c r="D879" s="42"/>
      <c r="E879" s="21"/>
    </row>
    <row r="880" spans="4:5" ht="12.75" customHeight="1" x14ac:dyDescent="0.2">
      <c r="D880" s="42"/>
      <c r="E880" s="21"/>
    </row>
    <row r="881" spans="4:5" ht="12.75" customHeight="1" x14ac:dyDescent="0.2">
      <c r="D881" s="42"/>
      <c r="E881" s="21"/>
    </row>
    <row r="882" spans="4:5" ht="12.75" customHeight="1" x14ac:dyDescent="0.2">
      <c r="D882" s="42"/>
      <c r="E882" s="21"/>
    </row>
    <row r="883" spans="4:5" ht="12.75" customHeight="1" x14ac:dyDescent="0.2">
      <c r="D883" s="42"/>
      <c r="E883" s="21"/>
    </row>
    <row r="884" spans="4:5" ht="12.75" customHeight="1" x14ac:dyDescent="0.2">
      <c r="D884" s="42"/>
      <c r="E884" s="21"/>
    </row>
    <row r="885" spans="4:5" ht="12.75" customHeight="1" x14ac:dyDescent="0.2">
      <c r="D885" s="42"/>
      <c r="E885" s="21"/>
    </row>
    <row r="886" spans="4:5" ht="12.75" customHeight="1" x14ac:dyDescent="0.2">
      <c r="D886" s="42"/>
      <c r="E886" s="21"/>
    </row>
    <row r="887" spans="4:5" ht="12.75" customHeight="1" x14ac:dyDescent="0.2">
      <c r="D887" s="42"/>
      <c r="E887" s="21"/>
    </row>
    <row r="888" spans="4:5" ht="12.75" customHeight="1" x14ac:dyDescent="0.2">
      <c r="D888" s="42"/>
      <c r="E888" s="21"/>
    </row>
    <row r="889" spans="4:5" ht="12.75" customHeight="1" x14ac:dyDescent="0.2">
      <c r="D889" s="42"/>
      <c r="E889" s="21"/>
    </row>
    <row r="890" spans="4:5" ht="12.75" customHeight="1" x14ac:dyDescent="0.2">
      <c r="D890" s="42"/>
      <c r="E890" s="21"/>
    </row>
    <row r="891" spans="4:5" ht="12.75" customHeight="1" x14ac:dyDescent="0.2">
      <c r="D891" s="42"/>
      <c r="E891" s="21"/>
    </row>
    <row r="892" spans="4:5" ht="12.75" customHeight="1" x14ac:dyDescent="0.2">
      <c r="D892" s="42"/>
      <c r="E892" s="21"/>
    </row>
    <row r="893" spans="4:5" ht="12.75" customHeight="1" x14ac:dyDescent="0.2">
      <c r="D893" s="42"/>
      <c r="E893" s="21"/>
    </row>
    <row r="894" spans="4:5" ht="12.75" customHeight="1" x14ac:dyDescent="0.2">
      <c r="D894" s="42"/>
      <c r="E894" s="21"/>
    </row>
    <row r="895" spans="4:5" ht="12.75" customHeight="1" x14ac:dyDescent="0.2">
      <c r="D895" s="42"/>
      <c r="E895" s="21"/>
    </row>
    <row r="896" spans="4:5" ht="12.75" customHeight="1" x14ac:dyDescent="0.2">
      <c r="D896" s="42"/>
      <c r="E896" s="21"/>
    </row>
    <row r="897" spans="4:5" ht="12.75" customHeight="1" x14ac:dyDescent="0.2">
      <c r="D897" s="42"/>
      <c r="E897" s="21"/>
    </row>
    <row r="898" spans="4:5" ht="12.75" customHeight="1" x14ac:dyDescent="0.2">
      <c r="D898" s="42"/>
      <c r="E898" s="21"/>
    </row>
    <row r="899" spans="4:5" ht="12.75" customHeight="1" x14ac:dyDescent="0.2">
      <c r="D899" s="42"/>
      <c r="E899" s="21"/>
    </row>
    <row r="900" spans="4:5" ht="12.75" customHeight="1" x14ac:dyDescent="0.2">
      <c r="D900" s="42"/>
      <c r="E900" s="21"/>
    </row>
    <row r="901" spans="4:5" ht="12.75" customHeight="1" x14ac:dyDescent="0.2">
      <c r="D901" s="42"/>
      <c r="E901" s="21"/>
    </row>
    <row r="902" spans="4:5" ht="12.75" customHeight="1" x14ac:dyDescent="0.2">
      <c r="D902" s="42"/>
      <c r="E902" s="21"/>
    </row>
    <row r="903" spans="4:5" ht="12.75" customHeight="1" x14ac:dyDescent="0.2">
      <c r="D903" s="42"/>
      <c r="E903" s="21"/>
    </row>
    <row r="904" spans="4:5" ht="12.75" customHeight="1" x14ac:dyDescent="0.2">
      <c r="D904" s="42"/>
      <c r="E904" s="21"/>
    </row>
    <row r="905" spans="4:5" ht="12.75" customHeight="1" x14ac:dyDescent="0.2">
      <c r="D905" s="42"/>
      <c r="E905" s="21"/>
    </row>
    <row r="906" spans="4:5" ht="12.75" customHeight="1" x14ac:dyDescent="0.2">
      <c r="D906" s="42"/>
      <c r="E906" s="21"/>
    </row>
    <row r="907" spans="4:5" ht="12.75" customHeight="1" x14ac:dyDescent="0.2">
      <c r="D907" s="42"/>
      <c r="E907" s="21"/>
    </row>
    <row r="908" spans="4:5" ht="12.75" customHeight="1" x14ac:dyDescent="0.2">
      <c r="D908" s="42"/>
      <c r="E908" s="21"/>
    </row>
    <row r="909" spans="4:5" ht="12.75" customHeight="1" x14ac:dyDescent="0.2">
      <c r="D909" s="42"/>
      <c r="E909" s="21"/>
    </row>
    <row r="910" spans="4:5" ht="12.75" customHeight="1" x14ac:dyDescent="0.2">
      <c r="D910" s="42"/>
      <c r="E910" s="21"/>
    </row>
    <row r="911" spans="4:5" ht="12.75" customHeight="1" x14ac:dyDescent="0.2">
      <c r="D911" s="42"/>
      <c r="E911" s="21"/>
    </row>
    <row r="912" spans="4:5" ht="12.75" customHeight="1" x14ac:dyDescent="0.2">
      <c r="D912" s="42"/>
      <c r="E912" s="21"/>
    </row>
    <row r="913" spans="4:5" ht="12.75" customHeight="1" x14ac:dyDescent="0.2">
      <c r="D913" s="42"/>
      <c r="E913" s="21"/>
    </row>
    <row r="914" spans="4:5" ht="12.75" customHeight="1" x14ac:dyDescent="0.2">
      <c r="D914" s="42"/>
      <c r="E914" s="21"/>
    </row>
    <row r="915" spans="4:5" ht="12.75" customHeight="1" x14ac:dyDescent="0.2">
      <c r="D915" s="42"/>
      <c r="E915" s="21"/>
    </row>
    <row r="916" spans="4:5" ht="12.75" customHeight="1" x14ac:dyDescent="0.2">
      <c r="D916" s="42"/>
      <c r="E916" s="21"/>
    </row>
    <row r="917" spans="4:5" ht="12.75" customHeight="1" x14ac:dyDescent="0.2">
      <c r="D917" s="42"/>
      <c r="E917" s="21"/>
    </row>
    <row r="918" spans="4:5" ht="12.75" customHeight="1" x14ac:dyDescent="0.2">
      <c r="D918" s="42"/>
      <c r="E918" s="21"/>
    </row>
    <row r="919" spans="4:5" ht="12.75" customHeight="1" x14ac:dyDescent="0.2">
      <c r="D919" s="42"/>
      <c r="E919" s="21"/>
    </row>
    <row r="920" spans="4:5" ht="12.75" customHeight="1" x14ac:dyDescent="0.2">
      <c r="D920" s="42"/>
      <c r="E920" s="21"/>
    </row>
    <row r="921" spans="4:5" ht="12.75" customHeight="1" x14ac:dyDescent="0.2">
      <c r="D921" s="42"/>
      <c r="E921" s="21"/>
    </row>
    <row r="922" spans="4:5" ht="12.75" customHeight="1" x14ac:dyDescent="0.2">
      <c r="D922" s="42"/>
      <c r="E922" s="21"/>
    </row>
    <row r="923" spans="4:5" ht="12.75" customHeight="1" x14ac:dyDescent="0.2">
      <c r="D923" s="42"/>
      <c r="E923" s="21"/>
    </row>
    <row r="924" spans="4:5" ht="12.75" customHeight="1" x14ac:dyDescent="0.2">
      <c r="D924" s="42"/>
      <c r="E924" s="21"/>
    </row>
    <row r="925" spans="4:5" ht="12.75" customHeight="1" x14ac:dyDescent="0.2">
      <c r="D925" s="42"/>
      <c r="E925" s="21"/>
    </row>
    <row r="926" spans="4:5" ht="12.75" customHeight="1" x14ac:dyDescent="0.2">
      <c r="D926" s="42"/>
      <c r="E926" s="21"/>
    </row>
    <row r="927" spans="4:5" ht="12.75" customHeight="1" x14ac:dyDescent="0.2">
      <c r="D927" s="42"/>
      <c r="E927" s="21"/>
    </row>
    <row r="928" spans="4:5" ht="12.75" customHeight="1" x14ac:dyDescent="0.2">
      <c r="D928" s="42"/>
      <c r="E928" s="21"/>
    </row>
    <row r="929" spans="4:5" ht="12.75" customHeight="1" x14ac:dyDescent="0.2">
      <c r="D929" s="42"/>
      <c r="E929" s="21"/>
    </row>
    <row r="930" spans="4:5" ht="12.75" customHeight="1" x14ac:dyDescent="0.2">
      <c r="D930" s="42"/>
      <c r="E930" s="21"/>
    </row>
    <row r="931" spans="4:5" ht="12.75" customHeight="1" x14ac:dyDescent="0.2">
      <c r="D931" s="42"/>
      <c r="E931" s="21"/>
    </row>
    <row r="932" spans="4:5" ht="12.75" customHeight="1" x14ac:dyDescent="0.2">
      <c r="D932" s="42"/>
      <c r="E932" s="21"/>
    </row>
    <row r="933" spans="4:5" ht="12.75" customHeight="1" x14ac:dyDescent="0.2">
      <c r="D933" s="42"/>
      <c r="E933" s="21"/>
    </row>
    <row r="934" spans="4:5" ht="12.75" customHeight="1" x14ac:dyDescent="0.2">
      <c r="D934" s="42"/>
      <c r="E934" s="21"/>
    </row>
    <row r="935" spans="4:5" ht="12.75" customHeight="1" x14ac:dyDescent="0.2">
      <c r="D935" s="42"/>
      <c r="E935" s="21"/>
    </row>
    <row r="936" spans="4:5" ht="12.75" customHeight="1" x14ac:dyDescent="0.2">
      <c r="D936" s="42"/>
      <c r="E936" s="21"/>
    </row>
    <row r="937" spans="4:5" ht="12.75" customHeight="1" x14ac:dyDescent="0.2">
      <c r="D937" s="42"/>
      <c r="E937" s="21"/>
    </row>
    <row r="938" spans="4:5" ht="12.75" customHeight="1" x14ac:dyDescent="0.2">
      <c r="D938" s="42"/>
      <c r="E938" s="21"/>
    </row>
    <row r="939" spans="4:5" ht="12.75" customHeight="1" x14ac:dyDescent="0.2">
      <c r="D939" s="42"/>
      <c r="E939" s="21"/>
    </row>
    <row r="940" spans="4:5" ht="12.75" customHeight="1" x14ac:dyDescent="0.2">
      <c r="D940" s="42"/>
      <c r="E940" s="21"/>
    </row>
    <row r="941" spans="4:5" ht="12.75" customHeight="1" x14ac:dyDescent="0.2">
      <c r="D941" s="42"/>
      <c r="E941" s="21"/>
    </row>
    <row r="942" spans="4:5" ht="12.75" customHeight="1" x14ac:dyDescent="0.2">
      <c r="D942" s="42"/>
      <c r="E942" s="21"/>
    </row>
    <row r="943" spans="4:5" ht="12.75" customHeight="1" x14ac:dyDescent="0.2">
      <c r="D943" s="42"/>
      <c r="E943" s="21"/>
    </row>
    <row r="944" spans="4:5" ht="12.75" customHeight="1" x14ac:dyDescent="0.2">
      <c r="D944" s="42"/>
      <c r="E944" s="21"/>
    </row>
    <row r="945" spans="4:5" ht="12.75" customHeight="1" x14ac:dyDescent="0.2">
      <c r="D945" s="42"/>
      <c r="E945" s="21"/>
    </row>
    <row r="946" spans="4:5" ht="12.75" customHeight="1" x14ac:dyDescent="0.2">
      <c r="D946" s="42"/>
      <c r="E946" s="21"/>
    </row>
    <row r="947" spans="4:5" ht="12.75" customHeight="1" x14ac:dyDescent="0.2">
      <c r="D947" s="42"/>
      <c r="E947" s="21"/>
    </row>
    <row r="948" spans="4:5" ht="12.75" customHeight="1" x14ac:dyDescent="0.2">
      <c r="D948" s="42"/>
      <c r="E948" s="21"/>
    </row>
    <row r="949" spans="4:5" ht="12.75" customHeight="1" x14ac:dyDescent="0.2">
      <c r="D949" s="42"/>
      <c r="E949" s="21"/>
    </row>
    <row r="950" spans="4:5" ht="12.75" customHeight="1" x14ac:dyDescent="0.2">
      <c r="D950" s="42"/>
      <c r="E950" s="21"/>
    </row>
    <row r="951" spans="4:5" ht="12.75" customHeight="1" x14ac:dyDescent="0.2">
      <c r="D951" s="42"/>
      <c r="E951" s="21"/>
    </row>
    <row r="952" spans="4:5" ht="12.75" customHeight="1" x14ac:dyDescent="0.2">
      <c r="D952" s="42"/>
      <c r="E952" s="21"/>
    </row>
    <row r="953" spans="4:5" ht="12.75" customHeight="1" x14ac:dyDescent="0.2">
      <c r="D953" s="42"/>
      <c r="E953" s="21"/>
    </row>
    <row r="954" spans="4:5" ht="12.75" customHeight="1" x14ac:dyDescent="0.2">
      <c r="D954" s="42"/>
      <c r="E954" s="21"/>
    </row>
    <row r="955" spans="4:5" ht="12.75" customHeight="1" x14ac:dyDescent="0.2">
      <c r="D955" s="42"/>
      <c r="E955" s="21"/>
    </row>
    <row r="956" spans="4:5" ht="12.75" customHeight="1" x14ac:dyDescent="0.2">
      <c r="D956" s="42"/>
      <c r="E956" s="21"/>
    </row>
    <row r="957" spans="4:5" ht="12.75" customHeight="1" x14ac:dyDescent="0.2">
      <c r="D957" s="42"/>
      <c r="E957" s="21"/>
    </row>
    <row r="958" spans="4:5" ht="12.75" customHeight="1" x14ac:dyDescent="0.2">
      <c r="D958" s="42"/>
      <c r="E958" s="21"/>
    </row>
    <row r="959" spans="4:5" ht="12.75" customHeight="1" x14ac:dyDescent="0.2">
      <c r="D959" s="42"/>
      <c r="E959" s="21"/>
    </row>
    <row r="960" spans="4:5" ht="12.75" customHeight="1" x14ac:dyDescent="0.2">
      <c r="D960" s="42"/>
      <c r="E960" s="21"/>
    </row>
    <row r="961" spans="4:5" ht="12.75" customHeight="1" x14ac:dyDescent="0.2">
      <c r="D961" s="42"/>
      <c r="E961" s="21"/>
    </row>
    <row r="962" spans="4:5" ht="12.75" customHeight="1" x14ac:dyDescent="0.2">
      <c r="D962" s="42"/>
      <c r="E962" s="21"/>
    </row>
    <row r="963" spans="4:5" ht="12.75" customHeight="1" x14ac:dyDescent="0.2">
      <c r="D963" s="42"/>
      <c r="E963" s="21"/>
    </row>
    <row r="964" spans="4:5" ht="12.75" customHeight="1" x14ac:dyDescent="0.2">
      <c r="D964" s="42"/>
      <c r="E964" s="21"/>
    </row>
    <row r="965" spans="4:5" ht="12.75" customHeight="1" x14ac:dyDescent="0.2">
      <c r="D965" s="42"/>
      <c r="E965" s="21"/>
    </row>
    <row r="966" spans="4:5" ht="12.75" customHeight="1" x14ac:dyDescent="0.2">
      <c r="D966" s="42"/>
      <c r="E966" s="21"/>
    </row>
    <row r="967" spans="4:5" ht="12.75" customHeight="1" x14ac:dyDescent="0.2">
      <c r="D967" s="42"/>
      <c r="E967" s="21"/>
    </row>
    <row r="968" spans="4:5" ht="12.75" customHeight="1" x14ac:dyDescent="0.2">
      <c r="D968" s="42"/>
      <c r="E968" s="21"/>
    </row>
    <row r="969" spans="4:5" ht="12.75" customHeight="1" x14ac:dyDescent="0.2">
      <c r="D969" s="42"/>
      <c r="E969" s="21"/>
    </row>
    <row r="970" spans="4:5" ht="12.75" customHeight="1" x14ac:dyDescent="0.2">
      <c r="D970" s="42"/>
      <c r="E970" s="21"/>
    </row>
    <row r="971" spans="4:5" ht="12.75" customHeight="1" x14ac:dyDescent="0.2">
      <c r="D971" s="42"/>
      <c r="E971" s="21"/>
    </row>
    <row r="972" spans="4:5" ht="12.75" customHeight="1" x14ac:dyDescent="0.2">
      <c r="D972" s="42"/>
      <c r="E972" s="21"/>
    </row>
    <row r="973" spans="4:5" ht="12.75" customHeight="1" x14ac:dyDescent="0.2">
      <c r="D973" s="42"/>
      <c r="E973" s="21"/>
    </row>
    <row r="974" spans="4:5" ht="12.75" customHeight="1" x14ac:dyDescent="0.2">
      <c r="D974" s="42"/>
      <c r="E974" s="21"/>
    </row>
    <row r="975" spans="4:5" ht="12.75" customHeight="1" x14ac:dyDescent="0.2">
      <c r="D975" s="42"/>
      <c r="E975" s="21"/>
    </row>
    <row r="976" spans="4:5" ht="12.75" customHeight="1" x14ac:dyDescent="0.2">
      <c r="D976" s="42"/>
      <c r="E976" s="21"/>
    </row>
    <row r="977" spans="4:5" ht="12.75" customHeight="1" x14ac:dyDescent="0.2">
      <c r="D977" s="42"/>
      <c r="E977" s="21"/>
    </row>
    <row r="978" spans="4:5" ht="12.75" customHeight="1" x14ac:dyDescent="0.2">
      <c r="D978" s="42"/>
      <c r="E978" s="21"/>
    </row>
    <row r="979" spans="4:5" ht="12.75" customHeight="1" x14ac:dyDescent="0.2">
      <c r="D979" s="42"/>
      <c r="E979" s="21"/>
    </row>
    <row r="980" spans="4:5" ht="12.75" customHeight="1" x14ac:dyDescent="0.2">
      <c r="D980" s="42"/>
      <c r="E980" s="21"/>
    </row>
    <row r="981" spans="4:5" ht="12.75" customHeight="1" x14ac:dyDescent="0.2">
      <c r="D981" s="42"/>
      <c r="E981" s="21"/>
    </row>
    <row r="982" spans="4:5" ht="12.75" customHeight="1" x14ac:dyDescent="0.2">
      <c r="D982" s="42"/>
      <c r="E982" s="21"/>
    </row>
    <row r="983" spans="4:5" ht="12.75" customHeight="1" x14ac:dyDescent="0.2">
      <c r="D983" s="42"/>
      <c r="E983" s="21"/>
    </row>
    <row r="984" spans="4:5" ht="12.75" customHeight="1" x14ac:dyDescent="0.2">
      <c r="D984" s="42"/>
      <c r="E984" s="21"/>
    </row>
    <row r="985" spans="4:5" ht="12.75" customHeight="1" x14ac:dyDescent="0.2">
      <c r="D985" s="42"/>
      <c r="E985" s="21"/>
    </row>
    <row r="986" spans="4:5" ht="12.75" customHeight="1" x14ac:dyDescent="0.2">
      <c r="D986" s="42"/>
      <c r="E986" s="21"/>
    </row>
    <row r="987" spans="4:5" ht="12.75" customHeight="1" x14ac:dyDescent="0.2">
      <c r="D987" s="42"/>
      <c r="E987" s="21"/>
    </row>
    <row r="988" spans="4:5" ht="12.75" customHeight="1" x14ac:dyDescent="0.2">
      <c r="D988" s="42"/>
      <c r="E988" s="21"/>
    </row>
    <row r="989" spans="4:5" ht="12.75" customHeight="1" x14ac:dyDescent="0.2">
      <c r="D989" s="42"/>
      <c r="E989" s="21"/>
    </row>
    <row r="990" spans="4:5" ht="12.75" customHeight="1" x14ac:dyDescent="0.2">
      <c r="D990" s="42"/>
      <c r="E990" s="21"/>
    </row>
    <row r="991" spans="4:5" ht="12.75" customHeight="1" x14ac:dyDescent="0.2">
      <c r="D991" s="42"/>
      <c r="E991" s="21"/>
    </row>
    <row r="992" spans="4:5" ht="12.75" customHeight="1" x14ac:dyDescent="0.2">
      <c r="D992" s="42"/>
      <c r="E992" s="21"/>
    </row>
    <row r="993" spans="4:5" ht="12.75" customHeight="1" x14ac:dyDescent="0.2">
      <c r="D993" s="42"/>
      <c r="E993" s="21"/>
    </row>
    <row r="994" spans="4:5" ht="12.75" customHeight="1" x14ac:dyDescent="0.2">
      <c r="D994" s="42"/>
      <c r="E994" s="21"/>
    </row>
    <row r="995" spans="4:5" ht="12.75" customHeight="1" x14ac:dyDescent="0.2">
      <c r="D995" s="42"/>
      <c r="E995" s="21"/>
    </row>
    <row r="996" spans="4:5" ht="12.75" customHeight="1" x14ac:dyDescent="0.2">
      <c r="D996" s="42"/>
      <c r="E996" s="21"/>
    </row>
    <row r="997" spans="4:5" ht="12.75" customHeight="1" x14ac:dyDescent="0.2">
      <c r="D997" s="42"/>
      <c r="E997" s="21"/>
    </row>
    <row r="998" spans="4:5" ht="12.75" customHeight="1" x14ac:dyDescent="0.2">
      <c r="D998" s="42"/>
      <c r="E998" s="21"/>
    </row>
    <row r="999" spans="4:5" ht="12.75" customHeight="1" x14ac:dyDescent="0.2">
      <c r="D999" s="42"/>
      <c r="E999" s="21"/>
    </row>
    <row r="1000" spans="4:5" ht="12.75" customHeight="1" x14ac:dyDescent="0.2">
      <c r="D1000" s="42"/>
      <c r="E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Summary</vt:lpstr>
      <vt:lpstr>Assumptions</vt:lpstr>
      <vt:lpstr>Calculations</vt:lpstr>
      <vt:lpstr>Variables</vt:lpstr>
      <vt:lpstr>Compute</vt:lpstr>
      <vt:lpstr>Storage</vt:lpstr>
      <vt:lpstr>Network</vt:lpstr>
      <vt:lpstr>Support</vt:lpstr>
      <vt:lpstr>Reference</vt:lpstr>
      <vt:lpstr>Node_Shape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Fairhurst</cp:lastModifiedBy>
  <dcterms:modified xsi:type="dcterms:W3CDTF">2018-02-20T15:56:13Z</dcterms:modified>
</cp:coreProperties>
</file>