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K:\IDS\Client\Amadeus\TC_AMADEUS_COE_PP\Product\Suivi\Evenemt\"/>
    </mc:Choice>
  </mc:AlternateContent>
  <xr:revisionPtr revIDLastSave="0" documentId="13_ncr:1_{64AC2DB6-17CA-4516-9DF5-BB12C4DC92E3}" xr6:coauthVersionLast="46" xr6:coauthVersionMax="46" xr10:uidLastSave="{00000000-0000-0000-0000-000000000000}"/>
  <bookViews>
    <workbookView xWindow="1380" yWindow="-120" windowWidth="27540" windowHeight="16440" activeTab="1" xr2:uid="{00000000-000D-0000-FFFF-FFFF00000000}"/>
  </bookViews>
  <sheets>
    <sheet name="Ressources" sheetId="1" r:id="rId1"/>
    <sheet name="Grille" sheetId="2" r:id="rId2"/>
  </sheets>
  <definedNames>
    <definedName name="_Ref345928148" localSheetId="1">Grille!#REF!</definedName>
    <definedName name="AR">Ressources!$D$4</definedName>
    <definedName name="CF">Ressources!$E$4</definedName>
    <definedName name="CP">Ressources!$C$4</definedName>
    <definedName name="CT">Ressources!$F$4</definedName>
    <definedName name="DA">Ressources!$G$4</definedName>
    <definedName name="DP">Ressources!$B$4</definedName>
    <definedName name="FM">Ressources!$J$4</definedName>
    <definedName name="IG">Ressources!$H$4</definedName>
    <definedName name="IR">Ressources!$I$4</definedName>
    <definedName name="TR">Ressources!$K$4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2" l="1"/>
  <c r="D22" i="2" s="1"/>
  <c r="D16" i="2"/>
  <c r="D15" i="2"/>
  <c r="D11" i="2"/>
  <c r="D10" i="2" s="1"/>
  <c r="B32" i="2"/>
  <c r="J20" i="2"/>
  <c r="J18" i="2" s="1"/>
  <c r="K20" i="2"/>
  <c r="K18" i="2" s="1"/>
  <c r="I20" i="2"/>
  <c r="J16" i="2"/>
  <c r="K15" i="2"/>
  <c r="K14" i="2" s="1"/>
  <c r="K11" i="2"/>
  <c r="I11" i="2"/>
  <c r="O11" i="2" s="1"/>
  <c r="S11" i="2"/>
  <c r="T11" i="2" s="1"/>
  <c r="G10" i="2"/>
  <c r="H10" i="2"/>
  <c r="I10" i="2"/>
  <c r="J10" i="2"/>
  <c r="S25" i="2"/>
  <c r="T25" i="2" s="1"/>
  <c r="S24" i="2"/>
  <c r="T24" i="2" s="1"/>
  <c r="S23" i="2"/>
  <c r="S21" i="2"/>
  <c r="T21" i="2" s="1"/>
  <c r="S19" i="2"/>
  <c r="S17" i="2"/>
  <c r="T17" i="2" s="1"/>
  <c r="S16" i="2"/>
  <c r="T16" i="2" s="1"/>
  <c r="S15" i="2"/>
  <c r="S13" i="2"/>
  <c r="S12" i="2"/>
  <c r="T12" i="2" s="1"/>
  <c r="S9" i="2"/>
  <c r="T9" i="2" s="1"/>
  <c r="S8" i="2"/>
  <c r="T8" i="2" s="1"/>
  <c r="S7" i="2"/>
  <c r="S6" i="2"/>
  <c r="O25" i="2"/>
  <c r="O24" i="2"/>
  <c r="O23" i="2"/>
  <c r="O21" i="2"/>
  <c r="O19" i="2"/>
  <c r="O17" i="2"/>
  <c r="O16" i="2"/>
  <c r="O13" i="2"/>
  <c r="O12" i="2"/>
  <c r="O7" i="2"/>
  <c r="O8" i="2"/>
  <c r="O9" i="2"/>
  <c r="O6" i="2"/>
  <c r="E22" i="2"/>
  <c r="E18" i="2"/>
  <c r="E14" i="2"/>
  <c r="E10" i="2"/>
  <c r="E5" i="2"/>
  <c r="N18" i="2"/>
  <c r="M18" i="2"/>
  <c r="L18" i="2"/>
  <c r="H18" i="2"/>
  <c r="G18" i="2"/>
  <c r="F18" i="2"/>
  <c r="D18" i="2"/>
  <c r="F22" i="2"/>
  <c r="G22" i="2"/>
  <c r="H22" i="2"/>
  <c r="I22" i="2"/>
  <c r="J22" i="2"/>
  <c r="K22" i="2"/>
  <c r="L22" i="2"/>
  <c r="M22" i="2"/>
  <c r="N22" i="2"/>
  <c r="F14" i="2"/>
  <c r="G14" i="2"/>
  <c r="H14" i="2"/>
  <c r="I14" i="2"/>
  <c r="J14" i="2"/>
  <c r="L14" i="2"/>
  <c r="M14" i="2"/>
  <c r="N14" i="2"/>
  <c r="K10" i="2"/>
  <c r="L10" i="2"/>
  <c r="M10" i="2"/>
  <c r="N10" i="2"/>
  <c r="F5" i="2"/>
  <c r="G5" i="2"/>
  <c r="H5" i="2"/>
  <c r="I5" i="2"/>
  <c r="J5" i="2"/>
  <c r="K5" i="2"/>
  <c r="L5" i="2"/>
  <c r="M5" i="2"/>
  <c r="N5" i="2"/>
  <c r="D5" i="2"/>
  <c r="Q4" i="2"/>
  <c r="Q26" i="2" s="1"/>
  <c r="R4" i="2"/>
  <c r="R26" i="2" s="1"/>
  <c r="S22" i="2" l="1"/>
  <c r="S20" i="2"/>
  <c r="T20" i="2" s="1"/>
  <c r="I18" i="2"/>
  <c r="I26" i="2" s="1"/>
  <c r="O20" i="2"/>
  <c r="O18" i="2" s="1"/>
  <c r="O15" i="2"/>
  <c r="O14" i="2" s="1"/>
  <c r="D14" i="2"/>
  <c r="D4" i="2" s="1"/>
  <c r="N26" i="2"/>
  <c r="L26" i="2"/>
  <c r="J26" i="2"/>
  <c r="F10" i="2"/>
  <c r="F26" i="2" s="1"/>
  <c r="H26" i="2"/>
  <c r="G26" i="2"/>
  <c r="K26" i="2"/>
  <c r="M26" i="2"/>
  <c r="S10" i="2"/>
  <c r="S14" i="2"/>
  <c r="S18" i="2"/>
  <c r="S5" i="2"/>
  <c r="T23" i="2"/>
  <c r="T22" i="2" s="1"/>
  <c r="T19" i="2"/>
  <c r="T18" i="2" s="1"/>
  <c r="T15" i="2"/>
  <c r="T14" i="2" s="1"/>
  <c r="T13" i="2"/>
  <c r="T10" i="2" s="1"/>
  <c r="O5" i="2"/>
  <c r="E26" i="2"/>
  <c r="E4" i="2"/>
  <c r="O22" i="2"/>
  <c r="O10" i="2"/>
  <c r="D26" i="2" l="1"/>
  <c r="S26" i="2"/>
  <c r="O26" i="2"/>
  <c r="S4" i="2"/>
  <c r="O4" i="2"/>
  <c r="F4" i="2" l="1"/>
  <c r="T6" i="2"/>
  <c r="T7" i="2"/>
  <c r="T5" i="2" s="1"/>
  <c r="T4" i="2" l="1"/>
  <c r="T26" i="2"/>
  <c r="P4" i="2"/>
  <c r="P26" i="2" s="1"/>
  <c r="G4" i="2"/>
  <c r="H4" i="2"/>
  <c r="I4" i="2"/>
  <c r="J4" i="2"/>
  <c r="K4" i="2"/>
  <c r="L4" i="2"/>
  <c r="M4" i="2"/>
  <c r="N4" i="2"/>
  <c r="M27" i="2" l="1"/>
  <c r="S27" i="2" l="1"/>
  <c r="T27" i="2" l="1"/>
</calcChain>
</file>

<file path=xl/sharedStrings.xml><?xml version="1.0" encoding="utf-8"?>
<sst xmlns="http://schemas.openxmlformats.org/spreadsheetml/2006/main" count="70" uniqueCount="57">
  <si>
    <t>DP</t>
  </si>
  <si>
    <t>CP</t>
  </si>
  <si>
    <t>AR</t>
  </si>
  <si>
    <t>CF</t>
  </si>
  <si>
    <t>CT</t>
  </si>
  <si>
    <t>DA</t>
  </si>
  <si>
    <t>IG</t>
  </si>
  <si>
    <t>IR</t>
  </si>
  <si>
    <t>FM</t>
  </si>
  <si>
    <t>TR</t>
  </si>
  <si>
    <t>Directeur de Projet</t>
  </si>
  <si>
    <t>Architecte</t>
  </si>
  <si>
    <t>Intégrateur Graphique</t>
  </si>
  <si>
    <t>Formateur</t>
  </si>
  <si>
    <t>Trajet</t>
  </si>
  <si>
    <t>Prestations</t>
  </si>
  <si>
    <t>Total des charges par phases</t>
  </si>
  <si>
    <t>Coût € HT 
par phases</t>
  </si>
  <si>
    <t>Coût € HT  + TR
par phases</t>
  </si>
  <si>
    <t>Chargé de maintenance</t>
  </si>
  <si>
    <t>HACKATHON POWER PLATFORM</t>
  </si>
  <si>
    <t>TJM</t>
  </si>
  <si>
    <t>HO</t>
  </si>
  <si>
    <t>PA</t>
  </si>
  <si>
    <t>Découvrir les cas métier</t>
  </si>
  <si>
    <t>Restituer / Evaluer</t>
  </si>
  <si>
    <t>UX/UI</t>
  </si>
  <si>
    <t>Charges COEXYA par profil (j/h)</t>
  </si>
  <si>
    <t>PP BA</t>
  </si>
  <si>
    <t>PP App Maker</t>
  </si>
  <si>
    <t>Animateur hackathon</t>
  </si>
  <si>
    <t>Préparation logisitique à l'animation du hackathon en scénario "Remote avec Teams"</t>
  </si>
  <si>
    <t>PP Business Analyst</t>
  </si>
  <si>
    <t>Consultant UX/UI</t>
  </si>
  <si>
    <t>AVANT LE HACKATHON</t>
  </si>
  <si>
    <t>APRES LE HACKATHON</t>
  </si>
  <si>
    <t>Amadeus</t>
  </si>
  <si>
    <t>COMMUNICATION EN INTERNE AMADEUS</t>
  </si>
  <si>
    <t>Nombre de cas métier</t>
  </si>
  <si>
    <t>Un atelier de 2H par cas métier</t>
  </si>
  <si>
    <t>Conception UX/UI par cas métier</t>
  </si>
  <si>
    <t>Conception fonctionnelle par cas métier</t>
  </si>
  <si>
    <t>Faire la conception générale</t>
  </si>
  <si>
    <t>Session de 4h</t>
  </si>
  <si>
    <t>Présentation complémentaire au Jury post hackathon</t>
  </si>
  <si>
    <t>Rapport Bilan du hackathon ??</t>
  </si>
  <si>
    <t>Hypothèses</t>
  </si>
  <si>
    <t>1 UX/UI distinct par cas métier</t>
  </si>
  <si>
    <t>1 PP BA distinct par cas métier</t>
  </si>
  <si>
    <t>Phase "Executer l'hackathon" : 3 personnes AMADEUS par cas métier</t>
  </si>
  <si>
    <t>Executer l'hackathon en Remote Teams</t>
  </si>
  <si>
    <t>Phase "Découvrir les cas métier" : 2 personnes AMADEUS par cas métier</t>
  </si>
  <si>
    <t>Phase "Faire la conception générale" : 2 personnes AMADEUS par cas métier</t>
  </si>
  <si>
    <t>MS ?</t>
  </si>
  <si>
    <t>Phase "Restituer" : 2 personnes AMADEUS par cas métier</t>
  </si>
  <si>
    <t>*</t>
  </si>
  <si>
    <t>Tout le Hackathon est à distance, pas de déplacement pour Coexya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</si>
</sst>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indent="1"/>
    </xf>
    <xf numFmtId="44" fontId="0" fillId="4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4" fontId="2" fillId="2" borderId="1" xfId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164" fontId="0" fillId="7" borderId="1" xfId="0" applyNumberForma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indent="1"/>
    </xf>
    <xf numFmtId="0" fontId="0" fillId="7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44" fontId="0" fillId="7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"/>
  <sheetViews>
    <sheetView showGridLines="0" zoomScaleNormal="100" workbookViewId="0">
      <selection activeCell="E4" sqref="E4"/>
    </sheetView>
  </sheetViews>
  <sheetFormatPr baseColWidth="10" defaultColWidth="9.140625" defaultRowHeight="15" x14ac:dyDescent="0.25"/>
  <cols>
    <col min="1" max="1" width="2.85546875" style="10" customWidth="1"/>
    <col min="2" max="2" width="12.7109375" style="10" customWidth="1"/>
    <col min="3" max="3" width="16.7109375" style="10" customWidth="1"/>
    <col min="4" max="11" width="12.7109375" style="10" customWidth="1"/>
    <col min="12" max="16384" width="9.140625" style="10"/>
  </cols>
  <sheetData>
    <row r="2" spans="2:11" ht="24" customHeight="1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</row>
    <row r="3" spans="2:11" ht="36" customHeight="1" x14ac:dyDescent="0.25">
      <c r="B3" s="11" t="s">
        <v>10</v>
      </c>
      <c r="C3" s="11" t="s">
        <v>30</v>
      </c>
      <c r="D3" s="11" t="s">
        <v>11</v>
      </c>
      <c r="E3" s="11" t="s">
        <v>32</v>
      </c>
      <c r="F3" s="11" t="s">
        <v>29</v>
      </c>
      <c r="G3" s="11" t="s">
        <v>33</v>
      </c>
      <c r="H3" s="11" t="s">
        <v>12</v>
      </c>
      <c r="I3" s="11" t="s">
        <v>19</v>
      </c>
      <c r="J3" s="11" t="s">
        <v>13</v>
      </c>
      <c r="K3" s="11" t="s">
        <v>14</v>
      </c>
    </row>
    <row r="4" spans="2:11" ht="24" customHeight="1" x14ac:dyDescent="0.25">
      <c r="B4" s="7">
        <v>750</v>
      </c>
      <c r="C4" s="7">
        <v>650</v>
      </c>
      <c r="D4" s="7"/>
      <c r="E4" s="7">
        <v>650</v>
      </c>
      <c r="F4" s="7">
        <v>600</v>
      </c>
      <c r="G4" s="7">
        <v>650</v>
      </c>
      <c r="H4" s="7"/>
      <c r="I4" s="7">
        <v>550</v>
      </c>
      <c r="J4" s="7"/>
      <c r="K4" s="7">
        <v>0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9"/>
  <sheetViews>
    <sheetView showGridLines="0" tabSelected="1" zoomScaleNormal="100" workbookViewId="0">
      <pane ySplit="3" topLeftCell="A10" activePane="bottomLeft" state="frozen"/>
      <selection pane="bottomLeft" activeCell="P35" sqref="P35"/>
    </sheetView>
  </sheetViews>
  <sheetFormatPr baseColWidth="10" defaultColWidth="9.140625" defaultRowHeight="15" x14ac:dyDescent="0.25"/>
  <cols>
    <col min="1" max="1" width="9.140625" style="1"/>
    <col min="2" max="2" width="96" style="1" customWidth="1"/>
    <col min="3" max="3" width="12.28515625" style="1" customWidth="1"/>
    <col min="4" max="5" width="9.140625" style="1" customWidth="1"/>
    <col min="6" max="6" width="9.140625" style="1" hidden="1" customWidth="1"/>
    <col min="7" max="7" width="10.140625" style="1" bestFit="1" customWidth="1"/>
    <col min="8" max="8" width="9.140625" style="1" hidden="1" customWidth="1"/>
    <col min="9" max="11" width="9.140625" style="1" customWidth="1"/>
    <col min="12" max="12" width="9.140625" style="1" hidden="1" customWidth="1"/>
    <col min="13" max="13" width="9.140625" style="1"/>
    <col min="14" max="14" width="9.140625" style="1" hidden="1" customWidth="1"/>
    <col min="15" max="15" width="16.7109375" style="1" customWidth="1"/>
    <col min="16" max="18" width="9.140625" style="1"/>
    <col min="19" max="20" width="16.7109375" style="1" customWidth="1"/>
    <col min="21" max="16384" width="9.140625" style="1"/>
  </cols>
  <sheetData>
    <row r="1" spans="2:20" ht="18" customHeight="1" x14ac:dyDescent="0.25"/>
    <row r="2" spans="2:20" ht="21.95" customHeight="1" x14ac:dyDescent="0.25">
      <c r="B2" s="17"/>
      <c r="C2" s="17"/>
      <c r="D2" s="17"/>
      <c r="E2" s="17"/>
      <c r="F2" s="31" t="s">
        <v>27</v>
      </c>
      <c r="G2" s="32"/>
      <c r="H2" s="32"/>
      <c r="I2" s="32"/>
      <c r="J2" s="32"/>
      <c r="K2" s="32"/>
      <c r="L2" s="32"/>
      <c r="M2" s="32"/>
      <c r="N2" s="33"/>
      <c r="O2" s="18"/>
      <c r="P2" s="19"/>
      <c r="Q2" s="19"/>
      <c r="R2" s="19"/>
      <c r="S2" s="18"/>
      <c r="T2" s="18"/>
    </row>
    <row r="3" spans="2:20" ht="45" customHeight="1" x14ac:dyDescent="0.25">
      <c r="B3" s="15" t="s">
        <v>15</v>
      </c>
      <c r="C3" s="14" t="s">
        <v>38</v>
      </c>
      <c r="D3" s="14" t="s">
        <v>36</v>
      </c>
      <c r="E3" s="23" t="s">
        <v>53</v>
      </c>
      <c r="F3" s="23" t="s">
        <v>0</v>
      </c>
      <c r="G3" s="14" t="s">
        <v>30</v>
      </c>
      <c r="H3" s="15" t="s">
        <v>2</v>
      </c>
      <c r="I3" s="15" t="s">
        <v>28</v>
      </c>
      <c r="J3" s="14" t="s">
        <v>29</v>
      </c>
      <c r="K3" s="15" t="s">
        <v>26</v>
      </c>
      <c r="L3" s="15" t="s">
        <v>6</v>
      </c>
      <c r="M3" s="15" t="s">
        <v>7</v>
      </c>
      <c r="N3" s="15" t="s">
        <v>8</v>
      </c>
      <c r="O3" s="14" t="s">
        <v>16</v>
      </c>
      <c r="P3" s="16" t="s">
        <v>9</v>
      </c>
      <c r="Q3" s="16" t="s">
        <v>22</v>
      </c>
      <c r="R3" s="16" t="s">
        <v>23</v>
      </c>
      <c r="S3" s="14" t="s">
        <v>17</v>
      </c>
      <c r="T3" s="14" t="s">
        <v>18</v>
      </c>
    </row>
    <row r="4" spans="2:20" s="6" customFormat="1" ht="18" customHeight="1" x14ac:dyDescent="0.25">
      <c r="B4" s="5" t="s">
        <v>20</v>
      </c>
      <c r="C4" s="36">
        <v>4</v>
      </c>
      <c r="D4" s="26">
        <f>SUM(D5:D25)/2</f>
        <v>12</v>
      </c>
      <c r="E4" s="26">
        <f>SUM(E5:E25)/2</f>
        <v>0</v>
      </c>
      <c r="F4" s="26">
        <f>SUM(F5:F17)</f>
        <v>0</v>
      </c>
      <c r="G4" s="26">
        <f>SUM(G5:G17)</f>
        <v>2</v>
      </c>
      <c r="H4" s="26">
        <f>SUM(H5:H17)</f>
        <v>0</v>
      </c>
      <c r="I4" s="26">
        <f>SUM(I5:I17)</f>
        <v>2</v>
      </c>
      <c r="J4" s="26">
        <f>SUM(J5:J17)</f>
        <v>12</v>
      </c>
      <c r="K4" s="26">
        <f>SUM(K5:K17)</f>
        <v>14</v>
      </c>
      <c r="L4" s="26">
        <f>SUM(L5:L17)</f>
        <v>0</v>
      </c>
      <c r="M4" s="26">
        <f>SUM(M5:M17)</f>
        <v>0</v>
      </c>
      <c r="N4" s="26">
        <f>SUM(N5:N17)</f>
        <v>0</v>
      </c>
      <c r="O4" s="26">
        <f>SUM(O5:O25)/2</f>
        <v>23</v>
      </c>
      <c r="P4" s="8">
        <f>SUM(P5:P17)</f>
        <v>0</v>
      </c>
      <c r="Q4" s="8">
        <f>SUM(Q5:Q17)</f>
        <v>0</v>
      </c>
      <c r="R4" s="8">
        <f>SUM(R5:R17)</f>
        <v>0</v>
      </c>
      <c r="S4" s="34">
        <f>SUM(S5:S25)/2</f>
        <v>14537.5</v>
      </c>
      <c r="T4" s="34">
        <f>SUM(T5:T25)/2</f>
        <v>14537.5</v>
      </c>
    </row>
    <row r="5" spans="2:20" s="2" customFormat="1" ht="18" customHeight="1" x14ac:dyDescent="0.25">
      <c r="B5" s="22" t="s">
        <v>37</v>
      </c>
      <c r="C5" s="41"/>
      <c r="D5" s="28">
        <f>SUM(D6:D9)</f>
        <v>2</v>
      </c>
      <c r="E5" s="28">
        <f>SUM(E6:E9)</f>
        <v>0</v>
      </c>
      <c r="F5" s="28">
        <f>SUM(F6:F9)</f>
        <v>0</v>
      </c>
      <c r="G5" s="28">
        <f>SUM(G6:G9)</f>
        <v>1</v>
      </c>
      <c r="H5" s="28">
        <f>SUM(H6:H9)</f>
        <v>0</v>
      </c>
      <c r="I5" s="28">
        <f>SUM(I6:I9)</f>
        <v>0</v>
      </c>
      <c r="J5" s="28">
        <f>SUM(J6:J9)</f>
        <v>0</v>
      </c>
      <c r="K5" s="28">
        <f>SUM(K6:K9)</f>
        <v>0</v>
      </c>
      <c r="L5" s="28">
        <f>SUM(L6:L9)</f>
        <v>0</v>
      </c>
      <c r="M5" s="28">
        <f>SUM(M6:M9)</f>
        <v>0</v>
      </c>
      <c r="N5" s="28">
        <f>SUM(N6:N9)</f>
        <v>0</v>
      </c>
      <c r="O5" s="28">
        <f>SUM(O6:O9)</f>
        <v>1</v>
      </c>
      <c r="P5" s="20"/>
      <c r="Q5" s="20"/>
      <c r="R5" s="20"/>
      <c r="S5" s="35">
        <f>SUM(S6:S7)</f>
        <v>650</v>
      </c>
      <c r="T5" s="35">
        <f>SUM(T6:T7)</f>
        <v>650</v>
      </c>
    </row>
    <row r="6" spans="2:20" s="2" customFormat="1" x14ac:dyDescent="0.25">
      <c r="B6" s="12" t="s">
        <v>34</v>
      </c>
      <c r="C6" s="42"/>
      <c r="D6" s="27">
        <v>1</v>
      </c>
      <c r="E6" s="27"/>
      <c r="F6" s="27"/>
      <c r="G6" s="27">
        <v>0.5</v>
      </c>
      <c r="H6" s="27"/>
      <c r="I6" s="27"/>
      <c r="J6" s="27"/>
      <c r="K6" s="27"/>
      <c r="L6" s="27"/>
      <c r="M6" s="27"/>
      <c r="N6" s="27"/>
      <c r="O6" s="27">
        <f>SUM(F6:N6)</f>
        <v>0.5</v>
      </c>
      <c r="P6" s="9"/>
      <c r="Q6" s="9"/>
      <c r="R6" s="9"/>
      <c r="S6" s="4">
        <f>F6*DP+G6*CP+H6*AR+I6*CF+J6*CT+K6*DA+L6*IG+M6*IR+N6*FM</f>
        <v>325</v>
      </c>
      <c r="T6" s="4">
        <f>S6+(P6*TR)</f>
        <v>325</v>
      </c>
    </row>
    <row r="7" spans="2:20" s="2" customFormat="1" ht="18" customHeight="1" x14ac:dyDescent="0.25">
      <c r="B7" s="3" t="s">
        <v>35</v>
      </c>
      <c r="C7" s="43"/>
      <c r="D7" s="27">
        <v>1</v>
      </c>
      <c r="E7" s="27"/>
      <c r="F7" s="27"/>
      <c r="G7" s="27">
        <v>0.5</v>
      </c>
      <c r="H7" s="27"/>
      <c r="I7" s="27"/>
      <c r="J7" s="27"/>
      <c r="K7" s="27"/>
      <c r="L7" s="27"/>
      <c r="M7" s="27"/>
      <c r="N7" s="27"/>
      <c r="O7" s="27">
        <f t="shared" ref="O7:O9" si="0">SUM(F7:N7)</f>
        <v>0.5</v>
      </c>
      <c r="P7" s="9"/>
      <c r="Q7" s="9"/>
      <c r="R7" s="9"/>
      <c r="S7" s="4">
        <f>F7*DP+G7*CP+H7*AR+I7*CF+J7*CT+K7*DA+L7*IG+M7*IR+N7*FM</f>
        <v>325</v>
      </c>
      <c r="T7" s="4">
        <f>S7+(P7*TR)</f>
        <v>325</v>
      </c>
    </row>
    <row r="8" spans="2:20" s="2" customFormat="1" ht="18" customHeight="1" x14ac:dyDescent="0.25">
      <c r="B8" s="21"/>
      <c r="C8" s="44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>
        <f t="shared" si="0"/>
        <v>0</v>
      </c>
      <c r="P8" s="9"/>
      <c r="Q8" s="9"/>
      <c r="R8" s="9"/>
      <c r="S8" s="4">
        <f>F8*DP+G8*CP+H8*AR+I8*CF+J8*CT+K8*DA+L8*IG+M8*IR+N8*FM</f>
        <v>0</v>
      </c>
      <c r="T8" s="4">
        <f>S8+(P8*TR)</f>
        <v>0</v>
      </c>
    </row>
    <row r="9" spans="2:20" s="2" customFormat="1" ht="18" customHeight="1" x14ac:dyDescent="0.25">
      <c r="B9" s="3"/>
      <c r="C9" s="43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>
        <f t="shared" si="0"/>
        <v>0</v>
      </c>
      <c r="P9" s="9"/>
      <c r="Q9" s="9"/>
      <c r="R9" s="9"/>
      <c r="S9" s="4">
        <f>F9*DP+G9*CP+H9*AR+I9*CF+J9*CT+K9*DA+L9*IG+M9*IR+N9*FM</f>
        <v>0</v>
      </c>
      <c r="T9" s="4">
        <f>S9+(P9*TR)</f>
        <v>0</v>
      </c>
    </row>
    <row r="10" spans="2:20" s="2" customFormat="1" ht="18" customHeight="1" x14ac:dyDescent="0.25">
      <c r="B10" s="22" t="s">
        <v>24</v>
      </c>
      <c r="C10" s="41"/>
      <c r="D10" s="28">
        <f>SUM(D11:D13)</f>
        <v>2</v>
      </c>
      <c r="E10" s="28">
        <f>SUM(E11:E13)</f>
        <v>0</v>
      </c>
      <c r="F10" s="28">
        <f t="shared" ref="F10:O10" si="1">SUM(F11:F13)</f>
        <v>0</v>
      </c>
      <c r="G10" s="28">
        <f t="shared" si="1"/>
        <v>0</v>
      </c>
      <c r="H10" s="28">
        <f t="shared" si="1"/>
        <v>0</v>
      </c>
      <c r="I10" s="28">
        <f t="shared" si="1"/>
        <v>1</v>
      </c>
      <c r="J10" s="28">
        <f t="shared" si="1"/>
        <v>0</v>
      </c>
      <c r="K10" s="28">
        <f t="shared" si="1"/>
        <v>1</v>
      </c>
      <c r="L10" s="28">
        <f t="shared" si="1"/>
        <v>0</v>
      </c>
      <c r="M10" s="28">
        <f t="shared" si="1"/>
        <v>0</v>
      </c>
      <c r="N10" s="28">
        <f t="shared" si="1"/>
        <v>0</v>
      </c>
      <c r="O10" s="28">
        <f t="shared" si="1"/>
        <v>2</v>
      </c>
      <c r="P10" s="20"/>
      <c r="Q10" s="20"/>
      <c r="R10" s="20"/>
      <c r="S10" s="35">
        <f t="shared" ref="S10:T10" si="2">SUM(S11:S13)</f>
        <v>1300</v>
      </c>
      <c r="T10" s="35">
        <f t="shared" si="2"/>
        <v>1300</v>
      </c>
    </row>
    <row r="11" spans="2:20" s="2" customFormat="1" ht="18" customHeight="1" x14ac:dyDescent="0.25">
      <c r="B11" s="21" t="s">
        <v>39</v>
      </c>
      <c r="C11" s="44" t="s">
        <v>55</v>
      </c>
      <c r="D11" s="27">
        <f>0.25*2*$C$4</f>
        <v>2</v>
      </c>
      <c r="E11" s="27"/>
      <c r="F11" s="27"/>
      <c r="G11" s="27"/>
      <c r="H11" s="27"/>
      <c r="I11" s="27">
        <f>0.25*$C$4</f>
        <v>1</v>
      </c>
      <c r="J11" s="27"/>
      <c r="K11" s="27">
        <f>0.25*$C$4</f>
        <v>1</v>
      </c>
      <c r="L11" s="27"/>
      <c r="M11" s="27"/>
      <c r="N11" s="27"/>
      <c r="O11" s="27">
        <f t="shared" ref="O11:O13" si="3">SUM(F11:N11)</f>
        <v>2</v>
      </c>
      <c r="P11" s="9"/>
      <c r="Q11" s="9"/>
      <c r="R11" s="9"/>
      <c r="S11" s="4">
        <f>F11*DP+G11*CP+H11*AR+I11*CF+J11*CT+K11*DA+L11*IG+M11*IR+N11*FM</f>
        <v>1300</v>
      </c>
      <c r="T11" s="4">
        <f>S11+(P11*TR)</f>
        <v>1300</v>
      </c>
    </row>
    <row r="12" spans="2:20" s="2" customFormat="1" ht="18" customHeight="1" x14ac:dyDescent="0.25">
      <c r="B12" s="21"/>
      <c r="C12" s="44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>
        <f t="shared" si="3"/>
        <v>0</v>
      </c>
      <c r="P12" s="9"/>
      <c r="Q12" s="9"/>
      <c r="R12" s="9"/>
      <c r="S12" s="4">
        <f>F12*DP+G12*CP+H12*AR+I12*CF+J12*CT+K12*DA+L12*IG+M12*IR+N12*FM</f>
        <v>0</v>
      </c>
      <c r="T12" s="4">
        <f>S12+(P12*TR)</f>
        <v>0</v>
      </c>
    </row>
    <row r="13" spans="2:20" s="2" customFormat="1" ht="18" customHeight="1" x14ac:dyDescent="0.25">
      <c r="B13" s="21"/>
      <c r="C13" s="44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>
        <f t="shared" si="3"/>
        <v>0</v>
      </c>
      <c r="P13" s="9"/>
      <c r="Q13" s="9"/>
      <c r="R13" s="9"/>
      <c r="S13" s="4">
        <f>F13*DP+G13*CP+H13*AR+I13*CF+J13*CT+K13*DA+L13*IG+M13*IR+N13*FM</f>
        <v>0</v>
      </c>
      <c r="T13" s="4">
        <f>S13+(P13*TR)</f>
        <v>0</v>
      </c>
    </row>
    <row r="14" spans="2:20" s="2" customFormat="1" ht="18" customHeight="1" x14ac:dyDescent="0.25">
      <c r="B14" s="22" t="s">
        <v>42</v>
      </c>
      <c r="C14" s="41"/>
      <c r="D14" s="28">
        <f>SUM(D15:D17)</f>
        <v>4</v>
      </c>
      <c r="E14" s="28">
        <f>SUM(E15:E17)</f>
        <v>0</v>
      </c>
      <c r="F14" s="28">
        <f t="shared" ref="F14:O14" si="4">SUM(F15:F17)</f>
        <v>0</v>
      </c>
      <c r="G14" s="28">
        <f t="shared" si="4"/>
        <v>0</v>
      </c>
      <c r="H14" s="28">
        <f t="shared" si="4"/>
        <v>0</v>
      </c>
      <c r="I14" s="28">
        <f t="shared" si="4"/>
        <v>0</v>
      </c>
      <c r="J14" s="28">
        <f t="shared" si="4"/>
        <v>6</v>
      </c>
      <c r="K14" s="28">
        <f t="shared" si="4"/>
        <v>6</v>
      </c>
      <c r="L14" s="28">
        <f t="shared" si="4"/>
        <v>0</v>
      </c>
      <c r="M14" s="28">
        <f t="shared" si="4"/>
        <v>0</v>
      </c>
      <c r="N14" s="28">
        <f t="shared" si="4"/>
        <v>0</v>
      </c>
      <c r="O14" s="28">
        <f t="shared" si="4"/>
        <v>12</v>
      </c>
      <c r="P14" s="20"/>
      <c r="Q14" s="20"/>
      <c r="R14" s="20"/>
      <c r="S14" s="35">
        <f t="shared" ref="S14:T14" si="5">SUM(S15:S17)</f>
        <v>7500</v>
      </c>
      <c r="T14" s="35">
        <f t="shared" si="5"/>
        <v>7500</v>
      </c>
    </row>
    <row r="15" spans="2:20" s="2" customFormat="1" ht="18" customHeight="1" x14ac:dyDescent="0.25">
      <c r="B15" s="21" t="s">
        <v>40</v>
      </c>
      <c r="C15" s="44" t="s">
        <v>55</v>
      </c>
      <c r="D15" s="27">
        <f>0.25*2*$C$4</f>
        <v>2</v>
      </c>
      <c r="E15" s="27"/>
      <c r="F15" s="27"/>
      <c r="G15" s="27"/>
      <c r="H15" s="27"/>
      <c r="I15" s="27"/>
      <c r="J15" s="27"/>
      <c r="K15" s="27">
        <f>1.5*$C$4</f>
        <v>6</v>
      </c>
      <c r="L15" s="27"/>
      <c r="M15" s="27"/>
      <c r="N15" s="27"/>
      <c r="O15" s="27">
        <f t="shared" ref="O15:O17" si="6">SUM(F15:N15)</f>
        <v>6</v>
      </c>
      <c r="P15" s="9"/>
      <c r="Q15" s="9"/>
      <c r="R15" s="9"/>
      <c r="S15" s="4">
        <f>F15*DP+G15*CP+H15*AR+I15*CF+J15*CT+K15*DA+L15*IG+M15*IR+N15*FM</f>
        <v>3900</v>
      </c>
      <c r="T15" s="4">
        <f>S15+(P15*TR)</f>
        <v>3900</v>
      </c>
    </row>
    <row r="16" spans="2:20" s="2" customFormat="1" ht="18" customHeight="1" x14ac:dyDescent="0.25">
      <c r="B16" s="21" t="s">
        <v>41</v>
      </c>
      <c r="C16" s="44" t="s">
        <v>55</v>
      </c>
      <c r="D16" s="27">
        <f>0.25*2*$C$4</f>
        <v>2</v>
      </c>
      <c r="E16" s="27"/>
      <c r="F16" s="27"/>
      <c r="G16" s="27"/>
      <c r="H16" s="27"/>
      <c r="I16" s="27"/>
      <c r="J16" s="27">
        <f>1.5*$C$4</f>
        <v>6</v>
      </c>
      <c r="K16" s="27"/>
      <c r="L16" s="27"/>
      <c r="M16" s="27"/>
      <c r="N16" s="27"/>
      <c r="O16" s="27">
        <f t="shared" si="6"/>
        <v>6</v>
      </c>
      <c r="P16" s="9"/>
      <c r="Q16" s="9"/>
      <c r="R16" s="9"/>
      <c r="S16" s="4">
        <f>F16*DP+G16*CP+H16*AR+I16*CF+J16*CT+K16*DA+L16*IG+M16*IR+N16*FM</f>
        <v>3600</v>
      </c>
      <c r="T16" s="4">
        <f>S16+(P16*TR)</f>
        <v>3600</v>
      </c>
    </row>
    <row r="17" spans="2:20" s="2" customFormat="1" ht="18" customHeight="1" x14ac:dyDescent="0.25">
      <c r="B17" s="21"/>
      <c r="C17" s="4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>
        <f t="shared" si="6"/>
        <v>0</v>
      </c>
      <c r="P17" s="9"/>
      <c r="Q17" s="9"/>
      <c r="R17" s="9"/>
      <c r="S17" s="4">
        <f>F17*DP+G17*CP+H17*AR+I17*CF+J17*CT+K17*DA+L17*IG+M17*IR+N17*FM</f>
        <v>0</v>
      </c>
      <c r="T17" s="4">
        <f>S17+(P17*TR)</f>
        <v>0</v>
      </c>
    </row>
    <row r="18" spans="2:20" s="2" customFormat="1" ht="18" customHeight="1" x14ac:dyDescent="0.25">
      <c r="B18" s="22" t="s">
        <v>50</v>
      </c>
      <c r="C18" s="41"/>
      <c r="D18" s="28">
        <f t="shared" ref="D18:O18" si="7">SUM(D19:D21)</f>
        <v>2</v>
      </c>
      <c r="E18" s="28">
        <f t="shared" si="7"/>
        <v>0</v>
      </c>
      <c r="F18" s="28">
        <f t="shared" si="7"/>
        <v>0</v>
      </c>
      <c r="G18" s="28">
        <f t="shared" si="7"/>
        <v>1</v>
      </c>
      <c r="H18" s="28">
        <f t="shared" si="7"/>
        <v>0</v>
      </c>
      <c r="I18" s="28">
        <f t="shared" si="7"/>
        <v>1.25</v>
      </c>
      <c r="J18" s="28">
        <f t="shared" si="7"/>
        <v>2</v>
      </c>
      <c r="K18" s="28">
        <f t="shared" si="7"/>
        <v>2.25</v>
      </c>
      <c r="L18" s="28">
        <f t="shared" si="7"/>
        <v>0</v>
      </c>
      <c r="M18" s="28">
        <f t="shared" si="7"/>
        <v>0</v>
      </c>
      <c r="N18" s="28">
        <f t="shared" si="7"/>
        <v>0</v>
      </c>
      <c r="O18" s="28">
        <f t="shared" si="7"/>
        <v>6.5</v>
      </c>
      <c r="P18" s="20"/>
      <c r="Q18" s="20"/>
      <c r="R18" s="20"/>
      <c r="S18" s="35">
        <f t="shared" ref="S18:T18" si="8">SUM(S19:S21)</f>
        <v>4125</v>
      </c>
      <c r="T18" s="35">
        <f t="shared" si="8"/>
        <v>4125</v>
      </c>
    </row>
    <row r="19" spans="2:20" s="2" customFormat="1" ht="18" customHeight="1" x14ac:dyDescent="0.25">
      <c r="B19" s="21" t="s">
        <v>31</v>
      </c>
      <c r="C19" s="44" t="s">
        <v>55</v>
      </c>
      <c r="D19" s="27"/>
      <c r="E19" s="27"/>
      <c r="F19" s="27"/>
      <c r="G19" s="27">
        <v>0.5</v>
      </c>
      <c r="H19" s="27"/>
      <c r="I19" s="27">
        <v>0.25</v>
      </c>
      <c r="J19" s="27"/>
      <c r="K19" s="27">
        <v>0.25</v>
      </c>
      <c r="L19" s="27"/>
      <c r="M19" s="27"/>
      <c r="N19" s="27"/>
      <c r="O19" s="27">
        <f t="shared" ref="O19:O21" si="9">SUM(F19:N19)</f>
        <v>1</v>
      </c>
      <c r="P19" s="9"/>
      <c r="Q19" s="9"/>
      <c r="R19" s="9"/>
      <c r="S19" s="4">
        <f>F19*DP+G19*CP+H19*AR+I19*CF+J19*CT+K19*DA+L19*IG+M19*IR+N19*FM</f>
        <v>650</v>
      </c>
      <c r="T19" s="4">
        <f>S19+(P19*TR)</f>
        <v>650</v>
      </c>
    </row>
    <row r="20" spans="2:20" s="2" customFormat="1" ht="18" customHeight="1" x14ac:dyDescent="0.25">
      <c r="B20" s="21" t="s">
        <v>43</v>
      </c>
      <c r="C20" s="44" t="s">
        <v>55</v>
      </c>
      <c r="D20" s="27">
        <v>2</v>
      </c>
      <c r="E20" s="27"/>
      <c r="F20" s="27"/>
      <c r="G20" s="27">
        <v>0.5</v>
      </c>
      <c r="H20" s="27"/>
      <c r="I20" s="27">
        <f>0.25*$C$4</f>
        <v>1</v>
      </c>
      <c r="J20" s="27">
        <f>0.5*$C$4</f>
        <v>2</v>
      </c>
      <c r="K20" s="27">
        <f>0.5*$C$4</f>
        <v>2</v>
      </c>
      <c r="L20" s="27"/>
      <c r="M20" s="27"/>
      <c r="N20" s="27"/>
      <c r="O20" s="27">
        <f t="shared" si="9"/>
        <v>5.5</v>
      </c>
      <c r="P20" s="9"/>
      <c r="Q20" s="9"/>
      <c r="R20" s="9"/>
      <c r="S20" s="4">
        <f>F20*DP+G20*CP+H20*AR+I20*CF+J20*CT+K20*DA+L20*IG+M20*IR+N20*FM</f>
        <v>3475</v>
      </c>
      <c r="T20" s="4">
        <f>S20+(P20*TR)</f>
        <v>3475</v>
      </c>
    </row>
    <row r="21" spans="2:20" s="2" customFormat="1" ht="18" customHeight="1" x14ac:dyDescent="0.25">
      <c r="B21" s="21"/>
      <c r="C21" s="44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>
        <f t="shared" si="9"/>
        <v>0</v>
      </c>
      <c r="P21" s="9"/>
      <c r="Q21" s="9"/>
      <c r="R21" s="9"/>
      <c r="S21" s="4">
        <f>F21*DP+G21*CP+H21*AR+I21*CF+J21*CT+K21*DA+L21*IG+M21*IR+N21*FM</f>
        <v>0</v>
      </c>
      <c r="T21" s="4">
        <f>S21+(P21*TR)</f>
        <v>0</v>
      </c>
    </row>
    <row r="22" spans="2:20" s="2" customFormat="1" ht="18" customHeight="1" x14ac:dyDescent="0.25">
      <c r="B22" s="22" t="s">
        <v>25</v>
      </c>
      <c r="C22" s="41"/>
      <c r="D22" s="28">
        <f>SUM(D23:D25)</f>
        <v>2</v>
      </c>
      <c r="E22" s="28">
        <f>SUM(E23:E25)</f>
        <v>0</v>
      </c>
      <c r="F22" s="28">
        <f t="shared" ref="F22:O22" si="10">SUM(F23:F25)</f>
        <v>0</v>
      </c>
      <c r="G22" s="28">
        <f t="shared" si="10"/>
        <v>1.25</v>
      </c>
      <c r="H22" s="28">
        <f t="shared" si="10"/>
        <v>0</v>
      </c>
      <c r="I22" s="28">
        <f t="shared" si="10"/>
        <v>0</v>
      </c>
      <c r="J22" s="28">
        <f t="shared" si="10"/>
        <v>0.25</v>
      </c>
      <c r="K22" s="28">
        <f t="shared" si="10"/>
        <v>0</v>
      </c>
      <c r="L22" s="28">
        <f t="shared" si="10"/>
        <v>0</v>
      </c>
      <c r="M22" s="28">
        <f t="shared" si="10"/>
        <v>0</v>
      </c>
      <c r="N22" s="28">
        <f t="shared" si="10"/>
        <v>0</v>
      </c>
      <c r="O22" s="28">
        <f t="shared" si="10"/>
        <v>1.5</v>
      </c>
      <c r="P22" s="20"/>
      <c r="Q22" s="20"/>
      <c r="R22" s="20"/>
      <c r="S22" s="35">
        <f t="shared" ref="S22:T22" si="11">SUM(S23:S25)</f>
        <v>962.5</v>
      </c>
      <c r="T22" s="35">
        <f t="shared" si="11"/>
        <v>962.5</v>
      </c>
    </row>
    <row r="23" spans="2:20" s="2" customFormat="1" ht="18" customHeight="1" x14ac:dyDescent="0.25">
      <c r="B23" s="21" t="s">
        <v>44</v>
      </c>
      <c r="C23" s="44" t="s">
        <v>55</v>
      </c>
      <c r="D23" s="27">
        <f>0.25*2*$C$4</f>
        <v>2</v>
      </c>
      <c r="E23" s="27"/>
      <c r="F23" s="27"/>
      <c r="G23" s="27">
        <v>0.25</v>
      </c>
      <c r="H23" s="27"/>
      <c r="I23" s="27"/>
      <c r="J23" s="27">
        <v>0.25</v>
      </c>
      <c r="K23" s="27"/>
      <c r="L23" s="27"/>
      <c r="M23" s="27"/>
      <c r="N23" s="27"/>
      <c r="O23" s="27">
        <f t="shared" ref="O23:O25" si="12">SUM(F23:N23)</f>
        <v>0.5</v>
      </c>
      <c r="P23" s="9"/>
      <c r="Q23" s="9"/>
      <c r="R23" s="9"/>
      <c r="S23" s="4">
        <f>F23*DP+G23*CP+H23*AR+I23*CF+J23*CT+K23*DA+L23*IG+M23*IR+N23*FM</f>
        <v>312.5</v>
      </c>
      <c r="T23" s="4">
        <f>S23+(P23*TR)</f>
        <v>312.5</v>
      </c>
    </row>
    <row r="24" spans="2:20" s="2" customFormat="1" ht="18" customHeight="1" x14ac:dyDescent="0.25">
      <c r="B24" s="21" t="s">
        <v>45</v>
      </c>
      <c r="C24" s="44"/>
      <c r="D24" s="27"/>
      <c r="E24" s="27"/>
      <c r="F24" s="27"/>
      <c r="G24" s="27">
        <v>1</v>
      </c>
      <c r="H24" s="27"/>
      <c r="I24" s="27"/>
      <c r="J24" s="27"/>
      <c r="K24" s="27"/>
      <c r="L24" s="27"/>
      <c r="M24" s="27"/>
      <c r="N24" s="27"/>
      <c r="O24" s="27">
        <f t="shared" si="12"/>
        <v>1</v>
      </c>
      <c r="P24" s="9"/>
      <c r="Q24" s="9"/>
      <c r="R24" s="9"/>
      <c r="S24" s="4">
        <f>F24*DP+G24*CP+H24*AR+I24*CF+J24*CT+K24*DA+L24*IG+M24*IR+N24*FM</f>
        <v>650</v>
      </c>
      <c r="T24" s="4">
        <f>S24+(P24*TR)</f>
        <v>650</v>
      </c>
    </row>
    <row r="25" spans="2:20" s="2" customFormat="1" ht="18" customHeight="1" x14ac:dyDescent="0.25">
      <c r="B25" s="21"/>
      <c r="C25" s="44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>
        <f t="shared" si="12"/>
        <v>0</v>
      </c>
      <c r="P25" s="9"/>
      <c r="Q25" s="9"/>
      <c r="R25" s="9"/>
      <c r="S25" s="4">
        <f>F25*DP+G25*CP+H25*AR+I25*CF+J25*CT+K25*DA+L25*IG+M25*IR+N25*FM</f>
        <v>0</v>
      </c>
      <c r="T25" s="4">
        <f>S25+(P25*TR)</f>
        <v>0</v>
      </c>
    </row>
    <row r="26" spans="2:20" x14ac:dyDescent="0.25">
      <c r="D26" s="24">
        <f>D5+D10+D14+D22</f>
        <v>10</v>
      </c>
      <c r="E26" s="24">
        <f>E5+E10+E14+E22</f>
        <v>0</v>
      </c>
      <c r="F26" s="24">
        <f>SUM(F5:F25)/2</f>
        <v>0</v>
      </c>
      <c r="G26" s="24">
        <f>SUM(G5:G25)/2</f>
        <v>3.25</v>
      </c>
      <c r="H26" s="24">
        <f>SUM(H5:H25)/2</f>
        <v>0</v>
      </c>
      <c r="I26" s="24">
        <f>SUM(I5:I25)/2</f>
        <v>2.25</v>
      </c>
      <c r="J26" s="24">
        <f>SUM(J5:J25)/2</f>
        <v>8.25</v>
      </c>
      <c r="K26" s="24">
        <f>SUM(K5:K25)/2</f>
        <v>9.25</v>
      </c>
      <c r="L26" s="24">
        <f>SUM(L5:L25)/2</f>
        <v>0</v>
      </c>
      <c r="M26" s="24">
        <f>SUM(M5:M25)/2</f>
        <v>0</v>
      </c>
      <c r="N26" s="24">
        <f>SUM(N5:N25)/2</f>
        <v>0</v>
      </c>
      <c r="O26" s="24">
        <f>SUM(O5:O25)/2</f>
        <v>23</v>
      </c>
      <c r="P26" s="24">
        <f>SUM(P4:P25)/2</f>
        <v>0</v>
      </c>
      <c r="Q26" s="24">
        <f>SUM(Q4:Q25)/2</f>
        <v>0</v>
      </c>
      <c r="R26" s="24">
        <f>SUM(R4:R25)/2</f>
        <v>0</v>
      </c>
      <c r="S26" s="7">
        <f>SUM(S5:S25)/2</f>
        <v>14537.5</v>
      </c>
      <c r="T26" s="7">
        <f>SUM(T5:T25)/2</f>
        <v>14537.5</v>
      </c>
    </row>
    <row r="27" spans="2:20" x14ac:dyDescent="0.25">
      <c r="M27" s="24">
        <f>SUM(F26:N26)</f>
        <v>23</v>
      </c>
      <c r="N27" s="29" t="s">
        <v>21</v>
      </c>
      <c r="O27" s="30"/>
      <c r="P27" s="25"/>
      <c r="Q27" s="25"/>
      <c r="R27" s="25"/>
      <c r="S27" s="7">
        <f>S26/M27</f>
        <v>632.06521739130437</v>
      </c>
      <c r="T27" s="7">
        <f>T26/M27</f>
        <v>632.06521739130437</v>
      </c>
    </row>
    <row r="28" spans="2:20" ht="15.75" thickBot="1" x14ac:dyDescent="0.3"/>
    <row r="29" spans="2:20" ht="15.75" thickBot="1" x14ac:dyDescent="0.3">
      <c r="B29" s="40" t="s">
        <v>46</v>
      </c>
    </row>
    <row r="30" spans="2:20" x14ac:dyDescent="0.25">
      <c r="B30" s="37" t="s">
        <v>48</v>
      </c>
    </row>
    <row r="31" spans="2:20" x14ac:dyDescent="0.25">
      <c r="B31" s="37" t="s">
        <v>47</v>
      </c>
    </row>
    <row r="32" spans="2:20" x14ac:dyDescent="0.25">
      <c r="B32" s="37" t="str">
        <f>C4&amp;" cas métiers"</f>
        <v>4 cas métiers</v>
      </c>
    </row>
    <row r="33" spans="2:2" x14ac:dyDescent="0.25">
      <c r="B33" s="37" t="s">
        <v>51</v>
      </c>
    </row>
    <row r="34" spans="2:2" x14ac:dyDescent="0.25">
      <c r="B34" s="37" t="s">
        <v>52</v>
      </c>
    </row>
    <row r="35" spans="2:2" x14ac:dyDescent="0.25">
      <c r="B35" s="37" t="s">
        <v>49</v>
      </c>
    </row>
    <row r="36" spans="2:2" x14ac:dyDescent="0.25">
      <c r="B36" s="37" t="s">
        <v>54</v>
      </c>
    </row>
    <row r="37" spans="2:2" x14ac:dyDescent="0.25">
      <c r="B37" s="45" t="s">
        <v>56</v>
      </c>
    </row>
    <row r="38" spans="2:2" x14ac:dyDescent="0.25">
      <c r="B38" s="38"/>
    </row>
    <row r="39" spans="2:2" ht="15.75" thickBot="1" x14ac:dyDescent="0.3">
      <c r="B39" s="39"/>
    </row>
  </sheetData>
  <mergeCells count="2">
    <mergeCell ref="N27:O27"/>
    <mergeCell ref="F2:N2"/>
  </mergeCells>
  <pageMargins left="0.7" right="0.7" top="0.75" bottom="0.75" header="0.3" footer="0.3"/>
  <pageSetup paperSize="8" orientation="portrait" r:id="rId1"/>
  <ignoredErrors>
    <ignoredError sqref="P17 P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03F8FAFC9D3439033735481DE3CC3" ma:contentTypeVersion="11" ma:contentTypeDescription="Crée un document." ma:contentTypeScope="" ma:versionID="94b20e28eb537bac84c29a2ab1a695a7">
  <xsd:schema xmlns:xsd="http://www.w3.org/2001/XMLSchema" xmlns:xs="http://www.w3.org/2001/XMLSchema" xmlns:p="http://schemas.microsoft.com/office/2006/metadata/properties" xmlns:ns2="c6b57ea9-4bd5-4ddf-b338-b9750ca4768c" xmlns:ns3="4db4912e-c744-43fb-be48-6c0594bfd3f7" targetNamespace="http://schemas.microsoft.com/office/2006/metadata/properties" ma:root="true" ma:fieldsID="c12b36feafcdba4dc2e4598cfa263f97" ns2:_="" ns3:_="">
    <xsd:import namespace="c6b57ea9-4bd5-4ddf-b338-b9750ca4768c"/>
    <xsd:import namespace="4db4912e-c744-43fb-be48-6c0594bfd3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57ea9-4bd5-4ddf-b338-b9750ca47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4912e-c744-43fb-be48-6c0594bfd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D64FC-1F69-4DDB-8C62-B3259F08F44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F1036F-4A1B-4F4E-8078-FD74D6471C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8A1B7C-DE12-4A56-9FA6-8BCEA706C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57ea9-4bd5-4ddf-b338-b9750ca4768c"/>
    <ds:schemaRef ds:uri="4db4912e-c744-43fb-be48-6c0594bfd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Ressources</vt:lpstr>
      <vt:lpstr>Grille</vt:lpstr>
      <vt:lpstr>AR</vt:lpstr>
      <vt:lpstr>CF</vt:lpstr>
      <vt:lpstr>CP</vt:lpstr>
      <vt:lpstr>CT</vt:lpstr>
      <vt:lpstr>DA</vt:lpstr>
      <vt:lpstr>DP</vt:lpstr>
      <vt:lpstr>FM</vt:lpstr>
      <vt:lpstr>IG</vt:lpstr>
      <vt:lpstr>IR</vt:lpstr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COEXYA</dc:creator>
  <cp:keywords/>
  <cp:lastModifiedBy>DALLE Romain</cp:lastModifiedBy>
  <dcterms:created xsi:type="dcterms:W3CDTF">2013-07-24T09:11:20Z</dcterms:created>
  <dcterms:modified xsi:type="dcterms:W3CDTF">2021-10-14T14:18:51Z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0x010100DD203F8FAFC9D3439033735481DE3CC3</vt:lpwstr>
  </property>
</Properties>
</file>