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pub-my.sharepoint.com/personal/vlad_dragoi0305_stud_aero_upb_ro/Documents/School Stuff/An IV/Semestrul I/Licenta/Calcule/"/>
    </mc:Choice>
  </mc:AlternateContent>
  <xr:revisionPtr revIDLastSave="303" documentId="8_{B1ED9367-0F2D-46E6-89F0-D660AFFB36D7}" xr6:coauthVersionLast="47" xr6:coauthVersionMax="47" xr10:uidLastSave="{DA43AA0E-3AEB-49C3-B6BD-5A58DDB94EED}"/>
  <bookViews>
    <workbookView xWindow="-108" yWindow="-108" windowWidth="23256" windowHeight="12456" xr2:uid="{0E69AF28-4C13-4694-8FCF-AC1CD3A378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C13" i="1"/>
  <c r="D13" i="1" s="1"/>
  <c r="M11" i="1"/>
  <c r="C29" i="1" s="1"/>
  <c r="D29" i="1" s="1"/>
  <c r="F19" i="1"/>
  <c r="B37" i="1"/>
  <c r="K4" i="1"/>
  <c r="I26" i="1"/>
  <c r="N11" i="1"/>
  <c r="N10" i="1"/>
  <c r="N9" i="1"/>
  <c r="C30" i="1"/>
  <c r="D30" i="1" s="1"/>
  <c r="C28" i="1"/>
  <c r="D28" i="1" s="1"/>
  <c r="C27" i="1"/>
  <c r="D27" i="1" s="1"/>
  <c r="C26" i="1"/>
  <c r="D26" i="1" s="1"/>
  <c r="D35" i="1"/>
  <c r="D33" i="1"/>
  <c r="D32" i="1"/>
  <c r="D31" i="1"/>
  <c r="L8" i="1"/>
  <c r="M8" i="1"/>
  <c r="C9" i="1" s="1"/>
  <c r="D9" i="1" s="1"/>
  <c r="L9" i="1"/>
  <c r="M9" i="1"/>
  <c r="C10" i="1" s="1"/>
  <c r="D10" i="1" s="1"/>
  <c r="L10" i="1"/>
  <c r="M10" i="1"/>
  <c r="C11" i="1" s="1"/>
  <c r="D11" i="1" s="1"/>
  <c r="L11" i="1"/>
  <c r="L12" i="1"/>
  <c r="L13" i="1"/>
  <c r="M13" i="1"/>
  <c r="D14" i="1"/>
  <c r="D15" i="1"/>
  <c r="D16" i="1"/>
  <c r="B18" i="1"/>
  <c r="C12" i="1" l="1"/>
  <c r="D12" i="1" s="1"/>
  <c r="D37" i="1"/>
  <c r="L14" i="1"/>
  <c r="D18" i="1"/>
  <c r="B20" i="1" s="1"/>
  <c r="D20" i="1" s="1"/>
  <c r="B39" i="1" l="1"/>
  <c r="C41" i="1" s="1"/>
</calcChain>
</file>

<file path=xl/sharedStrings.xml><?xml version="1.0" encoding="utf-8"?>
<sst xmlns="http://schemas.openxmlformats.org/spreadsheetml/2006/main" count="49" uniqueCount="30">
  <si>
    <t>Componente</t>
  </si>
  <si>
    <t>Masa [kg]</t>
  </si>
  <si>
    <t>Aripă</t>
  </si>
  <si>
    <t>Ampenaj orizontal</t>
  </si>
  <si>
    <t>Ampenaj vertical</t>
  </si>
  <si>
    <t>Fuzelaj</t>
  </si>
  <si>
    <t>Comenzi de zbor</t>
  </si>
  <si>
    <t>Tren de aterizare principal</t>
  </si>
  <si>
    <t>Tren de aterizare secundar</t>
  </si>
  <si>
    <t>Locația aproximativă [m]</t>
  </si>
  <si>
    <t>Moment [N m]</t>
  </si>
  <si>
    <t>Multiplicator</t>
  </si>
  <si>
    <t>Masa</t>
  </si>
  <si>
    <t>Wing MAC</t>
  </si>
  <si>
    <t>Ah MAC</t>
  </si>
  <si>
    <t>Av MAC</t>
  </si>
  <si>
    <t>Fuselage length</t>
  </si>
  <si>
    <t>CG loc</t>
  </si>
  <si>
    <t>g</t>
  </si>
  <si>
    <t>Estimare aproximativa</t>
  </si>
  <si>
    <t>Xcg</t>
  </si>
  <si>
    <t>All else empty</t>
  </si>
  <si>
    <t>Constante</t>
  </si>
  <si>
    <t>Suma</t>
  </si>
  <si>
    <t>Deviz mase planor gol</t>
  </si>
  <si>
    <t>Deviz mase planor nominal</t>
  </si>
  <si>
    <t>Pilot</t>
  </si>
  <si>
    <t>Avionics</t>
  </si>
  <si>
    <t>20-40%CMA</t>
  </si>
  <si>
    <t>ballast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</si>
</sst>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164" fontId="1" fillId="0" borderId="0" xfId="0" applyNumberFormat="1" applyFont="1" applyBorder="1" applyAlignment="1">
      <alignment horizontal="justify" vertical="center" wrapText="1"/>
    </xf>
    <xf numFmtId="164" fontId="1" fillId="0" borderId="0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93A6-BAAA-4548-9611-BFFD0DEE81FD}">
  <dimension ref="A1:N41"/>
  <sheetViews>
    <sheetView tabSelected="1" topLeftCell="A16" workbookViewId="0">
      <selection activeCell="B19" sqref="B19"/>
    </sheetView>
  </sheetViews>
  <sheetFormatPr defaultRowHeight="14.4" x14ac:dyDescent="0.3"/>
  <cols>
    <col min="1" max="1" width="16.33203125" customWidth="1"/>
    <col min="2" max="2" width="11.77734375" customWidth="1"/>
    <col min="3" max="3" width="16.88671875" customWidth="1"/>
    <col min="4" max="4" width="16.77734375" customWidth="1"/>
    <col min="5" max="5" width="12.109375" customWidth="1"/>
    <col min="9" max="9" width="19.77734375" customWidth="1"/>
    <col min="10" max="10" width="14.33203125" customWidth="1"/>
    <col min="11" max="11" width="15.5546875" customWidth="1"/>
    <col min="12" max="12" width="10.6640625" customWidth="1"/>
  </cols>
  <sheetData>
    <row r="1" spans="1:14" ht="26.4" customHeight="1" x14ac:dyDescent="0.3">
      <c r="A1" t="s">
        <v>18</v>
      </c>
      <c r="B1">
        <v>9.81</v>
      </c>
      <c r="E1" s="1"/>
      <c r="I1" t="s">
        <v>13</v>
      </c>
      <c r="J1">
        <v>0.66</v>
      </c>
    </row>
    <row r="2" spans="1:14" x14ac:dyDescent="0.3">
      <c r="E2" s="1"/>
      <c r="I2" t="s">
        <v>14</v>
      </c>
      <c r="J2">
        <v>0.49</v>
      </c>
    </row>
    <row r="3" spans="1:14" x14ac:dyDescent="0.3">
      <c r="E3" s="2"/>
      <c r="I3" t="s">
        <v>15</v>
      </c>
      <c r="J3">
        <v>0.76</v>
      </c>
    </row>
    <row r="4" spans="1:14" x14ac:dyDescent="0.3">
      <c r="E4" s="2"/>
      <c r="I4" t="s">
        <v>16</v>
      </c>
      <c r="J4">
        <v>6.4550000000000001</v>
      </c>
      <c r="K4">
        <f>0.4*J4</f>
        <v>2.5820000000000003</v>
      </c>
    </row>
    <row r="5" spans="1:14" x14ac:dyDescent="0.3">
      <c r="E5" s="2"/>
    </row>
    <row r="6" spans="1:14" x14ac:dyDescent="0.3">
      <c r="A6" s="7" t="s">
        <v>24</v>
      </c>
      <c r="B6" s="7"/>
      <c r="C6" s="7"/>
      <c r="D6" s="7"/>
      <c r="E6" s="2"/>
      <c r="I6" s="7" t="s">
        <v>19</v>
      </c>
      <c r="J6" s="7"/>
      <c r="K6" s="7"/>
      <c r="L6" s="7"/>
      <c r="M6" s="7"/>
    </row>
    <row r="7" spans="1:14" ht="27.6" customHeight="1" x14ac:dyDescent="0.3">
      <c r="A7" s="8" t="s">
        <v>0</v>
      </c>
      <c r="B7" s="8" t="s">
        <v>1</v>
      </c>
      <c r="C7" s="8" t="s">
        <v>9</v>
      </c>
      <c r="D7" s="8" t="s">
        <v>10</v>
      </c>
      <c r="E7" s="2"/>
      <c r="I7" t="s">
        <v>0</v>
      </c>
      <c r="J7" t="s">
        <v>22</v>
      </c>
      <c r="K7" t="s">
        <v>11</v>
      </c>
      <c r="L7" t="s">
        <v>12</v>
      </c>
      <c r="M7" t="s">
        <v>17</v>
      </c>
    </row>
    <row r="8" spans="1:14" x14ac:dyDescent="0.3">
      <c r="A8" s="8"/>
      <c r="B8" s="8"/>
      <c r="C8" s="8"/>
      <c r="D8" s="8"/>
      <c r="E8" s="2"/>
      <c r="I8" t="s">
        <v>2</v>
      </c>
      <c r="J8">
        <v>12</v>
      </c>
      <c r="K8">
        <v>9.18</v>
      </c>
      <c r="L8">
        <f t="shared" ref="L8:L13" si="0">J8*K8</f>
        <v>110.16</v>
      </c>
      <c r="M8">
        <f>0.4*J1</f>
        <v>0.26400000000000001</v>
      </c>
    </row>
    <row r="9" spans="1:14" x14ac:dyDescent="0.3">
      <c r="A9" s="2" t="s">
        <v>2</v>
      </c>
      <c r="B9" s="4">
        <v>140</v>
      </c>
      <c r="C9" s="2">
        <f>M8</f>
        <v>0.26400000000000001</v>
      </c>
      <c r="D9" s="5">
        <f>B9*9.81*C9</f>
        <v>362.57760000000002</v>
      </c>
      <c r="E9" s="2"/>
      <c r="I9" t="s">
        <v>3</v>
      </c>
      <c r="J9">
        <v>10</v>
      </c>
      <c r="K9">
        <v>1.1599999999999999</v>
      </c>
      <c r="L9">
        <f t="shared" si="0"/>
        <v>11.6</v>
      </c>
      <c r="M9">
        <f>(0.4*J2)+3.75</f>
        <v>3.9460000000000002</v>
      </c>
      <c r="N9">
        <f>0.4*J2</f>
        <v>0.19600000000000001</v>
      </c>
    </row>
    <row r="10" spans="1:14" x14ac:dyDescent="0.3">
      <c r="A10" s="2" t="s">
        <v>3</v>
      </c>
      <c r="B10" s="4">
        <v>5</v>
      </c>
      <c r="C10" s="2">
        <f>M9</f>
        <v>3.9460000000000002</v>
      </c>
      <c r="D10" s="5">
        <f>B10*9.81*C10</f>
        <v>193.55130000000003</v>
      </c>
      <c r="E10" s="2"/>
      <c r="I10" t="s">
        <v>4</v>
      </c>
      <c r="J10">
        <v>10</v>
      </c>
      <c r="K10">
        <v>0.88</v>
      </c>
      <c r="L10">
        <f t="shared" si="0"/>
        <v>8.8000000000000007</v>
      </c>
      <c r="M10">
        <f>(0.4*J3)+3.6</f>
        <v>3.9039999999999999</v>
      </c>
      <c r="N10">
        <f>0.4*J3</f>
        <v>0.30400000000000005</v>
      </c>
    </row>
    <row r="11" spans="1:14" x14ac:dyDescent="0.3">
      <c r="A11" s="2" t="s">
        <v>4</v>
      </c>
      <c r="B11" s="4">
        <v>11</v>
      </c>
      <c r="C11" s="2">
        <f>M10</f>
        <v>3.9039999999999999</v>
      </c>
      <c r="D11" s="5">
        <f t="shared" ref="D11:D17" si="1">B11*9.81*C11</f>
        <v>421.28064000000001</v>
      </c>
      <c r="E11" s="2"/>
      <c r="I11" t="s">
        <v>5</v>
      </c>
      <c r="J11">
        <v>7</v>
      </c>
      <c r="K11">
        <v>8.64</v>
      </c>
      <c r="L11">
        <f t="shared" si="0"/>
        <v>60.480000000000004</v>
      </c>
      <c r="M11">
        <f>-1.891+(0.4*J4)</f>
        <v>0.69100000000000028</v>
      </c>
      <c r="N11">
        <f>0.4*J4</f>
        <v>2.5820000000000003</v>
      </c>
    </row>
    <row r="12" spans="1:14" x14ac:dyDescent="0.3">
      <c r="A12" s="2" t="s">
        <v>5</v>
      </c>
      <c r="B12" s="4">
        <v>35</v>
      </c>
      <c r="C12" s="2">
        <f>M11</f>
        <v>0.69100000000000028</v>
      </c>
      <c r="D12" s="5">
        <f t="shared" si="1"/>
        <v>237.25485000000012</v>
      </c>
      <c r="I12" t="s">
        <v>7</v>
      </c>
      <c r="J12">
        <v>5.7000000000000002E-2</v>
      </c>
      <c r="K12">
        <v>270</v>
      </c>
      <c r="L12">
        <f t="shared" si="0"/>
        <v>15.39</v>
      </c>
      <c r="M12">
        <v>-0.4</v>
      </c>
    </row>
    <row r="13" spans="1:14" ht="27.6" x14ac:dyDescent="0.3">
      <c r="A13" s="2" t="s">
        <v>7</v>
      </c>
      <c r="B13" s="4">
        <v>20</v>
      </c>
      <c r="C13" s="2">
        <f>M12</f>
        <v>-0.4</v>
      </c>
      <c r="D13" s="5">
        <f t="shared" si="1"/>
        <v>-78.480000000000018</v>
      </c>
      <c r="I13" t="s">
        <v>21</v>
      </c>
      <c r="J13">
        <v>0.1</v>
      </c>
      <c r="K13">
        <v>270</v>
      </c>
      <c r="L13">
        <f t="shared" si="0"/>
        <v>27</v>
      </c>
      <c r="M13">
        <f>-1.891+(0.4*J4)</f>
        <v>0.69100000000000028</v>
      </c>
    </row>
    <row r="14" spans="1:14" ht="27.6" x14ac:dyDescent="0.3">
      <c r="A14" s="3" t="s">
        <v>8</v>
      </c>
      <c r="B14" s="3">
        <v>2</v>
      </c>
      <c r="C14" s="2">
        <v>4</v>
      </c>
      <c r="D14" s="5">
        <f t="shared" si="1"/>
        <v>78.48</v>
      </c>
      <c r="I14" t="s">
        <v>23</v>
      </c>
      <c r="L14">
        <f>SUM(L8:L13)</f>
        <v>233.43</v>
      </c>
    </row>
    <row r="15" spans="1:14" x14ac:dyDescent="0.3">
      <c r="A15" s="2" t="s">
        <v>6</v>
      </c>
      <c r="B15" s="4">
        <v>10</v>
      </c>
      <c r="C15" s="2">
        <v>-0.6</v>
      </c>
      <c r="D15" s="5">
        <f t="shared" si="1"/>
        <v>-58.86</v>
      </c>
    </row>
    <row r="16" spans="1:14" x14ac:dyDescent="0.3">
      <c r="A16" s="2" t="s">
        <v>27</v>
      </c>
      <c r="B16" s="4">
        <v>17</v>
      </c>
      <c r="C16" s="2">
        <v>-0.7</v>
      </c>
      <c r="D16" s="5">
        <f t="shared" si="1"/>
        <v>-116.739</v>
      </c>
    </row>
    <row r="17" spans="1:9" x14ac:dyDescent="0.3">
      <c r="A17" s="2" t="s">
        <v>29</v>
      </c>
      <c r="B17" s="2">
        <v>30</v>
      </c>
      <c r="C17" s="2">
        <v>-1.6</v>
      </c>
      <c r="D17" s="5">
        <f t="shared" si="1"/>
        <v>-470.88000000000005</v>
      </c>
      <c r="I17" s="4">
        <v>140</v>
      </c>
    </row>
    <row r="18" spans="1:9" x14ac:dyDescent="0.3">
      <c r="B18">
        <f>SUM(B9:B17)</f>
        <v>270</v>
      </c>
      <c r="D18" s="6">
        <f>SUM(D9:D17)</f>
        <v>568.1853900000001</v>
      </c>
      <c r="F18">
        <v>0.3</v>
      </c>
      <c r="I18" s="4">
        <v>5</v>
      </c>
    </row>
    <row r="19" spans="1:9" x14ac:dyDescent="0.3">
      <c r="F19">
        <f>F18/J1</f>
        <v>0.45454545454545453</v>
      </c>
      <c r="I19" s="4">
        <v>11</v>
      </c>
    </row>
    <row r="20" spans="1:9" x14ac:dyDescent="0.3">
      <c r="A20" s="3" t="s">
        <v>20</v>
      </c>
      <c r="B20">
        <f>D18/(B18*9.81)</f>
        <v>0.21451481481481482</v>
      </c>
      <c r="D20">
        <f>B20/J1</f>
        <v>0.32502244668911334</v>
      </c>
      <c r="I20" s="4">
        <v>35</v>
      </c>
    </row>
    <row r="21" spans="1:9" x14ac:dyDescent="0.3">
      <c r="I21" s="4">
        <v>20</v>
      </c>
    </row>
    <row r="22" spans="1:9" x14ac:dyDescent="0.3">
      <c r="I22" s="3">
        <v>2</v>
      </c>
    </row>
    <row r="23" spans="1:9" x14ac:dyDescent="0.3">
      <c r="A23" s="7" t="s">
        <v>25</v>
      </c>
      <c r="B23" s="7"/>
      <c r="C23" s="7"/>
      <c r="D23" s="7"/>
      <c r="I23" s="4">
        <v>10</v>
      </c>
    </row>
    <row r="24" spans="1:9" x14ac:dyDescent="0.3">
      <c r="A24" s="8" t="s">
        <v>0</v>
      </c>
      <c r="B24" s="8" t="s">
        <v>1</v>
      </c>
      <c r="C24" s="8" t="s">
        <v>9</v>
      </c>
      <c r="D24" s="8" t="s">
        <v>10</v>
      </c>
      <c r="I24" s="4">
        <v>17</v>
      </c>
    </row>
    <row r="25" spans="1:9" x14ac:dyDescent="0.3">
      <c r="A25" s="8"/>
      <c r="B25" s="8"/>
      <c r="C25" s="8"/>
      <c r="D25" s="8"/>
    </row>
    <row r="26" spans="1:9" x14ac:dyDescent="0.3">
      <c r="A26" s="2" t="s">
        <v>2</v>
      </c>
      <c r="B26" s="4">
        <v>140</v>
      </c>
      <c r="C26" s="2">
        <f>M8</f>
        <v>0.26400000000000001</v>
      </c>
      <c r="D26" s="2">
        <f>B26*9.81*C26</f>
        <v>362.57760000000002</v>
      </c>
      <c r="I26">
        <f>SUM(I17:I24)</f>
        <v>240</v>
      </c>
    </row>
    <row r="27" spans="1:9" x14ac:dyDescent="0.3">
      <c r="A27" s="2" t="s">
        <v>3</v>
      </c>
      <c r="B27" s="4">
        <v>5</v>
      </c>
      <c r="C27" s="2">
        <f>M9</f>
        <v>3.9460000000000002</v>
      </c>
      <c r="D27" s="2">
        <f>B27*9.81*C27</f>
        <v>193.55130000000003</v>
      </c>
    </row>
    <row r="28" spans="1:9" x14ac:dyDescent="0.3">
      <c r="A28" s="2" t="s">
        <v>4</v>
      </c>
      <c r="B28" s="4">
        <v>11</v>
      </c>
      <c r="C28" s="2">
        <f>M10</f>
        <v>3.9039999999999999</v>
      </c>
      <c r="D28" s="2">
        <f t="shared" ref="D28:D35" si="2">B28*9.81*C28</f>
        <v>421.28064000000001</v>
      </c>
    </row>
    <row r="29" spans="1:9" x14ac:dyDescent="0.3">
      <c r="A29" s="2" t="s">
        <v>5</v>
      </c>
      <c r="B29" s="4">
        <v>35</v>
      </c>
      <c r="C29" s="2">
        <f>M11</f>
        <v>0.69100000000000028</v>
      </c>
      <c r="D29" s="2">
        <f t="shared" si="2"/>
        <v>237.25485000000012</v>
      </c>
    </row>
    <row r="30" spans="1:9" ht="27.6" x14ac:dyDescent="0.3">
      <c r="A30" s="2" t="s">
        <v>7</v>
      </c>
      <c r="B30" s="4">
        <v>20</v>
      </c>
      <c r="C30" s="2">
        <f>M12</f>
        <v>-0.4</v>
      </c>
      <c r="D30" s="2">
        <f t="shared" si="2"/>
        <v>-78.480000000000018</v>
      </c>
    </row>
    <row r="31" spans="1:9" ht="27.6" x14ac:dyDescent="0.3">
      <c r="A31" s="3" t="s">
        <v>8</v>
      </c>
      <c r="B31" s="3">
        <v>2</v>
      </c>
      <c r="C31" s="2">
        <v>4</v>
      </c>
      <c r="D31" s="2">
        <f t="shared" si="2"/>
        <v>78.48</v>
      </c>
    </row>
    <row r="32" spans="1:9" x14ac:dyDescent="0.3">
      <c r="A32" s="2" t="s">
        <v>6</v>
      </c>
      <c r="B32" s="4">
        <v>10</v>
      </c>
      <c r="C32" s="2">
        <v>-0.6</v>
      </c>
      <c r="D32" s="2">
        <f t="shared" si="2"/>
        <v>-58.86</v>
      </c>
    </row>
    <row r="33" spans="1:4" x14ac:dyDescent="0.3">
      <c r="A33" s="2" t="s">
        <v>27</v>
      </c>
      <c r="B33" s="4">
        <v>17</v>
      </c>
      <c r="C33" s="2">
        <v>-0.7</v>
      </c>
      <c r="D33" s="2">
        <f t="shared" si="2"/>
        <v>-116.739</v>
      </c>
    </row>
    <row r="34" spans="1:4" x14ac:dyDescent="0.3">
      <c r="A34" s="2"/>
      <c r="B34" s="2"/>
      <c r="C34" s="2"/>
      <c r="D34" s="2"/>
    </row>
    <row r="35" spans="1:4" x14ac:dyDescent="0.3">
      <c r="A35" s="2" t="s">
        <v>26</v>
      </c>
      <c r="B35" s="2">
        <v>110</v>
      </c>
      <c r="C35" s="2">
        <v>-0.5</v>
      </c>
      <c r="D35" s="2">
        <f t="shared" si="2"/>
        <v>-539.55000000000007</v>
      </c>
    </row>
    <row r="36" spans="1:4" x14ac:dyDescent="0.3">
      <c r="A36" s="2"/>
      <c r="B36" s="2"/>
      <c r="C36" s="2"/>
      <c r="D36" s="2"/>
    </row>
    <row r="37" spans="1:4" x14ac:dyDescent="0.3">
      <c r="B37">
        <f>SUM(B26:B36)</f>
        <v>350</v>
      </c>
      <c r="D37" s="3">
        <f>SUM(D26:D36)</f>
        <v>499.51539000000014</v>
      </c>
    </row>
    <row r="39" spans="1:4" x14ac:dyDescent="0.3">
      <c r="A39" s="3" t="s">
        <v>20</v>
      </c>
      <c r="B39">
        <f>D37/(B37*9.81)</f>
        <v>0.14548285714285719</v>
      </c>
    </row>
    <row r="41" spans="1:4" x14ac:dyDescent="0.3">
      <c r="C41">
        <f>B39/J1</f>
        <v>0.2204285714285715</v>
      </c>
      <c r="D41" t="s">
        <v>28</v>
      </c>
    </row>
  </sheetData>
  <mergeCells count="11">
    <mergeCell ref="A23:D23"/>
    <mergeCell ref="A24:A25"/>
    <mergeCell ref="B24:B25"/>
    <mergeCell ref="C24:C25"/>
    <mergeCell ref="D24:D25"/>
    <mergeCell ref="I6:M6"/>
    <mergeCell ref="A6:D6"/>
    <mergeCell ref="A7:A8"/>
    <mergeCell ref="B7:B8"/>
    <mergeCell ref="C7:C8"/>
    <mergeCell ref="D7:D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98AF-5DDA-4C87-B259-5708CFA919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airdog</dc:creator>
  <cp:lastModifiedBy>Vlad DRAGOI (100596)</cp:lastModifiedBy>
  <dcterms:created xsi:type="dcterms:W3CDTF">2022-05-13T13:06:46Z</dcterms:created>
  <dcterms:modified xsi:type="dcterms:W3CDTF">2022-06-10T14:59:30Z</dcterms:modified>
</cp:coreProperties>
</file>